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agosto/"/>
    </mc:Choice>
  </mc:AlternateContent>
  <xr:revisionPtr revIDLastSave="69" documentId="8_{2990813A-74B3-4241-8A89-8EC02D967E4A}" xr6:coauthVersionLast="47" xr6:coauthVersionMax="47" xr10:uidLastSave="{31E00229-92F8-406C-A653-26FA0DE1CB4F}"/>
  <bookViews>
    <workbookView xWindow="-120" yWindow="-120" windowWidth="29040" windowHeight="15720" xr2:uid="{313CC6DC-0B62-4E6E-9CB8-C346C6405C1F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L109" i="33" s="1"/>
  <c r="J109" i="33"/>
  <c r="I109" i="33"/>
  <c r="G109" i="33"/>
  <c r="E109" i="33"/>
  <c r="H109" i="33" s="1"/>
  <c r="C109" i="33"/>
  <c r="L108" i="33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L96" i="33"/>
  <c r="J96" i="33"/>
  <c r="H96" i="33"/>
  <c r="F96" i="33"/>
  <c r="D96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F109" i="33" l="1"/>
  <c r="K135" i="43" l="1"/>
  <c r="H135" i="43"/>
  <c r="R5" i="43"/>
  <c r="J5" i="43"/>
  <c r="F5" i="43"/>
  <c r="S5" i="43"/>
  <c r="L135" i="42"/>
  <c r="K135" i="42"/>
  <c r="I135" i="42"/>
  <c r="H135" i="42"/>
  <c r="G135" i="42"/>
  <c r="T5" i="42"/>
  <c r="R5" i="42"/>
  <c r="S5" i="42"/>
  <c r="M5" i="42"/>
  <c r="L5" i="42"/>
  <c r="N5" i="42"/>
  <c r="J5" i="42"/>
  <c r="I5" i="42"/>
  <c r="F5" i="42"/>
  <c r="N135" i="41"/>
  <c r="K135" i="41"/>
  <c r="I135" i="41"/>
  <c r="H135" i="41"/>
  <c r="Q5" i="41"/>
  <c r="P5" i="41"/>
  <c r="N5" i="41"/>
  <c r="I5" i="41"/>
  <c r="H5" i="41"/>
  <c r="F5" i="41"/>
  <c r="N133" i="40"/>
  <c r="L133" i="40"/>
  <c r="K133" i="40"/>
  <c r="O133" i="40"/>
  <c r="Q5" i="40"/>
  <c r="P5" i="40"/>
  <c r="J5" i="40"/>
  <c r="I5" i="40"/>
  <c r="H5" i="40"/>
  <c r="I133" i="39"/>
  <c r="H133" i="39"/>
  <c r="G133" i="39"/>
  <c r="T5" i="39"/>
  <c r="R5" i="39"/>
  <c r="Q5" i="39"/>
  <c r="P5" i="39"/>
  <c r="L5" i="39"/>
  <c r="J5" i="39"/>
  <c r="I5" i="39"/>
  <c r="H5" i="39"/>
  <c r="F5" i="39"/>
  <c r="S5" i="39"/>
  <c r="K133" i="38"/>
  <c r="I133" i="38"/>
  <c r="H133" i="38"/>
  <c r="G133" i="38"/>
  <c r="T5" i="38"/>
  <c r="R5" i="38"/>
  <c r="Q5" i="38"/>
  <c r="P5" i="38"/>
  <c r="M5" i="38"/>
  <c r="L5" i="38"/>
  <c r="J5" i="38"/>
  <c r="I5" i="38"/>
  <c r="H5" i="38"/>
  <c r="I123" i="37"/>
  <c r="M5" i="37"/>
  <c r="I5" i="37"/>
  <c r="AO29" i="35"/>
  <c r="AN29" i="35"/>
  <c r="BB7" i="35"/>
  <c r="AZ7" i="35"/>
  <c r="AY7" i="35"/>
  <c r="AX7" i="35"/>
  <c r="AR7" i="35"/>
  <c r="AF7" i="35"/>
  <c r="Y7" i="35"/>
  <c r="X7" i="35"/>
  <c r="O7" i="35"/>
  <c r="O96" i="33"/>
  <c r="N74" i="33"/>
  <c r="O74" i="33"/>
  <c r="N52" i="33"/>
  <c r="N30" i="33"/>
  <c r="O30" i="33"/>
  <c r="N8" i="33"/>
  <c r="H96" i="31"/>
  <c r="F96" i="31"/>
  <c r="L96" i="31"/>
  <c r="J96" i="31"/>
  <c r="D96" i="31"/>
  <c r="O74" i="31"/>
  <c r="F74" i="31"/>
  <c r="D74" i="31"/>
  <c r="N74" i="31"/>
  <c r="J74" i="31"/>
  <c r="H74" i="31"/>
  <c r="D52" i="31"/>
  <c r="L52" i="31"/>
  <c r="H52" i="31"/>
  <c r="F52" i="31"/>
  <c r="O30" i="31"/>
  <c r="J30" i="31"/>
  <c r="D30" i="31"/>
  <c r="H8" i="31"/>
  <c r="D8" i="31"/>
  <c r="O8" i="31"/>
  <c r="J8" i="31"/>
  <c r="F8" i="31"/>
  <c r="O272" i="30"/>
  <c r="J272" i="30"/>
  <c r="D272" i="30"/>
  <c r="L272" i="30"/>
  <c r="H272" i="30"/>
  <c r="C271" i="30"/>
  <c r="B270" i="30"/>
  <c r="O250" i="30"/>
  <c r="J250" i="30"/>
  <c r="D250" i="30"/>
  <c r="L250" i="30"/>
  <c r="F250" i="30"/>
  <c r="C249" i="30"/>
  <c r="B248" i="30"/>
  <c r="O228" i="30"/>
  <c r="J228" i="30"/>
  <c r="D228" i="30"/>
  <c r="L228" i="30"/>
  <c r="H228" i="30"/>
  <c r="F228" i="30"/>
  <c r="C227" i="30"/>
  <c r="B226" i="30"/>
  <c r="J206" i="30"/>
  <c r="D206" i="30"/>
  <c r="N206" i="30"/>
  <c r="L206" i="30"/>
  <c r="H206" i="30"/>
  <c r="F206" i="30"/>
  <c r="C205" i="30"/>
  <c r="B204" i="30"/>
  <c r="J184" i="30"/>
  <c r="D184" i="30"/>
  <c r="N184" i="30"/>
  <c r="L184" i="30"/>
  <c r="F184" i="30"/>
  <c r="C183" i="30"/>
  <c r="B182" i="30"/>
  <c r="O162" i="30"/>
  <c r="D162" i="30"/>
  <c r="N162" i="30"/>
  <c r="L162" i="30"/>
  <c r="J162" i="30"/>
  <c r="C161" i="30"/>
  <c r="F162" i="30" s="1"/>
  <c r="B160" i="30"/>
  <c r="O140" i="30"/>
  <c r="J140" i="30"/>
  <c r="D140" i="30"/>
  <c r="N140" i="30"/>
  <c r="L140" i="30"/>
  <c r="H140" i="30"/>
  <c r="F140" i="30"/>
  <c r="C139" i="30"/>
  <c r="B138" i="30"/>
  <c r="O118" i="30"/>
  <c r="J118" i="30"/>
  <c r="D118" i="30"/>
  <c r="N118" i="30"/>
  <c r="L118" i="30"/>
  <c r="H118" i="30"/>
  <c r="F118" i="30"/>
  <c r="C117" i="30"/>
  <c r="B116" i="30"/>
  <c r="J96" i="30"/>
  <c r="D96" i="30"/>
  <c r="L96" i="30"/>
  <c r="H96" i="30"/>
  <c r="F96" i="30"/>
  <c r="C95" i="30"/>
  <c r="H74" i="30"/>
  <c r="D74" i="30"/>
  <c r="L74" i="30"/>
  <c r="J74" i="30"/>
  <c r="F74" i="30"/>
  <c r="C73" i="30"/>
  <c r="J52" i="30"/>
  <c r="D52" i="30"/>
  <c r="C51" i="30"/>
  <c r="N30" i="30"/>
  <c r="H30" i="30"/>
  <c r="D30" i="30"/>
  <c r="O30" i="30"/>
  <c r="L30" i="30"/>
  <c r="J30" i="30"/>
  <c r="C29" i="30"/>
  <c r="F30" i="30" s="1"/>
  <c r="O8" i="30"/>
  <c r="L8" i="30"/>
  <c r="F8" i="30"/>
  <c r="D8" i="30"/>
  <c r="N8" i="30"/>
  <c r="J8" i="30"/>
  <c r="H8" i="30"/>
  <c r="C7" i="30"/>
  <c r="M6" i="28"/>
  <c r="B4" i="28"/>
  <c r="M6" i="27"/>
  <c r="L6" i="27"/>
  <c r="B3" i="27"/>
  <c r="M6" i="26"/>
  <c r="B4" i="26"/>
  <c r="O96" i="25"/>
  <c r="L96" i="25"/>
  <c r="N96" i="25"/>
  <c r="H96" i="25"/>
  <c r="F96" i="25"/>
  <c r="D96" i="25"/>
  <c r="N74" i="25"/>
  <c r="J74" i="25"/>
  <c r="O74" i="25"/>
  <c r="L74" i="25"/>
  <c r="F74" i="25"/>
  <c r="D74" i="25"/>
  <c r="N52" i="25"/>
  <c r="L52" i="25"/>
  <c r="O52" i="25"/>
  <c r="J52" i="25"/>
  <c r="H52" i="25"/>
  <c r="D52" i="25"/>
  <c r="N30" i="25"/>
  <c r="L30" i="25"/>
  <c r="J30" i="25"/>
  <c r="H30" i="25"/>
  <c r="F30" i="25"/>
  <c r="L8" i="25"/>
  <c r="J8" i="25"/>
  <c r="H8" i="25"/>
  <c r="D8" i="25"/>
  <c r="O8" i="25"/>
  <c r="F8" i="25"/>
  <c r="F254" i="24"/>
  <c r="H254" i="24"/>
  <c r="C253" i="24"/>
  <c r="D254" i="24" s="1"/>
  <c r="B252" i="24"/>
  <c r="F228" i="24"/>
  <c r="H228" i="24"/>
  <c r="C227" i="24"/>
  <c r="D228" i="24" s="1"/>
  <c r="B226" i="24"/>
  <c r="F206" i="24"/>
  <c r="D206" i="24"/>
  <c r="H206" i="24"/>
  <c r="C205" i="24"/>
  <c r="B204" i="24"/>
  <c r="F184" i="24"/>
  <c r="D184" i="24"/>
  <c r="H184" i="24"/>
  <c r="C183" i="24"/>
  <c r="B182" i="24"/>
  <c r="D162" i="24"/>
  <c r="H162" i="24"/>
  <c r="C161" i="24"/>
  <c r="B160" i="24"/>
  <c r="D140" i="24"/>
  <c r="H140" i="24"/>
  <c r="C139" i="24"/>
  <c r="B138" i="24"/>
  <c r="D118" i="24"/>
  <c r="H118" i="24"/>
  <c r="C117" i="24"/>
  <c r="B116" i="24"/>
  <c r="D96" i="24"/>
  <c r="H96" i="24"/>
  <c r="C95" i="24"/>
  <c r="D74" i="24"/>
  <c r="C73" i="24"/>
  <c r="C51" i="24"/>
  <c r="H30" i="24"/>
  <c r="F30" i="24"/>
  <c r="C29" i="24"/>
  <c r="D30" i="24" s="1"/>
  <c r="N8" i="24"/>
  <c r="J8" i="24"/>
  <c r="F8" i="24"/>
  <c r="D8" i="24"/>
  <c r="O8" i="24"/>
  <c r="L8" i="24"/>
  <c r="Z7" i="22"/>
  <c r="Y7" i="22"/>
  <c r="N7" i="22"/>
  <c r="L7" i="22"/>
  <c r="J7" i="22"/>
  <c r="M7" i="22"/>
  <c r="K7" i="22"/>
  <c r="B4" i="22"/>
  <c r="T8" i="21"/>
  <c r="S8" i="21"/>
  <c r="H8" i="21"/>
  <c r="I8" i="21"/>
  <c r="B5" i="21"/>
  <c r="B4" i="19"/>
  <c r="AB6" i="18"/>
  <c r="Z6" i="18"/>
  <c r="AA6" i="18"/>
  <c r="S6" i="18"/>
  <c r="T6" i="18"/>
  <c r="R6" i="18"/>
  <c r="B3" i="18"/>
  <c r="X7" i="17"/>
  <c r="W7" i="17"/>
  <c r="AA7" i="17"/>
  <c r="M7" i="17"/>
  <c r="I7" i="17"/>
  <c r="B4" i="17"/>
  <c r="W7" i="16"/>
  <c r="I7" i="16"/>
  <c r="L7" i="16"/>
  <c r="B4" i="16"/>
  <c r="X7" i="15"/>
  <c r="AA7" i="15"/>
  <c r="M7" i="15"/>
  <c r="J7" i="15"/>
  <c r="I7" i="15"/>
  <c r="L7" i="15"/>
  <c r="B4" i="15"/>
  <c r="V9" i="14"/>
  <c r="K9" i="14"/>
  <c r="B6" i="14"/>
  <c r="X6" i="13"/>
  <c r="M6" i="13"/>
  <c r="J6" i="13"/>
  <c r="I6" i="13"/>
  <c r="B3" i="13"/>
  <c r="W5" i="12"/>
  <c r="H96" i="10"/>
  <c r="D96" i="10"/>
  <c r="L96" i="10"/>
  <c r="C95" i="10"/>
  <c r="O74" i="10"/>
  <c r="F74" i="10"/>
  <c r="D74" i="10"/>
  <c r="L74" i="10"/>
  <c r="C73" i="10"/>
  <c r="N52" i="10"/>
  <c r="F52" i="10"/>
  <c r="D52" i="10"/>
  <c r="L52" i="10"/>
  <c r="C51" i="10"/>
  <c r="N30" i="10"/>
  <c r="L30" i="10"/>
  <c r="F30" i="10"/>
  <c r="D30" i="10"/>
  <c r="C29" i="10"/>
  <c r="O8" i="10"/>
  <c r="N8" i="10"/>
  <c r="L8" i="10"/>
  <c r="J8" i="10"/>
  <c r="D8" i="10"/>
  <c r="C7" i="10"/>
  <c r="S8" i="9"/>
  <c r="P8" i="9"/>
  <c r="O272" i="8"/>
  <c r="N272" i="8"/>
  <c r="H272" i="8"/>
  <c r="D272" i="8"/>
  <c r="L272" i="8"/>
  <c r="J272" i="8"/>
  <c r="F272" i="8"/>
  <c r="C271" i="8"/>
  <c r="B270" i="8"/>
  <c r="O250" i="8"/>
  <c r="N250" i="8"/>
  <c r="H250" i="8"/>
  <c r="D250" i="8"/>
  <c r="L250" i="8"/>
  <c r="J250" i="8"/>
  <c r="F250" i="8"/>
  <c r="C249" i="8"/>
  <c r="B248" i="8"/>
  <c r="O228" i="8"/>
  <c r="N228" i="8"/>
  <c r="H228" i="8"/>
  <c r="D228" i="8"/>
  <c r="L228" i="8"/>
  <c r="J228" i="8"/>
  <c r="F228" i="8"/>
  <c r="C227" i="8"/>
  <c r="B226" i="8"/>
  <c r="O206" i="8"/>
  <c r="N206" i="8"/>
  <c r="H206" i="8"/>
  <c r="D206" i="8"/>
  <c r="L206" i="8"/>
  <c r="J206" i="8"/>
  <c r="F206" i="8"/>
  <c r="C205" i="8"/>
  <c r="B204" i="8"/>
  <c r="O184" i="8"/>
  <c r="N184" i="8"/>
  <c r="H184" i="8"/>
  <c r="D184" i="8"/>
  <c r="L184" i="8"/>
  <c r="J184" i="8"/>
  <c r="F184" i="8"/>
  <c r="C183" i="8"/>
  <c r="B182" i="8"/>
  <c r="O162" i="8"/>
  <c r="N162" i="8"/>
  <c r="H162" i="8"/>
  <c r="D162" i="8"/>
  <c r="L162" i="8"/>
  <c r="J162" i="8"/>
  <c r="F162" i="8"/>
  <c r="C161" i="8"/>
  <c r="B160" i="8"/>
  <c r="O140" i="8"/>
  <c r="N140" i="8"/>
  <c r="H140" i="8"/>
  <c r="D140" i="8"/>
  <c r="L140" i="8"/>
  <c r="J140" i="8"/>
  <c r="F140" i="8"/>
  <c r="C139" i="8"/>
  <c r="B138" i="8"/>
  <c r="O118" i="8"/>
  <c r="N118" i="8"/>
  <c r="H118" i="8"/>
  <c r="D118" i="8"/>
  <c r="L118" i="8"/>
  <c r="J118" i="8"/>
  <c r="F118" i="8"/>
  <c r="C117" i="8"/>
  <c r="B116" i="8"/>
  <c r="O96" i="8"/>
  <c r="N96" i="8"/>
  <c r="H96" i="8"/>
  <c r="D96" i="8"/>
  <c r="L96" i="8"/>
  <c r="J96" i="8"/>
  <c r="F96" i="8"/>
  <c r="C95" i="8"/>
  <c r="O74" i="8"/>
  <c r="N74" i="8"/>
  <c r="L74" i="8"/>
  <c r="F74" i="8"/>
  <c r="D74" i="8"/>
  <c r="C73" i="8"/>
  <c r="O52" i="8"/>
  <c r="N52" i="8"/>
  <c r="L52" i="8"/>
  <c r="J52" i="8"/>
  <c r="D52" i="8"/>
  <c r="C51" i="8"/>
  <c r="L30" i="8"/>
  <c r="J30" i="8"/>
  <c r="H30" i="8"/>
  <c r="D30" i="8"/>
  <c r="O30" i="8"/>
  <c r="F30" i="8"/>
  <c r="C29" i="8"/>
  <c r="O8" i="8"/>
  <c r="J8" i="8"/>
  <c r="H8" i="8"/>
  <c r="F8" i="8"/>
  <c r="D8" i="8"/>
  <c r="N8" i="8"/>
  <c r="L8" i="8"/>
  <c r="C7" i="8"/>
  <c r="W6" i="6"/>
  <c r="L6" i="6"/>
  <c r="B3" i="6"/>
  <c r="W6" i="5"/>
  <c r="S6" i="5"/>
  <c r="M6" i="5"/>
  <c r="K6" i="5"/>
  <c r="I6" i="5"/>
  <c r="B3" i="5"/>
  <c r="N152" i="3"/>
  <c r="L152" i="3"/>
  <c r="L79" i="3"/>
  <c r="L6" i="3"/>
  <c r="K6" i="3"/>
  <c r="L56" i="2"/>
  <c r="K56" i="2"/>
  <c r="J56" i="2"/>
  <c r="N6" i="2"/>
  <c r="K6" i="2"/>
  <c r="B39" i="1"/>
  <c r="B38" i="1"/>
  <c r="B37" i="1"/>
  <c r="M2" i="1"/>
  <c r="N143" i="3" l="1"/>
  <c r="J143" i="3"/>
  <c r="K143" i="3"/>
  <c r="M20" i="2"/>
  <c r="L20" i="2"/>
  <c r="G42" i="2"/>
  <c r="J49" i="2"/>
  <c r="M49" i="2"/>
  <c r="L49" i="2"/>
  <c r="K49" i="2"/>
  <c r="J72" i="2"/>
  <c r="N72" i="2"/>
  <c r="M72" i="2"/>
  <c r="L72" i="2"/>
  <c r="K72" i="2"/>
  <c r="F117" i="3"/>
  <c r="W29" i="5"/>
  <c r="F33" i="8"/>
  <c r="F274" i="8"/>
  <c r="E16" i="9"/>
  <c r="N8" i="3"/>
  <c r="M8" i="3"/>
  <c r="L8" i="3"/>
  <c r="K8" i="3"/>
  <c r="J8" i="3"/>
  <c r="N12" i="3"/>
  <c r="M12" i="3"/>
  <c r="L12" i="3"/>
  <c r="K12" i="3"/>
  <c r="J12" i="3"/>
  <c r="N16" i="3"/>
  <c r="M16" i="3"/>
  <c r="L16" i="3"/>
  <c r="K16" i="3"/>
  <c r="J16" i="3"/>
  <c r="N20" i="3"/>
  <c r="M20" i="3"/>
  <c r="L20" i="3"/>
  <c r="K20" i="3"/>
  <c r="J20" i="3"/>
  <c r="N24" i="3"/>
  <c r="M24" i="3"/>
  <c r="L24" i="3"/>
  <c r="K24" i="3"/>
  <c r="J24" i="3"/>
  <c r="N28" i="3"/>
  <c r="M28" i="3"/>
  <c r="L28" i="3"/>
  <c r="K28" i="3"/>
  <c r="J28" i="3"/>
  <c r="N32" i="3"/>
  <c r="M32" i="3"/>
  <c r="L32" i="3"/>
  <c r="K32" i="3"/>
  <c r="J32" i="3"/>
  <c r="N36" i="3"/>
  <c r="M36" i="3"/>
  <c r="L36" i="3"/>
  <c r="K36" i="3"/>
  <c r="J36" i="3"/>
  <c r="M40" i="3"/>
  <c r="L40" i="3"/>
  <c r="K40" i="3"/>
  <c r="J40" i="3"/>
  <c r="M48" i="3"/>
  <c r="L48" i="3"/>
  <c r="K48" i="3"/>
  <c r="J48" i="3"/>
  <c r="M56" i="3"/>
  <c r="L56" i="3"/>
  <c r="K56" i="3"/>
  <c r="J56" i="3"/>
  <c r="N63" i="3"/>
  <c r="M63" i="3"/>
  <c r="L63" i="3"/>
  <c r="K63" i="3"/>
  <c r="J63" i="3"/>
  <c r="N67" i="3"/>
  <c r="M67" i="3"/>
  <c r="L67" i="3"/>
  <c r="K67" i="3"/>
  <c r="J67" i="3"/>
  <c r="N71" i="3"/>
  <c r="M71" i="3"/>
  <c r="L71" i="3"/>
  <c r="K71" i="3"/>
  <c r="J71" i="3"/>
  <c r="N81" i="3"/>
  <c r="M81" i="3"/>
  <c r="L81" i="3"/>
  <c r="K81" i="3"/>
  <c r="J81" i="3"/>
  <c r="N85" i="3"/>
  <c r="M85" i="3"/>
  <c r="L85" i="3"/>
  <c r="K85" i="3"/>
  <c r="J85" i="3"/>
  <c r="N89" i="3"/>
  <c r="M89" i="3"/>
  <c r="L89" i="3"/>
  <c r="K89" i="3"/>
  <c r="J89" i="3"/>
  <c r="N93" i="3"/>
  <c r="M93" i="3"/>
  <c r="L93" i="3"/>
  <c r="K93" i="3"/>
  <c r="J93" i="3"/>
  <c r="N97" i="3"/>
  <c r="M97" i="3"/>
  <c r="L97" i="3"/>
  <c r="K97" i="3"/>
  <c r="J97" i="3"/>
  <c r="N101" i="3"/>
  <c r="M101" i="3"/>
  <c r="L101" i="3"/>
  <c r="K101" i="3"/>
  <c r="J101" i="3"/>
  <c r="G113" i="3"/>
  <c r="E114" i="3"/>
  <c r="N105" i="3"/>
  <c r="M105" i="3"/>
  <c r="I116" i="3"/>
  <c r="L105" i="3"/>
  <c r="K105" i="3"/>
  <c r="J105" i="3"/>
  <c r="G117" i="3"/>
  <c r="E118" i="3"/>
  <c r="N109" i="3"/>
  <c r="M109" i="3"/>
  <c r="L109" i="3"/>
  <c r="K109" i="3"/>
  <c r="J109" i="3"/>
  <c r="I120" i="3"/>
  <c r="G121" i="3"/>
  <c r="E122" i="3"/>
  <c r="K154" i="3"/>
  <c r="J154" i="3"/>
  <c r="K158" i="3"/>
  <c r="J158" i="3"/>
  <c r="U16" i="5"/>
  <c r="S16" i="5"/>
  <c r="W22" i="5"/>
  <c r="M24" i="5"/>
  <c r="W24" i="5"/>
  <c r="U24" i="5"/>
  <c r="S24" i="5"/>
  <c r="K26" i="5"/>
  <c r="I26" i="5"/>
  <c r="U26" i="5"/>
  <c r="S26" i="5"/>
  <c r="K28" i="5"/>
  <c r="I28" i="5"/>
  <c r="O14" i="8"/>
  <c r="N14" i="8"/>
  <c r="O33" i="8"/>
  <c r="N33" i="8"/>
  <c r="L43" i="8"/>
  <c r="O98" i="8"/>
  <c r="N98" i="8"/>
  <c r="L108" i="8"/>
  <c r="F120" i="8"/>
  <c r="J146" i="8"/>
  <c r="F194" i="8"/>
  <c r="L210" i="8"/>
  <c r="O274" i="8"/>
  <c r="N274" i="8"/>
  <c r="M16" i="9"/>
  <c r="I20" i="9"/>
  <c r="H31" i="10"/>
  <c r="K14" i="14"/>
  <c r="J14" i="14"/>
  <c r="I14" i="14"/>
  <c r="G135" i="14"/>
  <c r="F67" i="2"/>
  <c r="H120" i="3"/>
  <c r="F186" i="3"/>
  <c r="F17" i="8"/>
  <c r="J124" i="8"/>
  <c r="S19" i="9"/>
  <c r="R19" i="9"/>
  <c r="O35" i="10"/>
  <c r="M41" i="3"/>
  <c r="L41" i="3"/>
  <c r="K41" i="3"/>
  <c r="J41" i="3"/>
  <c r="M49" i="3"/>
  <c r="L49" i="3"/>
  <c r="K49" i="3"/>
  <c r="J49" i="3"/>
  <c r="M57" i="3"/>
  <c r="L57" i="3"/>
  <c r="K57" i="3"/>
  <c r="J57" i="3"/>
  <c r="H113" i="3"/>
  <c r="F114" i="3"/>
  <c r="H117" i="3"/>
  <c r="F118" i="3"/>
  <c r="H121" i="3"/>
  <c r="F122" i="3"/>
  <c r="M51" i="5"/>
  <c r="L51" i="5"/>
  <c r="J51" i="5"/>
  <c r="W11" i="5"/>
  <c r="V11" i="5"/>
  <c r="T11" i="5"/>
  <c r="M13" i="5"/>
  <c r="L13" i="5"/>
  <c r="J13" i="5"/>
  <c r="M15" i="5"/>
  <c r="M22" i="5"/>
  <c r="M23" i="5"/>
  <c r="W51" i="5"/>
  <c r="U51" i="5"/>
  <c r="S51" i="5"/>
  <c r="W52" i="5"/>
  <c r="F87" i="8"/>
  <c r="O120" i="8"/>
  <c r="N120" i="8"/>
  <c r="L130" i="8"/>
  <c r="F142" i="8"/>
  <c r="J168" i="8"/>
  <c r="F216" i="8"/>
  <c r="L232" i="8"/>
  <c r="D39" i="11"/>
  <c r="K134" i="14"/>
  <c r="J134" i="14"/>
  <c r="I134" i="14"/>
  <c r="M31" i="5"/>
  <c r="O9" i="8"/>
  <c r="N9" i="8"/>
  <c r="L188" i="8"/>
  <c r="N60" i="2"/>
  <c r="M74" i="2"/>
  <c r="L74" i="2"/>
  <c r="N74" i="2"/>
  <c r="M9" i="3"/>
  <c r="L9" i="3"/>
  <c r="K9" i="3"/>
  <c r="J9" i="3"/>
  <c r="N9" i="3"/>
  <c r="M13" i="3"/>
  <c r="L13" i="3"/>
  <c r="K13" i="3"/>
  <c r="J13" i="3"/>
  <c r="N13" i="3"/>
  <c r="M17" i="3"/>
  <c r="L17" i="3"/>
  <c r="K17" i="3"/>
  <c r="J17" i="3"/>
  <c r="N17" i="3"/>
  <c r="M21" i="3"/>
  <c r="L21" i="3"/>
  <c r="K21" i="3"/>
  <c r="J21" i="3"/>
  <c r="N21" i="3"/>
  <c r="M25" i="3"/>
  <c r="L25" i="3"/>
  <c r="K25" i="3"/>
  <c r="J25" i="3"/>
  <c r="N25" i="3"/>
  <c r="M29" i="3"/>
  <c r="L29" i="3"/>
  <c r="K29" i="3"/>
  <c r="J29" i="3"/>
  <c r="N29" i="3"/>
  <c r="M33" i="3"/>
  <c r="L33" i="3"/>
  <c r="N33" i="3"/>
  <c r="K33" i="3"/>
  <c r="J33" i="3"/>
  <c r="M37" i="3"/>
  <c r="L37" i="3"/>
  <c r="K37" i="3"/>
  <c r="J37" i="3"/>
  <c r="N37" i="3"/>
  <c r="M42" i="3"/>
  <c r="L42" i="3"/>
  <c r="K42" i="3"/>
  <c r="J42" i="3"/>
  <c r="M50" i="3"/>
  <c r="L50" i="3"/>
  <c r="K50" i="3"/>
  <c r="J50" i="3"/>
  <c r="M58" i="3"/>
  <c r="L58" i="3"/>
  <c r="K58" i="3"/>
  <c r="J58" i="3"/>
  <c r="M64" i="3"/>
  <c r="L64" i="3"/>
  <c r="K64" i="3"/>
  <c r="J64" i="3"/>
  <c r="N64" i="3"/>
  <c r="M68" i="3"/>
  <c r="L68" i="3"/>
  <c r="K68" i="3"/>
  <c r="J68" i="3"/>
  <c r="N68" i="3"/>
  <c r="M72" i="3"/>
  <c r="L72" i="3"/>
  <c r="K72" i="3"/>
  <c r="J72" i="3"/>
  <c r="N72" i="3"/>
  <c r="M82" i="3"/>
  <c r="L82" i="3"/>
  <c r="K82" i="3"/>
  <c r="J82" i="3"/>
  <c r="N82" i="3"/>
  <c r="M86" i="3"/>
  <c r="L86" i="3"/>
  <c r="K86" i="3"/>
  <c r="J86" i="3"/>
  <c r="N86" i="3"/>
  <c r="M90" i="3"/>
  <c r="L90" i="3"/>
  <c r="N90" i="3"/>
  <c r="K90" i="3"/>
  <c r="J90" i="3"/>
  <c r="M94" i="3"/>
  <c r="L94" i="3"/>
  <c r="N94" i="3"/>
  <c r="K94" i="3"/>
  <c r="J94" i="3"/>
  <c r="M98" i="3"/>
  <c r="L98" i="3"/>
  <c r="K98" i="3"/>
  <c r="J98" i="3"/>
  <c r="N98" i="3"/>
  <c r="M102" i="3"/>
  <c r="N102" i="3"/>
  <c r="L102" i="3"/>
  <c r="K102" i="3"/>
  <c r="J102" i="3"/>
  <c r="I113" i="3"/>
  <c r="G114" i="3"/>
  <c r="E115" i="3"/>
  <c r="M106" i="3"/>
  <c r="L106" i="3"/>
  <c r="I117" i="3"/>
  <c r="K106" i="3"/>
  <c r="J106" i="3"/>
  <c r="N106" i="3"/>
  <c r="G118" i="3"/>
  <c r="E119" i="3"/>
  <c r="M110" i="3"/>
  <c r="L110" i="3"/>
  <c r="K110" i="3"/>
  <c r="J110" i="3"/>
  <c r="N110" i="3"/>
  <c r="I121" i="3"/>
  <c r="G122" i="3"/>
  <c r="E123" i="3"/>
  <c r="N175" i="3"/>
  <c r="N179" i="3"/>
  <c r="N183" i="3"/>
  <c r="W49" i="5"/>
  <c r="V49" i="5"/>
  <c r="T49" i="5"/>
  <c r="W8" i="5"/>
  <c r="W9" i="5"/>
  <c r="V9" i="5"/>
  <c r="T9" i="5"/>
  <c r="M10" i="5"/>
  <c r="W10" i="5"/>
  <c r="M11" i="5"/>
  <c r="L11" i="5"/>
  <c r="J11" i="5"/>
  <c r="M12" i="5"/>
  <c r="L18" i="5"/>
  <c r="J18" i="5"/>
  <c r="W46" i="5"/>
  <c r="M48" i="5"/>
  <c r="W48" i="5"/>
  <c r="V48" i="5"/>
  <c r="T48" i="5"/>
  <c r="M50" i="5"/>
  <c r="L50" i="5"/>
  <c r="J50" i="5"/>
  <c r="W50" i="5"/>
  <c r="M52" i="5"/>
  <c r="W12" i="6"/>
  <c r="V12" i="6"/>
  <c r="T12" i="6"/>
  <c r="J10" i="8"/>
  <c r="O142" i="8"/>
  <c r="N142" i="8"/>
  <c r="L152" i="8"/>
  <c r="F164" i="8"/>
  <c r="J190" i="8"/>
  <c r="F238" i="8"/>
  <c r="L254" i="8"/>
  <c r="V54" i="12"/>
  <c r="U54" i="12"/>
  <c r="M21" i="2"/>
  <c r="L21" i="2"/>
  <c r="K21" i="2"/>
  <c r="J21" i="2"/>
  <c r="F113" i="3"/>
  <c r="L19" i="8"/>
  <c r="F98" i="8"/>
  <c r="H68" i="2"/>
  <c r="L43" i="3"/>
  <c r="K43" i="3"/>
  <c r="M43" i="3"/>
  <c r="J43" i="3"/>
  <c r="L51" i="3"/>
  <c r="K51" i="3"/>
  <c r="J51" i="3"/>
  <c r="M51" i="3"/>
  <c r="L59" i="3"/>
  <c r="K59" i="3"/>
  <c r="J59" i="3"/>
  <c r="M59" i="3"/>
  <c r="H114" i="3"/>
  <c r="F115" i="3"/>
  <c r="H118" i="3"/>
  <c r="F119" i="3"/>
  <c r="H122" i="3"/>
  <c r="F123" i="3"/>
  <c r="F188" i="3"/>
  <c r="F192" i="3"/>
  <c r="F196" i="3"/>
  <c r="M7" i="5"/>
  <c r="K7" i="5"/>
  <c r="L7" i="5"/>
  <c r="J7" i="5"/>
  <c r="I7" i="5"/>
  <c r="U7" i="5"/>
  <c r="S7" i="5"/>
  <c r="W7" i="5"/>
  <c r="V7" i="5"/>
  <c r="T7" i="5"/>
  <c r="K9" i="5"/>
  <c r="I9" i="5"/>
  <c r="M9" i="5"/>
  <c r="L9" i="5"/>
  <c r="J9" i="5"/>
  <c r="W43" i="5"/>
  <c r="W44" i="5"/>
  <c r="W45" i="5"/>
  <c r="J13" i="8"/>
  <c r="L35" i="8"/>
  <c r="L100" i="8"/>
  <c r="O164" i="8"/>
  <c r="N164" i="8"/>
  <c r="L174" i="8"/>
  <c r="F186" i="8"/>
  <c r="J212" i="8"/>
  <c r="F260" i="8"/>
  <c r="L276" i="8"/>
  <c r="G14" i="9"/>
  <c r="O32" i="10"/>
  <c r="N32" i="10"/>
  <c r="H42" i="2"/>
  <c r="M47" i="3"/>
  <c r="L47" i="3"/>
  <c r="K47" i="3"/>
  <c r="J47" i="3"/>
  <c r="H116" i="3"/>
  <c r="F172" i="8"/>
  <c r="L262" i="8"/>
  <c r="I12" i="9"/>
  <c r="K9" i="2"/>
  <c r="J9" i="2"/>
  <c r="K13" i="2"/>
  <c r="J13" i="2"/>
  <c r="N13" i="2"/>
  <c r="K57" i="2"/>
  <c r="J57" i="2"/>
  <c r="N57" i="2"/>
  <c r="K61" i="2"/>
  <c r="J61" i="2"/>
  <c r="N61" i="2"/>
  <c r="K10" i="3"/>
  <c r="J10" i="3"/>
  <c r="N10" i="3"/>
  <c r="M10" i="3"/>
  <c r="L10" i="3"/>
  <c r="K14" i="3"/>
  <c r="J14" i="3"/>
  <c r="N14" i="3"/>
  <c r="M14" i="3"/>
  <c r="L14" i="3"/>
  <c r="K18" i="3"/>
  <c r="J18" i="3"/>
  <c r="L18" i="3"/>
  <c r="N18" i="3"/>
  <c r="M18" i="3"/>
  <c r="K22" i="3"/>
  <c r="J22" i="3"/>
  <c r="L22" i="3"/>
  <c r="N22" i="3"/>
  <c r="M22" i="3"/>
  <c r="K26" i="3"/>
  <c r="J26" i="3"/>
  <c r="L26" i="3"/>
  <c r="N26" i="3"/>
  <c r="M26" i="3"/>
  <c r="K30" i="3"/>
  <c r="J30" i="3"/>
  <c r="L30" i="3"/>
  <c r="N30" i="3"/>
  <c r="M30" i="3"/>
  <c r="K34" i="3"/>
  <c r="J34" i="3"/>
  <c r="L34" i="3"/>
  <c r="N34" i="3"/>
  <c r="M34" i="3"/>
  <c r="K38" i="3"/>
  <c r="J38" i="3"/>
  <c r="L38" i="3"/>
  <c r="N38" i="3"/>
  <c r="M38" i="3"/>
  <c r="K44" i="3"/>
  <c r="L44" i="3"/>
  <c r="J44" i="3"/>
  <c r="M44" i="3"/>
  <c r="K52" i="3"/>
  <c r="L52" i="3"/>
  <c r="J52" i="3"/>
  <c r="M52" i="3"/>
  <c r="K60" i="3"/>
  <c r="J60" i="3"/>
  <c r="L60" i="3"/>
  <c r="M60" i="3"/>
  <c r="K65" i="3"/>
  <c r="J65" i="3"/>
  <c r="L65" i="3"/>
  <c r="N65" i="3"/>
  <c r="M65" i="3"/>
  <c r="K69" i="3"/>
  <c r="J69" i="3"/>
  <c r="N69" i="3"/>
  <c r="L69" i="3"/>
  <c r="M69" i="3"/>
  <c r="K83" i="3"/>
  <c r="L83" i="3"/>
  <c r="J83" i="3"/>
  <c r="N83" i="3"/>
  <c r="M83" i="3"/>
  <c r="K87" i="3"/>
  <c r="J87" i="3"/>
  <c r="N87" i="3"/>
  <c r="M87" i="3"/>
  <c r="L87" i="3"/>
  <c r="K91" i="3"/>
  <c r="J91" i="3"/>
  <c r="L91" i="3"/>
  <c r="N91" i="3"/>
  <c r="M91" i="3"/>
  <c r="K95" i="3"/>
  <c r="J95" i="3"/>
  <c r="L95" i="3"/>
  <c r="N95" i="3"/>
  <c r="M95" i="3"/>
  <c r="K99" i="3"/>
  <c r="J99" i="3"/>
  <c r="L99" i="3"/>
  <c r="N99" i="3"/>
  <c r="M99" i="3"/>
  <c r="K103" i="3"/>
  <c r="J103" i="3"/>
  <c r="L103" i="3"/>
  <c r="I114" i="3"/>
  <c r="N103" i="3"/>
  <c r="M103" i="3"/>
  <c r="G115" i="3"/>
  <c r="E116" i="3"/>
  <c r="K107" i="3"/>
  <c r="I118" i="3"/>
  <c r="J107" i="3"/>
  <c r="L107" i="3"/>
  <c r="N107" i="3"/>
  <c r="M107" i="3"/>
  <c r="G119" i="3"/>
  <c r="E120" i="3"/>
  <c r="K111" i="3"/>
  <c r="J111" i="3"/>
  <c r="L111" i="3"/>
  <c r="I122" i="3"/>
  <c r="N111" i="3"/>
  <c r="M111" i="3"/>
  <c r="G123" i="3"/>
  <c r="W38" i="5"/>
  <c r="M40" i="5"/>
  <c r="M42" i="5"/>
  <c r="J18" i="8"/>
  <c r="F41" i="8"/>
  <c r="L62" i="8"/>
  <c r="F106" i="8"/>
  <c r="L122" i="8"/>
  <c r="O186" i="8"/>
  <c r="N186" i="8"/>
  <c r="L196" i="8"/>
  <c r="F208" i="8"/>
  <c r="J234" i="8"/>
  <c r="F282" i="8"/>
  <c r="P14" i="9"/>
  <c r="O14" i="9"/>
  <c r="H18" i="2"/>
  <c r="M55" i="3"/>
  <c r="L55" i="3"/>
  <c r="K55" i="3"/>
  <c r="J55" i="3"/>
  <c r="F121" i="3"/>
  <c r="F194" i="3"/>
  <c r="M29" i="5"/>
  <c r="M23" i="2"/>
  <c r="L23" i="2"/>
  <c r="J45" i="3"/>
  <c r="K45" i="3"/>
  <c r="M45" i="3"/>
  <c r="L45" i="3"/>
  <c r="J53" i="3"/>
  <c r="M53" i="3"/>
  <c r="K53" i="3"/>
  <c r="L53" i="3"/>
  <c r="J61" i="3"/>
  <c r="K61" i="3"/>
  <c r="M61" i="3"/>
  <c r="L61" i="3"/>
  <c r="H115" i="3"/>
  <c r="F116" i="3"/>
  <c r="H119" i="3"/>
  <c r="F120" i="3"/>
  <c r="H123" i="3"/>
  <c r="W35" i="5"/>
  <c r="W36" i="5"/>
  <c r="M37" i="5"/>
  <c r="W37" i="5"/>
  <c r="M38" i="5"/>
  <c r="M39" i="5"/>
  <c r="F9" i="8"/>
  <c r="L11" i="8"/>
  <c r="J21" i="8"/>
  <c r="N79" i="8"/>
  <c r="F128" i="8"/>
  <c r="L144" i="8"/>
  <c r="O208" i="8"/>
  <c r="N208" i="8"/>
  <c r="L218" i="8"/>
  <c r="F230" i="8"/>
  <c r="J256" i="8"/>
  <c r="E51" i="14"/>
  <c r="M30" i="15"/>
  <c r="L30" i="15"/>
  <c r="K30" i="15"/>
  <c r="J30" i="15"/>
  <c r="I30" i="15"/>
  <c r="F43" i="2"/>
  <c r="F190" i="3"/>
  <c r="M30" i="5"/>
  <c r="O252" i="8"/>
  <c r="N252" i="8"/>
  <c r="L18" i="10"/>
  <c r="K24" i="2"/>
  <c r="J24" i="2"/>
  <c r="J7" i="3"/>
  <c r="N7" i="3"/>
  <c r="M7" i="3"/>
  <c r="L7" i="3"/>
  <c r="K7" i="3"/>
  <c r="N11" i="3"/>
  <c r="J11" i="3"/>
  <c r="M11" i="3"/>
  <c r="L11" i="3"/>
  <c r="K11" i="3"/>
  <c r="N15" i="3"/>
  <c r="M15" i="3"/>
  <c r="L15" i="3"/>
  <c r="J15" i="3"/>
  <c r="K15" i="3"/>
  <c r="N19" i="3"/>
  <c r="M19" i="3"/>
  <c r="L19" i="3"/>
  <c r="J19" i="3"/>
  <c r="K19" i="3"/>
  <c r="J23" i="3"/>
  <c r="N23" i="3"/>
  <c r="M23" i="3"/>
  <c r="L23" i="3"/>
  <c r="K23" i="3"/>
  <c r="N27" i="3"/>
  <c r="M27" i="3"/>
  <c r="L27" i="3"/>
  <c r="K27" i="3"/>
  <c r="J27" i="3"/>
  <c r="J31" i="3"/>
  <c r="N31" i="3"/>
  <c r="M31" i="3"/>
  <c r="L31" i="3"/>
  <c r="K31" i="3"/>
  <c r="J35" i="3"/>
  <c r="N35" i="3"/>
  <c r="M35" i="3"/>
  <c r="L35" i="3"/>
  <c r="K35" i="3"/>
  <c r="N39" i="3"/>
  <c r="M39" i="3"/>
  <c r="L39" i="3"/>
  <c r="K39" i="3"/>
  <c r="J39" i="3"/>
  <c r="M46" i="3"/>
  <c r="J46" i="3"/>
  <c r="L46" i="3"/>
  <c r="K46" i="3"/>
  <c r="J54" i="3"/>
  <c r="M54" i="3"/>
  <c r="L54" i="3"/>
  <c r="K54" i="3"/>
  <c r="J62" i="3"/>
  <c r="N62" i="3"/>
  <c r="M62" i="3"/>
  <c r="L62" i="3"/>
  <c r="K62" i="3"/>
  <c r="J66" i="3"/>
  <c r="N66" i="3"/>
  <c r="M66" i="3"/>
  <c r="L66" i="3"/>
  <c r="K66" i="3"/>
  <c r="N70" i="3"/>
  <c r="M70" i="3"/>
  <c r="L70" i="3"/>
  <c r="K70" i="3"/>
  <c r="J70" i="3"/>
  <c r="N80" i="3"/>
  <c r="M80" i="3"/>
  <c r="J80" i="3"/>
  <c r="L80" i="3"/>
  <c r="K80" i="3"/>
  <c r="N84" i="3"/>
  <c r="M84" i="3"/>
  <c r="L84" i="3"/>
  <c r="J84" i="3"/>
  <c r="K84" i="3"/>
  <c r="J88" i="3"/>
  <c r="N88" i="3"/>
  <c r="M88" i="3"/>
  <c r="L88" i="3"/>
  <c r="K88" i="3"/>
  <c r="J92" i="3"/>
  <c r="N92" i="3"/>
  <c r="M92" i="3"/>
  <c r="L92" i="3"/>
  <c r="K92" i="3"/>
  <c r="J96" i="3"/>
  <c r="N96" i="3"/>
  <c r="M96" i="3"/>
  <c r="L96" i="3"/>
  <c r="K96" i="3"/>
  <c r="J100" i="3"/>
  <c r="N100" i="3"/>
  <c r="M100" i="3"/>
  <c r="L100" i="3"/>
  <c r="K100" i="3"/>
  <c r="E113" i="3"/>
  <c r="N104" i="3"/>
  <c r="J104" i="3"/>
  <c r="I115" i="3"/>
  <c r="M104" i="3"/>
  <c r="L104" i="3"/>
  <c r="K104" i="3"/>
  <c r="G116" i="3"/>
  <c r="E117" i="3"/>
  <c r="I119" i="3"/>
  <c r="J108" i="3"/>
  <c r="N108" i="3"/>
  <c r="M108" i="3"/>
  <c r="L108" i="3"/>
  <c r="K108" i="3"/>
  <c r="G120" i="3"/>
  <c r="E121" i="3"/>
  <c r="N112" i="3"/>
  <c r="I123" i="3"/>
  <c r="M112" i="3"/>
  <c r="L112" i="3"/>
  <c r="K112" i="3"/>
  <c r="J112" i="3"/>
  <c r="N135" i="3"/>
  <c r="J135" i="3"/>
  <c r="K135" i="3"/>
  <c r="W30" i="5"/>
  <c r="M32" i="5"/>
  <c r="L32" i="5"/>
  <c r="J32" i="5"/>
  <c r="W32" i="5"/>
  <c r="V32" i="5"/>
  <c r="T32" i="5"/>
  <c r="M34" i="5"/>
  <c r="L34" i="5"/>
  <c r="J34" i="5"/>
  <c r="W34" i="5"/>
  <c r="M36" i="5"/>
  <c r="F14" i="8"/>
  <c r="L16" i="8"/>
  <c r="J37" i="8"/>
  <c r="H85" i="8"/>
  <c r="J102" i="8"/>
  <c r="F150" i="8"/>
  <c r="L166" i="8"/>
  <c r="O230" i="8"/>
  <c r="N230" i="8"/>
  <c r="L240" i="8"/>
  <c r="F252" i="8"/>
  <c r="J278" i="8"/>
  <c r="S11" i="9"/>
  <c r="R11" i="9"/>
  <c r="F35" i="10"/>
  <c r="H9" i="8"/>
  <c r="O11" i="8"/>
  <c r="N11" i="8"/>
  <c r="L13" i="8"/>
  <c r="J15" i="8"/>
  <c r="H17" i="8"/>
  <c r="L21" i="8"/>
  <c r="L32" i="8"/>
  <c r="J34" i="8"/>
  <c r="H36" i="8"/>
  <c r="O38" i="8"/>
  <c r="N38" i="8"/>
  <c r="L40" i="8"/>
  <c r="J42" i="8"/>
  <c r="O57" i="8"/>
  <c r="N57" i="8"/>
  <c r="F76" i="8"/>
  <c r="F84" i="8"/>
  <c r="L97" i="8"/>
  <c r="J99" i="8"/>
  <c r="O103" i="8"/>
  <c r="N103" i="8"/>
  <c r="L105" i="8"/>
  <c r="J107" i="8"/>
  <c r="L119" i="8"/>
  <c r="J121" i="8"/>
  <c r="O125" i="8"/>
  <c r="N125" i="8"/>
  <c r="L127" i="8"/>
  <c r="J129" i="8"/>
  <c r="L141" i="8"/>
  <c r="J143" i="8"/>
  <c r="O147" i="8"/>
  <c r="N147" i="8"/>
  <c r="L149" i="8"/>
  <c r="J151" i="8"/>
  <c r="L163" i="8"/>
  <c r="J165" i="8"/>
  <c r="O169" i="8"/>
  <c r="N169" i="8"/>
  <c r="L171" i="8"/>
  <c r="J173" i="8"/>
  <c r="L185" i="8"/>
  <c r="J187" i="8"/>
  <c r="O191" i="8"/>
  <c r="N191" i="8"/>
  <c r="L193" i="8"/>
  <c r="J195" i="8"/>
  <c r="L207" i="8"/>
  <c r="J209" i="8"/>
  <c r="O213" i="8"/>
  <c r="N213" i="8"/>
  <c r="L215" i="8"/>
  <c r="J217" i="8"/>
  <c r="L229" i="8"/>
  <c r="J231" i="8"/>
  <c r="O235" i="8"/>
  <c r="N235" i="8"/>
  <c r="L237" i="8"/>
  <c r="J239" i="8"/>
  <c r="L251" i="8"/>
  <c r="J253" i="8"/>
  <c r="O257" i="8"/>
  <c r="N257" i="8"/>
  <c r="L259" i="8"/>
  <c r="J261" i="8"/>
  <c r="L273" i="8"/>
  <c r="J275" i="8"/>
  <c r="O279" i="8"/>
  <c r="N279" i="8"/>
  <c r="L281" i="8"/>
  <c r="J283" i="8"/>
  <c r="H285" i="8"/>
  <c r="E9" i="9"/>
  <c r="M9" i="9"/>
  <c r="S12" i="9"/>
  <c r="R12" i="9"/>
  <c r="I13" i="9"/>
  <c r="G15" i="9"/>
  <c r="P15" i="9"/>
  <c r="O15" i="9"/>
  <c r="E17" i="9"/>
  <c r="M17" i="9"/>
  <c r="S20" i="9"/>
  <c r="R20" i="9"/>
  <c r="I21" i="9"/>
  <c r="O13" i="10"/>
  <c r="N20" i="12"/>
  <c r="X34" i="12"/>
  <c r="N52" i="12"/>
  <c r="AA17" i="13"/>
  <c r="AA12" i="13"/>
  <c r="K22" i="14"/>
  <c r="J22" i="14"/>
  <c r="I22" i="14"/>
  <c r="K74" i="14"/>
  <c r="J74" i="14"/>
  <c r="I74" i="14"/>
  <c r="D121" i="14"/>
  <c r="K143" i="14"/>
  <c r="J143" i="14"/>
  <c r="I143" i="14"/>
  <c r="M56" i="15"/>
  <c r="L56" i="15"/>
  <c r="K56" i="15"/>
  <c r="J56" i="15"/>
  <c r="I56" i="15"/>
  <c r="D77" i="15"/>
  <c r="L10" i="8"/>
  <c r="J12" i="8"/>
  <c r="H14" i="8"/>
  <c r="O16" i="8"/>
  <c r="N16" i="8"/>
  <c r="L18" i="8"/>
  <c r="J20" i="8"/>
  <c r="J31" i="8"/>
  <c r="H33" i="8"/>
  <c r="O35" i="8"/>
  <c r="N35" i="8"/>
  <c r="L37" i="8"/>
  <c r="J39" i="8"/>
  <c r="H41" i="8"/>
  <c r="O54" i="8"/>
  <c r="N54" i="8"/>
  <c r="F81" i="8"/>
  <c r="H98" i="8"/>
  <c r="O100" i="8"/>
  <c r="N100" i="8"/>
  <c r="L102" i="8"/>
  <c r="J104" i="8"/>
  <c r="H106" i="8"/>
  <c r="H120" i="8"/>
  <c r="O122" i="8"/>
  <c r="N122" i="8"/>
  <c r="L124" i="8"/>
  <c r="J126" i="8"/>
  <c r="H128" i="8"/>
  <c r="H142" i="8"/>
  <c r="O144" i="8"/>
  <c r="N144" i="8"/>
  <c r="L146" i="8"/>
  <c r="J148" i="8"/>
  <c r="H150" i="8"/>
  <c r="H164" i="8"/>
  <c r="O166" i="8"/>
  <c r="N166" i="8"/>
  <c r="L168" i="8"/>
  <c r="J170" i="8"/>
  <c r="H172" i="8"/>
  <c r="H186" i="8"/>
  <c r="O188" i="8"/>
  <c r="N188" i="8"/>
  <c r="L190" i="8"/>
  <c r="J192" i="8"/>
  <c r="H194" i="8"/>
  <c r="H208" i="8"/>
  <c r="O210" i="8"/>
  <c r="N210" i="8"/>
  <c r="L212" i="8"/>
  <c r="J214" i="8"/>
  <c r="H216" i="8"/>
  <c r="H230" i="8"/>
  <c r="O232" i="8"/>
  <c r="N232" i="8"/>
  <c r="L234" i="8"/>
  <c r="J236" i="8"/>
  <c r="H238" i="8"/>
  <c r="H252" i="8"/>
  <c r="O254" i="8"/>
  <c r="N254" i="8"/>
  <c r="L256" i="8"/>
  <c r="J258" i="8"/>
  <c r="H260" i="8"/>
  <c r="H274" i="8"/>
  <c r="O276" i="8"/>
  <c r="N276" i="8"/>
  <c r="L278" i="8"/>
  <c r="J280" i="8"/>
  <c r="H282" i="8"/>
  <c r="E10" i="9"/>
  <c r="M10" i="9"/>
  <c r="S13" i="9"/>
  <c r="R13" i="9"/>
  <c r="I14" i="9"/>
  <c r="G16" i="9"/>
  <c r="P16" i="9"/>
  <c r="O16" i="9"/>
  <c r="E18" i="9"/>
  <c r="M18" i="9"/>
  <c r="O10" i="10"/>
  <c r="N10" i="10"/>
  <c r="J14" i="10"/>
  <c r="D11" i="11"/>
  <c r="G23" i="14"/>
  <c r="T22" i="14"/>
  <c r="K83" i="14"/>
  <c r="J83" i="14"/>
  <c r="I83" i="14"/>
  <c r="K152" i="14"/>
  <c r="J152" i="14"/>
  <c r="I152" i="14"/>
  <c r="AA17" i="15"/>
  <c r="J9" i="8"/>
  <c r="O13" i="8"/>
  <c r="N13" i="8"/>
  <c r="L15" i="8"/>
  <c r="J17" i="8"/>
  <c r="O32" i="8"/>
  <c r="N32" i="8"/>
  <c r="L34" i="8"/>
  <c r="J36" i="8"/>
  <c r="L42" i="8"/>
  <c r="O97" i="8"/>
  <c r="N97" i="8"/>
  <c r="L99" i="8"/>
  <c r="J101" i="8"/>
  <c r="L107" i="8"/>
  <c r="J109" i="8"/>
  <c r="G9" i="9"/>
  <c r="P9" i="9"/>
  <c r="O9" i="9"/>
  <c r="E11" i="9"/>
  <c r="M11" i="9"/>
  <c r="S14" i="9"/>
  <c r="R14" i="9"/>
  <c r="I15" i="9"/>
  <c r="G17" i="9"/>
  <c r="P17" i="9"/>
  <c r="O17" i="9"/>
  <c r="E19" i="9"/>
  <c r="M19" i="9"/>
  <c r="D15" i="11"/>
  <c r="D55" i="11"/>
  <c r="X26" i="12"/>
  <c r="N44" i="12"/>
  <c r="K91" i="14"/>
  <c r="J91" i="14"/>
  <c r="I91" i="14"/>
  <c r="K160" i="14"/>
  <c r="J160" i="14"/>
  <c r="I160" i="14"/>
  <c r="M39" i="15"/>
  <c r="L39" i="15"/>
  <c r="K39" i="15"/>
  <c r="J39" i="15"/>
  <c r="I39" i="15"/>
  <c r="O10" i="8"/>
  <c r="N10" i="8"/>
  <c r="L12" i="8"/>
  <c r="J14" i="8"/>
  <c r="L20" i="8"/>
  <c r="L31" i="8"/>
  <c r="J33" i="8"/>
  <c r="O37" i="8"/>
  <c r="N37" i="8"/>
  <c r="L39" i="8"/>
  <c r="J41" i="8"/>
  <c r="O56" i="8"/>
  <c r="J98" i="8"/>
  <c r="O102" i="8"/>
  <c r="N102" i="8"/>
  <c r="L104" i="8"/>
  <c r="J106" i="8"/>
  <c r="J120" i="8"/>
  <c r="O124" i="8"/>
  <c r="N124" i="8"/>
  <c r="L126" i="8"/>
  <c r="J128" i="8"/>
  <c r="J142" i="8"/>
  <c r="O146" i="8"/>
  <c r="N146" i="8"/>
  <c r="L148" i="8"/>
  <c r="J150" i="8"/>
  <c r="J164" i="8"/>
  <c r="O168" i="8"/>
  <c r="N168" i="8"/>
  <c r="L170" i="8"/>
  <c r="J172" i="8"/>
  <c r="J186" i="8"/>
  <c r="O190" i="8"/>
  <c r="N190" i="8"/>
  <c r="L192" i="8"/>
  <c r="J194" i="8"/>
  <c r="J208" i="8"/>
  <c r="O212" i="8"/>
  <c r="N212" i="8"/>
  <c r="L214" i="8"/>
  <c r="J216" i="8"/>
  <c r="J230" i="8"/>
  <c r="O234" i="8"/>
  <c r="N234" i="8"/>
  <c r="L236" i="8"/>
  <c r="J238" i="8"/>
  <c r="J252" i="8"/>
  <c r="O256" i="8"/>
  <c r="N256" i="8"/>
  <c r="L258" i="8"/>
  <c r="J260" i="8"/>
  <c r="J274" i="8"/>
  <c r="O278" i="8"/>
  <c r="N278" i="8"/>
  <c r="L280" i="8"/>
  <c r="J282" i="8"/>
  <c r="G10" i="9"/>
  <c r="P10" i="9"/>
  <c r="O10" i="9"/>
  <c r="E12" i="9"/>
  <c r="M12" i="9"/>
  <c r="S15" i="9"/>
  <c r="R15" i="9"/>
  <c r="I16" i="9"/>
  <c r="G18" i="9"/>
  <c r="P18" i="9"/>
  <c r="O18" i="9"/>
  <c r="E20" i="9"/>
  <c r="M20" i="9"/>
  <c r="O12" i="10"/>
  <c r="F31" i="10"/>
  <c r="D19" i="11"/>
  <c r="D59" i="11"/>
  <c r="AA16" i="13"/>
  <c r="K31" i="14"/>
  <c r="J31" i="14"/>
  <c r="I31" i="14"/>
  <c r="F93" i="14"/>
  <c r="K100" i="14"/>
  <c r="J100" i="14"/>
  <c r="I100" i="14"/>
  <c r="AA9" i="15"/>
  <c r="M65" i="15"/>
  <c r="L65" i="15"/>
  <c r="K65" i="15"/>
  <c r="J65" i="15"/>
  <c r="I65" i="15"/>
  <c r="L9" i="8"/>
  <c r="J11" i="8"/>
  <c r="N15" i="8"/>
  <c r="O15" i="8"/>
  <c r="L17" i="8"/>
  <c r="J19" i="8"/>
  <c r="O34" i="8"/>
  <c r="N34" i="8"/>
  <c r="L36" i="8"/>
  <c r="J38" i="8"/>
  <c r="O99" i="8"/>
  <c r="N99" i="8"/>
  <c r="L101" i="8"/>
  <c r="J103" i="8"/>
  <c r="L109" i="8"/>
  <c r="I9" i="9"/>
  <c r="G11" i="9"/>
  <c r="P11" i="9"/>
  <c r="O11" i="9"/>
  <c r="E13" i="9"/>
  <c r="M13" i="9"/>
  <c r="S16" i="9"/>
  <c r="R16" i="9"/>
  <c r="I17" i="9"/>
  <c r="G19" i="9"/>
  <c r="P19" i="9"/>
  <c r="O19" i="9"/>
  <c r="E21" i="9"/>
  <c r="M21" i="9"/>
  <c r="D63" i="11"/>
  <c r="K40" i="14"/>
  <c r="J40" i="14"/>
  <c r="I40" i="14"/>
  <c r="C79" i="14"/>
  <c r="K109" i="14"/>
  <c r="J109" i="14"/>
  <c r="I109" i="14"/>
  <c r="E163" i="14"/>
  <c r="C21" i="15"/>
  <c r="O12" i="8"/>
  <c r="N12" i="8"/>
  <c r="L14" i="8"/>
  <c r="J16" i="8"/>
  <c r="O31" i="8"/>
  <c r="N31" i="8"/>
  <c r="L33" i="8"/>
  <c r="J35" i="8"/>
  <c r="L41" i="8"/>
  <c r="J43" i="8"/>
  <c r="O58" i="8"/>
  <c r="L98" i="8"/>
  <c r="J100" i="8"/>
  <c r="N104" i="8"/>
  <c r="O104" i="8"/>
  <c r="L106" i="8"/>
  <c r="J108" i="8"/>
  <c r="L120" i="8"/>
  <c r="J122" i="8"/>
  <c r="N126" i="8"/>
  <c r="O126" i="8"/>
  <c r="L128" i="8"/>
  <c r="J130" i="8"/>
  <c r="L142" i="8"/>
  <c r="J144" i="8"/>
  <c r="N148" i="8"/>
  <c r="O148" i="8"/>
  <c r="L150" i="8"/>
  <c r="J152" i="8"/>
  <c r="L164" i="8"/>
  <c r="J166" i="8"/>
  <c r="N170" i="8"/>
  <c r="O170" i="8"/>
  <c r="L172" i="8"/>
  <c r="J174" i="8"/>
  <c r="L186" i="8"/>
  <c r="J188" i="8"/>
  <c r="N192" i="8"/>
  <c r="O192" i="8"/>
  <c r="L194" i="8"/>
  <c r="J196" i="8"/>
  <c r="L208" i="8"/>
  <c r="J210" i="8"/>
  <c r="N214" i="8"/>
  <c r="O214" i="8"/>
  <c r="L216" i="8"/>
  <c r="J218" i="8"/>
  <c r="L230" i="8"/>
  <c r="J232" i="8"/>
  <c r="N236" i="8"/>
  <c r="O236" i="8"/>
  <c r="L238" i="8"/>
  <c r="J240" i="8"/>
  <c r="L252" i="8"/>
  <c r="J254" i="8"/>
  <c r="N258" i="8"/>
  <c r="O258" i="8"/>
  <c r="L260" i="8"/>
  <c r="J262" i="8"/>
  <c r="L274" i="8"/>
  <c r="J276" i="8"/>
  <c r="N280" i="8"/>
  <c r="O280" i="8"/>
  <c r="L282" i="8"/>
  <c r="R9" i="9"/>
  <c r="S9" i="9"/>
  <c r="I10" i="9"/>
  <c r="G12" i="9"/>
  <c r="O12" i="9"/>
  <c r="P12" i="9"/>
  <c r="E14" i="9"/>
  <c r="M14" i="9"/>
  <c r="R17" i="9"/>
  <c r="S17" i="9"/>
  <c r="I18" i="9"/>
  <c r="G20" i="9"/>
  <c r="O20" i="9"/>
  <c r="P20" i="9"/>
  <c r="O14" i="10"/>
  <c r="D31" i="11"/>
  <c r="N16" i="12"/>
  <c r="X30" i="12"/>
  <c r="N48" i="12"/>
  <c r="AA8" i="13"/>
  <c r="K48" i="14"/>
  <c r="J48" i="14"/>
  <c r="I48" i="14"/>
  <c r="K117" i="14"/>
  <c r="J117" i="14"/>
  <c r="I117" i="14"/>
  <c r="M47" i="15"/>
  <c r="L47" i="15"/>
  <c r="K47" i="15"/>
  <c r="J47" i="15"/>
  <c r="I47" i="15"/>
  <c r="J32" i="8"/>
  <c r="F36" i="8"/>
  <c r="O36" i="8"/>
  <c r="N36" i="8"/>
  <c r="L38" i="8"/>
  <c r="J40" i="8"/>
  <c r="J97" i="8"/>
  <c r="O101" i="8"/>
  <c r="N101" i="8"/>
  <c r="L103" i="8"/>
  <c r="J105" i="8"/>
  <c r="S10" i="9"/>
  <c r="R10" i="9"/>
  <c r="I11" i="9"/>
  <c r="G13" i="9"/>
  <c r="P13" i="9"/>
  <c r="O13" i="9"/>
  <c r="E15" i="9"/>
  <c r="M15" i="9"/>
  <c r="S18" i="9"/>
  <c r="R18" i="9"/>
  <c r="I19" i="9"/>
  <c r="G21" i="9"/>
  <c r="P21" i="9"/>
  <c r="O21" i="9"/>
  <c r="D35" i="11"/>
  <c r="K158" i="13"/>
  <c r="I158" i="13"/>
  <c r="K57" i="14"/>
  <c r="J57" i="14"/>
  <c r="I57" i="14"/>
  <c r="H65" i="14"/>
  <c r="K126" i="14"/>
  <c r="J126" i="14"/>
  <c r="I126" i="14"/>
  <c r="AA13" i="15"/>
  <c r="C63" i="15"/>
  <c r="D76" i="11"/>
  <c r="D80" i="11"/>
  <c r="D84" i="11"/>
  <c r="D96" i="11"/>
  <c r="D100" i="11"/>
  <c r="D104" i="11"/>
  <c r="D108" i="11"/>
  <c r="K15" i="14"/>
  <c r="J15" i="14"/>
  <c r="I15" i="14"/>
  <c r="H23" i="14"/>
  <c r="C37" i="14"/>
  <c r="K32" i="14"/>
  <c r="J32" i="14"/>
  <c r="I32" i="14"/>
  <c r="K41" i="14"/>
  <c r="J41" i="14"/>
  <c r="I41" i="14"/>
  <c r="F51" i="14"/>
  <c r="K49" i="14"/>
  <c r="J49" i="14"/>
  <c r="I49" i="14"/>
  <c r="K58" i="14"/>
  <c r="J58" i="14"/>
  <c r="I58" i="14"/>
  <c r="K67" i="14"/>
  <c r="J67" i="14"/>
  <c r="I67" i="14"/>
  <c r="D79" i="14"/>
  <c r="K75" i="14"/>
  <c r="J75" i="14"/>
  <c r="I75" i="14"/>
  <c r="K84" i="14"/>
  <c r="J84" i="14"/>
  <c r="I84" i="14"/>
  <c r="G93" i="14"/>
  <c r="K92" i="14"/>
  <c r="J92" i="14"/>
  <c r="I92" i="14"/>
  <c r="K101" i="14"/>
  <c r="J101" i="14"/>
  <c r="I101" i="14"/>
  <c r="K110" i="14"/>
  <c r="J110" i="14"/>
  <c r="I110" i="14"/>
  <c r="E121" i="14"/>
  <c r="K118" i="14"/>
  <c r="J118" i="14"/>
  <c r="I118" i="14"/>
  <c r="K127" i="14"/>
  <c r="J127" i="14"/>
  <c r="I127" i="14"/>
  <c r="H135" i="14"/>
  <c r="C149" i="14"/>
  <c r="K144" i="14"/>
  <c r="J144" i="14"/>
  <c r="I144" i="14"/>
  <c r="K153" i="14"/>
  <c r="J153" i="14"/>
  <c r="I153" i="14"/>
  <c r="F163" i="14"/>
  <c r="K161" i="14"/>
  <c r="J161" i="14"/>
  <c r="I161" i="14"/>
  <c r="M11" i="15"/>
  <c r="L11" i="15"/>
  <c r="K11" i="15"/>
  <c r="J11" i="15"/>
  <c r="I11" i="15"/>
  <c r="D21" i="15"/>
  <c r="M15" i="15"/>
  <c r="L15" i="15"/>
  <c r="K15" i="15"/>
  <c r="J15" i="15"/>
  <c r="I15" i="15"/>
  <c r="M19" i="15"/>
  <c r="L19" i="15"/>
  <c r="K19" i="15"/>
  <c r="J19" i="15"/>
  <c r="I19" i="15"/>
  <c r="M25" i="15"/>
  <c r="L25" i="15"/>
  <c r="K25" i="15"/>
  <c r="J25" i="15"/>
  <c r="I25" i="15"/>
  <c r="M33" i="15"/>
  <c r="L33" i="15"/>
  <c r="K33" i="15"/>
  <c r="J33" i="15"/>
  <c r="I33" i="15"/>
  <c r="C49" i="15"/>
  <c r="M42" i="15"/>
  <c r="L42" i="15"/>
  <c r="K42" i="15"/>
  <c r="J42" i="15"/>
  <c r="I42" i="15"/>
  <c r="M51" i="15"/>
  <c r="L51" i="15"/>
  <c r="K51" i="15"/>
  <c r="J51" i="15"/>
  <c r="I51" i="15"/>
  <c r="D63" i="15"/>
  <c r="M59" i="15"/>
  <c r="L59" i="15"/>
  <c r="K59" i="15"/>
  <c r="J59" i="15"/>
  <c r="I59" i="15"/>
  <c r="M68" i="15"/>
  <c r="L68" i="15"/>
  <c r="K68" i="15"/>
  <c r="J68" i="15"/>
  <c r="I68" i="15"/>
  <c r="E77" i="15"/>
  <c r="D8" i="11"/>
  <c r="D12" i="11"/>
  <c r="D16" i="11"/>
  <c r="D20" i="11"/>
  <c r="D32" i="11"/>
  <c r="D36" i="11"/>
  <c r="D40" i="11"/>
  <c r="D52" i="11"/>
  <c r="D56" i="11"/>
  <c r="D60" i="11"/>
  <c r="D64" i="11"/>
  <c r="K16" i="14"/>
  <c r="J16" i="14"/>
  <c r="I16" i="14"/>
  <c r="K25" i="14"/>
  <c r="J25" i="14"/>
  <c r="I25" i="14"/>
  <c r="D37" i="14"/>
  <c r="K33" i="14"/>
  <c r="J33" i="14"/>
  <c r="I33" i="14"/>
  <c r="K42" i="14"/>
  <c r="J42" i="14"/>
  <c r="I42" i="14"/>
  <c r="G51" i="14"/>
  <c r="K50" i="14"/>
  <c r="J50" i="14"/>
  <c r="I50" i="14"/>
  <c r="K59" i="14"/>
  <c r="J59" i="14"/>
  <c r="I59" i="14"/>
  <c r="K68" i="14"/>
  <c r="J68" i="14"/>
  <c r="I68" i="14"/>
  <c r="E79" i="14"/>
  <c r="K76" i="14"/>
  <c r="J76" i="14"/>
  <c r="I76" i="14"/>
  <c r="K85" i="14"/>
  <c r="J85" i="14"/>
  <c r="I85" i="14"/>
  <c r="H93" i="14"/>
  <c r="C107" i="14"/>
  <c r="K102" i="14"/>
  <c r="J102" i="14"/>
  <c r="I102" i="14"/>
  <c r="K111" i="14"/>
  <c r="J111" i="14"/>
  <c r="I111" i="14"/>
  <c r="F121" i="14"/>
  <c r="K119" i="14"/>
  <c r="J119" i="14"/>
  <c r="I119" i="14"/>
  <c r="K128" i="14"/>
  <c r="J128" i="14"/>
  <c r="I128" i="14"/>
  <c r="K137" i="14"/>
  <c r="J137" i="14"/>
  <c r="I137" i="14"/>
  <c r="D149" i="14"/>
  <c r="K145" i="14"/>
  <c r="J145" i="14"/>
  <c r="I145" i="14"/>
  <c r="K154" i="14"/>
  <c r="J154" i="14"/>
  <c r="I154" i="14"/>
  <c r="G163" i="14"/>
  <c r="K162" i="14"/>
  <c r="J162" i="14"/>
  <c r="I162" i="14"/>
  <c r="E21" i="15"/>
  <c r="C35" i="15"/>
  <c r="M28" i="15"/>
  <c r="L28" i="15"/>
  <c r="K28" i="15"/>
  <c r="J28" i="15"/>
  <c r="I28" i="15"/>
  <c r="M37" i="15"/>
  <c r="L37" i="15"/>
  <c r="K37" i="15"/>
  <c r="J37" i="15"/>
  <c r="I37" i="15"/>
  <c r="D49" i="15"/>
  <c r="M45" i="15"/>
  <c r="L45" i="15"/>
  <c r="K45" i="15"/>
  <c r="J45" i="15"/>
  <c r="I45" i="15"/>
  <c r="M54" i="15"/>
  <c r="L54" i="15"/>
  <c r="K54" i="15"/>
  <c r="J54" i="15"/>
  <c r="I54" i="15"/>
  <c r="E63" i="15"/>
  <c r="M62" i="15"/>
  <c r="L62" i="15"/>
  <c r="K62" i="15"/>
  <c r="J62" i="15"/>
  <c r="I62" i="15"/>
  <c r="F77" i="15"/>
  <c r="D77" i="11"/>
  <c r="D81" i="11"/>
  <c r="D85" i="11"/>
  <c r="D97" i="11"/>
  <c r="D101" i="11"/>
  <c r="D105" i="11"/>
  <c r="X6" i="12"/>
  <c r="K17" i="14"/>
  <c r="J17" i="14"/>
  <c r="I17" i="14"/>
  <c r="K26" i="14"/>
  <c r="J26" i="14"/>
  <c r="I26" i="14"/>
  <c r="E37" i="14"/>
  <c r="K34" i="14"/>
  <c r="J34" i="14"/>
  <c r="I34" i="14"/>
  <c r="K43" i="14"/>
  <c r="J43" i="14"/>
  <c r="I43" i="14"/>
  <c r="H51" i="14"/>
  <c r="C65" i="14"/>
  <c r="K60" i="14"/>
  <c r="J60" i="14"/>
  <c r="I60" i="14"/>
  <c r="K69" i="14"/>
  <c r="J69" i="14"/>
  <c r="I69" i="14"/>
  <c r="F79" i="14"/>
  <c r="K77" i="14"/>
  <c r="J77" i="14"/>
  <c r="I77" i="14"/>
  <c r="K86" i="14"/>
  <c r="J86" i="14"/>
  <c r="I86" i="14"/>
  <c r="K95" i="14"/>
  <c r="J95" i="14"/>
  <c r="I95" i="14"/>
  <c r="D107" i="14"/>
  <c r="K103" i="14"/>
  <c r="J103" i="14"/>
  <c r="I103" i="14"/>
  <c r="K112" i="14"/>
  <c r="J112" i="14"/>
  <c r="I112" i="14"/>
  <c r="G121" i="14"/>
  <c r="K120" i="14"/>
  <c r="J120" i="14"/>
  <c r="I120" i="14"/>
  <c r="K129" i="14"/>
  <c r="J129" i="14"/>
  <c r="I129" i="14"/>
  <c r="K138" i="14"/>
  <c r="J138" i="14"/>
  <c r="I138" i="14"/>
  <c r="E149" i="14"/>
  <c r="K146" i="14"/>
  <c r="J146" i="14"/>
  <c r="I146" i="14"/>
  <c r="K155" i="14"/>
  <c r="J155" i="14"/>
  <c r="I155" i="14"/>
  <c r="H163" i="14"/>
  <c r="L10" i="15"/>
  <c r="K10" i="15"/>
  <c r="J10" i="15"/>
  <c r="I10" i="15"/>
  <c r="M10" i="15"/>
  <c r="F21" i="15"/>
  <c r="L14" i="15"/>
  <c r="K14" i="15"/>
  <c r="J14" i="15"/>
  <c r="I14" i="15"/>
  <c r="M14" i="15"/>
  <c r="L18" i="15"/>
  <c r="K18" i="15"/>
  <c r="J18" i="15"/>
  <c r="I18" i="15"/>
  <c r="M18" i="15"/>
  <c r="L23" i="15"/>
  <c r="K23" i="15"/>
  <c r="J23" i="15"/>
  <c r="I23" i="15"/>
  <c r="M23" i="15"/>
  <c r="D35" i="15"/>
  <c r="L31" i="15"/>
  <c r="K31" i="15"/>
  <c r="J31" i="15"/>
  <c r="I31" i="15"/>
  <c r="M31" i="15"/>
  <c r="L40" i="15"/>
  <c r="K40" i="15"/>
  <c r="J40" i="15"/>
  <c r="I40" i="15"/>
  <c r="M40" i="15"/>
  <c r="E49" i="15"/>
  <c r="L48" i="15"/>
  <c r="K48" i="15"/>
  <c r="J48" i="15"/>
  <c r="I48" i="15"/>
  <c r="M48" i="15"/>
  <c r="F63" i="15"/>
  <c r="L57" i="15"/>
  <c r="K57" i="15"/>
  <c r="J57" i="15"/>
  <c r="I57" i="15"/>
  <c r="M57" i="15"/>
  <c r="L66" i="15"/>
  <c r="K66" i="15"/>
  <c r="J66" i="15"/>
  <c r="I66" i="15"/>
  <c r="M66" i="15"/>
  <c r="G77" i="15"/>
  <c r="D9" i="11"/>
  <c r="D13" i="11"/>
  <c r="D17" i="11"/>
  <c r="D33" i="11"/>
  <c r="D37" i="11"/>
  <c r="D41" i="11"/>
  <c r="D53" i="11"/>
  <c r="D57" i="11"/>
  <c r="D61" i="11"/>
  <c r="C23" i="14"/>
  <c r="K18" i="14"/>
  <c r="J18" i="14"/>
  <c r="I18" i="14"/>
  <c r="K27" i="14"/>
  <c r="J27" i="14"/>
  <c r="I27" i="14"/>
  <c r="F37" i="14"/>
  <c r="K35" i="14"/>
  <c r="J35" i="14"/>
  <c r="I35" i="14"/>
  <c r="K44" i="14"/>
  <c r="J44" i="14"/>
  <c r="I44" i="14"/>
  <c r="K53" i="14"/>
  <c r="J53" i="14"/>
  <c r="I53" i="14"/>
  <c r="D65" i="14"/>
  <c r="K61" i="14"/>
  <c r="J61" i="14"/>
  <c r="I61" i="14"/>
  <c r="K70" i="14"/>
  <c r="J70" i="14"/>
  <c r="I70" i="14"/>
  <c r="G79" i="14"/>
  <c r="K78" i="14"/>
  <c r="J78" i="14"/>
  <c r="I78" i="14"/>
  <c r="K87" i="14"/>
  <c r="J87" i="14"/>
  <c r="I87" i="14"/>
  <c r="K96" i="14"/>
  <c r="J96" i="14"/>
  <c r="I96" i="14"/>
  <c r="E107" i="14"/>
  <c r="K104" i="14"/>
  <c r="J104" i="14"/>
  <c r="I104" i="14"/>
  <c r="K113" i="14"/>
  <c r="J113" i="14"/>
  <c r="I113" i="14"/>
  <c r="H121" i="14"/>
  <c r="C135" i="14"/>
  <c r="K130" i="14"/>
  <c r="J130" i="14"/>
  <c r="I130" i="14"/>
  <c r="K139" i="14"/>
  <c r="J139" i="14"/>
  <c r="I139" i="14"/>
  <c r="F149" i="14"/>
  <c r="K147" i="14"/>
  <c r="J147" i="14"/>
  <c r="I147" i="14"/>
  <c r="K156" i="14"/>
  <c r="J156" i="14"/>
  <c r="I156" i="14"/>
  <c r="G21" i="15"/>
  <c r="K26" i="15"/>
  <c r="J26" i="15"/>
  <c r="I26" i="15"/>
  <c r="M26" i="15"/>
  <c r="L26" i="15"/>
  <c r="E35" i="15"/>
  <c r="K34" i="15"/>
  <c r="J34" i="15"/>
  <c r="I34" i="15"/>
  <c r="M34" i="15"/>
  <c r="L34" i="15"/>
  <c r="F49" i="15"/>
  <c r="K43" i="15"/>
  <c r="J43" i="15"/>
  <c r="I43" i="15"/>
  <c r="M43" i="15"/>
  <c r="L43" i="15"/>
  <c r="K52" i="15"/>
  <c r="J52" i="15"/>
  <c r="I52" i="15"/>
  <c r="M52" i="15"/>
  <c r="L52" i="15"/>
  <c r="G63" i="15"/>
  <c r="K60" i="15"/>
  <c r="J60" i="15"/>
  <c r="I60" i="15"/>
  <c r="M60" i="15"/>
  <c r="L60" i="15"/>
  <c r="H77" i="15"/>
  <c r="K69" i="15"/>
  <c r="J69" i="15"/>
  <c r="I69" i="15"/>
  <c r="M69" i="15"/>
  <c r="L69" i="15"/>
  <c r="D74" i="11"/>
  <c r="D78" i="11"/>
  <c r="D82" i="11"/>
  <c r="D86" i="11"/>
  <c r="D98" i="11"/>
  <c r="D102" i="11"/>
  <c r="D106" i="11"/>
  <c r="J11" i="14"/>
  <c r="I11" i="14"/>
  <c r="K11" i="14"/>
  <c r="D23" i="14"/>
  <c r="J19" i="14"/>
  <c r="I19" i="14"/>
  <c r="K19" i="14"/>
  <c r="J28" i="14"/>
  <c r="I28" i="14"/>
  <c r="K28" i="14"/>
  <c r="G37" i="14"/>
  <c r="J36" i="14"/>
  <c r="I36" i="14"/>
  <c r="K36" i="14"/>
  <c r="J45" i="14"/>
  <c r="I45" i="14"/>
  <c r="K45" i="14"/>
  <c r="J54" i="14"/>
  <c r="I54" i="14"/>
  <c r="K54" i="14"/>
  <c r="E65" i="14"/>
  <c r="J62" i="14"/>
  <c r="I62" i="14"/>
  <c r="K62" i="14"/>
  <c r="J71" i="14"/>
  <c r="I71" i="14"/>
  <c r="H79" i="14"/>
  <c r="K71" i="14"/>
  <c r="C93" i="14"/>
  <c r="J88" i="14"/>
  <c r="I88" i="14"/>
  <c r="K88" i="14"/>
  <c r="J97" i="14"/>
  <c r="I97" i="14"/>
  <c r="K97" i="14"/>
  <c r="F107" i="14"/>
  <c r="J105" i="14"/>
  <c r="I105" i="14"/>
  <c r="K105" i="14"/>
  <c r="J114" i="14"/>
  <c r="I114" i="14"/>
  <c r="K114" i="14"/>
  <c r="J123" i="14"/>
  <c r="I123" i="14"/>
  <c r="K123" i="14"/>
  <c r="D135" i="14"/>
  <c r="J131" i="14"/>
  <c r="I131" i="14"/>
  <c r="K131" i="14"/>
  <c r="J140" i="14"/>
  <c r="I140" i="14"/>
  <c r="K140" i="14"/>
  <c r="G149" i="14"/>
  <c r="J148" i="14"/>
  <c r="I148" i="14"/>
  <c r="K148" i="14"/>
  <c r="J157" i="14"/>
  <c r="I157" i="14"/>
  <c r="K157" i="14"/>
  <c r="J9" i="15"/>
  <c r="I9" i="15"/>
  <c r="M9" i="15"/>
  <c r="L9" i="15"/>
  <c r="K9" i="15"/>
  <c r="J13" i="15"/>
  <c r="I13" i="15"/>
  <c r="H21" i="15"/>
  <c r="M13" i="15"/>
  <c r="L13" i="15"/>
  <c r="K13" i="15"/>
  <c r="J17" i="15"/>
  <c r="I17" i="15"/>
  <c r="M17" i="15"/>
  <c r="L17" i="15"/>
  <c r="K17" i="15"/>
  <c r="F35" i="15"/>
  <c r="J29" i="15"/>
  <c r="I29" i="15"/>
  <c r="M29" i="15"/>
  <c r="L29" i="15"/>
  <c r="K29" i="15"/>
  <c r="J38" i="15"/>
  <c r="I38" i="15"/>
  <c r="M38" i="15"/>
  <c r="L38" i="15"/>
  <c r="K38" i="15"/>
  <c r="G49" i="15"/>
  <c r="J46" i="15"/>
  <c r="I46" i="15"/>
  <c r="M46" i="15"/>
  <c r="L46" i="15"/>
  <c r="K46" i="15"/>
  <c r="J55" i="15"/>
  <c r="I55" i="15"/>
  <c r="H63" i="15"/>
  <c r="M55" i="15"/>
  <c r="L55" i="15"/>
  <c r="K55" i="15"/>
  <c r="D10" i="11"/>
  <c r="D14" i="11"/>
  <c r="D18" i="11"/>
  <c r="D30" i="11"/>
  <c r="D34" i="11"/>
  <c r="D38" i="11"/>
  <c r="D42" i="11"/>
  <c r="D54" i="11"/>
  <c r="D58" i="11"/>
  <c r="D62" i="11"/>
  <c r="I12" i="14"/>
  <c r="K12" i="14"/>
  <c r="J12" i="14"/>
  <c r="E23" i="14"/>
  <c r="I20" i="14"/>
  <c r="K20" i="14"/>
  <c r="J20" i="14"/>
  <c r="I29" i="14"/>
  <c r="H37" i="14"/>
  <c r="K29" i="14"/>
  <c r="J29" i="14"/>
  <c r="C51" i="14"/>
  <c r="I46" i="14"/>
  <c r="K46" i="14"/>
  <c r="J46" i="14"/>
  <c r="I55" i="14"/>
  <c r="K55" i="14"/>
  <c r="J55" i="14"/>
  <c r="F65" i="14"/>
  <c r="I63" i="14"/>
  <c r="K63" i="14"/>
  <c r="J63" i="14"/>
  <c r="I72" i="14"/>
  <c r="K72" i="14"/>
  <c r="J72" i="14"/>
  <c r="I81" i="14"/>
  <c r="K81" i="14"/>
  <c r="J81" i="14"/>
  <c r="D93" i="14"/>
  <c r="I89" i="14"/>
  <c r="K89" i="14"/>
  <c r="J89" i="14"/>
  <c r="I98" i="14"/>
  <c r="K98" i="14"/>
  <c r="J98" i="14"/>
  <c r="G107" i="14"/>
  <c r="I106" i="14"/>
  <c r="K106" i="14"/>
  <c r="J106" i="14"/>
  <c r="I115" i="14"/>
  <c r="K115" i="14"/>
  <c r="J115" i="14"/>
  <c r="I124" i="14"/>
  <c r="K124" i="14"/>
  <c r="J124" i="14"/>
  <c r="E135" i="14"/>
  <c r="I132" i="14"/>
  <c r="K132" i="14"/>
  <c r="J132" i="14"/>
  <c r="I141" i="14"/>
  <c r="H149" i="14"/>
  <c r="K141" i="14"/>
  <c r="J141" i="14"/>
  <c r="C163" i="14"/>
  <c r="I158" i="14"/>
  <c r="K158" i="14"/>
  <c r="J158" i="14"/>
  <c r="I24" i="15"/>
  <c r="M24" i="15"/>
  <c r="L24" i="15"/>
  <c r="K24" i="15"/>
  <c r="J24" i="15"/>
  <c r="G35" i="15"/>
  <c r="I32" i="15"/>
  <c r="M32" i="15"/>
  <c r="L32" i="15"/>
  <c r="K32" i="15"/>
  <c r="J32" i="15"/>
  <c r="I41" i="15"/>
  <c r="H49" i="15"/>
  <c r="M41" i="15"/>
  <c r="L41" i="15"/>
  <c r="K41" i="15"/>
  <c r="J41" i="15"/>
  <c r="I58" i="15"/>
  <c r="M58" i="15"/>
  <c r="L58" i="15"/>
  <c r="K58" i="15"/>
  <c r="J58" i="15"/>
  <c r="I67" i="15"/>
  <c r="M67" i="15"/>
  <c r="L67" i="15"/>
  <c r="K67" i="15"/>
  <c r="J67" i="15"/>
  <c r="D75" i="11"/>
  <c r="D79" i="11"/>
  <c r="D83" i="11"/>
  <c r="D99" i="11"/>
  <c r="D103" i="11"/>
  <c r="D107" i="11"/>
  <c r="K13" i="14"/>
  <c r="J13" i="14"/>
  <c r="I13" i="14"/>
  <c r="F23" i="14"/>
  <c r="K21" i="14"/>
  <c r="J21" i="14"/>
  <c r="I21" i="14"/>
  <c r="K30" i="14"/>
  <c r="J30" i="14"/>
  <c r="I30" i="14"/>
  <c r="K39" i="14"/>
  <c r="J39" i="14"/>
  <c r="I39" i="14"/>
  <c r="D51" i="14"/>
  <c r="K47" i="14"/>
  <c r="J47" i="14"/>
  <c r="I47" i="14"/>
  <c r="K56" i="14"/>
  <c r="J56" i="14"/>
  <c r="I56" i="14"/>
  <c r="G65" i="14"/>
  <c r="K64" i="14"/>
  <c r="J64" i="14"/>
  <c r="I64" i="14"/>
  <c r="K73" i="14"/>
  <c r="J73" i="14"/>
  <c r="I73" i="14"/>
  <c r="K82" i="14"/>
  <c r="J82" i="14"/>
  <c r="I82" i="14"/>
  <c r="E93" i="14"/>
  <c r="K90" i="14"/>
  <c r="J90" i="14"/>
  <c r="I90" i="14"/>
  <c r="H107" i="14"/>
  <c r="K99" i="14"/>
  <c r="J99" i="14"/>
  <c r="I99" i="14"/>
  <c r="C121" i="14"/>
  <c r="K116" i="14"/>
  <c r="J116" i="14"/>
  <c r="I116" i="14"/>
  <c r="K125" i="14"/>
  <c r="J125" i="14"/>
  <c r="I125" i="14"/>
  <c r="F135" i="14"/>
  <c r="K133" i="14"/>
  <c r="J133" i="14"/>
  <c r="I133" i="14"/>
  <c r="K142" i="14"/>
  <c r="J142" i="14"/>
  <c r="I142" i="14"/>
  <c r="K151" i="14"/>
  <c r="J151" i="14"/>
  <c r="I151" i="14"/>
  <c r="D163" i="14"/>
  <c r="K159" i="14"/>
  <c r="J159" i="14"/>
  <c r="I159" i="14"/>
  <c r="M12" i="15"/>
  <c r="L12" i="15"/>
  <c r="K12" i="15"/>
  <c r="J12" i="15"/>
  <c r="I12" i="15"/>
  <c r="M16" i="15"/>
  <c r="L16" i="15"/>
  <c r="K16" i="15"/>
  <c r="J16" i="15"/>
  <c r="I16" i="15"/>
  <c r="M20" i="15"/>
  <c r="L20" i="15"/>
  <c r="K20" i="15"/>
  <c r="J20" i="15"/>
  <c r="I20" i="15"/>
  <c r="H35" i="15"/>
  <c r="M27" i="15"/>
  <c r="L27" i="15"/>
  <c r="K27" i="15"/>
  <c r="J27" i="15"/>
  <c r="I27" i="15"/>
  <c r="M44" i="15"/>
  <c r="L44" i="15"/>
  <c r="K44" i="15"/>
  <c r="J44" i="15"/>
  <c r="I44" i="15"/>
  <c r="M53" i="15"/>
  <c r="L53" i="15"/>
  <c r="K53" i="15"/>
  <c r="J53" i="15"/>
  <c r="I53" i="15"/>
  <c r="M61" i="15"/>
  <c r="L61" i="15"/>
  <c r="K61" i="15"/>
  <c r="J61" i="15"/>
  <c r="I61" i="15"/>
  <c r="C77" i="15"/>
  <c r="M70" i="15"/>
  <c r="L70" i="15"/>
  <c r="K70" i="15"/>
  <c r="J70" i="15"/>
  <c r="I70" i="15"/>
  <c r="M73" i="15"/>
  <c r="L73" i="15"/>
  <c r="K73" i="15"/>
  <c r="J73" i="15"/>
  <c r="I73" i="15"/>
  <c r="M82" i="15"/>
  <c r="L82" i="15"/>
  <c r="K82" i="15"/>
  <c r="J82" i="15"/>
  <c r="I82" i="15"/>
  <c r="E91" i="15"/>
  <c r="M90" i="15"/>
  <c r="L90" i="15"/>
  <c r="K90" i="15"/>
  <c r="J90" i="15"/>
  <c r="I90" i="15"/>
  <c r="F105" i="15"/>
  <c r="M99" i="15"/>
  <c r="L99" i="15"/>
  <c r="K99" i="15"/>
  <c r="J99" i="15"/>
  <c r="I99" i="15"/>
  <c r="M108" i="15"/>
  <c r="L108" i="15"/>
  <c r="K108" i="15"/>
  <c r="J108" i="15"/>
  <c r="I108" i="15"/>
  <c r="G119" i="15"/>
  <c r="M116" i="15"/>
  <c r="L116" i="15"/>
  <c r="K116" i="15"/>
  <c r="J116" i="15"/>
  <c r="I116" i="15"/>
  <c r="M125" i="15"/>
  <c r="L125" i="15"/>
  <c r="K125" i="15"/>
  <c r="J125" i="15"/>
  <c r="I125" i="15"/>
  <c r="H133" i="15"/>
  <c r="M142" i="15"/>
  <c r="L142" i="15"/>
  <c r="K142" i="15"/>
  <c r="J142" i="15"/>
  <c r="I142" i="15"/>
  <c r="M151" i="15"/>
  <c r="L151" i="15"/>
  <c r="K151" i="15"/>
  <c r="J151" i="15"/>
  <c r="I151" i="15"/>
  <c r="M159" i="15"/>
  <c r="L159" i="15"/>
  <c r="K159" i="15"/>
  <c r="J159" i="15"/>
  <c r="I159" i="15"/>
  <c r="L10" i="16"/>
  <c r="K10" i="16"/>
  <c r="J10" i="16"/>
  <c r="H9" i="16"/>
  <c r="I10" i="16"/>
  <c r="F21" i="16"/>
  <c r="L14" i="16"/>
  <c r="K14" i="16"/>
  <c r="J14" i="16"/>
  <c r="I14" i="16"/>
  <c r="M18" i="16"/>
  <c r="L18" i="16"/>
  <c r="K18" i="16"/>
  <c r="J18" i="16"/>
  <c r="I18" i="16"/>
  <c r="E23" i="16"/>
  <c r="D35" i="16"/>
  <c r="L31" i="16"/>
  <c r="K31" i="16"/>
  <c r="J31" i="16"/>
  <c r="I31" i="16"/>
  <c r="F37" i="16"/>
  <c r="L40" i="16"/>
  <c r="K40" i="16"/>
  <c r="J40" i="16"/>
  <c r="I40" i="16"/>
  <c r="E49" i="16"/>
  <c r="L48" i="16"/>
  <c r="K48" i="16"/>
  <c r="J48" i="16"/>
  <c r="I48" i="16"/>
  <c r="G51" i="16"/>
  <c r="F63" i="16"/>
  <c r="L57" i="16"/>
  <c r="K57" i="16"/>
  <c r="J57" i="16"/>
  <c r="I57" i="16"/>
  <c r="H65" i="16"/>
  <c r="L66" i="16"/>
  <c r="K66" i="16"/>
  <c r="J66" i="16"/>
  <c r="I66" i="16"/>
  <c r="G77" i="16"/>
  <c r="L74" i="16"/>
  <c r="K74" i="16"/>
  <c r="J74" i="16"/>
  <c r="I74" i="16"/>
  <c r="L83" i="16"/>
  <c r="K83" i="16"/>
  <c r="J83" i="16"/>
  <c r="I83" i="16"/>
  <c r="H91" i="16"/>
  <c r="L100" i="16"/>
  <c r="K100" i="16"/>
  <c r="J100" i="16"/>
  <c r="I100" i="16"/>
  <c r="C107" i="16"/>
  <c r="L109" i="16"/>
  <c r="K109" i="16"/>
  <c r="J109" i="16"/>
  <c r="I109" i="16"/>
  <c r="K125" i="16"/>
  <c r="J125" i="16"/>
  <c r="I125" i="16"/>
  <c r="H133" i="16"/>
  <c r="L125" i="16"/>
  <c r="J129" i="16"/>
  <c r="I129" i="16"/>
  <c r="L129" i="16"/>
  <c r="K129" i="16"/>
  <c r="F135" i="16"/>
  <c r="D23" i="17"/>
  <c r="C35" i="17"/>
  <c r="L45" i="17"/>
  <c r="K45" i="17"/>
  <c r="J45" i="17"/>
  <c r="I45" i="17"/>
  <c r="L34" i="18"/>
  <c r="H36" i="18"/>
  <c r="J37" i="18"/>
  <c r="I37" i="18"/>
  <c r="V76" i="18"/>
  <c r="J71" i="18"/>
  <c r="I71" i="18"/>
  <c r="D90" i="18"/>
  <c r="N132" i="18"/>
  <c r="M76" i="15"/>
  <c r="L76" i="15"/>
  <c r="K76" i="15"/>
  <c r="J76" i="15"/>
  <c r="I76" i="15"/>
  <c r="F91" i="15"/>
  <c r="M85" i="15"/>
  <c r="L85" i="15"/>
  <c r="K85" i="15"/>
  <c r="J85" i="15"/>
  <c r="I85" i="15"/>
  <c r="M94" i="15"/>
  <c r="L94" i="15"/>
  <c r="K94" i="15"/>
  <c r="J94" i="15"/>
  <c r="I94" i="15"/>
  <c r="G105" i="15"/>
  <c r="M102" i="15"/>
  <c r="L102" i="15"/>
  <c r="K102" i="15"/>
  <c r="J102" i="15"/>
  <c r="I102" i="15"/>
  <c r="M111" i="15"/>
  <c r="L111" i="15"/>
  <c r="K111" i="15"/>
  <c r="J111" i="15"/>
  <c r="I111" i="15"/>
  <c r="H119" i="15"/>
  <c r="M128" i="15"/>
  <c r="L128" i="15"/>
  <c r="K128" i="15"/>
  <c r="J128" i="15"/>
  <c r="I128" i="15"/>
  <c r="M137" i="15"/>
  <c r="L137" i="15"/>
  <c r="K137" i="15"/>
  <c r="J137" i="15"/>
  <c r="I137" i="15"/>
  <c r="M145" i="15"/>
  <c r="L145" i="15"/>
  <c r="K145" i="15"/>
  <c r="J145" i="15"/>
  <c r="I145" i="15"/>
  <c r="C161" i="15"/>
  <c r="M154" i="15"/>
  <c r="L154" i="15"/>
  <c r="K154" i="15"/>
  <c r="J154" i="15"/>
  <c r="I154" i="15"/>
  <c r="G21" i="16"/>
  <c r="F23" i="16"/>
  <c r="L26" i="16"/>
  <c r="K26" i="16"/>
  <c r="J26" i="16"/>
  <c r="I26" i="16"/>
  <c r="E35" i="16"/>
  <c r="L34" i="16"/>
  <c r="K34" i="16"/>
  <c r="J34" i="16"/>
  <c r="I34" i="16"/>
  <c r="G37" i="16"/>
  <c r="F49" i="16"/>
  <c r="L43" i="16"/>
  <c r="K43" i="16"/>
  <c r="J43" i="16"/>
  <c r="I43" i="16"/>
  <c r="H51" i="16"/>
  <c r="L52" i="16"/>
  <c r="K52" i="16"/>
  <c r="J52" i="16"/>
  <c r="I52" i="16"/>
  <c r="G63" i="16"/>
  <c r="L60" i="16"/>
  <c r="K60" i="16"/>
  <c r="J60" i="16"/>
  <c r="I60" i="16"/>
  <c r="L69" i="16"/>
  <c r="K69" i="16"/>
  <c r="J69" i="16"/>
  <c r="I69" i="16"/>
  <c r="H77" i="16"/>
  <c r="M86" i="16"/>
  <c r="L86" i="16"/>
  <c r="K86" i="16"/>
  <c r="J86" i="16"/>
  <c r="I86" i="16"/>
  <c r="C93" i="16"/>
  <c r="L95" i="16"/>
  <c r="K95" i="16"/>
  <c r="J95" i="16"/>
  <c r="I95" i="16"/>
  <c r="L103" i="16"/>
  <c r="K103" i="16"/>
  <c r="J103" i="16"/>
  <c r="I103" i="16"/>
  <c r="D107" i="16"/>
  <c r="C119" i="16"/>
  <c r="L112" i="16"/>
  <c r="K112" i="16"/>
  <c r="J112" i="16"/>
  <c r="I112" i="16"/>
  <c r="L113" i="16"/>
  <c r="J113" i="16"/>
  <c r="K113" i="16"/>
  <c r="I113" i="16"/>
  <c r="J138" i="16"/>
  <c r="I138" i="16"/>
  <c r="L138" i="16"/>
  <c r="K138" i="16"/>
  <c r="J27" i="17"/>
  <c r="I27" i="17"/>
  <c r="L27" i="17"/>
  <c r="H35" i="17"/>
  <c r="K27" i="17"/>
  <c r="J24" i="18"/>
  <c r="I24" i="18"/>
  <c r="P36" i="18"/>
  <c r="J58" i="18"/>
  <c r="I58" i="18"/>
  <c r="L90" i="18"/>
  <c r="H92" i="18"/>
  <c r="J93" i="18"/>
  <c r="I93" i="18"/>
  <c r="V132" i="18"/>
  <c r="M71" i="15"/>
  <c r="K71" i="15"/>
  <c r="J71" i="15"/>
  <c r="L71" i="15"/>
  <c r="I71" i="15"/>
  <c r="M80" i="15"/>
  <c r="L80" i="15"/>
  <c r="K80" i="15"/>
  <c r="J80" i="15"/>
  <c r="I80" i="15"/>
  <c r="G91" i="15"/>
  <c r="M88" i="15"/>
  <c r="L88" i="15"/>
  <c r="K88" i="15"/>
  <c r="J88" i="15"/>
  <c r="I88" i="15"/>
  <c r="M97" i="15"/>
  <c r="L97" i="15"/>
  <c r="K97" i="15"/>
  <c r="J97" i="15"/>
  <c r="I97" i="15"/>
  <c r="H105" i="15"/>
  <c r="M114" i="15"/>
  <c r="L114" i="15"/>
  <c r="K114" i="15"/>
  <c r="J114" i="15"/>
  <c r="I114" i="15"/>
  <c r="M123" i="15"/>
  <c r="L123" i="15"/>
  <c r="K123" i="15"/>
  <c r="J123" i="15"/>
  <c r="I123" i="15"/>
  <c r="M131" i="15"/>
  <c r="L131" i="15"/>
  <c r="K131" i="15"/>
  <c r="J131" i="15"/>
  <c r="I131" i="15"/>
  <c r="C147" i="15"/>
  <c r="M140" i="15"/>
  <c r="L140" i="15"/>
  <c r="K140" i="15"/>
  <c r="J140" i="15"/>
  <c r="I140" i="15"/>
  <c r="M149" i="15"/>
  <c r="L149" i="15"/>
  <c r="K149" i="15"/>
  <c r="J149" i="15"/>
  <c r="I149" i="15"/>
  <c r="D161" i="15"/>
  <c r="M157" i="15"/>
  <c r="L157" i="15"/>
  <c r="K157" i="15"/>
  <c r="J157" i="15"/>
  <c r="I157" i="15"/>
  <c r="M13" i="16"/>
  <c r="L13" i="16"/>
  <c r="K13" i="16"/>
  <c r="J13" i="16"/>
  <c r="I13" i="16"/>
  <c r="H21" i="16"/>
  <c r="L17" i="16"/>
  <c r="K17" i="16"/>
  <c r="J17" i="16"/>
  <c r="I17" i="16"/>
  <c r="G23" i="16"/>
  <c r="F35" i="16"/>
  <c r="L29" i="16"/>
  <c r="K29" i="16"/>
  <c r="J29" i="16"/>
  <c r="I29" i="16"/>
  <c r="H37" i="16"/>
  <c r="L38" i="16"/>
  <c r="K38" i="16"/>
  <c r="J38" i="16"/>
  <c r="I38" i="16"/>
  <c r="G49" i="16"/>
  <c r="L46" i="16"/>
  <c r="K46" i="16"/>
  <c r="J46" i="16"/>
  <c r="I46" i="16"/>
  <c r="L55" i="16"/>
  <c r="K55" i="16"/>
  <c r="J55" i="16"/>
  <c r="I55" i="16"/>
  <c r="H63" i="16"/>
  <c r="L72" i="16"/>
  <c r="K72" i="16"/>
  <c r="J72" i="16"/>
  <c r="I72" i="16"/>
  <c r="C79" i="16"/>
  <c r="L81" i="16"/>
  <c r="K81" i="16"/>
  <c r="J81" i="16"/>
  <c r="I81" i="16"/>
  <c r="L89" i="16"/>
  <c r="K89" i="16"/>
  <c r="J89" i="16"/>
  <c r="I89" i="16"/>
  <c r="D93" i="16"/>
  <c r="C105" i="16"/>
  <c r="L98" i="16"/>
  <c r="K98" i="16"/>
  <c r="J98" i="16"/>
  <c r="I98" i="16"/>
  <c r="E107" i="16"/>
  <c r="D119" i="16"/>
  <c r="E121" i="16"/>
  <c r="K142" i="16"/>
  <c r="J142" i="16"/>
  <c r="I142" i="16"/>
  <c r="L142" i="16"/>
  <c r="J146" i="16"/>
  <c r="I146" i="16"/>
  <c r="L146" i="16"/>
  <c r="K146" i="16"/>
  <c r="F161" i="16"/>
  <c r="J11" i="18"/>
  <c r="I11" i="18"/>
  <c r="X36" i="18"/>
  <c r="J45" i="18"/>
  <c r="I45" i="18"/>
  <c r="F50" i="18"/>
  <c r="J80" i="18"/>
  <c r="I80" i="18"/>
  <c r="P92" i="18"/>
  <c r="J114" i="18"/>
  <c r="I114" i="18"/>
  <c r="L74" i="15"/>
  <c r="K74" i="15"/>
  <c r="J74" i="15"/>
  <c r="I74" i="15"/>
  <c r="M74" i="15"/>
  <c r="L83" i="15"/>
  <c r="K83" i="15"/>
  <c r="J83" i="15"/>
  <c r="I83" i="15"/>
  <c r="H91" i="15"/>
  <c r="M83" i="15"/>
  <c r="L100" i="15"/>
  <c r="K100" i="15"/>
  <c r="J100" i="15"/>
  <c r="I100" i="15"/>
  <c r="M100" i="15"/>
  <c r="L109" i="15"/>
  <c r="K109" i="15"/>
  <c r="J109" i="15"/>
  <c r="I109" i="15"/>
  <c r="M109" i="15"/>
  <c r="L117" i="15"/>
  <c r="K117" i="15"/>
  <c r="J117" i="15"/>
  <c r="I117" i="15"/>
  <c r="M117" i="15"/>
  <c r="C133" i="15"/>
  <c r="L126" i="15"/>
  <c r="K126" i="15"/>
  <c r="J126" i="15"/>
  <c r="I126" i="15"/>
  <c r="M126" i="15"/>
  <c r="L135" i="15"/>
  <c r="K135" i="15"/>
  <c r="J135" i="15"/>
  <c r="I135" i="15"/>
  <c r="M135" i="15"/>
  <c r="D147" i="15"/>
  <c r="L143" i="15"/>
  <c r="K143" i="15"/>
  <c r="J143" i="15"/>
  <c r="I143" i="15"/>
  <c r="M143" i="15"/>
  <c r="L152" i="15"/>
  <c r="K152" i="15"/>
  <c r="J152" i="15"/>
  <c r="I152" i="15"/>
  <c r="M152" i="15"/>
  <c r="E161" i="15"/>
  <c r="L160" i="15"/>
  <c r="K160" i="15"/>
  <c r="J160" i="15"/>
  <c r="I160" i="15"/>
  <c r="M160" i="15"/>
  <c r="C9" i="16"/>
  <c r="L24" i="16"/>
  <c r="K24" i="16"/>
  <c r="J24" i="16"/>
  <c r="I24" i="16"/>
  <c r="H23" i="16"/>
  <c r="G35" i="16"/>
  <c r="L32" i="16"/>
  <c r="K32" i="16"/>
  <c r="J32" i="16"/>
  <c r="I32" i="16"/>
  <c r="M32" i="16"/>
  <c r="L41" i="16"/>
  <c r="K41" i="16"/>
  <c r="J41" i="16"/>
  <c r="I41" i="16"/>
  <c r="H49" i="16"/>
  <c r="L58" i="16"/>
  <c r="K58" i="16"/>
  <c r="J58" i="16"/>
  <c r="I58" i="16"/>
  <c r="C65" i="16"/>
  <c r="L67" i="16"/>
  <c r="K67" i="16"/>
  <c r="J67" i="16"/>
  <c r="I67" i="16"/>
  <c r="L75" i="16"/>
  <c r="K75" i="16"/>
  <c r="J75" i="16"/>
  <c r="I75" i="16"/>
  <c r="D79" i="16"/>
  <c r="C91" i="16"/>
  <c r="L84" i="16"/>
  <c r="K84" i="16"/>
  <c r="J84" i="16"/>
  <c r="I84" i="16"/>
  <c r="E93" i="16"/>
  <c r="D105" i="16"/>
  <c r="L101" i="16"/>
  <c r="K101" i="16"/>
  <c r="J101" i="16"/>
  <c r="I101" i="16"/>
  <c r="F107" i="16"/>
  <c r="L110" i="16"/>
  <c r="K110" i="16"/>
  <c r="J110" i="16"/>
  <c r="I110" i="16"/>
  <c r="E119" i="16"/>
  <c r="L122" i="16"/>
  <c r="K122" i="16"/>
  <c r="J122" i="16"/>
  <c r="H121" i="16"/>
  <c r="M122" i="16"/>
  <c r="I122" i="16"/>
  <c r="K151" i="16"/>
  <c r="J151" i="16"/>
  <c r="I151" i="16"/>
  <c r="L151" i="16"/>
  <c r="J155" i="16"/>
  <c r="I155" i="16"/>
  <c r="L155" i="16"/>
  <c r="K155" i="16"/>
  <c r="D9" i="17"/>
  <c r="J20" i="17"/>
  <c r="I20" i="17"/>
  <c r="L20" i="17"/>
  <c r="K20" i="17"/>
  <c r="D8" i="18"/>
  <c r="J32" i="18"/>
  <c r="I32" i="18"/>
  <c r="N50" i="18"/>
  <c r="J67" i="18"/>
  <c r="I67" i="18"/>
  <c r="X92" i="18"/>
  <c r="J101" i="18"/>
  <c r="I101" i="18"/>
  <c r="F106" i="18"/>
  <c r="K86" i="15"/>
  <c r="J86" i="15"/>
  <c r="I86" i="15"/>
  <c r="M86" i="15"/>
  <c r="L86" i="15"/>
  <c r="K95" i="15"/>
  <c r="J95" i="15"/>
  <c r="I95" i="15"/>
  <c r="M95" i="15"/>
  <c r="L95" i="15"/>
  <c r="K103" i="15"/>
  <c r="J103" i="15"/>
  <c r="I103" i="15"/>
  <c r="M103" i="15"/>
  <c r="L103" i="15"/>
  <c r="C119" i="15"/>
  <c r="K112" i="15"/>
  <c r="J112" i="15"/>
  <c r="I112" i="15"/>
  <c r="M112" i="15"/>
  <c r="L112" i="15"/>
  <c r="K121" i="15"/>
  <c r="J121" i="15"/>
  <c r="I121" i="15"/>
  <c r="M121" i="15"/>
  <c r="L121" i="15"/>
  <c r="D133" i="15"/>
  <c r="K129" i="15"/>
  <c r="J129" i="15"/>
  <c r="I129" i="15"/>
  <c r="M129" i="15"/>
  <c r="L129" i="15"/>
  <c r="K138" i="15"/>
  <c r="J138" i="15"/>
  <c r="I138" i="15"/>
  <c r="M138" i="15"/>
  <c r="L138" i="15"/>
  <c r="E147" i="15"/>
  <c r="K146" i="15"/>
  <c r="J146" i="15"/>
  <c r="I146" i="15"/>
  <c r="M146" i="15"/>
  <c r="L146" i="15"/>
  <c r="F161" i="15"/>
  <c r="K155" i="15"/>
  <c r="J155" i="15"/>
  <c r="I155" i="15"/>
  <c r="M155" i="15"/>
  <c r="L155" i="15"/>
  <c r="D9" i="16"/>
  <c r="K12" i="16"/>
  <c r="J12" i="16"/>
  <c r="I12" i="16"/>
  <c r="M12" i="16"/>
  <c r="L12" i="16"/>
  <c r="K16" i="16"/>
  <c r="J16" i="16"/>
  <c r="I16" i="16"/>
  <c r="L16" i="16"/>
  <c r="K20" i="16"/>
  <c r="J20" i="16"/>
  <c r="I20" i="16"/>
  <c r="L20" i="16"/>
  <c r="K27" i="16"/>
  <c r="J27" i="16"/>
  <c r="I27" i="16"/>
  <c r="H35" i="16"/>
  <c r="M27" i="16"/>
  <c r="L27" i="16"/>
  <c r="K44" i="16"/>
  <c r="J44" i="16"/>
  <c r="I44" i="16"/>
  <c r="L44" i="16"/>
  <c r="C51" i="16"/>
  <c r="K53" i="16"/>
  <c r="J53" i="16"/>
  <c r="I53" i="16"/>
  <c r="L53" i="16"/>
  <c r="K61" i="16"/>
  <c r="J61" i="16"/>
  <c r="I61" i="16"/>
  <c r="M61" i="16"/>
  <c r="L61" i="16"/>
  <c r="D65" i="16"/>
  <c r="C77" i="16"/>
  <c r="K70" i="16"/>
  <c r="J70" i="16"/>
  <c r="I70" i="16"/>
  <c r="L70" i="16"/>
  <c r="E79" i="16"/>
  <c r="D91" i="16"/>
  <c r="K87" i="16"/>
  <c r="J87" i="16"/>
  <c r="I87" i="16"/>
  <c r="L87" i="16"/>
  <c r="F93" i="16"/>
  <c r="K96" i="16"/>
  <c r="J96" i="16"/>
  <c r="I96" i="16"/>
  <c r="L96" i="16"/>
  <c r="E105" i="16"/>
  <c r="K104" i="16"/>
  <c r="J104" i="16"/>
  <c r="I104" i="16"/>
  <c r="L104" i="16"/>
  <c r="G107" i="16"/>
  <c r="F119" i="16"/>
  <c r="L130" i="16"/>
  <c r="K130" i="16"/>
  <c r="J130" i="16"/>
  <c r="I130" i="16"/>
  <c r="E147" i="16"/>
  <c r="G9" i="17"/>
  <c r="E21" i="17"/>
  <c r="L28" i="17"/>
  <c r="K28" i="17"/>
  <c r="J28" i="17"/>
  <c r="I28" i="17"/>
  <c r="E37" i="17"/>
  <c r="D49" i="17"/>
  <c r="L8" i="18"/>
  <c r="J19" i="18"/>
  <c r="I19" i="18"/>
  <c r="V50" i="18"/>
  <c r="J54" i="18"/>
  <c r="I54" i="18"/>
  <c r="H62" i="18"/>
  <c r="D64" i="18"/>
  <c r="J88" i="18"/>
  <c r="I88" i="18"/>
  <c r="N106" i="18"/>
  <c r="J123" i="18"/>
  <c r="I123" i="18"/>
  <c r="J72" i="15"/>
  <c r="M72" i="15"/>
  <c r="L72" i="15"/>
  <c r="K72" i="15"/>
  <c r="I72" i="15"/>
  <c r="J81" i="15"/>
  <c r="I81" i="15"/>
  <c r="M81" i="15"/>
  <c r="L81" i="15"/>
  <c r="K81" i="15"/>
  <c r="J89" i="15"/>
  <c r="I89" i="15"/>
  <c r="M89" i="15"/>
  <c r="L89" i="15"/>
  <c r="K89" i="15"/>
  <c r="C105" i="15"/>
  <c r="J98" i="15"/>
  <c r="I98" i="15"/>
  <c r="M98" i="15"/>
  <c r="L98" i="15"/>
  <c r="K98" i="15"/>
  <c r="J107" i="15"/>
  <c r="I107" i="15"/>
  <c r="M107" i="15"/>
  <c r="L107" i="15"/>
  <c r="K107" i="15"/>
  <c r="D119" i="15"/>
  <c r="J115" i="15"/>
  <c r="I115" i="15"/>
  <c r="M115" i="15"/>
  <c r="L115" i="15"/>
  <c r="K115" i="15"/>
  <c r="J124" i="15"/>
  <c r="I124" i="15"/>
  <c r="M124" i="15"/>
  <c r="L124" i="15"/>
  <c r="K124" i="15"/>
  <c r="E133" i="15"/>
  <c r="J132" i="15"/>
  <c r="I132" i="15"/>
  <c r="M132" i="15"/>
  <c r="L132" i="15"/>
  <c r="K132" i="15"/>
  <c r="F147" i="15"/>
  <c r="J141" i="15"/>
  <c r="I141" i="15"/>
  <c r="M141" i="15"/>
  <c r="L141" i="15"/>
  <c r="K141" i="15"/>
  <c r="J150" i="15"/>
  <c r="I150" i="15"/>
  <c r="M150" i="15"/>
  <c r="L150" i="15"/>
  <c r="K150" i="15"/>
  <c r="G161" i="15"/>
  <c r="J158" i="15"/>
  <c r="I158" i="15"/>
  <c r="M158" i="15"/>
  <c r="L158" i="15"/>
  <c r="K158" i="15"/>
  <c r="E9" i="16"/>
  <c r="C21" i="16"/>
  <c r="J30" i="16"/>
  <c r="I30" i="16"/>
  <c r="L30" i="16"/>
  <c r="K30" i="16"/>
  <c r="C37" i="16"/>
  <c r="J39" i="16"/>
  <c r="I39" i="16"/>
  <c r="L39" i="16"/>
  <c r="K39" i="16"/>
  <c r="J47" i="16"/>
  <c r="I47" i="16"/>
  <c r="L47" i="16"/>
  <c r="K47" i="16"/>
  <c r="D51" i="16"/>
  <c r="C63" i="16"/>
  <c r="J56" i="16"/>
  <c r="I56" i="16"/>
  <c r="L56" i="16"/>
  <c r="K56" i="16"/>
  <c r="E65" i="16"/>
  <c r="D77" i="16"/>
  <c r="J73" i="16"/>
  <c r="I73" i="16"/>
  <c r="L73" i="16"/>
  <c r="K73" i="16"/>
  <c r="F79" i="16"/>
  <c r="J82" i="16"/>
  <c r="I82" i="16"/>
  <c r="M82" i="16"/>
  <c r="L82" i="16"/>
  <c r="K82" i="16"/>
  <c r="E91" i="16"/>
  <c r="J90" i="16"/>
  <c r="I90" i="16"/>
  <c r="L90" i="16"/>
  <c r="K90" i="16"/>
  <c r="G93" i="16"/>
  <c r="F105" i="16"/>
  <c r="J99" i="16"/>
  <c r="I99" i="16"/>
  <c r="L99" i="16"/>
  <c r="K99" i="16"/>
  <c r="J108" i="16"/>
  <c r="I108" i="16"/>
  <c r="H107" i="16"/>
  <c r="L108" i="16"/>
  <c r="K108" i="16"/>
  <c r="G119" i="16"/>
  <c r="L139" i="16"/>
  <c r="K139" i="16"/>
  <c r="J139" i="16"/>
  <c r="H147" i="16"/>
  <c r="I139" i="16"/>
  <c r="C149" i="16"/>
  <c r="J16" i="17"/>
  <c r="I16" i="17"/>
  <c r="L16" i="17"/>
  <c r="K16" i="17"/>
  <c r="J44" i="17"/>
  <c r="I44" i="17"/>
  <c r="L44" i="17"/>
  <c r="K44" i="17"/>
  <c r="F20" i="18"/>
  <c r="J41" i="18"/>
  <c r="I41" i="18"/>
  <c r="P62" i="18"/>
  <c r="L64" i="18"/>
  <c r="J75" i="18"/>
  <c r="I75" i="18"/>
  <c r="V106" i="18"/>
  <c r="J110" i="18"/>
  <c r="I110" i="18"/>
  <c r="H118" i="18"/>
  <c r="D120" i="18"/>
  <c r="J150" i="18"/>
  <c r="I150" i="18"/>
  <c r="I75" i="15"/>
  <c r="M75" i="15"/>
  <c r="L75" i="15"/>
  <c r="K75" i="15"/>
  <c r="J75" i="15"/>
  <c r="C91" i="15"/>
  <c r="I84" i="15"/>
  <c r="M84" i="15"/>
  <c r="L84" i="15"/>
  <c r="K84" i="15"/>
  <c r="J84" i="15"/>
  <c r="I93" i="15"/>
  <c r="M93" i="15"/>
  <c r="L93" i="15"/>
  <c r="K93" i="15"/>
  <c r="J93" i="15"/>
  <c r="D105" i="15"/>
  <c r="I101" i="15"/>
  <c r="M101" i="15"/>
  <c r="L101" i="15"/>
  <c r="K101" i="15"/>
  <c r="J101" i="15"/>
  <c r="I110" i="15"/>
  <c r="M110" i="15"/>
  <c r="L110" i="15"/>
  <c r="K110" i="15"/>
  <c r="J110" i="15"/>
  <c r="E119" i="15"/>
  <c r="I118" i="15"/>
  <c r="M118" i="15"/>
  <c r="L118" i="15"/>
  <c r="K118" i="15"/>
  <c r="J118" i="15"/>
  <c r="F133" i="15"/>
  <c r="I127" i="15"/>
  <c r="M127" i="15"/>
  <c r="L127" i="15"/>
  <c r="K127" i="15"/>
  <c r="J127" i="15"/>
  <c r="I136" i="15"/>
  <c r="M136" i="15"/>
  <c r="L136" i="15"/>
  <c r="K136" i="15"/>
  <c r="J136" i="15"/>
  <c r="G147" i="15"/>
  <c r="I144" i="15"/>
  <c r="M144" i="15"/>
  <c r="L144" i="15"/>
  <c r="K144" i="15"/>
  <c r="J144" i="15"/>
  <c r="I153" i="15"/>
  <c r="H161" i="15"/>
  <c r="M153" i="15"/>
  <c r="L153" i="15"/>
  <c r="K153" i="15"/>
  <c r="J153" i="15"/>
  <c r="F9" i="16"/>
  <c r="I11" i="16"/>
  <c r="L11" i="16"/>
  <c r="K11" i="16"/>
  <c r="J11" i="16"/>
  <c r="D21" i="16"/>
  <c r="I15" i="16"/>
  <c r="L15" i="16"/>
  <c r="K15" i="16"/>
  <c r="J15" i="16"/>
  <c r="I19" i="16"/>
  <c r="L19" i="16"/>
  <c r="K19" i="16"/>
  <c r="J19" i="16"/>
  <c r="C23" i="16"/>
  <c r="I25" i="16"/>
  <c r="L25" i="16"/>
  <c r="K25" i="16"/>
  <c r="J25" i="16"/>
  <c r="I33" i="16"/>
  <c r="L33" i="16"/>
  <c r="K33" i="16"/>
  <c r="J33" i="16"/>
  <c r="D37" i="16"/>
  <c r="C49" i="16"/>
  <c r="I42" i="16"/>
  <c r="L42" i="16"/>
  <c r="K42" i="16"/>
  <c r="J42" i="16"/>
  <c r="E51" i="16"/>
  <c r="D63" i="16"/>
  <c r="I59" i="16"/>
  <c r="L59" i="16"/>
  <c r="K59" i="16"/>
  <c r="J59" i="16"/>
  <c r="F65" i="16"/>
  <c r="I68" i="16"/>
  <c r="L68" i="16"/>
  <c r="K68" i="16"/>
  <c r="J68" i="16"/>
  <c r="E77" i="16"/>
  <c r="I76" i="16"/>
  <c r="L76" i="16"/>
  <c r="K76" i="16"/>
  <c r="J76" i="16"/>
  <c r="G79" i="16"/>
  <c r="F91" i="16"/>
  <c r="I85" i="16"/>
  <c r="M85" i="16"/>
  <c r="L85" i="16"/>
  <c r="K85" i="16"/>
  <c r="J85" i="16"/>
  <c r="I94" i="16"/>
  <c r="H93" i="16"/>
  <c r="L94" i="16"/>
  <c r="K94" i="16"/>
  <c r="J94" i="16"/>
  <c r="G105" i="16"/>
  <c r="I102" i="16"/>
  <c r="L102" i="16"/>
  <c r="K102" i="16"/>
  <c r="J102" i="16"/>
  <c r="H119" i="16"/>
  <c r="I111" i="16"/>
  <c r="L111" i="16"/>
  <c r="K111" i="16"/>
  <c r="J111" i="16"/>
  <c r="D133" i="16"/>
  <c r="G149" i="16"/>
  <c r="K157" i="17"/>
  <c r="I157" i="17"/>
  <c r="N20" i="18"/>
  <c r="J28" i="18"/>
  <c r="I28" i="18"/>
  <c r="X62" i="18"/>
  <c r="F76" i="18"/>
  <c r="J97" i="18"/>
  <c r="I97" i="18"/>
  <c r="P118" i="18"/>
  <c r="L120" i="18"/>
  <c r="M79" i="15"/>
  <c r="L79" i="15"/>
  <c r="K79" i="15"/>
  <c r="J79" i="15"/>
  <c r="I79" i="15"/>
  <c r="D91" i="15"/>
  <c r="M87" i="15"/>
  <c r="L87" i="15"/>
  <c r="K87" i="15"/>
  <c r="J87" i="15"/>
  <c r="I87" i="15"/>
  <c r="M96" i="15"/>
  <c r="L96" i="15"/>
  <c r="K96" i="15"/>
  <c r="J96" i="15"/>
  <c r="I96" i="15"/>
  <c r="E105" i="15"/>
  <c r="M104" i="15"/>
  <c r="L104" i="15"/>
  <c r="K104" i="15"/>
  <c r="J104" i="15"/>
  <c r="I104" i="15"/>
  <c r="F119" i="15"/>
  <c r="M113" i="15"/>
  <c r="L113" i="15"/>
  <c r="K113" i="15"/>
  <c r="J113" i="15"/>
  <c r="I113" i="15"/>
  <c r="M122" i="15"/>
  <c r="L122" i="15"/>
  <c r="K122" i="15"/>
  <c r="J122" i="15"/>
  <c r="I122" i="15"/>
  <c r="G133" i="15"/>
  <c r="M130" i="15"/>
  <c r="L130" i="15"/>
  <c r="K130" i="15"/>
  <c r="J130" i="15"/>
  <c r="I130" i="15"/>
  <c r="H147" i="15"/>
  <c r="M139" i="15"/>
  <c r="L139" i="15"/>
  <c r="K139" i="15"/>
  <c r="J139" i="15"/>
  <c r="I139" i="15"/>
  <c r="M156" i="15"/>
  <c r="L156" i="15"/>
  <c r="K156" i="15"/>
  <c r="J156" i="15"/>
  <c r="I156" i="15"/>
  <c r="G9" i="16"/>
  <c r="E21" i="16"/>
  <c r="D23" i="16"/>
  <c r="C35" i="16"/>
  <c r="L28" i="16"/>
  <c r="K28" i="16"/>
  <c r="J28" i="16"/>
  <c r="I28" i="16"/>
  <c r="E37" i="16"/>
  <c r="D49" i="16"/>
  <c r="L45" i="16"/>
  <c r="K45" i="16"/>
  <c r="J45" i="16"/>
  <c r="I45" i="16"/>
  <c r="F51" i="16"/>
  <c r="L54" i="16"/>
  <c r="K54" i="16"/>
  <c r="J54" i="16"/>
  <c r="I54" i="16"/>
  <c r="E63" i="16"/>
  <c r="L62" i="16"/>
  <c r="K62" i="16"/>
  <c r="J62" i="16"/>
  <c r="I62" i="16"/>
  <c r="G65" i="16"/>
  <c r="F77" i="16"/>
  <c r="L71" i="16"/>
  <c r="K71" i="16"/>
  <c r="J71" i="16"/>
  <c r="I71" i="16"/>
  <c r="H79" i="16"/>
  <c r="L80" i="16"/>
  <c r="K80" i="16"/>
  <c r="J80" i="16"/>
  <c r="I80" i="16"/>
  <c r="G91" i="16"/>
  <c r="L88" i="16"/>
  <c r="K88" i="16"/>
  <c r="J88" i="16"/>
  <c r="I88" i="16"/>
  <c r="H105" i="16"/>
  <c r="L97" i="16"/>
  <c r="K97" i="16"/>
  <c r="J97" i="16"/>
  <c r="I97" i="16"/>
  <c r="M116" i="16"/>
  <c r="K116" i="16"/>
  <c r="J116" i="16"/>
  <c r="I116" i="16"/>
  <c r="L116" i="16"/>
  <c r="G133" i="16"/>
  <c r="L156" i="16"/>
  <c r="K156" i="16"/>
  <c r="J156" i="16"/>
  <c r="I156" i="16"/>
  <c r="J12" i="17"/>
  <c r="I12" i="17"/>
  <c r="L12" i="17"/>
  <c r="K12" i="17"/>
  <c r="V20" i="18"/>
  <c r="J15" i="18"/>
  <c r="I15" i="18"/>
  <c r="D34" i="18"/>
  <c r="N76" i="18"/>
  <c r="J84" i="18"/>
  <c r="I84" i="18"/>
  <c r="X118" i="18"/>
  <c r="F132" i="18"/>
  <c r="M159" i="16"/>
  <c r="K159" i="16"/>
  <c r="J159" i="16"/>
  <c r="I159" i="16"/>
  <c r="L159" i="16"/>
  <c r="K10" i="17"/>
  <c r="J10" i="17"/>
  <c r="H9" i="17"/>
  <c r="I10" i="17"/>
  <c r="L10" i="17"/>
  <c r="F21" i="17"/>
  <c r="K14" i="17"/>
  <c r="J14" i="17"/>
  <c r="I14" i="17"/>
  <c r="L14" i="17"/>
  <c r="K18" i="17"/>
  <c r="J18" i="17"/>
  <c r="I18" i="17"/>
  <c r="L18" i="17"/>
  <c r="E23" i="17"/>
  <c r="D35" i="17"/>
  <c r="M31" i="17"/>
  <c r="K31" i="17"/>
  <c r="J31" i="17"/>
  <c r="I31" i="17"/>
  <c r="L31" i="17"/>
  <c r="F37" i="17"/>
  <c r="K40" i="17"/>
  <c r="J40" i="17"/>
  <c r="I40" i="17"/>
  <c r="L40" i="17"/>
  <c r="E49" i="17"/>
  <c r="K48" i="17"/>
  <c r="J48" i="17"/>
  <c r="I48" i="17"/>
  <c r="L48" i="17"/>
  <c r="E8" i="18"/>
  <c r="M8" i="18"/>
  <c r="U8" i="18"/>
  <c r="S11" i="18"/>
  <c r="R11" i="18"/>
  <c r="AA11" i="18"/>
  <c r="Z11" i="18"/>
  <c r="G20" i="18"/>
  <c r="O20" i="18"/>
  <c r="W20" i="18"/>
  <c r="S15" i="18"/>
  <c r="R15" i="18"/>
  <c r="AA15" i="18"/>
  <c r="Z15" i="18"/>
  <c r="S19" i="18"/>
  <c r="R19" i="18"/>
  <c r="AA19" i="18"/>
  <c r="Z19" i="18"/>
  <c r="C22" i="18"/>
  <c r="S24" i="18"/>
  <c r="R24" i="18"/>
  <c r="AA24" i="18"/>
  <c r="Z24" i="18"/>
  <c r="E34" i="18"/>
  <c r="M34" i="18"/>
  <c r="U34" i="18"/>
  <c r="S28" i="18"/>
  <c r="R28" i="18"/>
  <c r="AA28" i="18"/>
  <c r="Z28" i="18"/>
  <c r="S32" i="18"/>
  <c r="R32" i="18"/>
  <c r="AA32" i="18"/>
  <c r="Z32" i="18"/>
  <c r="Q36" i="18"/>
  <c r="T37" i="18"/>
  <c r="S37" i="18"/>
  <c r="R37" i="18"/>
  <c r="Y36" i="18"/>
  <c r="AA37" i="18"/>
  <c r="Z37" i="18"/>
  <c r="C48" i="18"/>
  <c r="T41" i="18"/>
  <c r="S41" i="18"/>
  <c r="R41" i="18"/>
  <c r="AA41" i="18"/>
  <c r="Z41" i="18"/>
  <c r="S45" i="18"/>
  <c r="R45" i="18"/>
  <c r="AA45" i="18"/>
  <c r="Z45" i="18"/>
  <c r="G50" i="18"/>
  <c r="O50" i="18"/>
  <c r="W50" i="18"/>
  <c r="T54" i="18"/>
  <c r="S54" i="18"/>
  <c r="R54" i="18"/>
  <c r="Q62" i="18"/>
  <c r="AA54" i="18"/>
  <c r="Z54" i="18"/>
  <c r="Y62" i="18"/>
  <c r="T58" i="18"/>
  <c r="S58" i="18"/>
  <c r="R58" i="18"/>
  <c r="AA58" i="18"/>
  <c r="Z58" i="18"/>
  <c r="E64" i="18"/>
  <c r="M64" i="18"/>
  <c r="U64" i="18"/>
  <c r="T67" i="18"/>
  <c r="S67" i="18"/>
  <c r="R67" i="18"/>
  <c r="AA67" i="18"/>
  <c r="Z67" i="18"/>
  <c r="G76" i="18"/>
  <c r="O76" i="18"/>
  <c r="W76" i="18"/>
  <c r="S71" i="18"/>
  <c r="R71" i="18"/>
  <c r="AA71" i="18"/>
  <c r="Z71" i="18"/>
  <c r="T75" i="18"/>
  <c r="S75" i="18"/>
  <c r="R75" i="18"/>
  <c r="AA75" i="18"/>
  <c r="Z75" i="18"/>
  <c r="C78" i="18"/>
  <c r="S80" i="18"/>
  <c r="R80" i="18"/>
  <c r="AA80" i="18"/>
  <c r="Z80" i="18"/>
  <c r="E90" i="18"/>
  <c r="M90" i="18"/>
  <c r="U90" i="18"/>
  <c r="T84" i="18"/>
  <c r="S84" i="18"/>
  <c r="R84" i="18"/>
  <c r="AA84" i="18"/>
  <c r="Z84" i="18"/>
  <c r="S88" i="18"/>
  <c r="R88" i="18"/>
  <c r="AA88" i="18"/>
  <c r="Z88" i="18"/>
  <c r="Q92" i="18"/>
  <c r="S93" i="18"/>
  <c r="R93" i="18"/>
  <c r="Y92" i="18"/>
  <c r="AA93" i="18"/>
  <c r="Z93" i="18"/>
  <c r="C104" i="18"/>
  <c r="S97" i="18"/>
  <c r="R97" i="18"/>
  <c r="AA97" i="18"/>
  <c r="Z97" i="18"/>
  <c r="S101" i="18"/>
  <c r="R101" i="18"/>
  <c r="AA101" i="18"/>
  <c r="Z101" i="18"/>
  <c r="G106" i="18"/>
  <c r="O106" i="18"/>
  <c r="W106" i="18"/>
  <c r="S110" i="18"/>
  <c r="R110" i="18"/>
  <c r="Q118" i="18"/>
  <c r="AA110" i="18"/>
  <c r="Z110" i="18"/>
  <c r="Y118" i="18"/>
  <c r="S114" i="18"/>
  <c r="R114" i="18"/>
  <c r="AA114" i="18"/>
  <c r="Z114" i="18"/>
  <c r="E120" i="18"/>
  <c r="M120" i="18"/>
  <c r="U120" i="18"/>
  <c r="S123" i="18"/>
  <c r="R123" i="18"/>
  <c r="AA123" i="18"/>
  <c r="Z123" i="18"/>
  <c r="G132" i="18"/>
  <c r="O132" i="18"/>
  <c r="W132" i="18"/>
  <c r="J125" i="18"/>
  <c r="I125" i="18"/>
  <c r="K137" i="18"/>
  <c r="J137" i="18"/>
  <c r="I137" i="18"/>
  <c r="O22" i="21"/>
  <c r="J102" i="22"/>
  <c r="N102" i="22"/>
  <c r="M102" i="22"/>
  <c r="L102" i="22"/>
  <c r="K102" i="22"/>
  <c r="L128" i="16"/>
  <c r="J128" i="16"/>
  <c r="I128" i="16"/>
  <c r="K128" i="16"/>
  <c r="C135" i="16"/>
  <c r="M137" i="16"/>
  <c r="L137" i="16"/>
  <c r="J137" i="16"/>
  <c r="I137" i="16"/>
  <c r="K137" i="16"/>
  <c r="L145" i="16"/>
  <c r="J145" i="16"/>
  <c r="I145" i="16"/>
  <c r="K145" i="16"/>
  <c r="D149" i="16"/>
  <c r="C161" i="16"/>
  <c r="L154" i="16"/>
  <c r="J154" i="16"/>
  <c r="I154" i="16"/>
  <c r="K154" i="16"/>
  <c r="G21" i="17"/>
  <c r="F23" i="17"/>
  <c r="L26" i="17"/>
  <c r="J26" i="17"/>
  <c r="I26" i="17"/>
  <c r="K26" i="17"/>
  <c r="E35" i="17"/>
  <c r="L34" i="17"/>
  <c r="J34" i="17"/>
  <c r="I34" i="17"/>
  <c r="K34" i="17"/>
  <c r="G37" i="17"/>
  <c r="F49" i="17"/>
  <c r="M43" i="17"/>
  <c r="L43" i="17"/>
  <c r="J43" i="17"/>
  <c r="I43" i="17"/>
  <c r="K43" i="17"/>
  <c r="F8" i="18"/>
  <c r="N8" i="18"/>
  <c r="V8" i="18"/>
  <c r="K12" i="18"/>
  <c r="J12" i="18"/>
  <c r="I12" i="18"/>
  <c r="H20" i="18"/>
  <c r="P20" i="18"/>
  <c r="X20" i="18"/>
  <c r="J16" i="18"/>
  <c r="I16" i="18"/>
  <c r="D22" i="18"/>
  <c r="L22" i="18"/>
  <c r="J25" i="18"/>
  <c r="I25" i="18"/>
  <c r="F34" i="18"/>
  <c r="N34" i="18"/>
  <c r="V34" i="18"/>
  <c r="J29" i="18"/>
  <c r="I29" i="18"/>
  <c r="J33" i="18"/>
  <c r="I33" i="18"/>
  <c r="J38" i="18"/>
  <c r="I38" i="18"/>
  <c r="D48" i="18"/>
  <c r="L48" i="18"/>
  <c r="J42" i="18"/>
  <c r="I42" i="18"/>
  <c r="J46" i="18"/>
  <c r="I46" i="18"/>
  <c r="J51" i="18"/>
  <c r="I51" i="18"/>
  <c r="H50" i="18"/>
  <c r="P50" i="18"/>
  <c r="X50" i="18"/>
  <c r="K55" i="18"/>
  <c r="J55" i="18"/>
  <c r="I55" i="18"/>
  <c r="J59" i="18"/>
  <c r="I59" i="18"/>
  <c r="F64" i="18"/>
  <c r="N64" i="18"/>
  <c r="V64" i="18"/>
  <c r="J68" i="18"/>
  <c r="I68" i="18"/>
  <c r="H76" i="18"/>
  <c r="P76" i="18"/>
  <c r="X76" i="18"/>
  <c r="J72" i="18"/>
  <c r="I72" i="18"/>
  <c r="D78" i="18"/>
  <c r="L78" i="18"/>
  <c r="J81" i="18"/>
  <c r="I81" i="18"/>
  <c r="F90" i="18"/>
  <c r="N90" i="18"/>
  <c r="V90" i="18"/>
  <c r="J85" i="18"/>
  <c r="I85" i="18"/>
  <c r="J89" i="18"/>
  <c r="I89" i="18"/>
  <c r="K94" i="18"/>
  <c r="J94" i="18"/>
  <c r="I94" i="18"/>
  <c r="D104" i="18"/>
  <c r="L104" i="18"/>
  <c r="J98" i="18"/>
  <c r="I98" i="18"/>
  <c r="K102" i="18"/>
  <c r="J102" i="18"/>
  <c r="I102" i="18"/>
  <c r="J107" i="18"/>
  <c r="I107" i="18"/>
  <c r="H106" i="18"/>
  <c r="P106" i="18"/>
  <c r="X106" i="18"/>
  <c r="J111" i="18"/>
  <c r="I111" i="18"/>
  <c r="J115" i="18"/>
  <c r="I115" i="18"/>
  <c r="F120" i="18"/>
  <c r="N120" i="18"/>
  <c r="V120" i="18"/>
  <c r="H132" i="18"/>
  <c r="J124" i="18"/>
  <c r="I124" i="18"/>
  <c r="P132" i="18"/>
  <c r="X132" i="18"/>
  <c r="D134" i="18"/>
  <c r="J158" i="18"/>
  <c r="I158" i="18"/>
  <c r="L114" i="16"/>
  <c r="K114" i="16"/>
  <c r="I114" i="16"/>
  <c r="J114" i="16"/>
  <c r="C121" i="16"/>
  <c r="L123" i="16"/>
  <c r="K123" i="16"/>
  <c r="I123" i="16"/>
  <c r="J123" i="16"/>
  <c r="L131" i="16"/>
  <c r="K131" i="16"/>
  <c r="I131" i="16"/>
  <c r="M131" i="16"/>
  <c r="J131" i="16"/>
  <c r="D135" i="16"/>
  <c r="C147" i="16"/>
  <c r="L140" i="16"/>
  <c r="K140" i="16"/>
  <c r="I140" i="16"/>
  <c r="J140" i="16"/>
  <c r="E149" i="16"/>
  <c r="D161" i="16"/>
  <c r="L157" i="16"/>
  <c r="K157" i="16"/>
  <c r="I157" i="16"/>
  <c r="J157" i="16"/>
  <c r="L13" i="17"/>
  <c r="K13" i="17"/>
  <c r="I13" i="17"/>
  <c r="H21" i="17"/>
  <c r="J13" i="17"/>
  <c r="L17" i="17"/>
  <c r="K17" i="17"/>
  <c r="I17" i="17"/>
  <c r="M17" i="17"/>
  <c r="J17" i="17"/>
  <c r="G23" i="17"/>
  <c r="F35" i="17"/>
  <c r="L29" i="17"/>
  <c r="K29" i="17"/>
  <c r="I29" i="17"/>
  <c r="J29" i="17"/>
  <c r="M29" i="17"/>
  <c r="L38" i="17"/>
  <c r="K38" i="17"/>
  <c r="I38" i="17"/>
  <c r="J38" i="17"/>
  <c r="H37" i="17"/>
  <c r="G49" i="17"/>
  <c r="L46" i="17"/>
  <c r="K46" i="17"/>
  <c r="I46" i="17"/>
  <c r="J46" i="17"/>
  <c r="G8" i="18"/>
  <c r="O8" i="18"/>
  <c r="W8" i="18"/>
  <c r="T12" i="18"/>
  <c r="S12" i="18"/>
  <c r="R12" i="18"/>
  <c r="Q20" i="18"/>
  <c r="AA12" i="18"/>
  <c r="Z12" i="18"/>
  <c r="Y20" i="18"/>
  <c r="T16" i="18"/>
  <c r="S16" i="18"/>
  <c r="R16" i="18"/>
  <c r="AA16" i="18"/>
  <c r="Z16" i="18"/>
  <c r="E22" i="18"/>
  <c r="M22" i="18"/>
  <c r="U22" i="18"/>
  <c r="S25" i="18"/>
  <c r="R25" i="18"/>
  <c r="AA25" i="18"/>
  <c r="Z25" i="18"/>
  <c r="G34" i="18"/>
  <c r="O34" i="18"/>
  <c r="W34" i="18"/>
  <c r="S29" i="18"/>
  <c r="R29" i="18"/>
  <c r="AA29" i="18"/>
  <c r="Z29" i="18"/>
  <c r="T33" i="18"/>
  <c r="S33" i="18"/>
  <c r="R33" i="18"/>
  <c r="AA33" i="18"/>
  <c r="Z33" i="18"/>
  <c r="C36" i="18"/>
  <c r="T38" i="18"/>
  <c r="S38" i="18"/>
  <c r="R38" i="18"/>
  <c r="AA38" i="18"/>
  <c r="Z38" i="18"/>
  <c r="E48" i="18"/>
  <c r="M48" i="18"/>
  <c r="U48" i="18"/>
  <c r="T42" i="18"/>
  <c r="S42" i="18"/>
  <c r="R42" i="18"/>
  <c r="AA42" i="18"/>
  <c r="Z42" i="18"/>
  <c r="T46" i="18"/>
  <c r="S46" i="18"/>
  <c r="R46" i="18"/>
  <c r="AA46" i="18"/>
  <c r="Z46" i="18"/>
  <c r="S51" i="18"/>
  <c r="R51" i="18"/>
  <c r="Q50" i="18"/>
  <c r="AA51" i="18"/>
  <c r="Z51" i="18"/>
  <c r="Y50" i="18"/>
  <c r="C62" i="18"/>
  <c r="S55" i="18"/>
  <c r="R55" i="18"/>
  <c r="AA55" i="18"/>
  <c r="Z55" i="18"/>
  <c r="T59" i="18"/>
  <c r="S59" i="18"/>
  <c r="R59" i="18"/>
  <c r="AA59" i="18"/>
  <c r="Z59" i="18"/>
  <c r="G64" i="18"/>
  <c r="O64" i="18"/>
  <c r="W64" i="18"/>
  <c r="S68" i="18"/>
  <c r="R68" i="18"/>
  <c r="Q76" i="18"/>
  <c r="AA68" i="18"/>
  <c r="Z68" i="18"/>
  <c r="Y76" i="18"/>
  <c r="S72" i="18"/>
  <c r="R72" i="18"/>
  <c r="AA72" i="18"/>
  <c r="Z72" i="18"/>
  <c r="E78" i="18"/>
  <c r="M78" i="18"/>
  <c r="U78" i="18"/>
  <c r="S81" i="18"/>
  <c r="R81" i="18"/>
  <c r="AA81" i="18"/>
  <c r="Z81" i="18"/>
  <c r="G90" i="18"/>
  <c r="O90" i="18"/>
  <c r="W90" i="18"/>
  <c r="T85" i="18"/>
  <c r="S85" i="18"/>
  <c r="R85" i="18"/>
  <c r="AA85" i="18"/>
  <c r="Z85" i="18"/>
  <c r="S89" i="18"/>
  <c r="R89" i="18"/>
  <c r="AA89" i="18"/>
  <c r="Z89" i="18"/>
  <c r="C92" i="18"/>
  <c r="T94" i="18"/>
  <c r="S94" i="18"/>
  <c r="R94" i="18"/>
  <c r="AA94" i="18"/>
  <c r="Z94" i="18"/>
  <c r="E104" i="18"/>
  <c r="M104" i="18"/>
  <c r="U104" i="18"/>
  <c r="S98" i="18"/>
  <c r="R98" i="18"/>
  <c r="AA98" i="18"/>
  <c r="Z98" i="18"/>
  <c r="S102" i="18"/>
  <c r="R102" i="18"/>
  <c r="AA102" i="18"/>
  <c r="Z102" i="18"/>
  <c r="T107" i="18"/>
  <c r="S107" i="18"/>
  <c r="R107" i="18"/>
  <c r="Q106" i="18"/>
  <c r="AA107" i="18"/>
  <c r="Z107" i="18"/>
  <c r="Y106" i="18"/>
  <c r="C118" i="18"/>
  <c r="S111" i="18"/>
  <c r="R111" i="18"/>
  <c r="AA111" i="18"/>
  <c r="Z111" i="18"/>
  <c r="T115" i="18"/>
  <c r="S115" i="18"/>
  <c r="R115" i="18"/>
  <c r="AA115" i="18"/>
  <c r="Z115" i="18"/>
  <c r="G120" i="18"/>
  <c r="O120" i="18"/>
  <c r="W120" i="18"/>
  <c r="Q132" i="18"/>
  <c r="S124" i="18"/>
  <c r="R124" i="18"/>
  <c r="Y132" i="18"/>
  <c r="AA124" i="18"/>
  <c r="Z124" i="18"/>
  <c r="L134" i="18"/>
  <c r="J145" i="18"/>
  <c r="I145" i="18"/>
  <c r="H28" i="21"/>
  <c r="J28" i="21"/>
  <c r="I28" i="21"/>
  <c r="G36" i="21"/>
  <c r="K117" i="16"/>
  <c r="J117" i="16"/>
  <c r="L117" i="16"/>
  <c r="I117" i="16"/>
  <c r="D121" i="16"/>
  <c r="C133" i="16"/>
  <c r="K126" i="16"/>
  <c r="J126" i="16"/>
  <c r="L126" i="16"/>
  <c r="I126" i="16"/>
  <c r="E135" i="16"/>
  <c r="D147" i="16"/>
  <c r="K143" i="16"/>
  <c r="J143" i="16"/>
  <c r="L143" i="16"/>
  <c r="I143" i="16"/>
  <c r="F149" i="16"/>
  <c r="K152" i="16"/>
  <c r="J152" i="16"/>
  <c r="I152" i="16"/>
  <c r="L152" i="16"/>
  <c r="E161" i="16"/>
  <c r="K160" i="16"/>
  <c r="J160" i="16"/>
  <c r="L160" i="16"/>
  <c r="I160" i="16"/>
  <c r="C9" i="17"/>
  <c r="K24" i="17"/>
  <c r="J24" i="17"/>
  <c r="H23" i="17"/>
  <c r="L24" i="17"/>
  <c r="I24" i="17"/>
  <c r="G35" i="17"/>
  <c r="K32" i="17"/>
  <c r="J32" i="17"/>
  <c r="I32" i="17"/>
  <c r="L32" i="17"/>
  <c r="K41" i="17"/>
  <c r="J41" i="17"/>
  <c r="H49" i="17"/>
  <c r="L41" i="17"/>
  <c r="I41" i="17"/>
  <c r="J9" i="18"/>
  <c r="I9" i="18"/>
  <c r="H8" i="18"/>
  <c r="P8" i="18"/>
  <c r="X8" i="18"/>
  <c r="J13" i="18"/>
  <c r="I13" i="18"/>
  <c r="J17" i="18"/>
  <c r="I17" i="18"/>
  <c r="F22" i="18"/>
  <c r="N22" i="18"/>
  <c r="V22" i="18"/>
  <c r="J26" i="18"/>
  <c r="I26" i="18"/>
  <c r="H34" i="18"/>
  <c r="P34" i="18"/>
  <c r="X34" i="18"/>
  <c r="J30" i="18"/>
  <c r="I30" i="18"/>
  <c r="D36" i="18"/>
  <c r="L36" i="18"/>
  <c r="J39" i="18"/>
  <c r="I39" i="18"/>
  <c r="F48" i="18"/>
  <c r="N48" i="18"/>
  <c r="V48" i="18"/>
  <c r="J43" i="18"/>
  <c r="I43" i="18"/>
  <c r="K47" i="18"/>
  <c r="J47" i="18"/>
  <c r="I47" i="18"/>
  <c r="J52" i="18"/>
  <c r="I52" i="18"/>
  <c r="D62" i="18"/>
  <c r="L62" i="18"/>
  <c r="K56" i="18"/>
  <c r="J56" i="18"/>
  <c r="I56" i="18"/>
  <c r="J60" i="18"/>
  <c r="I60" i="18"/>
  <c r="J65" i="18"/>
  <c r="I65" i="18"/>
  <c r="H64" i="18"/>
  <c r="P64" i="18"/>
  <c r="X64" i="18"/>
  <c r="J69" i="18"/>
  <c r="I69" i="18"/>
  <c r="J73" i="18"/>
  <c r="I73" i="18"/>
  <c r="F78" i="18"/>
  <c r="N78" i="18"/>
  <c r="V78" i="18"/>
  <c r="J82" i="18"/>
  <c r="I82" i="18"/>
  <c r="H90" i="18"/>
  <c r="P90" i="18"/>
  <c r="X90" i="18"/>
  <c r="J86" i="18"/>
  <c r="I86" i="18"/>
  <c r="D92" i="18"/>
  <c r="L92" i="18"/>
  <c r="K95" i="18"/>
  <c r="J95" i="18"/>
  <c r="I95" i="18"/>
  <c r="F104" i="18"/>
  <c r="N104" i="18"/>
  <c r="V104" i="18"/>
  <c r="J99" i="18"/>
  <c r="I99" i="18"/>
  <c r="K103" i="18"/>
  <c r="J103" i="18"/>
  <c r="I103" i="18"/>
  <c r="J108" i="18"/>
  <c r="I108" i="18"/>
  <c r="D118" i="18"/>
  <c r="L118" i="18"/>
  <c r="K112" i="18"/>
  <c r="J112" i="18"/>
  <c r="I112" i="18"/>
  <c r="J116" i="18"/>
  <c r="I116" i="18"/>
  <c r="J121" i="18"/>
  <c r="I121" i="18"/>
  <c r="H120" i="18"/>
  <c r="P120" i="18"/>
  <c r="X120" i="18"/>
  <c r="F146" i="18"/>
  <c r="S9" i="18"/>
  <c r="R9" i="18"/>
  <c r="Q8" i="18"/>
  <c r="T15" i="18" s="1"/>
  <c r="T9" i="18"/>
  <c r="AA9" i="18"/>
  <c r="Z9" i="18"/>
  <c r="Y8" i="18"/>
  <c r="C20" i="18"/>
  <c r="S13" i="18"/>
  <c r="R13" i="18"/>
  <c r="T13" i="18"/>
  <c r="AA13" i="18"/>
  <c r="Z13" i="18"/>
  <c r="AB13" i="18"/>
  <c r="S17" i="18"/>
  <c r="R17" i="18"/>
  <c r="T17" i="18"/>
  <c r="AA17" i="18"/>
  <c r="Z17" i="18"/>
  <c r="G22" i="18"/>
  <c r="O22" i="18"/>
  <c r="W22" i="18"/>
  <c r="S26" i="18"/>
  <c r="R26" i="18"/>
  <c r="Q34" i="18"/>
  <c r="T26" i="18"/>
  <c r="AA26" i="18"/>
  <c r="Z26" i="18"/>
  <c r="Y34" i="18"/>
  <c r="S30" i="18"/>
  <c r="R30" i="18"/>
  <c r="T30" i="18"/>
  <c r="AA30" i="18"/>
  <c r="Z30" i="18"/>
  <c r="E36" i="18"/>
  <c r="M36" i="18"/>
  <c r="U36" i="18"/>
  <c r="S39" i="18"/>
  <c r="R39" i="18"/>
  <c r="T39" i="18"/>
  <c r="AA39" i="18"/>
  <c r="Z39" i="18"/>
  <c r="AB39" i="18"/>
  <c r="G48" i="18"/>
  <c r="O48" i="18"/>
  <c r="W48" i="18"/>
  <c r="S43" i="18"/>
  <c r="R43" i="18"/>
  <c r="T43" i="18"/>
  <c r="AA43" i="18"/>
  <c r="Z43" i="18"/>
  <c r="S47" i="18"/>
  <c r="R47" i="18"/>
  <c r="T47" i="18"/>
  <c r="AA47" i="18"/>
  <c r="Z47" i="18"/>
  <c r="C50" i="18"/>
  <c r="S52" i="18"/>
  <c r="R52" i="18"/>
  <c r="T52" i="18"/>
  <c r="AA52" i="18"/>
  <c r="Z52" i="18"/>
  <c r="E62" i="18"/>
  <c r="M62" i="18"/>
  <c r="U62" i="18"/>
  <c r="S56" i="18"/>
  <c r="R56" i="18"/>
  <c r="T56" i="18"/>
  <c r="AA56" i="18"/>
  <c r="Z56" i="18"/>
  <c r="S60" i="18"/>
  <c r="R60" i="18"/>
  <c r="T60" i="18"/>
  <c r="AA60" i="18"/>
  <c r="Z60" i="18"/>
  <c r="S65" i="18"/>
  <c r="R65" i="18"/>
  <c r="Q64" i="18"/>
  <c r="T65" i="18"/>
  <c r="AA65" i="18"/>
  <c r="Z65" i="18"/>
  <c r="Y64" i="18"/>
  <c r="C76" i="18"/>
  <c r="S69" i="18"/>
  <c r="R69" i="18"/>
  <c r="T69" i="18"/>
  <c r="AA69" i="18"/>
  <c r="Z69" i="18"/>
  <c r="S73" i="18"/>
  <c r="R73" i="18"/>
  <c r="T73" i="18"/>
  <c r="AA73" i="18"/>
  <c r="Z73" i="18"/>
  <c r="G78" i="18"/>
  <c r="O78" i="18"/>
  <c r="W78" i="18"/>
  <c r="S82" i="18"/>
  <c r="R82" i="18"/>
  <c r="Q90" i="18"/>
  <c r="T82" i="18"/>
  <c r="AA82" i="18"/>
  <c r="Z82" i="18"/>
  <c r="Y90" i="18"/>
  <c r="S86" i="18"/>
  <c r="R86" i="18"/>
  <c r="T86" i="18"/>
  <c r="AA86" i="18"/>
  <c r="Z86" i="18"/>
  <c r="E92" i="18"/>
  <c r="M92" i="18"/>
  <c r="U92" i="18"/>
  <c r="S95" i="18"/>
  <c r="R95" i="18"/>
  <c r="T95" i="18"/>
  <c r="AA95" i="18"/>
  <c r="Z95" i="18"/>
  <c r="G104" i="18"/>
  <c r="O104" i="18"/>
  <c r="W104" i="18"/>
  <c r="S99" i="18"/>
  <c r="R99" i="18"/>
  <c r="T99" i="18"/>
  <c r="AA99" i="18"/>
  <c r="Z99" i="18"/>
  <c r="S103" i="18"/>
  <c r="R103" i="18"/>
  <c r="T103" i="18"/>
  <c r="AA103" i="18"/>
  <c r="Z103" i="18"/>
  <c r="C106" i="18"/>
  <c r="S108" i="18"/>
  <c r="R108" i="18"/>
  <c r="T108" i="18"/>
  <c r="AA108" i="18"/>
  <c r="Z108" i="18"/>
  <c r="E118" i="18"/>
  <c r="M118" i="18"/>
  <c r="U118" i="18"/>
  <c r="S112" i="18"/>
  <c r="R112" i="18"/>
  <c r="T112" i="18"/>
  <c r="AA112" i="18"/>
  <c r="Z112" i="18"/>
  <c r="S116" i="18"/>
  <c r="R116" i="18"/>
  <c r="T116" i="18"/>
  <c r="AA116" i="18"/>
  <c r="Z116" i="18"/>
  <c r="S121" i="18"/>
  <c r="R121" i="18"/>
  <c r="Q120" i="18"/>
  <c r="T121" i="18"/>
  <c r="AA121" i="18"/>
  <c r="Z121" i="18"/>
  <c r="Y120" i="18"/>
  <c r="C132" i="18"/>
  <c r="T125" i="18"/>
  <c r="S125" i="18"/>
  <c r="R125" i="18"/>
  <c r="N146" i="18"/>
  <c r="K154" i="18"/>
  <c r="J154" i="18"/>
  <c r="I154" i="18"/>
  <c r="I115" i="16"/>
  <c r="M115" i="16"/>
  <c r="L115" i="16"/>
  <c r="K115" i="16"/>
  <c r="J115" i="16"/>
  <c r="F121" i="16"/>
  <c r="I124" i="16"/>
  <c r="L124" i="16"/>
  <c r="K124" i="16"/>
  <c r="J124" i="16"/>
  <c r="E133" i="16"/>
  <c r="I132" i="16"/>
  <c r="L132" i="16"/>
  <c r="K132" i="16"/>
  <c r="J132" i="16"/>
  <c r="G135" i="16"/>
  <c r="F147" i="16"/>
  <c r="I141" i="16"/>
  <c r="L141" i="16"/>
  <c r="K141" i="16"/>
  <c r="J141" i="16"/>
  <c r="I150" i="16"/>
  <c r="M150" i="16"/>
  <c r="H149" i="16"/>
  <c r="L150" i="16"/>
  <c r="J150" i="16"/>
  <c r="K150" i="16"/>
  <c r="G161" i="16"/>
  <c r="I158" i="16"/>
  <c r="L158" i="16"/>
  <c r="K158" i="16"/>
  <c r="J158" i="16"/>
  <c r="E9" i="17"/>
  <c r="C21" i="17"/>
  <c r="I30" i="17"/>
  <c r="L30" i="17"/>
  <c r="K30" i="17"/>
  <c r="J30" i="17"/>
  <c r="C37" i="17"/>
  <c r="I39" i="17"/>
  <c r="L39" i="17"/>
  <c r="K39" i="17"/>
  <c r="J39" i="17"/>
  <c r="I47" i="17"/>
  <c r="M47" i="17"/>
  <c r="L47" i="17"/>
  <c r="K47" i="17"/>
  <c r="J47" i="17"/>
  <c r="I10" i="18"/>
  <c r="J10" i="18"/>
  <c r="D20" i="18"/>
  <c r="L20" i="18"/>
  <c r="I14" i="18"/>
  <c r="J14" i="18"/>
  <c r="I18" i="18"/>
  <c r="J18" i="18"/>
  <c r="I23" i="18"/>
  <c r="H22" i="18"/>
  <c r="J23" i="18"/>
  <c r="P22" i="18"/>
  <c r="X22" i="18"/>
  <c r="I27" i="18"/>
  <c r="J27" i="18"/>
  <c r="I31" i="18"/>
  <c r="J31" i="18"/>
  <c r="F36" i="18"/>
  <c r="N36" i="18"/>
  <c r="V36" i="18"/>
  <c r="I40" i="18"/>
  <c r="H48" i="18"/>
  <c r="K40" i="18"/>
  <c r="J40" i="18"/>
  <c r="P48" i="18"/>
  <c r="X48" i="18"/>
  <c r="I44" i="18"/>
  <c r="J44" i="18"/>
  <c r="D50" i="18"/>
  <c r="L50" i="18"/>
  <c r="I53" i="18"/>
  <c r="J53" i="18"/>
  <c r="F62" i="18"/>
  <c r="N62" i="18"/>
  <c r="V62" i="18"/>
  <c r="I57" i="18"/>
  <c r="K57" i="18"/>
  <c r="J57" i="18"/>
  <c r="I61" i="18"/>
  <c r="J61" i="18"/>
  <c r="I66" i="18"/>
  <c r="J66" i="18"/>
  <c r="D76" i="18"/>
  <c r="L76" i="18"/>
  <c r="I70" i="18"/>
  <c r="J70" i="18"/>
  <c r="I74" i="18"/>
  <c r="J74" i="18"/>
  <c r="I79" i="18"/>
  <c r="H78" i="18"/>
  <c r="J79" i="18"/>
  <c r="P78" i="18"/>
  <c r="X78" i="18"/>
  <c r="I83" i="18"/>
  <c r="K83" i="18"/>
  <c r="J83" i="18"/>
  <c r="I87" i="18"/>
  <c r="J87" i="18"/>
  <c r="F92" i="18"/>
  <c r="N92" i="18"/>
  <c r="V92" i="18"/>
  <c r="I96" i="18"/>
  <c r="H104" i="18"/>
  <c r="J96" i="18"/>
  <c r="P104" i="18"/>
  <c r="X104" i="18"/>
  <c r="I100" i="18"/>
  <c r="J100" i="18"/>
  <c r="D106" i="18"/>
  <c r="L106" i="18"/>
  <c r="I109" i="18"/>
  <c r="J109" i="18"/>
  <c r="F118" i="18"/>
  <c r="N118" i="18"/>
  <c r="V118" i="18"/>
  <c r="I113" i="18"/>
  <c r="J113" i="18"/>
  <c r="I117" i="18"/>
  <c r="J117" i="18"/>
  <c r="I122" i="18"/>
  <c r="K122" i="18"/>
  <c r="J122" i="18"/>
  <c r="D132" i="18"/>
  <c r="L132" i="18"/>
  <c r="J128" i="18"/>
  <c r="I128" i="18"/>
  <c r="V146" i="18"/>
  <c r="K141" i="18"/>
  <c r="J141" i="18"/>
  <c r="I141" i="18"/>
  <c r="D160" i="18"/>
  <c r="H62" i="21"/>
  <c r="J62" i="21"/>
  <c r="I62" i="21"/>
  <c r="L118" i="16"/>
  <c r="K118" i="16"/>
  <c r="I118" i="16"/>
  <c r="J118" i="16"/>
  <c r="G121" i="16"/>
  <c r="F133" i="16"/>
  <c r="M127" i="16"/>
  <c r="L127" i="16"/>
  <c r="K127" i="16"/>
  <c r="J127" i="16"/>
  <c r="I127" i="16"/>
  <c r="H135" i="16"/>
  <c r="L136" i="16"/>
  <c r="K136" i="16"/>
  <c r="J136" i="16"/>
  <c r="I136" i="16"/>
  <c r="G147" i="16"/>
  <c r="L144" i="16"/>
  <c r="K144" i="16"/>
  <c r="J144" i="16"/>
  <c r="I144" i="16"/>
  <c r="H161" i="16"/>
  <c r="L153" i="16"/>
  <c r="K153" i="16"/>
  <c r="J153" i="16"/>
  <c r="I153" i="16"/>
  <c r="F9" i="17"/>
  <c r="M11" i="17"/>
  <c r="L11" i="17"/>
  <c r="K11" i="17"/>
  <c r="J11" i="17"/>
  <c r="I11" i="17"/>
  <c r="D21" i="17"/>
  <c r="L15" i="17"/>
  <c r="K15" i="17"/>
  <c r="J15" i="17"/>
  <c r="I15" i="17"/>
  <c r="L19" i="17"/>
  <c r="K19" i="17"/>
  <c r="J19" i="17"/>
  <c r="I19" i="17"/>
  <c r="C23" i="17"/>
  <c r="L25" i="17"/>
  <c r="K25" i="17"/>
  <c r="J25" i="17"/>
  <c r="I25" i="17"/>
  <c r="L33" i="17"/>
  <c r="K33" i="17"/>
  <c r="J33" i="17"/>
  <c r="I33" i="17"/>
  <c r="D37" i="17"/>
  <c r="C49" i="17"/>
  <c r="L42" i="17"/>
  <c r="K42" i="17"/>
  <c r="J42" i="17"/>
  <c r="I42" i="17"/>
  <c r="C8" i="18"/>
  <c r="T10" i="18"/>
  <c r="S10" i="18"/>
  <c r="R10" i="18"/>
  <c r="AA10" i="18"/>
  <c r="Z10" i="18"/>
  <c r="E20" i="18"/>
  <c r="M20" i="18"/>
  <c r="U20" i="18"/>
  <c r="T14" i="18"/>
  <c r="S14" i="18"/>
  <c r="R14" i="18"/>
  <c r="AA14" i="18"/>
  <c r="Z14" i="18"/>
  <c r="T18" i="18"/>
  <c r="S18" i="18"/>
  <c r="R18" i="18"/>
  <c r="AA18" i="18"/>
  <c r="Z18" i="18"/>
  <c r="Q22" i="18"/>
  <c r="T23" i="18"/>
  <c r="S23" i="18"/>
  <c r="R23" i="18"/>
  <c r="Y22" i="18"/>
  <c r="AA23" i="18"/>
  <c r="Z23" i="18"/>
  <c r="C34" i="18"/>
  <c r="T27" i="18"/>
  <c r="S27" i="18"/>
  <c r="R27" i="18"/>
  <c r="AA27" i="18"/>
  <c r="Z27" i="18"/>
  <c r="T31" i="18"/>
  <c r="S31" i="18"/>
  <c r="R31" i="18"/>
  <c r="AA31" i="18"/>
  <c r="Z31" i="18"/>
  <c r="G36" i="18"/>
  <c r="O36" i="18"/>
  <c r="W36" i="18"/>
  <c r="Q48" i="18"/>
  <c r="T40" i="18"/>
  <c r="S40" i="18"/>
  <c r="R40" i="18"/>
  <c r="Y48" i="18"/>
  <c r="AA40" i="18"/>
  <c r="Z40" i="18"/>
  <c r="T44" i="18"/>
  <c r="S44" i="18"/>
  <c r="R44" i="18"/>
  <c r="AA44" i="18"/>
  <c r="Z44" i="18"/>
  <c r="E50" i="18"/>
  <c r="M50" i="18"/>
  <c r="U50" i="18"/>
  <c r="T53" i="18"/>
  <c r="S53" i="18"/>
  <c r="R53" i="18"/>
  <c r="AA53" i="18"/>
  <c r="Z53" i="18"/>
  <c r="G62" i="18"/>
  <c r="O62" i="18"/>
  <c r="W62" i="18"/>
  <c r="T57" i="18"/>
  <c r="S57" i="18"/>
  <c r="R57" i="18"/>
  <c r="AA57" i="18"/>
  <c r="Z57" i="18"/>
  <c r="T61" i="18"/>
  <c r="S61" i="18"/>
  <c r="R61" i="18"/>
  <c r="AA61" i="18"/>
  <c r="Z61" i="18"/>
  <c r="C64" i="18"/>
  <c r="T66" i="18"/>
  <c r="S66" i="18"/>
  <c r="R66" i="18"/>
  <c r="AA66" i="18"/>
  <c r="Z66" i="18"/>
  <c r="E76" i="18"/>
  <c r="M76" i="18"/>
  <c r="U76" i="18"/>
  <c r="T70" i="18"/>
  <c r="S70" i="18"/>
  <c r="R70" i="18"/>
  <c r="AA70" i="18"/>
  <c r="Z70" i="18"/>
  <c r="T74" i="18"/>
  <c r="S74" i="18"/>
  <c r="R74" i="18"/>
  <c r="AA74" i="18"/>
  <c r="Z74" i="18"/>
  <c r="Q78" i="18"/>
  <c r="T79" i="18"/>
  <c r="S79" i="18"/>
  <c r="R79" i="18"/>
  <c r="Y78" i="18"/>
  <c r="AA79" i="18"/>
  <c r="Z79" i="18"/>
  <c r="C90" i="18"/>
  <c r="T83" i="18"/>
  <c r="S83" i="18"/>
  <c r="R83" i="18"/>
  <c r="AB83" i="18"/>
  <c r="AA83" i="18"/>
  <c r="Z83" i="18"/>
  <c r="T87" i="18"/>
  <c r="S87" i="18"/>
  <c r="R87" i="18"/>
  <c r="AA87" i="18"/>
  <c r="Z87" i="18"/>
  <c r="G92" i="18"/>
  <c r="O92" i="18"/>
  <c r="W92" i="18"/>
  <c r="Q104" i="18"/>
  <c r="T96" i="18"/>
  <c r="S96" i="18"/>
  <c r="R96" i="18"/>
  <c r="Y104" i="18"/>
  <c r="AA96" i="18"/>
  <c r="Z96" i="18"/>
  <c r="T100" i="18"/>
  <c r="S100" i="18"/>
  <c r="R100" i="18"/>
  <c r="AA100" i="18"/>
  <c r="Z100" i="18"/>
  <c r="E106" i="18"/>
  <c r="M106" i="18"/>
  <c r="U106" i="18"/>
  <c r="T109" i="18"/>
  <c r="S109" i="18"/>
  <c r="R109" i="18"/>
  <c r="AB109" i="18"/>
  <c r="AA109" i="18"/>
  <c r="Z109" i="18"/>
  <c r="G118" i="18"/>
  <c r="O118" i="18"/>
  <c r="W118" i="18"/>
  <c r="T113" i="18"/>
  <c r="S113" i="18"/>
  <c r="R113" i="18"/>
  <c r="AA113" i="18"/>
  <c r="Z113" i="18"/>
  <c r="T117" i="18"/>
  <c r="S117" i="18"/>
  <c r="R117" i="18"/>
  <c r="AA117" i="18"/>
  <c r="Z117" i="18"/>
  <c r="C120" i="18"/>
  <c r="T122" i="18"/>
  <c r="S122" i="18"/>
  <c r="R122" i="18"/>
  <c r="AA122" i="18"/>
  <c r="Z122" i="18"/>
  <c r="E132" i="18"/>
  <c r="M132" i="18"/>
  <c r="U132" i="18"/>
  <c r="AA125" i="18"/>
  <c r="Z125" i="18"/>
  <c r="L160" i="18"/>
  <c r="T128" i="18"/>
  <c r="S128" i="18"/>
  <c r="R128" i="18"/>
  <c r="AA128" i="18"/>
  <c r="Z128" i="18"/>
  <c r="E134" i="18"/>
  <c r="M134" i="18"/>
  <c r="U134" i="18"/>
  <c r="T137" i="18"/>
  <c r="S137" i="18"/>
  <c r="R137" i="18"/>
  <c r="AA137" i="18"/>
  <c r="Z137" i="18"/>
  <c r="G146" i="18"/>
  <c r="O146" i="18"/>
  <c r="W146" i="18"/>
  <c r="T141" i="18"/>
  <c r="S141" i="18"/>
  <c r="R141" i="18"/>
  <c r="AA141" i="18"/>
  <c r="Z141" i="18"/>
  <c r="T145" i="18"/>
  <c r="S145" i="18"/>
  <c r="R145" i="18"/>
  <c r="AA145" i="18"/>
  <c r="Z145" i="18"/>
  <c r="C148" i="18"/>
  <c r="T150" i="18"/>
  <c r="S150" i="18"/>
  <c r="R150" i="18"/>
  <c r="AA150" i="18"/>
  <c r="Z150" i="18"/>
  <c r="E160" i="18"/>
  <c r="M160" i="18"/>
  <c r="U160" i="18"/>
  <c r="T154" i="18"/>
  <c r="S154" i="18"/>
  <c r="R154" i="18"/>
  <c r="AA154" i="18"/>
  <c r="Z154" i="18"/>
  <c r="T158" i="18"/>
  <c r="S158" i="18"/>
  <c r="R158" i="18"/>
  <c r="AA158" i="18"/>
  <c r="Z158" i="18"/>
  <c r="H15" i="21"/>
  <c r="J15" i="21"/>
  <c r="I15" i="21"/>
  <c r="H41" i="21"/>
  <c r="J41" i="21"/>
  <c r="I41" i="21"/>
  <c r="H75" i="21"/>
  <c r="J75" i="21"/>
  <c r="I75" i="21"/>
  <c r="J129" i="18"/>
  <c r="I129" i="18"/>
  <c r="F134" i="18"/>
  <c r="N134" i="18"/>
  <c r="V134" i="18"/>
  <c r="J138" i="18"/>
  <c r="I138" i="18"/>
  <c r="H146" i="18"/>
  <c r="P146" i="18"/>
  <c r="X146" i="18"/>
  <c r="J142" i="18"/>
  <c r="I142" i="18"/>
  <c r="D148" i="18"/>
  <c r="L148" i="18"/>
  <c r="J151" i="18"/>
  <c r="I151" i="18"/>
  <c r="F160" i="18"/>
  <c r="N160" i="18"/>
  <c r="V160" i="18"/>
  <c r="J155" i="18"/>
  <c r="I155" i="18"/>
  <c r="K159" i="18"/>
  <c r="J159" i="18"/>
  <c r="I159" i="18"/>
  <c r="H21" i="21"/>
  <c r="J21" i="21"/>
  <c r="I21" i="21"/>
  <c r="H54" i="21"/>
  <c r="J54" i="21"/>
  <c r="I54" i="21"/>
  <c r="H89" i="21"/>
  <c r="J89" i="21"/>
  <c r="I89" i="21"/>
  <c r="T129" i="18"/>
  <c r="S129" i="18"/>
  <c r="R129" i="18"/>
  <c r="AA129" i="18"/>
  <c r="Z129" i="18"/>
  <c r="G134" i="18"/>
  <c r="O134" i="18"/>
  <c r="W134" i="18"/>
  <c r="T138" i="18"/>
  <c r="S138" i="18"/>
  <c r="R138" i="18"/>
  <c r="Q146" i="18"/>
  <c r="AB138" i="18"/>
  <c r="AA138" i="18"/>
  <c r="Z138" i="18"/>
  <c r="Y146" i="18"/>
  <c r="T142" i="18"/>
  <c r="S142" i="18"/>
  <c r="R142" i="18"/>
  <c r="AA142" i="18"/>
  <c r="Z142" i="18"/>
  <c r="E148" i="18"/>
  <c r="M148" i="18"/>
  <c r="U148" i="18"/>
  <c r="T151" i="18"/>
  <c r="S151" i="18"/>
  <c r="R151" i="18"/>
  <c r="AB151" i="18"/>
  <c r="AA151" i="18"/>
  <c r="Z151" i="18"/>
  <c r="G160" i="18"/>
  <c r="O160" i="18"/>
  <c r="W160" i="18"/>
  <c r="T155" i="18"/>
  <c r="S155" i="18"/>
  <c r="R155" i="18"/>
  <c r="AA155" i="18"/>
  <c r="Z155" i="18"/>
  <c r="T159" i="18"/>
  <c r="S159" i="18"/>
  <c r="R159" i="18"/>
  <c r="AA159" i="18"/>
  <c r="Z159" i="18"/>
  <c r="H11" i="21"/>
  <c r="J11" i="21"/>
  <c r="I11" i="21"/>
  <c r="H32" i="21"/>
  <c r="J32" i="21"/>
  <c r="I32" i="21"/>
  <c r="C64" i="21"/>
  <c r="H67" i="21"/>
  <c r="J67" i="21"/>
  <c r="I67" i="21"/>
  <c r="J126" i="18"/>
  <c r="I126" i="18"/>
  <c r="K130" i="18"/>
  <c r="J130" i="18"/>
  <c r="I130" i="18"/>
  <c r="J135" i="18"/>
  <c r="I135" i="18"/>
  <c r="H134" i="18"/>
  <c r="P134" i="18"/>
  <c r="X134" i="18"/>
  <c r="K139" i="18"/>
  <c r="J139" i="18"/>
  <c r="I139" i="18"/>
  <c r="J143" i="18"/>
  <c r="I143" i="18"/>
  <c r="F148" i="18"/>
  <c r="N148" i="18"/>
  <c r="V148" i="18"/>
  <c r="J152" i="18"/>
  <c r="I152" i="18"/>
  <c r="H160" i="18"/>
  <c r="P160" i="18"/>
  <c r="X160" i="18"/>
  <c r="K156" i="18"/>
  <c r="J156" i="18"/>
  <c r="I156" i="18"/>
  <c r="H17" i="21"/>
  <c r="J17" i="21"/>
  <c r="I17" i="21"/>
  <c r="H45" i="21"/>
  <c r="J45" i="21"/>
  <c r="I45" i="21"/>
  <c r="H80" i="21"/>
  <c r="J80" i="21"/>
  <c r="I80" i="21"/>
  <c r="S126" i="18"/>
  <c r="R126" i="18"/>
  <c r="T126" i="18"/>
  <c r="AA126" i="18"/>
  <c r="Z126" i="18"/>
  <c r="AB126" i="18"/>
  <c r="S130" i="18"/>
  <c r="R130" i="18"/>
  <c r="T130" i="18"/>
  <c r="AA130" i="18"/>
  <c r="Z130" i="18"/>
  <c r="S135" i="18"/>
  <c r="R135" i="18"/>
  <c r="Q134" i="18"/>
  <c r="T135" i="18"/>
  <c r="AA135" i="18"/>
  <c r="Z135" i="18"/>
  <c r="Y134" i="18"/>
  <c r="C146" i="18"/>
  <c r="S139" i="18"/>
  <c r="R139" i="18"/>
  <c r="T139" i="18"/>
  <c r="AA139" i="18"/>
  <c r="Z139" i="18"/>
  <c r="S143" i="18"/>
  <c r="R143" i="18"/>
  <c r="T143" i="18"/>
  <c r="AA143" i="18"/>
  <c r="Z143" i="18"/>
  <c r="G148" i="18"/>
  <c r="O148" i="18"/>
  <c r="W148" i="18"/>
  <c r="S152" i="18"/>
  <c r="R152" i="18"/>
  <c r="Q160" i="18"/>
  <c r="T152" i="18"/>
  <c r="AA152" i="18"/>
  <c r="Z152" i="18"/>
  <c r="Y160" i="18"/>
  <c r="S156" i="18"/>
  <c r="R156" i="18"/>
  <c r="T156" i="18"/>
  <c r="AA156" i="18"/>
  <c r="Z156" i="18"/>
  <c r="H24" i="21"/>
  <c r="J24" i="21"/>
  <c r="I24" i="21"/>
  <c r="H58" i="21"/>
  <c r="J58" i="21"/>
  <c r="I58" i="21"/>
  <c r="E78" i="21"/>
  <c r="I127" i="18"/>
  <c r="J127" i="18"/>
  <c r="I131" i="18"/>
  <c r="K131" i="18"/>
  <c r="J131" i="18"/>
  <c r="I136" i="18"/>
  <c r="J136" i="18"/>
  <c r="D146" i="18"/>
  <c r="L146" i="18"/>
  <c r="I140" i="18"/>
  <c r="K140" i="18"/>
  <c r="J140" i="18"/>
  <c r="I144" i="18"/>
  <c r="J144" i="18"/>
  <c r="I149" i="18"/>
  <c r="H148" i="18"/>
  <c r="K149" i="18"/>
  <c r="J149" i="18"/>
  <c r="P148" i="18"/>
  <c r="X148" i="18"/>
  <c r="I153" i="18"/>
  <c r="J153" i="18"/>
  <c r="I157" i="18"/>
  <c r="K157" i="18"/>
  <c r="J157" i="18"/>
  <c r="H13" i="21"/>
  <c r="J13" i="21"/>
  <c r="I13" i="21"/>
  <c r="H71" i="21"/>
  <c r="J71" i="21"/>
  <c r="I71" i="21"/>
  <c r="H49" i="22"/>
  <c r="T127" i="18"/>
  <c r="S127" i="18"/>
  <c r="R127" i="18"/>
  <c r="AA127" i="18"/>
  <c r="Z127" i="18"/>
  <c r="T131" i="18"/>
  <c r="S131" i="18"/>
  <c r="R131" i="18"/>
  <c r="AA131" i="18"/>
  <c r="Z131" i="18"/>
  <c r="C134" i="18"/>
  <c r="T136" i="18"/>
  <c r="S136" i="18"/>
  <c r="R136" i="18"/>
  <c r="AB136" i="18"/>
  <c r="AA136" i="18"/>
  <c r="Z136" i="18"/>
  <c r="E146" i="18"/>
  <c r="M146" i="18"/>
  <c r="U146" i="18"/>
  <c r="T140" i="18"/>
  <c r="S140" i="18"/>
  <c r="R140" i="18"/>
  <c r="AA140" i="18"/>
  <c r="Z140" i="18"/>
  <c r="T144" i="18"/>
  <c r="S144" i="18"/>
  <c r="R144" i="18"/>
  <c r="AA144" i="18"/>
  <c r="Z144" i="18"/>
  <c r="Q148" i="18"/>
  <c r="T149" i="18"/>
  <c r="S149" i="18"/>
  <c r="R149" i="18"/>
  <c r="Y148" i="18"/>
  <c r="AA149" i="18"/>
  <c r="Z149" i="18"/>
  <c r="C160" i="18"/>
  <c r="T153" i="18"/>
  <c r="S153" i="18"/>
  <c r="R153" i="18"/>
  <c r="AA153" i="18"/>
  <c r="Z153" i="18"/>
  <c r="T157" i="18"/>
  <c r="S157" i="18"/>
  <c r="R157" i="18"/>
  <c r="AA157" i="18"/>
  <c r="Z157" i="18"/>
  <c r="C22" i="21"/>
  <c r="H19" i="21"/>
  <c r="J19" i="21"/>
  <c r="I19" i="21"/>
  <c r="H49" i="21"/>
  <c r="J49" i="21"/>
  <c r="I49" i="21"/>
  <c r="D22" i="21"/>
  <c r="P22" i="21"/>
  <c r="D64" i="21"/>
  <c r="F78" i="21"/>
  <c r="H86" i="21"/>
  <c r="J86" i="21"/>
  <c r="I86" i="21"/>
  <c r="D106" i="21"/>
  <c r="AB14" i="22"/>
  <c r="R10" i="21"/>
  <c r="T10" i="21"/>
  <c r="S10" i="21"/>
  <c r="R12" i="21"/>
  <c r="T12" i="21"/>
  <c r="S12" i="21"/>
  <c r="E22" i="21"/>
  <c r="R14" i="21"/>
  <c r="T14" i="21"/>
  <c r="S14" i="21"/>
  <c r="Q22" i="21"/>
  <c r="R16" i="21"/>
  <c r="T16" i="21"/>
  <c r="S16" i="21"/>
  <c r="R18" i="21"/>
  <c r="T18" i="21"/>
  <c r="S18" i="21"/>
  <c r="R20" i="21"/>
  <c r="T20" i="21"/>
  <c r="S20" i="21"/>
  <c r="H27" i="21"/>
  <c r="J27" i="21"/>
  <c r="I27" i="21"/>
  <c r="H31" i="21"/>
  <c r="J31" i="21"/>
  <c r="I31" i="21"/>
  <c r="H35" i="21"/>
  <c r="J35" i="21"/>
  <c r="I35" i="21"/>
  <c r="H40" i="21"/>
  <c r="J40" i="21"/>
  <c r="I40" i="21"/>
  <c r="C50" i="21"/>
  <c r="H44" i="21"/>
  <c r="J44" i="21"/>
  <c r="I44" i="21"/>
  <c r="H48" i="21"/>
  <c r="J48" i="21"/>
  <c r="I48" i="21"/>
  <c r="H53" i="21"/>
  <c r="J53" i="21"/>
  <c r="I53" i="21"/>
  <c r="E64" i="21"/>
  <c r="H57" i="21"/>
  <c r="J57" i="21"/>
  <c r="I57" i="21"/>
  <c r="H61" i="21"/>
  <c r="J61" i="21"/>
  <c r="I61" i="21"/>
  <c r="H66" i="21"/>
  <c r="J66" i="21"/>
  <c r="I66" i="21"/>
  <c r="H70" i="21"/>
  <c r="J70" i="21"/>
  <c r="I70" i="21"/>
  <c r="G78" i="21"/>
  <c r="H74" i="21"/>
  <c r="J74" i="21"/>
  <c r="I74" i="21"/>
  <c r="H83" i="21"/>
  <c r="J83" i="21"/>
  <c r="I83" i="21"/>
  <c r="H91" i="21"/>
  <c r="J91" i="21"/>
  <c r="I91" i="21"/>
  <c r="E106" i="21"/>
  <c r="D91" i="22"/>
  <c r="E105" i="22"/>
  <c r="F22" i="21"/>
  <c r="D50" i="21"/>
  <c r="F64" i="21"/>
  <c r="H88" i="21"/>
  <c r="J88" i="21"/>
  <c r="I88" i="21"/>
  <c r="F106" i="21"/>
  <c r="D120" i="21"/>
  <c r="D63" i="22"/>
  <c r="H10" i="21"/>
  <c r="J10" i="21"/>
  <c r="I10" i="21"/>
  <c r="H12" i="21"/>
  <c r="J12" i="21"/>
  <c r="I12" i="21"/>
  <c r="H14" i="21"/>
  <c r="J14" i="21"/>
  <c r="I14" i="21"/>
  <c r="G22" i="21"/>
  <c r="H16" i="21"/>
  <c r="J16" i="21"/>
  <c r="I16" i="21"/>
  <c r="H18" i="21"/>
  <c r="J18" i="21"/>
  <c r="I18" i="21"/>
  <c r="H20" i="21"/>
  <c r="J20" i="21"/>
  <c r="I20" i="21"/>
  <c r="H26" i="21"/>
  <c r="J26" i="21"/>
  <c r="I26" i="21"/>
  <c r="C36" i="21"/>
  <c r="H30" i="21"/>
  <c r="J30" i="21"/>
  <c r="I30" i="21"/>
  <c r="H34" i="21"/>
  <c r="J34" i="21"/>
  <c r="I34" i="21"/>
  <c r="H39" i="21"/>
  <c r="J39" i="21"/>
  <c r="I39" i="21"/>
  <c r="E50" i="21"/>
  <c r="H43" i="21"/>
  <c r="J43" i="21"/>
  <c r="I43" i="21"/>
  <c r="H47" i="21"/>
  <c r="J47" i="21"/>
  <c r="I47" i="21"/>
  <c r="H52" i="21"/>
  <c r="J52" i="21"/>
  <c r="I52" i="21"/>
  <c r="H56" i="21"/>
  <c r="J56" i="21"/>
  <c r="I56" i="21"/>
  <c r="G64" i="21"/>
  <c r="H60" i="21"/>
  <c r="J60" i="21"/>
  <c r="I60" i="21"/>
  <c r="H69" i="21"/>
  <c r="J69" i="21"/>
  <c r="I69" i="21"/>
  <c r="H73" i="21"/>
  <c r="J73" i="21"/>
  <c r="I73" i="21"/>
  <c r="H77" i="21"/>
  <c r="J77" i="21"/>
  <c r="I77" i="21"/>
  <c r="H82" i="21"/>
  <c r="J82" i="21"/>
  <c r="I82" i="21"/>
  <c r="D92" i="21"/>
  <c r="H85" i="21"/>
  <c r="J85" i="21"/>
  <c r="I85" i="21"/>
  <c r="C21" i="22"/>
  <c r="D35" i="22"/>
  <c r="D36" i="21"/>
  <c r="F50" i="21"/>
  <c r="E92" i="21"/>
  <c r="H90" i="21"/>
  <c r="J90" i="21"/>
  <c r="I90" i="21"/>
  <c r="R11" i="21"/>
  <c r="T11" i="21"/>
  <c r="S11" i="21"/>
  <c r="R13" i="21"/>
  <c r="T13" i="21"/>
  <c r="S13" i="21"/>
  <c r="M22" i="21"/>
  <c r="R15" i="21"/>
  <c r="T15" i="21"/>
  <c r="S15" i="21"/>
  <c r="R17" i="21"/>
  <c r="T17" i="21"/>
  <c r="S17" i="21"/>
  <c r="R19" i="21"/>
  <c r="T19" i="21"/>
  <c r="S19" i="21"/>
  <c r="R21" i="21"/>
  <c r="T21" i="21"/>
  <c r="S21" i="21"/>
  <c r="H25" i="21"/>
  <c r="J25" i="21"/>
  <c r="I25" i="21"/>
  <c r="E36" i="21"/>
  <c r="H29" i="21"/>
  <c r="J29" i="21"/>
  <c r="I29" i="21"/>
  <c r="H33" i="21"/>
  <c r="J33" i="21"/>
  <c r="I33" i="21"/>
  <c r="H38" i="21"/>
  <c r="J38" i="21"/>
  <c r="I38" i="21"/>
  <c r="H42" i="21"/>
  <c r="J42" i="21"/>
  <c r="I42" i="21"/>
  <c r="G50" i="21"/>
  <c r="H46" i="21"/>
  <c r="J46" i="21"/>
  <c r="I46" i="21"/>
  <c r="H55" i="21"/>
  <c r="J55" i="21"/>
  <c r="I55" i="21"/>
  <c r="H59" i="21"/>
  <c r="J59" i="21"/>
  <c r="I59" i="21"/>
  <c r="H63" i="21"/>
  <c r="J63" i="21"/>
  <c r="I63" i="21"/>
  <c r="H68" i="21"/>
  <c r="J68" i="21"/>
  <c r="I68" i="21"/>
  <c r="C78" i="21"/>
  <c r="H72" i="21"/>
  <c r="J72" i="21"/>
  <c r="I72" i="21"/>
  <c r="H76" i="21"/>
  <c r="J76" i="21"/>
  <c r="I76" i="21"/>
  <c r="H81" i="21"/>
  <c r="J81" i="21"/>
  <c r="I81" i="21"/>
  <c r="F92" i="21"/>
  <c r="H87" i="21"/>
  <c r="J87" i="21"/>
  <c r="I87" i="21"/>
  <c r="N19" i="22"/>
  <c r="M19" i="22"/>
  <c r="L19" i="22"/>
  <c r="K19" i="22"/>
  <c r="J19" i="22"/>
  <c r="N22" i="21"/>
  <c r="F36" i="21"/>
  <c r="D78" i="21"/>
  <c r="H84" i="21"/>
  <c r="J84" i="21"/>
  <c r="G92" i="21"/>
  <c r="I84" i="21"/>
  <c r="N11" i="22"/>
  <c r="M11" i="22"/>
  <c r="L11" i="22"/>
  <c r="K11" i="22"/>
  <c r="J11" i="22"/>
  <c r="H77" i="22"/>
  <c r="N86" i="22"/>
  <c r="M86" i="22"/>
  <c r="L86" i="22"/>
  <c r="K86" i="22"/>
  <c r="J86" i="22"/>
  <c r="J94" i="22"/>
  <c r="N94" i="22"/>
  <c r="M94" i="22"/>
  <c r="L94" i="22"/>
  <c r="K94" i="22"/>
  <c r="N10" i="22"/>
  <c r="M10" i="22"/>
  <c r="L10" i="22"/>
  <c r="K10" i="22"/>
  <c r="J10" i="22"/>
  <c r="D21" i="22"/>
  <c r="N18" i="22"/>
  <c r="M18" i="22"/>
  <c r="L18" i="22"/>
  <c r="K18" i="22"/>
  <c r="J18" i="22"/>
  <c r="N24" i="22"/>
  <c r="M24" i="22"/>
  <c r="L24" i="22"/>
  <c r="K24" i="22"/>
  <c r="J24" i="22"/>
  <c r="N26" i="22"/>
  <c r="M26" i="22"/>
  <c r="L26" i="22"/>
  <c r="K26" i="22"/>
  <c r="J26" i="22"/>
  <c r="E35" i="22"/>
  <c r="N28" i="22"/>
  <c r="M28" i="22"/>
  <c r="L28" i="22"/>
  <c r="K28" i="22"/>
  <c r="J28" i="22"/>
  <c r="N30" i="22"/>
  <c r="M30" i="22"/>
  <c r="L30" i="22"/>
  <c r="K30" i="22"/>
  <c r="J30" i="22"/>
  <c r="N32" i="22"/>
  <c r="M32" i="22"/>
  <c r="L32" i="22"/>
  <c r="K32" i="22"/>
  <c r="J32" i="22"/>
  <c r="N34" i="22"/>
  <c r="M34" i="22"/>
  <c r="L34" i="22"/>
  <c r="K34" i="22"/>
  <c r="J34" i="22"/>
  <c r="N37" i="22"/>
  <c r="M37" i="22"/>
  <c r="L37" i="22"/>
  <c r="K37" i="22"/>
  <c r="J37" i="22"/>
  <c r="N39" i="22"/>
  <c r="M39" i="22"/>
  <c r="L39" i="22"/>
  <c r="K39" i="22"/>
  <c r="J39" i="22"/>
  <c r="N41" i="22"/>
  <c r="M41" i="22"/>
  <c r="L41" i="22"/>
  <c r="K41" i="22"/>
  <c r="J41" i="22"/>
  <c r="I49" i="22"/>
  <c r="N43" i="22"/>
  <c r="M43" i="22"/>
  <c r="L43" i="22"/>
  <c r="K43" i="22"/>
  <c r="J43" i="22"/>
  <c r="N45" i="22"/>
  <c r="M45" i="22"/>
  <c r="L45" i="22"/>
  <c r="K45" i="22"/>
  <c r="J45" i="22"/>
  <c r="N47" i="22"/>
  <c r="M47" i="22"/>
  <c r="L47" i="22"/>
  <c r="K47" i="22"/>
  <c r="J47" i="22"/>
  <c r="N52" i="22"/>
  <c r="M52" i="22"/>
  <c r="L52" i="22"/>
  <c r="K52" i="22"/>
  <c r="J52" i="22"/>
  <c r="N54" i="22"/>
  <c r="M54" i="22"/>
  <c r="L54" i="22"/>
  <c r="K54" i="22"/>
  <c r="J54" i="22"/>
  <c r="E63" i="22"/>
  <c r="N56" i="22"/>
  <c r="M56" i="22"/>
  <c r="L56" i="22"/>
  <c r="K56" i="22"/>
  <c r="J56" i="22"/>
  <c r="N58" i="22"/>
  <c r="M58" i="22"/>
  <c r="L58" i="22"/>
  <c r="K58" i="22"/>
  <c r="J58" i="22"/>
  <c r="N60" i="22"/>
  <c r="M60" i="22"/>
  <c r="L60" i="22"/>
  <c r="K60" i="22"/>
  <c r="J60" i="22"/>
  <c r="N62" i="22"/>
  <c r="M62" i="22"/>
  <c r="L62" i="22"/>
  <c r="K62" i="22"/>
  <c r="J62" i="22"/>
  <c r="N65" i="22"/>
  <c r="M65" i="22"/>
  <c r="L65" i="22"/>
  <c r="K65" i="22"/>
  <c r="J65" i="22"/>
  <c r="N67" i="22"/>
  <c r="M67" i="22"/>
  <c r="L67" i="22"/>
  <c r="K67" i="22"/>
  <c r="J67" i="22"/>
  <c r="N69" i="22"/>
  <c r="M69" i="22"/>
  <c r="L69" i="22"/>
  <c r="K69" i="22"/>
  <c r="J69" i="22"/>
  <c r="I77" i="22"/>
  <c r="N71" i="22"/>
  <c r="M71" i="22"/>
  <c r="L71" i="22"/>
  <c r="K71" i="22"/>
  <c r="J71" i="22"/>
  <c r="N73" i="22"/>
  <c r="M73" i="22"/>
  <c r="L73" i="22"/>
  <c r="K73" i="22"/>
  <c r="J73" i="22"/>
  <c r="N75" i="22"/>
  <c r="M75" i="22"/>
  <c r="L75" i="22"/>
  <c r="K75" i="22"/>
  <c r="J75" i="22"/>
  <c r="N80" i="22"/>
  <c r="M80" i="22"/>
  <c r="L80" i="22"/>
  <c r="K80" i="22"/>
  <c r="J80" i="22"/>
  <c r="N82" i="22"/>
  <c r="M82" i="22"/>
  <c r="L82" i="22"/>
  <c r="K82" i="22"/>
  <c r="J82" i="22"/>
  <c r="E91" i="22"/>
  <c r="N84" i="22"/>
  <c r="M84" i="22"/>
  <c r="L84" i="22"/>
  <c r="K84" i="22"/>
  <c r="J84" i="22"/>
  <c r="N95" i="22"/>
  <c r="J95" i="22"/>
  <c r="M95" i="22"/>
  <c r="L95" i="22"/>
  <c r="K95" i="22"/>
  <c r="G105" i="22"/>
  <c r="C92" i="21"/>
  <c r="C106" i="21"/>
  <c r="C120" i="21"/>
  <c r="C134" i="21"/>
  <c r="C148" i="21"/>
  <c r="C162" i="21"/>
  <c r="N9" i="22"/>
  <c r="M9" i="22"/>
  <c r="L9" i="22"/>
  <c r="K9" i="22"/>
  <c r="J9" i="22"/>
  <c r="E21" i="22"/>
  <c r="N17" i="22"/>
  <c r="M17" i="22"/>
  <c r="L17" i="22"/>
  <c r="K17" i="22"/>
  <c r="J17" i="22"/>
  <c r="F35" i="22"/>
  <c r="F63" i="22"/>
  <c r="F91" i="22"/>
  <c r="J87" i="22"/>
  <c r="N87" i="22"/>
  <c r="M87" i="22"/>
  <c r="L87" i="22"/>
  <c r="K87" i="22"/>
  <c r="J96" i="22"/>
  <c r="N96" i="22"/>
  <c r="M96" i="22"/>
  <c r="L96" i="22"/>
  <c r="K96" i="22"/>
  <c r="H105" i="22"/>
  <c r="F106" i="24"/>
  <c r="D134" i="21"/>
  <c r="D148" i="21"/>
  <c r="D162" i="21"/>
  <c r="F21" i="22"/>
  <c r="M16" i="22"/>
  <c r="L16" i="22"/>
  <c r="K16" i="22"/>
  <c r="J16" i="22"/>
  <c r="N16" i="22"/>
  <c r="G35" i="22"/>
  <c r="C49" i="22"/>
  <c r="G63" i="22"/>
  <c r="C77" i="22"/>
  <c r="G91" i="22"/>
  <c r="N88" i="22"/>
  <c r="J88" i="22"/>
  <c r="M88" i="22"/>
  <c r="L88" i="22"/>
  <c r="K88" i="22"/>
  <c r="N97" i="22"/>
  <c r="J97" i="22"/>
  <c r="I105" i="22"/>
  <c r="M97" i="22"/>
  <c r="L97" i="22"/>
  <c r="K97" i="22"/>
  <c r="H133" i="22"/>
  <c r="F14" i="24"/>
  <c r="E120" i="21"/>
  <c r="E134" i="21"/>
  <c r="E148" i="21"/>
  <c r="E162" i="21"/>
  <c r="G21" i="22"/>
  <c r="L15" i="22"/>
  <c r="K15" i="22"/>
  <c r="J15" i="22"/>
  <c r="N15" i="22"/>
  <c r="M15" i="22"/>
  <c r="H35" i="22"/>
  <c r="D49" i="22"/>
  <c r="H63" i="22"/>
  <c r="D77" i="22"/>
  <c r="H91" i="22"/>
  <c r="J89" i="22"/>
  <c r="N89" i="22"/>
  <c r="M89" i="22"/>
  <c r="L89" i="22"/>
  <c r="K89" i="22"/>
  <c r="J98" i="22"/>
  <c r="N98" i="22"/>
  <c r="M98" i="22"/>
  <c r="L98" i="22"/>
  <c r="K98" i="22"/>
  <c r="F120" i="21"/>
  <c r="F134" i="21"/>
  <c r="F148" i="21"/>
  <c r="F162" i="21"/>
  <c r="AB9" i="22"/>
  <c r="H21" i="22"/>
  <c r="K14" i="22"/>
  <c r="J14" i="22"/>
  <c r="N14" i="22"/>
  <c r="M14" i="22"/>
  <c r="L14" i="22"/>
  <c r="K23" i="22"/>
  <c r="J23" i="22"/>
  <c r="N23" i="22"/>
  <c r="M23" i="22"/>
  <c r="L23" i="22"/>
  <c r="K25" i="22"/>
  <c r="J25" i="22"/>
  <c r="N25" i="22"/>
  <c r="M25" i="22"/>
  <c r="L25" i="22"/>
  <c r="K27" i="22"/>
  <c r="J27" i="22"/>
  <c r="I35" i="22"/>
  <c r="N27" i="22"/>
  <c r="M27" i="22"/>
  <c r="L27" i="22"/>
  <c r="K29" i="22"/>
  <c r="J29" i="22"/>
  <c r="N29" i="22"/>
  <c r="M29" i="22"/>
  <c r="L29" i="22"/>
  <c r="K31" i="22"/>
  <c r="J31" i="22"/>
  <c r="N31" i="22"/>
  <c r="M31" i="22"/>
  <c r="L31" i="22"/>
  <c r="K33" i="22"/>
  <c r="J33" i="22"/>
  <c r="N33" i="22"/>
  <c r="M33" i="22"/>
  <c r="L33" i="22"/>
  <c r="K38" i="22"/>
  <c r="J38" i="22"/>
  <c r="N38" i="22"/>
  <c r="M38" i="22"/>
  <c r="L38" i="22"/>
  <c r="K40" i="22"/>
  <c r="J40" i="22"/>
  <c r="N40" i="22"/>
  <c r="M40" i="22"/>
  <c r="L40" i="22"/>
  <c r="E49" i="22"/>
  <c r="K42" i="22"/>
  <c r="J42" i="22"/>
  <c r="N42" i="22"/>
  <c r="M42" i="22"/>
  <c r="L42" i="22"/>
  <c r="K44" i="22"/>
  <c r="J44" i="22"/>
  <c r="N44" i="22"/>
  <c r="M44" i="22"/>
  <c r="L44" i="22"/>
  <c r="K46" i="22"/>
  <c r="J46" i="22"/>
  <c r="N46" i="22"/>
  <c r="M46" i="22"/>
  <c r="L46" i="22"/>
  <c r="K48" i="22"/>
  <c r="J48" i="22"/>
  <c r="N48" i="22"/>
  <c r="M48" i="22"/>
  <c r="L48" i="22"/>
  <c r="K51" i="22"/>
  <c r="J51" i="22"/>
  <c r="N51" i="22"/>
  <c r="M51" i="22"/>
  <c r="L51" i="22"/>
  <c r="K53" i="22"/>
  <c r="J53" i="22"/>
  <c r="N53" i="22"/>
  <c r="M53" i="22"/>
  <c r="L53" i="22"/>
  <c r="K55" i="22"/>
  <c r="J55" i="22"/>
  <c r="I63" i="22"/>
  <c r="N55" i="22"/>
  <c r="M55" i="22"/>
  <c r="L55" i="22"/>
  <c r="K57" i="22"/>
  <c r="J57" i="22"/>
  <c r="N57" i="22"/>
  <c r="M57" i="22"/>
  <c r="L57" i="22"/>
  <c r="K59" i="22"/>
  <c r="J59" i="22"/>
  <c r="N59" i="22"/>
  <c r="M59" i="22"/>
  <c r="L59" i="22"/>
  <c r="K61" i="22"/>
  <c r="J61" i="22"/>
  <c r="N61" i="22"/>
  <c r="M61" i="22"/>
  <c r="L61" i="22"/>
  <c r="K66" i="22"/>
  <c r="J66" i="22"/>
  <c r="N66" i="22"/>
  <c r="M66" i="22"/>
  <c r="L66" i="22"/>
  <c r="K68" i="22"/>
  <c r="J68" i="22"/>
  <c r="N68" i="22"/>
  <c r="M68" i="22"/>
  <c r="L68" i="22"/>
  <c r="E77" i="22"/>
  <c r="K70" i="22"/>
  <c r="J70" i="22"/>
  <c r="N70" i="22"/>
  <c r="M70" i="22"/>
  <c r="L70" i="22"/>
  <c r="K72" i="22"/>
  <c r="J72" i="22"/>
  <c r="N72" i="22"/>
  <c r="M72" i="22"/>
  <c r="L72" i="22"/>
  <c r="K74" i="22"/>
  <c r="J74" i="22"/>
  <c r="N74" i="22"/>
  <c r="M74" i="22"/>
  <c r="L74" i="22"/>
  <c r="K76" i="22"/>
  <c r="J76" i="22"/>
  <c r="N76" i="22"/>
  <c r="M76" i="22"/>
  <c r="L76" i="22"/>
  <c r="K79" i="22"/>
  <c r="J79" i="22"/>
  <c r="N79" i="22"/>
  <c r="M79" i="22"/>
  <c r="L79" i="22"/>
  <c r="K81" i="22"/>
  <c r="J81" i="22"/>
  <c r="N81" i="22"/>
  <c r="M81" i="22"/>
  <c r="L81" i="22"/>
  <c r="K83" i="22"/>
  <c r="I91" i="22"/>
  <c r="J83" i="22"/>
  <c r="N83" i="22"/>
  <c r="M83" i="22"/>
  <c r="L83" i="22"/>
  <c r="K85" i="22"/>
  <c r="J85" i="22"/>
  <c r="N85" i="22"/>
  <c r="M85" i="22"/>
  <c r="L85" i="22"/>
  <c r="N90" i="22"/>
  <c r="J90" i="22"/>
  <c r="L90" i="22"/>
  <c r="K90" i="22"/>
  <c r="M90" i="22"/>
  <c r="N99" i="22"/>
  <c r="J99" i="22"/>
  <c r="L99" i="22"/>
  <c r="K99" i="22"/>
  <c r="M99" i="22"/>
  <c r="H94" i="21"/>
  <c r="J94" i="21"/>
  <c r="I94" i="21"/>
  <c r="H95" i="21"/>
  <c r="J95" i="21"/>
  <c r="I95" i="21"/>
  <c r="H96" i="21"/>
  <c r="J96" i="21"/>
  <c r="I96" i="21"/>
  <c r="H97" i="21"/>
  <c r="J97" i="21"/>
  <c r="I97" i="21"/>
  <c r="H98" i="21"/>
  <c r="G106" i="21"/>
  <c r="J98" i="21"/>
  <c r="I98" i="21"/>
  <c r="H99" i="21"/>
  <c r="J99" i="21"/>
  <c r="I99" i="21"/>
  <c r="H100" i="21"/>
  <c r="J100" i="21"/>
  <c r="I100" i="21"/>
  <c r="H101" i="21"/>
  <c r="J101" i="21"/>
  <c r="I101" i="21"/>
  <c r="H102" i="21"/>
  <c r="J102" i="21"/>
  <c r="I102" i="21"/>
  <c r="H103" i="21"/>
  <c r="J103" i="21"/>
  <c r="I103" i="21"/>
  <c r="H104" i="21"/>
  <c r="J104" i="21"/>
  <c r="I104" i="21"/>
  <c r="H105" i="21"/>
  <c r="J105" i="21"/>
  <c r="I105" i="21"/>
  <c r="H108" i="21"/>
  <c r="J108" i="21"/>
  <c r="I108" i="21"/>
  <c r="H109" i="21"/>
  <c r="J109" i="21"/>
  <c r="I109" i="21"/>
  <c r="H110" i="21"/>
  <c r="J110" i="21"/>
  <c r="I110" i="21"/>
  <c r="H111" i="21"/>
  <c r="J111" i="21"/>
  <c r="I111" i="21"/>
  <c r="H112" i="21"/>
  <c r="G120" i="21"/>
  <c r="J112" i="21"/>
  <c r="I112" i="21"/>
  <c r="H113" i="21"/>
  <c r="J113" i="21"/>
  <c r="I113" i="21"/>
  <c r="H114" i="21"/>
  <c r="J114" i="21"/>
  <c r="I114" i="21"/>
  <c r="H115" i="21"/>
  <c r="J115" i="21"/>
  <c r="I115" i="21"/>
  <c r="H116" i="21"/>
  <c r="J116" i="21"/>
  <c r="I116" i="21"/>
  <c r="H117" i="21"/>
  <c r="J117" i="21"/>
  <c r="I117" i="21"/>
  <c r="H118" i="21"/>
  <c r="J118" i="21"/>
  <c r="I118" i="21"/>
  <c r="H119" i="21"/>
  <c r="J119" i="21"/>
  <c r="I119" i="21"/>
  <c r="H122" i="21"/>
  <c r="J122" i="21"/>
  <c r="I122" i="21"/>
  <c r="H123" i="21"/>
  <c r="J123" i="21"/>
  <c r="I123" i="21"/>
  <c r="H124" i="21"/>
  <c r="J124" i="21"/>
  <c r="I124" i="21"/>
  <c r="H125" i="21"/>
  <c r="J125" i="21"/>
  <c r="I125" i="21"/>
  <c r="H126" i="21"/>
  <c r="G134" i="21"/>
  <c r="J126" i="21"/>
  <c r="I126" i="21"/>
  <c r="H127" i="21"/>
  <c r="J127" i="21"/>
  <c r="I127" i="21"/>
  <c r="H128" i="21"/>
  <c r="J128" i="21"/>
  <c r="I128" i="21"/>
  <c r="H129" i="21"/>
  <c r="J129" i="21"/>
  <c r="I129" i="21"/>
  <c r="H130" i="21"/>
  <c r="J130" i="21"/>
  <c r="I130" i="21"/>
  <c r="H131" i="21"/>
  <c r="J131" i="21"/>
  <c r="I131" i="21"/>
  <c r="H132" i="21"/>
  <c r="J132" i="21"/>
  <c r="I132" i="21"/>
  <c r="H133" i="21"/>
  <c r="J133" i="21"/>
  <c r="I133" i="21"/>
  <c r="H136" i="21"/>
  <c r="J136" i="21"/>
  <c r="I136" i="21"/>
  <c r="H137" i="21"/>
  <c r="J137" i="21"/>
  <c r="I137" i="21"/>
  <c r="H138" i="21"/>
  <c r="J138" i="21"/>
  <c r="I138" i="21"/>
  <c r="H139" i="21"/>
  <c r="J139" i="21"/>
  <c r="I139" i="21"/>
  <c r="H140" i="21"/>
  <c r="G148" i="21"/>
  <c r="J140" i="21"/>
  <c r="I140" i="21"/>
  <c r="H141" i="21"/>
  <c r="J141" i="21"/>
  <c r="I141" i="21"/>
  <c r="H142" i="21"/>
  <c r="J142" i="21"/>
  <c r="I142" i="21"/>
  <c r="H143" i="21"/>
  <c r="J143" i="21"/>
  <c r="I143" i="21"/>
  <c r="H144" i="21"/>
  <c r="J144" i="21"/>
  <c r="I144" i="21"/>
  <c r="H145" i="21"/>
  <c r="J145" i="21"/>
  <c r="I145" i="21"/>
  <c r="H146" i="21"/>
  <c r="J146" i="21"/>
  <c r="I146" i="21"/>
  <c r="H147" i="21"/>
  <c r="J147" i="21"/>
  <c r="I147" i="21"/>
  <c r="H150" i="21"/>
  <c r="J150" i="21"/>
  <c r="I150" i="21"/>
  <c r="H151" i="21"/>
  <c r="J151" i="21"/>
  <c r="I151" i="21"/>
  <c r="H152" i="21"/>
  <c r="J152" i="21"/>
  <c r="I152" i="21"/>
  <c r="H153" i="21"/>
  <c r="J153" i="21"/>
  <c r="I153" i="21"/>
  <c r="H154" i="21"/>
  <c r="G162" i="21"/>
  <c r="J154" i="21"/>
  <c r="I154" i="21"/>
  <c r="H155" i="21"/>
  <c r="J155" i="21"/>
  <c r="I155" i="21"/>
  <c r="H156" i="21"/>
  <c r="J156" i="21"/>
  <c r="I156" i="21"/>
  <c r="H157" i="21"/>
  <c r="J157" i="21"/>
  <c r="I157" i="21"/>
  <c r="H158" i="21"/>
  <c r="J158" i="21"/>
  <c r="I158" i="21"/>
  <c r="H159" i="21"/>
  <c r="J159" i="21"/>
  <c r="I159" i="21"/>
  <c r="H160" i="21"/>
  <c r="J160" i="21"/>
  <c r="I160" i="21"/>
  <c r="H161" i="21"/>
  <c r="J161" i="21"/>
  <c r="I161" i="21"/>
  <c r="J13" i="22"/>
  <c r="I21" i="22"/>
  <c r="N13" i="22"/>
  <c r="M13" i="22"/>
  <c r="L13" i="22"/>
  <c r="K13" i="22"/>
  <c r="F49" i="22"/>
  <c r="F77" i="22"/>
  <c r="C105" i="22"/>
  <c r="J100" i="22"/>
  <c r="N100" i="22"/>
  <c r="K100" i="22"/>
  <c r="M100" i="22"/>
  <c r="L100" i="22"/>
  <c r="D147" i="22"/>
  <c r="F41" i="24"/>
  <c r="N12" i="22"/>
  <c r="M12" i="22"/>
  <c r="L12" i="22"/>
  <c r="K12" i="22"/>
  <c r="J12" i="22"/>
  <c r="N20" i="22"/>
  <c r="M20" i="22"/>
  <c r="L20" i="22"/>
  <c r="K20" i="22"/>
  <c r="J20" i="22"/>
  <c r="C35" i="22"/>
  <c r="G49" i="22"/>
  <c r="C63" i="22"/>
  <c r="G77" i="22"/>
  <c r="C91" i="22"/>
  <c r="N93" i="22"/>
  <c r="J93" i="22"/>
  <c r="M93" i="22"/>
  <c r="L93" i="22"/>
  <c r="K93" i="22"/>
  <c r="D105" i="22"/>
  <c r="N101" i="22"/>
  <c r="J101" i="22"/>
  <c r="M101" i="22"/>
  <c r="L101" i="22"/>
  <c r="K101" i="22"/>
  <c r="D119" i="22"/>
  <c r="H161" i="22"/>
  <c r="H9" i="24"/>
  <c r="O11" i="24"/>
  <c r="N11" i="24"/>
  <c r="L13" i="24"/>
  <c r="J15" i="24"/>
  <c r="L21" i="24"/>
  <c r="L32" i="24"/>
  <c r="J34" i="24"/>
  <c r="H36" i="24"/>
  <c r="O38" i="24"/>
  <c r="N38" i="24"/>
  <c r="L40" i="24"/>
  <c r="J42" i="24"/>
  <c r="L97" i="24"/>
  <c r="J99" i="24"/>
  <c r="O103" i="24"/>
  <c r="N103" i="24"/>
  <c r="L105" i="24"/>
  <c r="J107" i="24"/>
  <c r="L141" i="24"/>
  <c r="N103" i="22"/>
  <c r="M103" i="22"/>
  <c r="K103" i="22"/>
  <c r="J103" i="22"/>
  <c r="L103" i="22"/>
  <c r="N108" i="22"/>
  <c r="M108" i="22"/>
  <c r="L108" i="22"/>
  <c r="K108" i="22"/>
  <c r="J108" i="22"/>
  <c r="N110" i="22"/>
  <c r="M110" i="22"/>
  <c r="L110" i="22"/>
  <c r="K110" i="22"/>
  <c r="J110" i="22"/>
  <c r="E119" i="22"/>
  <c r="N112" i="22"/>
  <c r="M112" i="22"/>
  <c r="L112" i="22"/>
  <c r="K112" i="22"/>
  <c r="J112" i="22"/>
  <c r="N114" i="22"/>
  <c r="M114" i="22"/>
  <c r="L114" i="22"/>
  <c r="K114" i="22"/>
  <c r="J114" i="22"/>
  <c r="N116" i="22"/>
  <c r="M116" i="22"/>
  <c r="L116" i="22"/>
  <c r="K116" i="22"/>
  <c r="J116" i="22"/>
  <c r="N118" i="22"/>
  <c r="M118" i="22"/>
  <c r="L118" i="22"/>
  <c r="K118" i="22"/>
  <c r="J118" i="22"/>
  <c r="N121" i="22"/>
  <c r="M121" i="22"/>
  <c r="L121" i="22"/>
  <c r="K121" i="22"/>
  <c r="J121" i="22"/>
  <c r="N123" i="22"/>
  <c r="M123" i="22"/>
  <c r="L123" i="22"/>
  <c r="K123" i="22"/>
  <c r="J123" i="22"/>
  <c r="N125" i="22"/>
  <c r="M125" i="22"/>
  <c r="L125" i="22"/>
  <c r="K125" i="22"/>
  <c r="J125" i="22"/>
  <c r="I133" i="22"/>
  <c r="N127" i="22"/>
  <c r="M127" i="22"/>
  <c r="L127" i="22"/>
  <c r="K127" i="22"/>
  <c r="J127" i="22"/>
  <c r="N129" i="22"/>
  <c r="M129" i="22"/>
  <c r="L129" i="22"/>
  <c r="K129" i="22"/>
  <c r="J129" i="22"/>
  <c r="N131" i="22"/>
  <c r="M131" i="22"/>
  <c r="L131" i="22"/>
  <c r="K131" i="22"/>
  <c r="J131" i="22"/>
  <c r="N136" i="22"/>
  <c r="M136" i="22"/>
  <c r="L136" i="22"/>
  <c r="K136" i="22"/>
  <c r="J136" i="22"/>
  <c r="N138" i="22"/>
  <c r="M138" i="22"/>
  <c r="L138" i="22"/>
  <c r="K138" i="22"/>
  <c r="J138" i="22"/>
  <c r="E147" i="22"/>
  <c r="N140" i="22"/>
  <c r="M140" i="22"/>
  <c r="L140" i="22"/>
  <c r="K140" i="22"/>
  <c r="J140" i="22"/>
  <c r="N142" i="22"/>
  <c r="M142" i="22"/>
  <c r="L142" i="22"/>
  <c r="K142" i="22"/>
  <c r="J142" i="22"/>
  <c r="N144" i="22"/>
  <c r="M144" i="22"/>
  <c r="L144" i="22"/>
  <c r="K144" i="22"/>
  <c r="J144" i="22"/>
  <c r="N146" i="22"/>
  <c r="M146" i="22"/>
  <c r="L146" i="22"/>
  <c r="K146" i="22"/>
  <c r="J146" i="22"/>
  <c r="N149" i="22"/>
  <c r="M149" i="22"/>
  <c r="L149" i="22"/>
  <c r="K149" i="22"/>
  <c r="J149" i="22"/>
  <c r="N151" i="22"/>
  <c r="M151" i="22"/>
  <c r="L151" i="22"/>
  <c r="K151" i="22"/>
  <c r="J151" i="22"/>
  <c r="N153" i="22"/>
  <c r="M153" i="22"/>
  <c r="L153" i="22"/>
  <c r="K153" i="22"/>
  <c r="J153" i="22"/>
  <c r="I161" i="22"/>
  <c r="N155" i="22"/>
  <c r="M155" i="22"/>
  <c r="L155" i="22"/>
  <c r="K155" i="22"/>
  <c r="J155" i="22"/>
  <c r="N157" i="22"/>
  <c r="M157" i="22"/>
  <c r="L157" i="22"/>
  <c r="K157" i="22"/>
  <c r="J157" i="22"/>
  <c r="N159" i="22"/>
  <c r="M159" i="22"/>
  <c r="L159" i="22"/>
  <c r="K159" i="22"/>
  <c r="J159" i="22"/>
  <c r="L10" i="24"/>
  <c r="J12" i="24"/>
  <c r="H14" i="24"/>
  <c r="O16" i="24"/>
  <c r="N16" i="24"/>
  <c r="L18" i="24"/>
  <c r="J20" i="24"/>
  <c r="J31" i="24"/>
  <c r="O35" i="24"/>
  <c r="N35" i="24"/>
  <c r="L37" i="24"/>
  <c r="J39" i="24"/>
  <c r="H41" i="24"/>
  <c r="O100" i="24"/>
  <c r="N100" i="24"/>
  <c r="L102" i="24"/>
  <c r="J104" i="24"/>
  <c r="H106" i="24"/>
  <c r="F119" i="22"/>
  <c r="F147" i="22"/>
  <c r="J9" i="24"/>
  <c r="O13" i="24"/>
  <c r="N13" i="24"/>
  <c r="L15" i="24"/>
  <c r="J17" i="24"/>
  <c r="O32" i="24"/>
  <c r="N32" i="24"/>
  <c r="L34" i="24"/>
  <c r="J36" i="24"/>
  <c r="L42" i="24"/>
  <c r="O97" i="24"/>
  <c r="N97" i="24"/>
  <c r="L99" i="24"/>
  <c r="J101" i="24"/>
  <c r="L107" i="24"/>
  <c r="J109" i="24"/>
  <c r="G119" i="22"/>
  <c r="C133" i="22"/>
  <c r="G147" i="22"/>
  <c r="C161" i="22"/>
  <c r="O10" i="24"/>
  <c r="N10" i="24"/>
  <c r="L12" i="24"/>
  <c r="J14" i="24"/>
  <c r="L20" i="24"/>
  <c r="L31" i="24"/>
  <c r="J33" i="24"/>
  <c r="O37" i="24"/>
  <c r="N37" i="24"/>
  <c r="L39" i="24"/>
  <c r="J41" i="24"/>
  <c r="J98" i="24"/>
  <c r="O102" i="24"/>
  <c r="N102" i="24"/>
  <c r="L104" i="24"/>
  <c r="J106" i="24"/>
  <c r="H119" i="22"/>
  <c r="D133" i="22"/>
  <c r="H147" i="22"/>
  <c r="D161" i="22"/>
  <c r="L9" i="24"/>
  <c r="J11" i="24"/>
  <c r="O15" i="24"/>
  <c r="N15" i="24"/>
  <c r="L17" i="24"/>
  <c r="J19" i="24"/>
  <c r="O34" i="24"/>
  <c r="N34" i="24"/>
  <c r="L36" i="24"/>
  <c r="J38" i="24"/>
  <c r="O99" i="24"/>
  <c r="N99" i="24"/>
  <c r="L101" i="24"/>
  <c r="J103" i="24"/>
  <c r="L109" i="24"/>
  <c r="O163" i="24"/>
  <c r="K104" i="22"/>
  <c r="J104" i="22"/>
  <c r="N104" i="22"/>
  <c r="M104" i="22"/>
  <c r="L104" i="22"/>
  <c r="K107" i="22"/>
  <c r="J107" i="22"/>
  <c r="N107" i="22"/>
  <c r="M107" i="22"/>
  <c r="L107" i="22"/>
  <c r="K109" i="22"/>
  <c r="J109" i="22"/>
  <c r="N109" i="22"/>
  <c r="M109" i="22"/>
  <c r="L109" i="22"/>
  <c r="K111" i="22"/>
  <c r="J111" i="22"/>
  <c r="I119" i="22"/>
  <c r="N111" i="22"/>
  <c r="M111" i="22"/>
  <c r="L111" i="22"/>
  <c r="K113" i="22"/>
  <c r="J113" i="22"/>
  <c r="N113" i="22"/>
  <c r="M113" i="22"/>
  <c r="L113" i="22"/>
  <c r="K115" i="22"/>
  <c r="J115" i="22"/>
  <c r="N115" i="22"/>
  <c r="M115" i="22"/>
  <c r="L115" i="22"/>
  <c r="K117" i="22"/>
  <c r="J117" i="22"/>
  <c r="N117" i="22"/>
  <c r="M117" i="22"/>
  <c r="L117" i="22"/>
  <c r="K122" i="22"/>
  <c r="J122" i="22"/>
  <c r="N122" i="22"/>
  <c r="M122" i="22"/>
  <c r="L122" i="22"/>
  <c r="K124" i="22"/>
  <c r="J124" i="22"/>
  <c r="N124" i="22"/>
  <c r="M124" i="22"/>
  <c r="L124" i="22"/>
  <c r="E133" i="22"/>
  <c r="K126" i="22"/>
  <c r="J126" i="22"/>
  <c r="N126" i="22"/>
  <c r="M126" i="22"/>
  <c r="L126" i="22"/>
  <c r="K128" i="22"/>
  <c r="J128" i="22"/>
  <c r="N128" i="22"/>
  <c r="M128" i="22"/>
  <c r="L128" i="22"/>
  <c r="K130" i="22"/>
  <c r="J130" i="22"/>
  <c r="N130" i="22"/>
  <c r="M130" i="22"/>
  <c r="L130" i="22"/>
  <c r="K132" i="22"/>
  <c r="J132" i="22"/>
  <c r="N132" i="22"/>
  <c r="M132" i="22"/>
  <c r="L132" i="22"/>
  <c r="K135" i="22"/>
  <c r="J135" i="22"/>
  <c r="N135" i="22"/>
  <c r="M135" i="22"/>
  <c r="L135" i="22"/>
  <c r="K137" i="22"/>
  <c r="J137" i="22"/>
  <c r="N137" i="22"/>
  <c r="M137" i="22"/>
  <c r="L137" i="22"/>
  <c r="K139" i="22"/>
  <c r="J139" i="22"/>
  <c r="I147" i="22"/>
  <c r="N139" i="22"/>
  <c r="M139" i="22"/>
  <c r="L139" i="22"/>
  <c r="K141" i="22"/>
  <c r="J141" i="22"/>
  <c r="N141" i="22"/>
  <c r="M141" i="22"/>
  <c r="L141" i="22"/>
  <c r="K143" i="22"/>
  <c r="J143" i="22"/>
  <c r="N143" i="22"/>
  <c r="M143" i="22"/>
  <c r="L143" i="22"/>
  <c r="K145" i="22"/>
  <c r="J145" i="22"/>
  <c r="N145" i="22"/>
  <c r="M145" i="22"/>
  <c r="L145" i="22"/>
  <c r="K150" i="22"/>
  <c r="J150" i="22"/>
  <c r="N150" i="22"/>
  <c r="M150" i="22"/>
  <c r="L150" i="22"/>
  <c r="K152" i="22"/>
  <c r="J152" i="22"/>
  <c r="N152" i="22"/>
  <c r="M152" i="22"/>
  <c r="L152" i="22"/>
  <c r="E161" i="22"/>
  <c r="K154" i="22"/>
  <c r="J154" i="22"/>
  <c r="N154" i="22"/>
  <c r="M154" i="22"/>
  <c r="L154" i="22"/>
  <c r="K156" i="22"/>
  <c r="J156" i="22"/>
  <c r="N156" i="22"/>
  <c r="M156" i="22"/>
  <c r="L156" i="22"/>
  <c r="K158" i="22"/>
  <c r="J158" i="22"/>
  <c r="N158" i="22"/>
  <c r="M158" i="22"/>
  <c r="L158" i="22"/>
  <c r="K160" i="22"/>
  <c r="J160" i="22"/>
  <c r="N160" i="22"/>
  <c r="M160" i="22"/>
  <c r="L160" i="22"/>
  <c r="O12" i="24"/>
  <c r="N12" i="24"/>
  <c r="L14" i="24"/>
  <c r="J16" i="24"/>
  <c r="F31" i="24"/>
  <c r="O31" i="24"/>
  <c r="N31" i="24"/>
  <c r="L33" i="24"/>
  <c r="J35" i="24"/>
  <c r="L41" i="24"/>
  <c r="J43" i="24"/>
  <c r="L98" i="24"/>
  <c r="J100" i="24"/>
  <c r="O104" i="24"/>
  <c r="N104" i="24"/>
  <c r="L106" i="24"/>
  <c r="J108" i="24"/>
  <c r="F105" i="22"/>
  <c r="F133" i="22"/>
  <c r="F161" i="22"/>
  <c r="F9" i="24"/>
  <c r="N9" i="24"/>
  <c r="O9" i="24"/>
  <c r="L11" i="24"/>
  <c r="J13" i="24"/>
  <c r="L19" i="24"/>
  <c r="J21" i="24"/>
  <c r="J32" i="24"/>
  <c r="F36" i="24"/>
  <c r="N36" i="24"/>
  <c r="O36" i="24"/>
  <c r="L38" i="24"/>
  <c r="J40" i="24"/>
  <c r="J97" i="24"/>
  <c r="N101" i="24"/>
  <c r="O101" i="24"/>
  <c r="L103" i="24"/>
  <c r="J105" i="24"/>
  <c r="J141" i="24"/>
  <c r="C119" i="22"/>
  <c r="G133" i="22"/>
  <c r="C147" i="22"/>
  <c r="G161" i="22"/>
  <c r="J10" i="24"/>
  <c r="O14" i="24"/>
  <c r="N14" i="24"/>
  <c r="L16" i="24"/>
  <c r="J18" i="24"/>
  <c r="H31" i="24"/>
  <c r="O33" i="24"/>
  <c r="N33" i="24"/>
  <c r="L35" i="24"/>
  <c r="J37" i="24"/>
  <c r="L43" i="24"/>
  <c r="O98" i="24"/>
  <c r="N98" i="24"/>
  <c r="L100" i="24"/>
  <c r="J102" i="24"/>
  <c r="L108" i="24"/>
  <c r="F12" i="25"/>
  <c r="L14" i="25"/>
  <c r="J37" i="25"/>
  <c r="J100" i="25"/>
  <c r="M52" i="26"/>
  <c r="L52" i="26"/>
  <c r="K52" i="26"/>
  <c r="J52" i="26"/>
  <c r="I52" i="26"/>
  <c r="E104" i="26"/>
  <c r="M121" i="26"/>
  <c r="L121" i="26"/>
  <c r="K121" i="26"/>
  <c r="J121" i="26"/>
  <c r="I121" i="26"/>
  <c r="F229" i="24"/>
  <c r="L231" i="24"/>
  <c r="J241" i="24"/>
  <c r="F255" i="24"/>
  <c r="L257" i="24"/>
  <c r="J267" i="24"/>
  <c r="H12" i="25"/>
  <c r="O14" i="25"/>
  <c r="N14" i="25"/>
  <c r="J35" i="25"/>
  <c r="H56" i="25"/>
  <c r="H64" i="25"/>
  <c r="L87" i="25"/>
  <c r="M9" i="26"/>
  <c r="L9" i="26"/>
  <c r="K9" i="26"/>
  <c r="J9" i="26"/>
  <c r="I9" i="26"/>
  <c r="M78" i="26"/>
  <c r="L78" i="26"/>
  <c r="K78" i="26"/>
  <c r="J78" i="26"/>
  <c r="I78" i="26"/>
  <c r="H10" i="25"/>
  <c r="N12" i="25"/>
  <c r="O12" i="25"/>
  <c r="F20" i="25"/>
  <c r="F33" i="25"/>
  <c r="L35" i="25"/>
  <c r="J56" i="25"/>
  <c r="H83" i="25"/>
  <c r="L106" i="25"/>
  <c r="M103" i="26"/>
  <c r="L103" i="26"/>
  <c r="K103" i="26"/>
  <c r="J103" i="26"/>
  <c r="I103" i="26"/>
  <c r="F118" i="26"/>
  <c r="O229" i="24"/>
  <c r="N229" i="24"/>
  <c r="F237" i="24"/>
  <c r="L239" i="24"/>
  <c r="O255" i="24"/>
  <c r="N255" i="24"/>
  <c r="F263" i="24"/>
  <c r="L265" i="24"/>
  <c r="J10" i="25"/>
  <c r="H20" i="25"/>
  <c r="L33" i="25"/>
  <c r="J43" i="25"/>
  <c r="J54" i="25"/>
  <c r="L60" i="25"/>
  <c r="H102" i="25"/>
  <c r="M60" i="26"/>
  <c r="L60" i="26"/>
  <c r="K60" i="26"/>
  <c r="J60" i="26"/>
  <c r="I60" i="26"/>
  <c r="M129" i="26"/>
  <c r="L129" i="26"/>
  <c r="K129" i="26"/>
  <c r="J129" i="26"/>
  <c r="I129" i="26"/>
  <c r="H18" i="25"/>
  <c r="H31" i="25"/>
  <c r="O33" i="25"/>
  <c r="N33" i="25"/>
  <c r="F41" i="25"/>
  <c r="L43" i="25"/>
  <c r="L54" i="25"/>
  <c r="L79" i="25"/>
  <c r="M17" i="26"/>
  <c r="L17" i="26"/>
  <c r="K17" i="26"/>
  <c r="J17" i="26"/>
  <c r="I17" i="26"/>
  <c r="C76" i="26"/>
  <c r="M86" i="26"/>
  <c r="L86" i="26"/>
  <c r="K86" i="26"/>
  <c r="J86" i="26"/>
  <c r="I86" i="26"/>
  <c r="G132" i="26"/>
  <c r="M155" i="26"/>
  <c r="L155" i="26"/>
  <c r="K155" i="26"/>
  <c r="J155" i="26"/>
  <c r="I155" i="26"/>
  <c r="J18" i="25"/>
  <c r="L109" i="25"/>
  <c r="L41" i="25"/>
  <c r="H75" i="25"/>
  <c r="L98" i="25"/>
  <c r="J108" i="25"/>
  <c r="G20" i="26"/>
  <c r="M43" i="26"/>
  <c r="L43" i="26"/>
  <c r="K43" i="26"/>
  <c r="J43" i="26"/>
  <c r="I43" i="26"/>
  <c r="M112" i="26"/>
  <c r="L112" i="26"/>
  <c r="K112" i="26"/>
  <c r="J112" i="26"/>
  <c r="I112" i="26"/>
  <c r="J16" i="25"/>
  <c r="H39" i="25"/>
  <c r="J62" i="25"/>
  <c r="M69" i="26"/>
  <c r="L69" i="26"/>
  <c r="K69" i="26"/>
  <c r="J69" i="26"/>
  <c r="I69" i="26"/>
  <c r="D90" i="26"/>
  <c r="M138" i="26"/>
  <c r="L138" i="26"/>
  <c r="K138" i="26"/>
  <c r="J138" i="26"/>
  <c r="I138" i="26"/>
  <c r="H146" i="26"/>
  <c r="F14" i="25"/>
  <c r="L16" i="25"/>
  <c r="H37" i="25"/>
  <c r="J81" i="25"/>
  <c r="M26" i="26"/>
  <c r="L26" i="26"/>
  <c r="K26" i="26"/>
  <c r="J26" i="26"/>
  <c r="I26" i="26"/>
  <c r="H34" i="26"/>
  <c r="M95" i="26"/>
  <c r="L95" i="26"/>
  <c r="K95" i="26"/>
  <c r="J95" i="26"/>
  <c r="I95" i="26"/>
  <c r="F20" i="27"/>
  <c r="M14" i="27"/>
  <c r="L14" i="27"/>
  <c r="K14" i="27"/>
  <c r="J14" i="27"/>
  <c r="I14" i="27"/>
  <c r="M17" i="27"/>
  <c r="L17" i="27"/>
  <c r="K17" i="27"/>
  <c r="J17" i="27"/>
  <c r="I17" i="27"/>
  <c r="M78" i="27"/>
  <c r="L78" i="27"/>
  <c r="K78" i="27"/>
  <c r="J78" i="27"/>
  <c r="I78" i="27"/>
  <c r="F9" i="25"/>
  <c r="O9" i="25"/>
  <c r="N9" i="25"/>
  <c r="L11" i="25"/>
  <c r="J13" i="25"/>
  <c r="H15" i="25"/>
  <c r="F17" i="25"/>
  <c r="L19" i="25"/>
  <c r="J21" i="25"/>
  <c r="J32" i="25"/>
  <c r="H34" i="25"/>
  <c r="J40" i="25"/>
  <c r="H42" i="25"/>
  <c r="H53" i="25"/>
  <c r="J59" i="25"/>
  <c r="H61" i="25"/>
  <c r="J78" i="25"/>
  <c r="H80" i="25"/>
  <c r="J86" i="25"/>
  <c r="J97" i="25"/>
  <c r="H99" i="25"/>
  <c r="J105" i="25"/>
  <c r="H107" i="25"/>
  <c r="F109" i="25"/>
  <c r="M12" i="26"/>
  <c r="L12" i="26"/>
  <c r="K12" i="26"/>
  <c r="J12" i="26"/>
  <c r="I12" i="26"/>
  <c r="H20" i="26"/>
  <c r="M29" i="26"/>
  <c r="L29" i="26"/>
  <c r="K29" i="26"/>
  <c r="J29" i="26"/>
  <c r="I29" i="26"/>
  <c r="M38" i="26"/>
  <c r="L38" i="26"/>
  <c r="K38" i="26"/>
  <c r="J38" i="26"/>
  <c r="I38" i="26"/>
  <c r="M46" i="26"/>
  <c r="L46" i="26"/>
  <c r="K46" i="26"/>
  <c r="J46" i="26"/>
  <c r="I46" i="26"/>
  <c r="C62" i="26"/>
  <c r="M55" i="26"/>
  <c r="L55" i="26"/>
  <c r="K55" i="26"/>
  <c r="J55" i="26"/>
  <c r="I55" i="26"/>
  <c r="M64" i="26"/>
  <c r="L64" i="26"/>
  <c r="K64" i="26"/>
  <c r="J64" i="26"/>
  <c r="I64" i="26"/>
  <c r="D76" i="26"/>
  <c r="M72" i="26"/>
  <c r="L72" i="26"/>
  <c r="K72" i="26"/>
  <c r="J72" i="26"/>
  <c r="I72" i="26"/>
  <c r="M81" i="26"/>
  <c r="L81" i="26"/>
  <c r="K81" i="26"/>
  <c r="J81" i="26"/>
  <c r="I81" i="26"/>
  <c r="E90" i="26"/>
  <c r="M89" i="26"/>
  <c r="L89" i="26"/>
  <c r="K89" i="26"/>
  <c r="J89" i="26"/>
  <c r="I89" i="26"/>
  <c r="F104" i="26"/>
  <c r="M98" i="26"/>
  <c r="L98" i="26"/>
  <c r="K98" i="26"/>
  <c r="J98" i="26"/>
  <c r="I98" i="26"/>
  <c r="M107" i="26"/>
  <c r="L107" i="26"/>
  <c r="K107" i="26"/>
  <c r="J107" i="26"/>
  <c r="I107" i="26"/>
  <c r="G118" i="26"/>
  <c r="M115" i="26"/>
  <c r="L115" i="26"/>
  <c r="K115" i="26"/>
  <c r="J115" i="26"/>
  <c r="I115" i="26"/>
  <c r="M124" i="26"/>
  <c r="L124" i="26"/>
  <c r="K124" i="26"/>
  <c r="J124" i="26"/>
  <c r="I124" i="26"/>
  <c r="H132" i="26"/>
  <c r="M141" i="26"/>
  <c r="L141" i="26"/>
  <c r="K141" i="26"/>
  <c r="J141" i="26"/>
  <c r="I141" i="26"/>
  <c r="M150" i="26"/>
  <c r="L150" i="26"/>
  <c r="K150" i="26"/>
  <c r="J150" i="26"/>
  <c r="I150" i="26"/>
  <c r="M158" i="26"/>
  <c r="L158" i="26"/>
  <c r="K158" i="26"/>
  <c r="J158" i="26"/>
  <c r="I158" i="26"/>
  <c r="M9" i="27"/>
  <c r="L9" i="27"/>
  <c r="K9" i="27"/>
  <c r="J9" i="27"/>
  <c r="I9" i="27"/>
  <c r="G20" i="27"/>
  <c r="M103" i="27"/>
  <c r="L103" i="27"/>
  <c r="K103" i="27"/>
  <c r="J103" i="27"/>
  <c r="I103" i="27"/>
  <c r="F118" i="27"/>
  <c r="M46" i="28"/>
  <c r="H58" i="25"/>
  <c r="F60" i="25"/>
  <c r="O60" i="25"/>
  <c r="N60" i="25"/>
  <c r="L62" i="25"/>
  <c r="J64" i="25"/>
  <c r="J75" i="25"/>
  <c r="H77" i="25"/>
  <c r="F79" i="25"/>
  <c r="O79" i="25"/>
  <c r="N79" i="25"/>
  <c r="L81" i="25"/>
  <c r="J83" i="25"/>
  <c r="H85" i="25"/>
  <c r="F87" i="25"/>
  <c r="F98" i="25"/>
  <c r="O98" i="25"/>
  <c r="N98" i="25"/>
  <c r="L100" i="25"/>
  <c r="J102" i="25"/>
  <c r="H104" i="25"/>
  <c r="F106" i="25"/>
  <c r="M15" i="26"/>
  <c r="L15" i="26"/>
  <c r="K15" i="26"/>
  <c r="J15" i="26"/>
  <c r="I15" i="26"/>
  <c r="M24" i="26"/>
  <c r="L24" i="26"/>
  <c r="K24" i="26"/>
  <c r="J24" i="26"/>
  <c r="I24" i="26"/>
  <c r="M32" i="26"/>
  <c r="L32" i="26"/>
  <c r="K32" i="26"/>
  <c r="J32" i="26"/>
  <c r="I32" i="26"/>
  <c r="C48" i="26"/>
  <c r="M41" i="26"/>
  <c r="L41" i="26"/>
  <c r="K41" i="26"/>
  <c r="J41" i="26"/>
  <c r="I41" i="26"/>
  <c r="M50" i="26"/>
  <c r="L50" i="26"/>
  <c r="K50" i="26"/>
  <c r="J50" i="26"/>
  <c r="I50" i="26"/>
  <c r="D62" i="26"/>
  <c r="M58" i="26"/>
  <c r="L58" i="26"/>
  <c r="K58" i="26"/>
  <c r="J58" i="26"/>
  <c r="I58" i="26"/>
  <c r="M67" i="26"/>
  <c r="L67" i="26"/>
  <c r="K67" i="26"/>
  <c r="J67" i="26"/>
  <c r="I67" i="26"/>
  <c r="E76" i="26"/>
  <c r="M75" i="26"/>
  <c r="L75" i="26"/>
  <c r="K75" i="26"/>
  <c r="J75" i="26"/>
  <c r="I75" i="26"/>
  <c r="F90" i="26"/>
  <c r="M84" i="26"/>
  <c r="L84" i="26"/>
  <c r="K84" i="26"/>
  <c r="J84" i="26"/>
  <c r="I84" i="26"/>
  <c r="M93" i="26"/>
  <c r="L93" i="26"/>
  <c r="K93" i="26"/>
  <c r="J93" i="26"/>
  <c r="I93" i="26"/>
  <c r="G104" i="26"/>
  <c r="M101" i="26"/>
  <c r="L101" i="26"/>
  <c r="K101" i="26"/>
  <c r="J101" i="26"/>
  <c r="I101" i="26"/>
  <c r="M110" i="26"/>
  <c r="L110" i="26"/>
  <c r="K110" i="26"/>
  <c r="J110" i="26"/>
  <c r="I110" i="26"/>
  <c r="H118" i="26"/>
  <c r="M127" i="26"/>
  <c r="L127" i="26"/>
  <c r="K127" i="26"/>
  <c r="J127" i="26"/>
  <c r="I127" i="26"/>
  <c r="M136" i="26"/>
  <c r="L136" i="26"/>
  <c r="K136" i="26"/>
  <c r="J136" i="26"/>
  <c r="I136" i="26"/>
  <c r="M144" i="26"/>
  <c r="L144" i="26"/>
  <c r="K144" i="26"/>
  <c r="J144" i="26"/>
  <c r="I144" i="26"/>
  <c r="C160" i="26"/>
  <c r="M153" i="26"/>
  <c r="L153" i="26"/>
  <c r="K153" i="26"/>
  <c r="J153" i="26"/>
  <c r="I153" i="26"/>
  <c r="H20" i="27"/>
  <c r="M12" i="27"/>
  <c r="L12" i="27"/>
  <c r="K12" i="27"/>
  <c r="J12" i="27"/>
  <c r="I12" i="27"/>
  <c r="M60" i="27"/>
  <c r="L60" i="27"/>
  <c r="K60" i="27"/>
  <c r="J60" i="27"/>
  <c r="I60" i="27"/>
  <c r="M129" i="27"/>
  <c r="L129" i="27"/>
  <c r="K129" i="27"/>
  <c r="J129" i="27"/>
  <c r="I129" i="27"/>
  <c r="M113" i="28"/>
  <c r="H9" i="25"/>
  <c r="F11" i="25"/>
  <c r="O11" i="25"/>
  <c r="N11" i="25"/>
  <c r="L13" i="25"/>
  <c r="J15" i="25"/>
  <c r="H17" i="25"/>
  <c r="F19" i="25"/>
  <c r="L21" i="25"/>
  <c r="L32" i="25"/>
  <c r="J34" i="25"/>
  <c r="H36" i="25"/>
  <c r="J42" i="25"/>
  <c r="J53" i="25"/>
  <c r="H55" i="25"/>
  <c r="J61" i="25"/>
  <c r="H63" i="25"/>
  <c r="J80" i="25"/>
  <c r="H82" i="25"/>
  <c r="J99" i="25"/>
  <c r="H101" i="25"/>
  <c r="J107" i="25"/>
  <c r="H109" i="25"/>
  <c r="L10" i="26"/>
  <c r="K10" i="26"/>
  <c r="J10" i="26"/>
  <c r="I10" i="26"/>
  <c r="M10" i="26"/>
  <c r="L18" i="26"/>
  <c r="K18" i="26"/>
  <c r="J18" i="26"/>
  <c r="I18" i="26"/>
  <c r="M18" i="26"/>
  <c r="C34" i="26"/>
  <c r="L27" i="26"/>
  <c r="K27" i="26"/>
  <c r="J27" i="26"/>
  <c r="I27" i="26"/>
  <c r="M27" i="26"/>
  <c r="L36" i="26"/>
  <c r="K36" i="26"/>
  <c r="J36" i="26"/>
  <c r="I36" i="26"/>
  <c r="M36" i="26"/>
  <c r="D48" i="26"/>
  <c r="L44" i="26"/>
  <c r="K44" i="26"/>
  <c r="J44" i="26"/>
  <c r="I44" i="26"/>
  <c r="M44" i="26"/>
  <c r="L53" i="26"/>
  <c r="K53" i="26"/>
  <c r="J53" i="26"/>
  <c r="I53" i="26"/>
  <c r="M53" i="26"/>
  <c r="E62" i="26"/>
  <c r="L61" i="26"/>
  <c r="K61" i="26"/>
  <c r="J61" i="26"/>
  <c r="I61" i="26"/>
  <c r="M61" i="26"/>
  <c r="F76" i="26"/>
  <c r="L70" i="26"/>
  <c r="K70" i="26"/>
  <c r="J70" i="26"/>
  <c r="I70" i="26"/>
  <c r="M70" i="26"/>
  <c r="L79" i="26"/>
  <c r="K79" i="26"/>
  <c r="J79" i="26"/>
  <c r="I79" i="26"/>
  <c r="M79" i="26"/>
  <c r="G90" i="26"/>
  <c r="L87" i="26"/>
  <c r="K87" i="26"/>
  <c r="J87" i="26"/>
  <c r="I87" i="26"/>
  <c r="M87" i="26"/>
  <c r="L96" i="26"/>
  <c r="K96" i="26"/>
  <c r="J96" i="26"/>
  <c r="I96" i="26"/>
  <c r="H104" i="26"/>
  <c r="M96" i="26"/>
  <c r="L113" i="26"/>
  <c r="K113" i="26"/>
  <c r="J113" i="26"/>
  <c r="I113" i="26"/>
  <c r="M113" i="26"/>
  <c r="L122" i="26"/>
  <c r="K122" i="26"/>
  <c r="J122" i="26"/>
  <c r="I122" i="26"/>
  <c r="M122" i="26"/>
  <c r="L130" i="26"/>
  <c r="K130" i="26"/>
  <c r="J130" i="26"/>
  <c r="I130" i="26"/>
  <c r="M130" i="26"/>
  <c r="C146" i="26"/>
  <c r="L139" i="26"/>
  <c r="K139" i="26"/>
  <c r="J139" i="26"/>
  <c r="I139" i="26"/>
  <c r="M139" i="26"/>
  <c r="L148" i="26"/>
  <c r="K148" i="26"/>
  <c r="J148" i="26"/>
  <c r="I148" i="26"/>
  <c r="M148" i="26"/>
  <c r="D160" i="26"/>
  <c r="L156" i="26"/>
  <c r="K156" i="26"/>
  <c r="J156" i="26"/>
  <c r="I156" i="26"/>
  <c r="M156" i="26"/>
  <c r="L15" i="27"/>
  <c r="K15" i="27"/>
  <c r="J15" i="27"/>
  <c r="I15" i="27"/>
  <c r="M15" i="27"/>
  <c r="C76" i="27"/>
  <c r="M86" i="27"/>
  <c r="L86" i="27"/>
  <c r="K86" i="27"/>
  <c r="J86" i="27"/>
  <c r="I86" i="27"/>
  <c r="G132" i="27"/>
  <c r="L155" i="27"/>
  <c r="M155" i="27"/>
  <c r="K155" i="27"/>
  <c r="J155" i="27"/>
  <c r="I155" i="27"/>
  <c r="O36" i="30"/>
  <c r="N36" i="30"/>
  <c r="L10" i="25"/>
  <c r="J12" i="25"/>
  <c r="H14" i="25"/>
  <c r="F16" i="25"/>
  <c r="O16" i="25"/>
  <c r="N16" i="25"/>
  <c r="L18" i="25"/>
  <c r="J20" i="25"/>
  <c r="J31" i="25"/>
  <c r="H33" i="25"/>
  <c r="F35" i="25"/>
  <c r="J39" i="25"/>
  <c r="H41" i="25"/>
  <c r="F43" i="25"/>
  <c r="F54" i="25"/>
  <c r="J58" i="25"/>
  <c r="H60" i="25"/>
  <c r="F62" i="25"/>
  <c r="J77" i="25"/>
  <c r="H79" i="25"/>
  <c r="F81" i="25"/>
  <c r="J85" i="25"/>
  <c r="H87" i="25"/>
  <c r="H98" i="25"/>
  <c r="F100" i="25"/>
  <c r="J104" i="25"/>
  <c r="H106" i="25"/>
  <c r="C20" i="26"/>
  <c r="K13" i="26"/>
  <c r="J13" i="26"/>
  <c r="I13" i="26"/>
  <c r="M13" i="26"/>
  <c r="L13" i="26"/>
  <c r="K22" i="26"/>
  <c r="J22" i="26"/>
  <c r="I22" i="26"/>
  <c r="M22" i="26"/>
  <c r="L22" i="26"/>
  <c r="D34" i="26"/>
  <c r="K30" i="26"/>
  <c r="J30" i="26"/>
  <c r="I30" i="26"/>
  <c r="M30" i="26"/>
  <c r="L30" i="26"/>
  <c r="K39" i="26"/>
  <c r="J39" i="26"/>
  <c r="I39" i="26"/>
  <c r="M39" i="26"/>
  <c r="L39" i="26"/>
  <c r="E48" i="26"/>
  <c r="K47" i="26"/>
  <c r="J47" i="26"/>
  <c r="I47" i="26"/>
  <c r="M47" i="26"/>
  <c r="L47" i="26"/>
  <c r="F62" i="26"/>
  <c r="K56" i="26"/>
  <c r="J56" i="26"/>
  <c r="I56" i="26"/>
  <c r="M56" i="26"/>
  <c r="L56" i="26"/>
  <c r="K65" i="26"/>
  <c r="J65" i="26"/>
  <c r="I65" i="26"/>
  <c r="M65" i="26"/>
  <c r="L65" i="26"/>
  <c r="G76" i="26"/>
  <c r="K73" i="26"/>
  <c r="J73" i="26"/>
  <c r="I73" i="26"/>
  <c r="M73" i="26"/>
  <c r="L73" i="26"/>
  <c r="K82" i="26"/>
  <c r="J82" i="26"/>
  <c r="I82" i="26"/>
  <c r="H90" i="26"/>
  <c r="M82" i="26"/>
  <c r="L82" i="26"/>
  <c r="K99" i="26"/>
  <c r="J99" i="26"/>
  <c r="I99" i="26"/>
  <c r="M99" i="26"/>
  <c r="L99" i="26"/>
  <c r="K108" i="26"/>
  <c r="J108" i="26"/>
  <c r="I108" i="26"/>
  <c r="M108" i="26"/>
  <c r="L108" i="26"/>
  <c r="K116" i="26"/>
  <c r="J116" i="26"/>
  <c r="I116" i="26"/>
  <c r="M116" i="26"/>
  <c r="L116" i="26"/>
  <c r="C132" i="26"/>
  <c r="K125" i="26"/>
  <c r="J125" i="26"/>
  <c r="I125" i="26"/>
  <c r="M125" i="26"/>
  <c r="L125" i="26"/>
  <c r="K134" i="26"/>
  <c r="J134" i="26"/>
  <c r="I134" i="26"/>
  <c r="M134" i="26"/>
  <c r="L134" i="26"/>
  <c r="D146" i="26"/>
  <c r="K142" i="26"/>
  <c r="J142" i="26"/>
  <c r="I142" i="26"/>
  <c r="M142" i="26"/>
  <c r="L142" i="26"/>
  <c r="K151" i="26"/>
  <c r="J151" i="26"/>
  <c r="I151" i="26"/>
  <c r="M151" i="26"/>
  <c r="L151" i="26"/>
  <c r="E160" i="26"/>
  <c r="K159" i="26"/>
  <c r="J159" i="26"/>
  <c r="I159" i="26"/>
  <c r="M159" i="26"/>
  <c r="L159" i="26"/>
  <c r="K10" i="27"/>
  <c r="J10" i="27"/>
  <c r="I10" i="27"/>
  <c r="M10" i="27"/>
  <c r="L10" i="27"/>
  <c r="M43" i="27"/>
  <c r="L43" i="27"/>
  <c r="K43" i="27"/>
  <c r="J43" i="27"/>
  <c r="I43" i="27"/>
  <c r="M112" i="27"/>
  <c r="L112" i="27"/>
  <c r="K112" i="27"/>
  <c r="J112" i="27"/>
  <c r="I112" i="27"/>
  <c r="J9" i="25"/>
  <c r="H11" i="25"/>
  <c r="F13" i="25"/>
  <c r="O13" i="25"/>
  <c r="N13" i="25"/>
  <c r="L15" i="25"/>
  <c r="J17" i="25"/>
  <c r="H19" i="25"/>
  <c r="F21" i="25"/>
  <c r="F32" i="25"/>
  <c r="J36" i="25"/>
  <c r="H38" i="25"/>
  <c r="J55" i="25"/>
  <c r="H57" i="25"/>
  <c r="J63" i="25"/>
  <c r="H65" i="25"/>
  <c r="H76" i="25"/>
  <c r="J82" i="25"/>
  <c r="H84" i="25"/>
  <c r="J101" i="25"/>
  <c r="H103" i="25"/>
  <c r="J109" i="25"/>
  <c r="J8" i="26"/>
  <c r="I8" i="26"/>
  <c r="M8" i="26"/>
  <c r="L8" i="26"/>
  <c r="K8" i="26"/>
  <c r="D20" i="26"/>
  <c r="J16" i="26"/>
  <c r="I16" i="26"/>
  <c r="M16" i="26"/>
  <c r="L16" i="26"/>
  <c r="K16" i="26"/>
  <c r="J25" i="26"/>
  <c r="I25" i="26"/>
  <c r="M25" i="26"/>
  <c r="L25" i="26"/>
  <c r="K25" i="26"/>
  <c r="E34" i="26"/>
  <c r="J33" i="26"/>
  <c r="I33" i="26"/>
  <c r="M33" i="26"/>
  <c r="L33" i="26"/>
  <c r="K33" i="26"/>
  <c r="F48" i="26"/>
  <c r="J42" i="26"/>
  <c r="I42" i="26"/>
  <c r="M42" i="26"/>
  <c r="L42" i="26"/>
  <c r="K42" i="26"/>
  <c r="J51" i="26"/>
  <c r="I51" i="26"/>
  <c r="M51" i="26"/>
  <c r="L51" i="26"/>
  <c r="K51" i="26"/>
  <c r="G62" i="26"/>
  <c r="J59" i="26"/>
  <c r="I59" i="26"/>
  <c r="M59" i="26"/>
  <c r="L59" i="26"/>
  <c r="K59" i="26"/>
  <c r="J68" i="26"/>
  <c r="I68" i="26"/>
  <c r="H76" i="26"/>
  <c r="M68" i="26"/>
  <c r="L68" i="26"/>
  <c r="K68" i="26"/>
  <c r="J85" i="26"/>
  <c r="I85" i="26"/>
  <c r="M85" i="26"/>
  <c r="L85" i="26"/>
  <c r="K85" i="26"/>
  <c r="J94" i="26"/>
  <c r="I94" i="26"/>
  <c r="M94" i="26"/>
  <c r="L94" i="26"/>
  <c r="K94" i="26"/>
  <c r="J102" i="26"/>
  <c r="I102" i="26"/>
  <c r="M102" i="26"/>
  <c r="L102" i="26"/>
  <c r="K102" i="26"/>
  <c r="C118" i="26"/>
  <c r="J111" i="26"/>
  <c r="I111" i="26"/>
  <c r="M111" i="26"/>
  <c r="L111" i="26"/>
  <c r="K111" i="26"/>
  <c r="J120" i="26"/>
  <c r="I120" i="26"/>
  <c r="M120" i="26"/>
  <c r="L120" i="26"/>
  <c r="K120" i="26"/>
  <c r="D132" i="26"/>
  <c r="J128" i="26"/>
  <c r="I128" i="26"/>
  <c r="M128" i="26"/>
  <c r="L128" i="26"/>
  <c r="K128" i="26"/>
  <c r="J137" i="26"/>
  <c r="I137" i="26"/>
  <c r="M137" i="26"/>
  <c r="L137" i="26"/>
  <c r="K137" i="26"/>
  <c r="E146" i="26"/>
  <c r="J145" i="26"/>
  <c r="I145" i="26"/>
  <c r="M145" i="26"/>
  <c r="L145" i="26"/>
  <c r="K145" i="26"/>
  <c r="F160" i="26"/>
  <c r="J154" i="26"/>
  <c r="I154" i="26"/>
  <c r="M154" i="26"/>
  <c r="L154" i="26"/>
  <c r="K154" i="26"/>
  <c r="C20" i="27"/>
  <c r="J13" i="27"/>
  <c r="I13" i="27"/>
  <c r="M13" i="27"/>
  <c r="L13" i="27"/>
  <c r="K13" i="27"/>
  <c r="M69" i="27"/>
  <c r="L69" i="27"/>
  <c r="K69" i="27"/>
  <c r="J69" i="27"/>
  <c r="I69" i="27"/>
  <c r="D90" i="27"/>
  <c r="M138" i="27"/>
  <c r="L138" i="27"/>
  <c r="K138" i="27"/>
  <c r="J138" i="27"/>
  <c r="I138" i="27"/>
  <c r="H146" i="27"/>
  <c r="K157" i="27"/>
  <c r="M157" i="27"/>
  <c r="L157" i="27"/>
  <c r="J157" i="27"/>
  <c r="I157" i="27"/>
  <c r="F10" i="25"/>
  <c r="N10" i="25"/>
  <c r="O10" i="25"/>
  <c r="L12" i="25"/>
  <c r="J14" i="25"/>
  <c r="H16" i="25"/>
  <c r="F18" i="25"/>
  <c r="L20" i="25"/>
  <c r="J33" i="25"/>
  <c r="H35" i="25"/>
  <c r="J41" i="25"/>
  <c r="H43" i="25"/>
  <c r="H54" i="25"/>
  <c r="J60" i="25"/>
  <c r="H62" i="25"/>
  <c r="J79" i="25"/>
  <c r="H81" i="25"/>
  <c r="J87" i="25"/>
  <c r="J98" i="25"/>
  <c r="H100" i="25"/>
  <c r="J106" i="25"/>
  <c r="H108" i="25"/>
  <c r="I11" i="26"/>
  <c r="M11" i="26"/>
  <c r="L11" i="26"/>
  <c r="K11" i="26"/>
  <c r="J11" i="26"/>
  <c r="E20" i="26"/>
  <c r="I19" i="26"/>
  <c r="M19" i="26"/>
  <c r="L19" i="26"/>
  <c r="K19" i="26"/>
  <c r="J19" i="26"/>
  <c r="F34" i="26"/>
  <c r="I28" i="26"/>
  <c r="M28" i="26"/>
  <c r="L28" i="26"/>
  <c r="K28" i="26"/>
  <c r="J28" i="26"/>
  <c r="I37" i="26"/>
  <c r="M37" i="26"/>
  <c r="L37" i="26"/>
  <c r="K37" i="26"/>
  <c r="J37" i="26"/>
  <c r="G48" i="26"/>
  <c r="I45" i="26"/>
  <c r="M45" i="26"/>
  <c r="L45" i="26"/>
  <c r="K45" i="26"/>
  <c r="J45" i="26"/>
  <c r="I54" i="26"/>
  <c r="H62" i="26"/>
  <c r="M54" i="26"/>
  <c r="L54" i="26"/>
  <c r="K54" i="26"/>
  <c r="J54" i="26"/>
  <c r="I71" i="26"/>
  <c r="M71" i="26"/>
  <c r="L71" i="26"/>
  <c r="K71" i="26"/>
  <c r="J71" i="26"/>
  <c r="I80" i="26"/>
  <c r="M80" i="26"/>
  <c r="L80" i="26"/>
  <c r="K80" i="26"/>
  <c r="J80" i="26"/>
  <c r="I88" i="26"/>
  <c r="M88" i="26"/>
  <c r="L88" i="26"/>
  <c r="K88" i="26"/>
  <c r="J88" i="26"/>
  <c r="C104" i="26"/>
  <c r="I97" i="26"/>
  <c r="M97" i="26"/>
  <c r="L97" i="26"/>
  <c r="K97" i="26"/>
  <c r="J97" i="26"/>
  <c r="I106" i="26"/>
  <c r="M106" i="26"/>
  <c r="L106" i="26"/>
  <c r="K106" i="26"/>
  <c r="J106" i="26"/>
  <c r="D118" i="26"/>
  <c r="I114" i="26"/>
  <c r="M114" i="26"/>
  <c r="L114" i="26"/>
  <c r="K114" i="26"/>
  <c r="J114" i="26"/>
  <c r="I123" i="26"/>
  <c r="M123" i="26"/>
  <c r="L123" i="26"/>
  <c r="K123" i="26"/>
  <c r="J123" i="26"/>
  <c r="E132" i="26"/>
  <c r="I131" i="26"/>
  <c r="M131" i="26"/>
  <c r="L131" i="26"/>
  <c r="K131" i="26"/>
  <c r="J131" i="26"/>
  <c r="F146" i="26"/>
  <c r="I140" i="26"/>
  <c r="M140" i="26"/>
  <c r="L140" i="26"/>
  <c r="K140" i="26"/>
  <c r="J140" i="26"/>
  <c r="I149" i="26"/>
  <c r="M149" i="26"/>
  <c r="L149" i="26"/>
  <c r="K149" i="26"/>
  <c r="J149" i="26"/>
  <c r="G160" i="26"/>
  <c r="I157" i="26"/>
  <c r="M157" i="26"/>
  <c r="L157" i="26"/>
  <c r="K157" i="26"/>
  <c r="J157" i="26"/>
  <c r="I8" i="27"/>
  <c r="M8" i="27"/>
  <c r="L8" i="27"/>
  <c r="K8" i="27"/>
  <c r="J8" i="27"/>
  <c r="D20" i="27"/>
  <c r="I16" i="27"/>
  <c r="M16" i="27"/>
  <c r="L16" i="27"/>
  <c r="K16" i="27"/>
  <c r="J16" i="27"/>
  <c r="M26" i="27"/>
  <c r="L26" i="27"/>
  <c r="K26" i="27"/>
  <c r="J26" i="27"/>
  <c r="I26" i="27"/>
  <c r="H34" i="27"/>
  <c r="M95" i="27"/>
  <c r="L95" i="27"/>
  <c r="K95" i="27"/>
  <c r="J95" i="27"/>
  <c r="I95" i="27"/>
  <c r="L9" i="25"/>
  <c r="J11" i="25"/>
  <c r="H13" i="25"/>
  <c r="F15" i="25"/>
  <c r="O15" i="25"/>
  <c r="N15" i="25"/>
  <c r="L17" i="25"/>
  <c r="J19" i="25"/>
  <c r="H21" i="25"/>
  <c r="H32" i="25"/>
  <c r="J38" i="25"/>
  <c r="H40" i="25"/>
  <c r="J57" i="25"/>
  <c r="H59" i="25"/>
  <c r="J65" i="25"/>
  <c r="J76" i="25"/>
  <c r="H78" i="25"/>
  <c r="J84" i="25"/>
  <c r="H86" i="25"/>
  <c r="H97" i="25"/>
  <c r="J103" i="25"/>
  <c r="H105" i="25"/>
  <c r="F20" i="26"/>
  <c r="M14" i="26"/>
  <c r="L14" i="26"/>
  <c r="K14" i="26"/>
  <c r="J14" i="26"/>
  <c r="I14" i="26"/>
  <c r="M23" i="26"/>
  <c r="L23" i="26"/>
  <c r="K23" i="26"/>
  <c r="J23" i="26"/>
  <c r="I23" i="26"/>
  <c r="G34" i="26"/>
  <c r="M31" i="26"/>
  <c r="L31" i="26"/>
  <c r="K31" i="26"/>
  <c r="J31" i="26"/>
  <c r="I31" i="26"/>
  <c r="H48" i="26"/>
  <c r="M40" i="26"/>
  <c r="L40" i="26"/>
  <c r="K40" i="26"/>
  <c r="J40" i="26"/>
  <c r="I40" i="26"/>
  <c r="M57" i="26"/>
  <c r="L57" i="26"/>
  <c r="K57" i="26"/>
  <c r="J57" i="26"/>
  <c r="I57" i="26"/>
  <c r="M66" i="26"/>
  <c r="L66" i="26"/>
  <c r="K66" i="26"/>
  <c r="J66" i="26"/>
  <c r="I66" i="26"/>
  <c r="M74" i="26"/>
  <c r="L74" i="26"/>
  <c r="K74" i="26"/>
  <c r="J74" i="26"/>
  <c r="I74" i="26"/>
  <c r="C90" i="26"/>
  <c r="M83" i="26"/>
  <c r="L83" i="26"/>
  <c r="K83" i="26"/>
  <c r="J83" i="26"/>
  <c r="I83" i="26"/>
  <c r="M92" i="26"/>
  <c r="L92" i="26"/>
  <c r="K92" i="26"/>
  <c r="J92" i="26"/>
  <c r="I92" i="26"/>
  <c r="D104" i="26"/>
  <c r="M100" i="26"/>
  <c r="L100" i="26"/>
  <c r="K100" i="26"/>
  <c r="J100" i="26"/>
  <c r="I100" i="26"/>
  <c r="M109" i="26"/>
  <c r="L109" i="26"/>
  <c r="K109" i="26"/>
  <c r="J109" i="26"/>
  <c r="I109" i="26"/>
  <c r="E118" i="26"/>
  <c r="M117" i="26"/>
  <c r="L117" i="26"/>
  <c r="K117" i="26"/>
  <c r="J117" i="26"/>
  <c r="I117" i="26"/>
  <c r="F132" i="26"/>
  <c r="M126" i="26"/>
  <c r="L126" i="26"/>
  <c r="K126" i="26"/>
  <c r="J126" i="26"/>
  <c r="I126" i="26"/>
  <c r="M135" i="26"/>
  <c r="L135" i="26"/>
  <c r="K135" i="26"/>
  <c r="J135" i="26"/>
  <c r="I135" i="26"/>
  <c r="G146" i="26"/>
  <c r="M143" i="26"/>
  <c r="L143" i="26"/>
  <c r="K143" i="26"/>
  <c r="J143" i="26"/>
  <c r="I143" i="26"/>
  <c r="H160" i="26"/>
  <c r="M152" i="26"/>
  <c r="L152" i="26"/>
  <c r="K152" i="26"/>
  <c r="J152" i="26"/>
  <c r="I152" i="26"/>
  <c r="M11" i="27"/>
  <c r="L11" i="27"/>
  <c r="K11" i="27"/>
  <c r="J11" i="27"/>
  <c r="I11" i="27"/>
  <c r="E20" i="27"/>
  <c r="M52" i="27"/>
  <c r="L52" i="27"/>
  <c r="K52" i="27"/>
  <c r="J52" i="27"/>
  <c r="I52" i="27"/>
  <c r="E104" i="27"/>
  <c r="M121" i="27"/>
  <c r="L121" i="27"/>
  <c r="K121" i="27"/>
  <c r="J121" i="27"/>
  <c r="I121" i="27"/>
  <c r="M29" i="27"/>
  <c r="L29" i="27"/>
  <c r="K29" i="27"/>
  <c r="J29" i="27"/>
  <c r="I29" i="27"/>
  <c r="M38" i="27"/>
  <c r="L38" i="27"/>
  <c r="K38" i="27"/>
  <c r="J38" i="27"/>
  <c r="I38" i="27"/>
  <c r="M46" i="27"/>
  <c r="L46" i="27"/>
  <c r="K46" i="27"/>
  <c r="J46" i="27"/>
  <c r="I46" i="27"/>
  <c r="C62" i="27"/>
  <c r="M55" i="27"/>
  <c r="L55" i="27"/>
  <c r="K55" i="27"/>
  <c r="J55" i="27"/>
  <c r="I55" i="27"/>
  <c r="M64" i="27"/>
  <c r="L64" i="27"/>
  <c r="K64" i="27"/>
  <c r="J64" i="27"/>
  <c r="I64" i="27"/>
  <c r="D76" i="27"/>
  <c r="M72" i="27"/>
  <c r="L72" i="27"/>
  <c r="K72" i="27"/>
  <c r="J72" i="27"/>
  <c r="I72" i="27"/>
  <c r="M81" i="27"/>
  <c r="L81" i="27"/>
  <c r="K81" i="27"/>
  <c r="J81" i="27"/>
  <c r="I81" i="27"/>
  <c r="E90" i="27"/>
  <c r="M89" i="27"/>
  <c r="L89" i="27"/>
  <c r="K89" i="27"/>
  <c r="J89" i="27"/>
  <c r="I89" i="27"/>
  <c r="F104" i="27"/>
  <c r="M98" i="27"/>
  <c r="L98" i="27"/>
  <c r="K98" i="27"/>
  <c r="J98" i="27"/>
  <c r="I98" i="27"/>
  <c r="M107" i="27"/>
  <c r="L107" i="27"/>
  <c r="K107" i="27"/>
  <c r="J107" i="27"/>
  <c r="I107" i="27"/>
  <c r="G118" i="27"/>
  <c r="M115" i="27"/>
  <c r="L115" i="27"/>
  <c r="K115" i="27"/>
  <c r="J115" i="27"/>
  <c r="I115" i="27"/>
  <c r="M124" i="27"/>
  <c r="L124" i="27"/>
  <c r="K124" i="27"/>
  <c r="J124" i="27"/>
  <c r="I124" i="27"/>
  <c r="H132" i="27"/>
  <c r="M141" i="27"/>
  <c r="L141" i="27"/>
  <c r="K141" i="27"/>
  <c r="J141" i="27"/>
  <c r="I141" i="27"/>
  <c r="M150" i="27"/>
  <c r="L150" i="27"/>
  <c r="K150" i="27"/>
  <c r="J150" i="27"/>
  <c r="I150" i="27"/>
  <c r="I156" i="27"/>
  <c r="M156" i="27"/>
  <c r="L156" i="27"/>
  <c r="K156" i="27"/>
  <c r="J156" i="27"/>
  <c r="M23" i="28"/>
  <c r="M72" i="28"/>
  <c r="J16" i="30"/>
  <c r="M24" i="27"/>
  <c r="L24" i="27"/>
  <c r="K24" i="27"/>
  <c r="J24" i="27"/>
  <c r="I24" i="27"/>
  <c r="M32" i="27"/>
  <c r="L32" i="27"/>
  <c r="K32" i="27"/>
  <c r="J32" i="27"/>
  <c r="I32" i="27"/>
  <c r="C48" i="27"/>
  <c r="M41" i="27"/>
  <c r="L41" i="27"/>
  <c r="K41" i="27"/>
  <c r="J41" i="27"/>
  <c r="I41" i="27"/>
  <c r="M50" i="27"/>
  <c r="L50" i="27"/>
  <c r="K50" i="27"/>
  <c r="J50" i="27"/>
  <c r="I50" i="27"/>
  <c r="D62" i="27"/>
  <c r="M58" i="27"/>
  <c r="L58" i="27"/>
  <c r="K58" i="27"/>
  <c r="J58" i="27"/>
  <c r="I58" i="27"/>
  <c r="M67" i="27"/>
  <c r="L67" i="27"/>
  <c r="K67" i="27"/>
  <c r="J67" i="27"/>
  <c r="I67" i="27"/>
  <c r="E76" i="27"/>
  <c r="M75" i="27"/>
  <c r="L75" i="27"/>
  <c r="K75" i="27"/>
  <c r="J75" i="27"/>
  <c r="I75" i="27"/>
  <c r="F90" i="27"/>
  <c r="M84" i="27"/>
  <c r="L84" i="27"/>
  <c r="K84" i="27"/>
  <c r="J84" i="27"/>
  <c r="I84" i="27"/>
  <c r="M93" i="27"/>
  <c r="L93" i="27"/>
  <c r="K93" i="27"/>
  <c r="J93" i="27"/>
  <c r="I93" i="27"/>
  <c r="G104" i="27"/>
  <c r="M101" i="27"/>
  <c r="L101" i="27"/>
  <c r="K101" i="27"/>
  <c r="J101" i="27"/>
  <c r="I101" i="27"/>
  <c r="M110" i="27"/>
  <c r="L110" i="27"/>
  <c r="K110" i="27"/>
  <c r="J110" i="27"/>
  <c r="I110" i="27"/>
  <c r="H118" i="27"/>
  <c r="M127" i="27"/>
  <c r="L127" i="27"/>
  <c r="K127" i="27"/>
  <c r="J127" i="27"/>
  <c r="I127" i="27"/>
  <c r="M136" i="27"/>
  <c r="L136" i="27"/>
  <c r="K136" i="27"/>
  <c r="J136" i="27"/>
  <c r="I136" i="27"/>
  <c r="M144" i="27"/>
  <c r="L144" i="27"/>
  <c r="K144" i="27"/>
  <c r="J144" i="27"/>
  <c r="I144" i="27"/>
  <c r="C160" i="27"/>
  <c r="M153" i="27"/>
  <c r="L153" i="27"/>
  <c r="K153" i="27"/>
  <c r="J153" i="27"/>
  <c r="I153" i="27"/>
  <c r="M29" i="28"/>
  <c r="M135" i="28"/>
  <c r="L18" i="27"/>
  <c r="K18" i="27"/>
  <c r="I18" i="27"/>
  <c r="M18" i="27"/>
  <c r="J18" i="27"/>
  <c r="C34" i="27"/>
  <c r="L27" i="27"/>
  <c r="K27" i="27"/>
  <c r="J27" i="27"/>
  <c r="I27" i="27"/>
  <c r="M27" i="27"/>
  <c r="L36" i="27"/>
  <c r="K36" i="27"/>
  <c r="J36" i="27"/>
  <c r="I36" i="27"/>
  <c r="M36" i="27"/>
  <c r="D48" i="27"/>
  <c r="L44" i="27"/>
  <c r="K44" i="27"/>
  <c r="J44" i="27"/>
  <c r="I44" i="27"/>
  <c r="M44" i="27"/>
  <c r="L53" i="27"/>
  <c r="K53" i="27"/>
  <c r="J53" i="27"/>
  <c r="I53" i="27"/>
  <c r="M53" i="27"/>
  <c r="E62" i="27"/>
  <c r="L61" i="27"/>
  <c r="K61" i="27"/>
  <c r="J61" i="27"/>
  <c r="I61" i="27"/>
  <c r="M61" i="27"/>
  <c r="F76" i="27"/>
  <c r="L70" i="27"/>
  <c r="K70" i="27"/>
  <c r="J70" i="27"/>
  <c r="I70" i="27"/>
  <c r="M70" i="27"/>
  <c r="L79" i="27"/>
  <c r="K79" i="27"/>
  <c r="J79" i="27"/>
  <c r="I79" i="27"/>
  <c r="M79" i="27"/>
  <c r="G90" i="27"/>
  <c r="L87" i="27"/>
  <c r="K87" i="27"/>
  <c r="J87" i="27"/>
  <c r="I87" i="27"/>
  <c r="M87" i="27"/>
  <c r="L96" i="27"/>
  <c r="K96" i="27"/>
  <c r="J96" i="27"/>
  <c r="I96" i="27"/>
  <c r="H104" i="27"/>
  <c r="M96" i="27"/>
  <c r="L113" i="27"/>
  <c r="K113" i="27"/>
  <c r="J113" i="27"/>
  <c r="I113" i="27"/>
  <c r="M113" i="27"/>
  <c r="L122" i="27"/>
  <c r="K122" i="27"/>
  <c r="J122" i="27"/>
  <c r="I122" i="27"/>
  <c r="M122" i="27"/>
  <c r="L130" i="27"/>
  <c r="K130" i="27"/>
  <c r="J130" i="27"/>
  <c r="I130" i="27"/>
  <c r="M130" i="27"/>
  <c r="C146" i="27"/>
  <c r="L139" i="27"/>
  <c r="K139" i="27"/>
  <c r="J139" i="27"/>
  <c r="I139" i="27"/>
  <c r="M139" i="27"/>
  <c r="L148" i="27"/>
  <c r="K148" i="27"/>
  <c r="J148" i="27"/>
  <c r="I148" i="27"/>
  <c r="M148" i="27"/>
  <c r="D160" i="27"/>
  <c r="M14" i="28"/>
  <c r="M55" i="28"/>
  <c r="K22" i="27"/>
  <c r="J22" i="27"/>
  <c r="M22" i="27"/>
  <c r="L22" i="27"/>
  <c r="I22" i="27"/>
  <c r="D34" i="27"/>
  <c r="K30" i="27"/>
  <c r="J30" i="27"/>
  <c r="I30" i="27"/>
  <c r="M30" i="27"/>
  <c r="L30" i="27"/>
  <c r="K39" i="27"/>
  <c r="J39" i="27"/>
  <c r="I39" i="27"/>
  <c r="M39" i="27"/>
  <c r="L39" i="27"/>
  <c r="E48" i="27"/>
  <c r="K47" i="27"/>
  <c r="J47" i="27"/>
  <c r="I47" i="27"/>
  <c r="M47" i="27"/>
  <c r="L47" i="27"/>
  <c r="F62" i="27"/>
  <c r="K56" i="27"/>
  <c r="J56" i="27"/>
  <c r="I56" i="27"/>
  <c r="M56" i="27"/>
  <c r="L56" i="27"/>
  <c r="K65" i="27"/>
  <c r="J65" i="27"/>
  <c r="I65" i="27"/>
  <c r="M65" i="27"/>
  <c r="L65" i="27"/>
  <c r="G76" i="27"/>
  <c r="K73" i="27"/>
  <c r="J73" i="27"/>
  <c r="I73" i="27"/>
  <c r="M73" i="27"/>
  <c r="L73" i="27"/>
  <c r="K82" i="27"/>
  <c r="J82" i="27"/>
  <c r="I82" i="27"/>
  <c r="H90" i="27"/>
  <c r="M82" i="27"/>
  <c r="L82" i="27"/>
  <c r="K99" i="27"/>
  <c r="J99" i="27"/>
  <c r="I99" i="27"/>
  <c r="M99" i="27"/>
  <c r="L99" i="27"/>
  <c r="K108" i="27"/>
  <c r="J108" i="27"/>
  <c r="I108" i="27"/>
  <c r="M108" i="27"/>
  <c r="L108" i="27"/>
  <c r="K116" i="27"/>
  <c r="J116" i="27"/>
  <c r="I116" i="27"/>
  <c r="M116" i="27"/>
  <c r="L116" i="27"/>
  <c r="C132" i="27"/>
  <c r="K125" i="27"/>
  <c r="J125" i="27"/>
  <c r="I125" i="27"/>
  <c r="M125" i="27"/>
  <c r="L125" i="27"/>
  <c r="K134" i="27"/>
  <c r="J134" i="27"/>
  <c r="I134" i="27"/>
  <c r="M134" i="27"/>
  <c r="L134" i="27"/>
  <c r="D146" i="27"/>
  <c r="K142" i="27"/>
  <c r="J142" i="27"/>
  <c r="I142" i="27"/>
  <c r="M142" i="27"/>
  <c r="L142" i="27"/>
  <c r="K151" i="27"/>
  <c r="J151" i="27"/>
  <c r="I151" i="27"/>
  <c r="M151" i="27"/>
  <c r="L151" i="27"/>
  <c r="E160" i="27"/>
  <c r="M81" i="28"/>
  <c r="J25" i="27"/>
  <c r="I25" i="27"/>
  <c r="M25" i="27"/>
  <c r="L25" i="27"/>
  <c r="K25" i="27"/>
  <c r="E34" i="27"/>
  <c r="J33" i="27"/>
  <c r="I33" i="27"/>
  <c r="M33" i="27"/>
  <c r="L33" i="27"/>
  <c r="K33" i="27"/>
  <c r="F48" i="27"/>
  <c r="J42" i="27"/>
  <c r="I42" i="27"/>
  <c r="M42" i="27"/>
  <c r="L42" i="27"/>
  <c r="K42" i="27"/>
  <c r="J51" i="27"/>
  <c r="I51" i="27"/>
  <c r="M51" i="27"/>
  <c r="L51" i="27"/>
  <c r="K51" i="27"/>
  <c r="G62" i="27"/>
  <c r="J59" i="27"/>
  <c r="I59" i="27"/>
  <c r="M59" i="27"/>
  <c r="L59" i="27"/>
  <c r="K59" i="27"/>
  <c r="J68" i="27"/>
  <c r="I68" i="27"/>
  <c r="H76" i="27"/>
  <c r="M68" i="27"/>
  <c r="L68" i="27"/>
  <c r="K68" i="27"/>
  <c r="J85" i="27"/>
  <c r="I85" i="27"/>
  <c r="M85" i="27"/>
  <c r="L85" i="27"/>
  <c r="K85" i="27"/>
  <c r="J94" i="27"/>
  <c r="I94" i="27"/>
  <c r="M94" i="27"/>
  <c r="L94" i="27"/>
  <c r="K94" i="27"/>
  <c r="J102" i="27"/>
  <c r="I102" i="27"/>
  <c r="M102" i="27"/>
  <c r="L102" i="27"/>
  <c r="K102" i="27"/>
  <c r="C118" i="27"/>
  <c r="J111" i="27"/>
  <c r="I111" i="27"/>
  <c r="M111" i="27"/>
  <c r="L111" i="27"/>
  <c r="K111" i="27"/>
  <c r="J120" i="27"/>
  <c r="I120" i="27"/>
  <c r="M120" i="27"/>
  <c r="L120" i="27"/>
  <c r="K120" i="27"/>
  <c r="D132" i="27"/>
  <c r="J128" i="27"/>
  <c r="I128" i="27"/>
  <c r="M128" i="27"/>
  <c r="L128" i="27"/>
  <c r="K128" i="27"/>
  <c r="J137" i="27"/>
  <c r="I137" i="27"/>
  <c r="M137" i="27"/>
  <c r="L137" i="27"/>
  <c r="K137" i="27"/>
  <c r="E146" i="27"/>
  <c r="J145" i="27"/>
  <c r="I145" i="27"/>
  <c r="M145" i="27"/>
  <c r="L145" i="27"/>
  <c r="K145" i="27"/>
  <c r="F160" i="27"/>
  <c r="J154" i="27"/>
  <c r="I154" i="27"/>
  <c r="M154" i="27"/>
  <c r="L154" i="27"/>
  <c r="K154" i="27"/>
  <c r="M38" i="28"/>
  <c r="M96" i="28"/>
  <c r="L57" i="30"/>
  <c r="I19" i="27"/>
  <c r="M19" i="27"/>
  <c r="L19" i="27"/>
  <c r="K19" i="27"/>
  <c r="J19" i="27"/>
  <c r="F34" i="27"/>
  <c r="I28" i="27"/>
  <c r="M28" i="27"/>
  <c r="L28" i="27"/>
  <c r="K28" i="27"/>
  <c r="J28" i="27"/>
  <c r="I37" i="27"/>
  <c r="M37" i="27"/>
  <c r="L37" i="27"/>
  <c r="K37" i="27"/>
  <c r="J37" i="27"/>
  <c r="G48" i="27"/>
  <c r="I45" i="27"/>
  <c r="M45" i="27"/>
  <c r="L45" i="27"/>
  <c r="K45" i="27"/>
  <c r="J45" i="27"/>
  <c r="I54" i="27"/>
  <c r="H62" i="27"/>
  <c r="M54" i="27"/>
  <c r="L54" i="27"/>
  <c r="K54" i="27"/>
  <c r="J54" i="27"/>
  <c r="I71" i="27"/>
  <c r="M71" i="27"/>
  <c r="L71" i="27"/>
  <c r="K71" i="27"/>
  <c r="J71" i="27"/>
  <c r="I80" i="27"/>
  <c r="M80" i="27"/>
  <c r="L80" i="27"/>
  <c r="K80" i="27"/>
  <c r="J80" i="27"/>
  <c r="I88" i="27"/>
  <c r="M88" i="27"/>
  <c r="L88" i="27"/>
  <c r="K88" i="27"/>
  <c r="J88" i="27"/>
  <c r="C104" i="27"/>
  <c r="I97" i="27"/>
  <c r="M97" i="27"/>
  <c r="L97" i="27"/>
  <c r="K97" i="27"/>
  <c r="J97" i="27"/>
  <c r="I106" i="27"/>
  <c r="M106" i="27"/>
  <c r="L106" i="27"/>
  <c r="K106" i="27"/>
  <c r="J106" i="27"/>
  <c r="D118" i="27"/>
  <c r="I114" i="27"/>
  <c r="M114" i="27"/>
  <c r="L114" i="27"/>
  <c r="K114" i="27"/>
  <c r="J114" i="27"/>
  <c r="I123" i="27"/>
  <c r="M123" i="27"/>
  <c r="L123" i="27"/>
  <c r="K123" i="27"/>
  <c r="J123" i="27"/>
  <c r="E132" i="27"/>
  <c r="I131" i="27"/>
  <c r="M131" i="27"/>
  <c r="L131" i="27"/>
  <c r="K131" i="27"/>
  <c r="J131" i="27"/>
  <c r="F146" i="27"/>
  <c r="I140" i="27"/>
  <c r="M140" i="27"/>
  <c r="L140" i="27"/>
  <c r="K140" i="27"/>
  <c r="J140" i="27"/>
  <c r="I149" i="27"/>
  <c r="M149" i="27"/>
  <c r="L149" i="27"/>
  <c r="K149" i="27"/>
  <c r="J149" i="27"/>
  <c r="G160" i="27"/>
  <c r="M12" i="28"/>
  <c r="M64" i="28"/>
  <c r="M23" i="27"/>
  <c r="L23" i="27"/>
  <c r="K23" i="27"/>
  <c r="J23" i="27"/>
  <c r="I23" i="27"/>
  <c r="G34" i="27"/>
  <c r="M31" i="27"/>
  <c r="L31" i="27"/>
  <c r="K31" i="27"/>
  <c r="J31" i="27"/>
  <c r="I31" i="27"/>
  <c r="H48" i="27"/>
  <c r="M40" i="27"/>
  <c r="L40" i="27"/>
  <c r="K40" i="27"/>
  <c r="J40" i="27"/>
  <c r="I40" i="27"/>
  <c r="M57" i="27"/>
  <c r="L57" i="27"/>
  <c r="K57" i="27"/>
  <c r="J57" i="27"/>
  <c r="I57" i="27"/>
  <c r="M66" i="27"/>
  <c r="L66" i="27"/>
  <c r="K66" i="27"/>
  <c r="J66" i="27"/>
  <c r="I66" i="27"/>
  <c r="M74" i="27"/>
  <c r="L74" i="27"/>
  <c r="K74" i="27"/>
  <c r="J74" i="27"/>
  <c r="I74" i="27"/>
  <c r="C90" i="27"/>
  <c r="M83" i="27"/>
  <c r="L83" i="27"/>
  <c r="K83" i="27"/>
  <c r="J83" i="27"/>
  <c r="I83" i="27"/>
  <c r="M92" i="27"/>
  <c r="L92" i="27"/>
  <c r="K92" i="27"/>
  <c r="J92" i="27"/>
  <c r="I92" i="27"/>
  <c r="D104" i="27"/>
  <c r="M100" i="27"/>
  <c r="L100" i="27"/>
  <c r="K100" i="27"/>
  <c r="J100" i="27"/>
  <c r="I100" i="27"/>
  <c r="M109" i="27"/>
  <c r="L109" i="27"/>
  <c r="K109" i="27"/>
  <c r="J109" i="27"/>
  <c r="I109" i="27"/>
  <c r="E118" i="27"/>
  <c r="M117" i="27"/>
  <c r="L117" i="27"/>
  <c r="K117" i="27"/>
  <c r="J117" i="27"/>
  <c r="I117" i="27"/>
  <c r="F132" i="27"/>
  <c r="M126" i="27"/>
  <c r="L126" i="27"/>
  <c r="K126" i="27"/>
  <c r="J126" i="27"/>
  <c r="I126" i="27"/>
  <c r="M135" i="27"/>
  <c r="L135" i="27"/>
  <c r="K135" i="27"/>
  <c r="J135" i="27"/>
  <c r="I135" i="27"/>
  <c r="G146" i="27"/>
  <c r="M143" i="27"/>
  <c r="L143" i="27"/>
  <c r="K143" i="27"/>
  <c r="J143" i="27"/>
  <c r="I143" i="27"/>
  <c r="H160" i="27"/>
  <c r="M152" i="27"/>
  <c r="L152" i="27"/>
  <c r="K152" i="27"/>
  <c r="J152" i="27"/>
  <c r="I152" i="27"/>
  <c r="M89" i="28"/>
  <c r="H34" i="30"/>
  <c r="F9" i="30"/>
  <c r="L11" i="30"/>
  <c r="J21" i="30"/>
  <c r="H37" i="30"/>
  <c r="L60" i="30"/>
  <c r="F103" i="30"/>
  <c r="M159" i="27"/>
  <c r="K159" i="27"/>
  <c r="J159" i="27"/>
  <c r="L159" i="27"/>
  <c r="I159" i="27"/>
  <c r="F12" i="30"/>
  <c r="L14" i="30"/>
  <c r="J32" i="30"/>
  <c r="H42" i="30"/>
  <c r="O9" i="30"/>
  <c r="N9" i="30"/>
  <c r="F17" i="30"/>
  <c r="L19" i="30"/>
  <c r="J35" i="30"/>
  <c r="L105" i="30"/>
  <c r="M8" i="28"/>
  <c r="H10" i="30"/>
  <c r="O12" i="30"/>
  <c r="N12" i="30"/>
  <c r="F20" i="30"/>
  <c r="J40" i="30"/>
  <c r="L64" i="30"/>
  <c r="F106" i="30"/>
  <c r="L42" i="31"/>
  <c r="H15" i="30"/>
  <c r="F31" i="30"/>
  <c r="L33" i="30"/>
  <c r="J43" i="30"/>
  <c r="J54" i="30"/>
  <c r="M31" i="28"/>
  <c r="H18" i="30"/>
  <c r="F36" i="30"/>
  <c r="L38" i="30"/>
  <c r="J59" i="30"/>
  <c r="O98" i="30"/>
  <c r="N98" i="30"/>
  <c r="L108" i="30"/>
  <c r="K158" i="27"/>
  <c r="J158" i="27"/>
  <c r="I158" i="27"/>
  <c r="M158" i="27"/>
  <c r="L158" i="27"/>
  <c r="J13" i="30"/>
  <c r="O31" i="30"/>
  <c r="N31" i="30"/>
  <c r="F39" i="30"/>
  <c r="L41" i="30"/>
  <c r="J10" i="30"/>
  <c r="H12" i="30"/>
  <c r="F14" i="30"/>
  <c r="O14" i="30"/>
  <c r="N14" i="30"/>
  <c r="L16" i="30"/>
  <c r="J18" i="30"/>
  <c r="H20" i="30"/>
  <c r="H31" i="30"/>
  <c r="F33" i="30"/>
  <c r="O33" i="30"/>
  <c r="N33" i="30"/>
  <c r="L35" i="30"/>
  <c r="J37" i="30"/>
  <c r="H39" i="30"/>
  <c r="F41" i="30"/>
  <c r="L43" i="30"/>
  <c r="H101" i="30"/>
  <c r="O103" i="30"/>
  <c r="N103" i="30"/>
  <c r="H10" i="31"/>
  <c r="H9" i="30"/>
  <c r="F11" i="30"/>
  <c r="O11" i="30"/>
  <c r="N11" i="30"/>
  <c r="L13" i="30"/>
  <c r="J15" i="30"/>
  <c r="H17" i="30"/>
  <c r="F19" i="30"/>
  <c r="L21" i="30"/>
  <c r="L32" i="30"/>
  <c r="J34" i="30"/>
  <c r="H36" i="30"/>
  <c r="F38" i="30"/>
  <c r="O38" i="30"/>
  <c r="N38" i="30"/>
  <c r="L40" i="30"/>
  <c r="J42" i="30"/>
  <c r="H104" i="30"/>
  <c r="L10" i="30"/>
  <c r="J12" i="30"/>
  <c r="H14" i="30"/>
  <c r="F16" i="30"/>
  <c r="O16" i="30"/>
  <c r="N16" i="30"/>
  <c r="L18" i="30"/>
  <c r="J20" i="30"/>
  <c r="J31" i="30"/>
  <c r="H33" i="30"/>
  <c r="F35" i="30"/>
  <c r="O35" i="30"/>
  <c r="N35" i="30"/>
  <c r="L37" i="30"/>
  <c r="J39" i="30"/>
  <c r="H41" i="30"/>
  <c r="F43" i="30"/>
  <c r="J99" i="30"/>
  <c r="H109" i="30"/>
  <c r="F18" i="31"/>
  <c r="J9" i="30"/>
  <c r="H11" i="30"/>
  <c r="F13" i="30"/>
  <c r="O13" i="30"/>
  <c r="N13" i="30"/>
  <c r="L15" i="30"/>
  <c r="J17" i="30"/>
  <c r="H19" i="30"/>
  <c r="F21" i="30"/>
  <c r="F32" i="30"/>
  <c r="O32" i="30"/>
  <c r="N32" i="30"/>
  <c r="L34" i="30"/>
  <c r="J36" i="30"/>
  <c r="H38" i="30"/>
  <c r="F40" i="30"/>
  <c r="L42" i="30"/>
  <c r="J102" i="30"/>
  <c r="F10" i="30"/>
  <c r="N10" i="30"/>
  <c r="O10" i="30"/>
  <c r="L12" i="30"/>
  <c r="J14" i="30"/>
  <c r="H16" i="30"/>
  <c r="F18" i="30"/>
  <c r="L20" i="30"/>
  <c r="L31" i="30"/>
  <c r="J33" i="30"/>
  <c r="H35" i="30"/>
  <c r="F37" i="30"/>
  <c r="N37" i="30"/>
  <c r="O37" i="30"/>
  <c r="L39" i="30"/>
  <c r="J41" i="30"/>
  <c r="H43" i="30"/>
  <c r="J60" i="30"/>
  <c r="L97" i="30"/>
  <c r="J107" i="30"/>
  <c r="L9" i="30"/>
  <c r="J11" i="30"/>
  <c r="H13" i="30"/>
  <c r="F15" i="30"/>
  <c r="O15" i="30"/>
  <c r="N15" i="30"/>
  <c r="L17" i="30"/>
  <c r="J19" i="30"/>
  <c r="H21" i="30"/>
  <c r="H32" i="30"/>
  <c r="F34" i="30"/>
  <c r="O34" i="30"/>
  <c r="N34" i="30"/>
  <c r="L36" i="30"/>
  <c r="J38" i="30"/>
  <c r="H40" i="30"/>
  <c r="F42" i="30"/>
  <c r="F98" i="30"/>
  <c r="L100" i="30"/>
  <c r="L35" i="31"/>
  <c r="L104" i="31"/>
  <c r="O166" i="30"/>
  <c r="L167" i="30"/>
  <c r="J284" i="30"/>
  <c r="J10" i="31"/>
  <c r="J18" i="31"/>
  <c r="O78" i="31"/>
  <c r="H98" i="30"/>
  <c r="F100" i="30"/>
  <c r="O100" i="30"/>
  <c r="N100" i="30"/>
  <c r="L102" i="30"/>
  <c r="J104" i="30"/>
  <c r="H106" i="30"/>
  <c r="F108" i="30"/>
  <c r="H11" i="31"/>
  <c r="L53" i="31"/>
  <c r="F97" i="30"/>
  <c r="O97" i="30"/>
  <c r="N97" i="30"/>
  <c r="L99" i="30"/>
  <c r="J101" i="30"/>
  <c r="H103" i="30"/>
  <c r="F105" i="30"/>
  <c r="L107" i="30"/>
  <c r="J109" i="30"/>
  <c r="H285" i="30"/>
  <c r="J98" i="30"/>
  <c r="H100" i="30"/>
  <c r="F102" i="30"/>
  <c r="O102" i="30"/>
  <c r="N102" i="30"/>
  <c r="L104" i="30"/>
  <c r="J106" i="30"/>
  <c r="H108" i="30"/>
  <c r="H12" i="31"/>
  <c r="L20" i="31"/>
  <c r="F33" i="31"/>
  <c r="H38" i="31"/>
  <c r="H97" i="30"/>
  <c r="F99" i="30"/>
  <c r="O99" i="30"/>
  <c r="N99" i="30"/>
  <c r="L101" i="30"/>
  <c r="J103" i="30"/>
  <c r="H105" i="30"/>
  <c r="F107" i="30"/>
  <c r="L109" i="30"/>
  <c r="H16" i="31"/>
  <c r="L98" i="30"/>
  <c r="J100" i="30"/>
  <c r="H102" i="30"/>
  <c r="F104" i="30"/>
  <c r="N104" i="30"/>
  <c r="O104" i="30"/>
  <c r="L106" i="30"/>
  <c r="J108" i="30"/>
  <c r="H9" i="31"/>
  <c r="F40" i="31"/>
  <c r="F102" i="31"/>
  <c r="J97" i="30"/>
  <c r="H99" i="30"/>
  <c r="F101" i="30"/>
  <c r="O101" i="30"/>
  <c r="N101" i="30"/>
  <c r="L103" i="30"/>
  <c r="J105" i="30"/>
  <c r="H107" i="30"/>
  <c r="F109" i="30"/>
  <c r="L283" i="30"/>
  <c r="J9" i="31"/>
  <c r="H17" i="31"/>
  <c r="H10" i="35"/>
  <c r="J14" i="31"/>
  <c r="J15" i="31"/>
  <c r="J16" i="31"/>
  <c r="J17" i="31"/>
  <c r="N12" i="33"/>
  <c r="O12" i="33"/>
  <c r="L12" i="31"/>
  <c r="L13" i="31"/>
  <c r="L14" i="31"/>
  <c r="L15" i="31"/>
  <c r="L16" i="31"/>
  <c r="F21" i="31"/>
  <c r="L34" i="31"/>
  <c r="L61" i="31"/>
  <c r="N10" i="31"/>
  <c r="O10" i="31"/>
  <c r="N11" i="31"/>
  <c r="O11" i="31"/>
  <c r="N12" i="31"/>
  <c r="O12" i="31"/>
  <c r="O13" i="31"/>
  <c r="N13" i="31"/>
  <c r="O14" i="31"/>
  <c r="N14" i="31"/>
  <c r="H20" i="31"/>
  <c r="O33" i="31"/>
  <c r="O59" i="31"/>
  <c r="AO14" i="35"/>
  <c r="AN14" i="35"/>
  <c r="F19" i="31"/>
  <c r="L21" i="31"/>
  <c r="F10" i="31"/>
  <c r="F11" i="31"/>
  <c r="F12" i="31"/>
  <c r="F13" i="31"/>
  <c r="F14" i="31"/>
  <c r="H19" i="31"/>
  <c r="L9" i="31"/>
  <c r="J11" i="31"/>
  <c r="H13" i="31"/>
  <c r="F15" i="31"/>
  <c r="O15" i="31"/>
  <c r="N15" i="31"/>
  <c r="L17" i="31"/>
  <c r="J19" i="31"/>
  <c r="H21" i="31"/>
  <c r="H18" i="31"/>
  <c r="F20" i="31"/>
  <c r="J35" i="31"/>
  <c r="F9" i="31"/>
  <c r="O9" i="31"/>
  <c r="N9" i="31"/>
  <c r="L11" i="31"/>
  <c r="J13" i="31"/>
  <c r="H15" i="31"/>
  <c r="F17" i="31"/>
  <c r="L19" i="31"/>
  <c r="J21" i="31"/>
  <c r="O54" i="33"/>
  <c r="L10" i="31"/>
  <c r="J12" i="31"/>
  <c r="H14" i="31"/>
  <c r="F16" i="31"/>
  <c r="O16" i="31"/>
  <c r="N16" i="31"/>
  <c r="L18" i="31"/>
  <c r="J20" i="31"/>
  <c r="AO12" i="35"/>
  <c r="AN12" i="35"/>
  <c r="C11" i="37"/>
  <c r="T6" i="40"/>
  <c r="T10" i="40"/>
  <c r="AA20" i="40" s="1"/>
  <c r="AN36" i="35"/>
  <c r="S9" i="38"/>
  <c r="T9" i="38"/>
  <c r="R9" i="38"/>
  <c r="H7" i="37"/>
  <c r="I7" i="37"/>
  <c r="G7" i="37"/>
  <c r="J8" i="38"/>
  <c r="M8" i="38"/>
  <c r="H9" i="38"/>
  <c r="I9" i="38"/>
  <c r="J9" i="38"/>
  <c r="J7" i="40"/>
  <c r="I7" i="40"/>
  <c r="H7" i="40"/>
  <c r="P6" i="37"/>
  <c r="R6" i="37"/>
  <c r="Q6" i="37"/>
  <c r="O6" i="37"/>
  <c r="L7" i="37"/>
  <c r="K7" i="37"/>
  <c r="M7" i="37"/>
  <c r="J11" i="37"/>
  <c r="M9" i="37"/>
  <c r="L9" i="37"/>
  <c r="K9" i="37"/>
  <c r="O134" i="39"/>
  <c r="N134" i="39"/>
  <c r="M134" i="39"/>
  <c r="L134" i="39"/>
  <c r="K134" i="39"/>
  <c r="M12" i="40"/>
  <c r="L12" i="40"/>
  <c r="H138" i="40"/>
  <c r="G138" i="40"/>
  <c r="O144" i="41"/>
  <c r="N144" i="41"/>
  <c r="T7" i="37"/>
  <c r="S7" i="37"/>
  <c r="Q7" i="37"/>
  <c r="P7" i="37"/>
  <c r="R7" i="37"/>
  <c r="O7" i="37"/>
  <c r="T7" i="38"/>
  <c r="Q7" i="38"/>
  <c r="AA19" i="38"/>
  <c r="P7" i="38"/>
  <c r="T9" i="40"/>
  <c r="P9" i="40"/>
  <c r="Q9" i="40"/>
  <c r="N7" i="38"/>
  <c r="I134" i="38"/>
  <c r="H134" i="38"/>
  <c r="G134" i="38"/>
  <c r="L9" i="40"/>
  <c r="I134" i="39"/>
  <c r="H134" i="39"/>
  <c r="G134" i="39"/>
  <c r="H124" i="37"/>
  <c r="G124" i="37"/>
  <c r="I126" i="37"/>
  <c r="H126" i="37"/>
  <c r="G126" i="37"/>
  <c r="J6" i="38"/>
  <c r="T6" i="38"/>
  <c r="S6" i="38"/>
  <c r="R6" i="38"/>
  <c r="Q6" i="38"/>
  <c r="P6" i="38"/>
  <c r="R8" i="38"/>
  <c r="P8" i="38"/>
  <c r="T8" i="38"/>
  <c r="S8" i="38"/>
  <c r="Q8" i="38"/>
  <c r="N10" i="38"/>
  <c r="L10" i="38"/>
  <c r="M10" i="38"/>
  <c r="J11" i="38"/>
  <c r="I11" i="38"/>
  <c r="H11" i="38"/>
  <c r="S12" i="38"/>
  <c r="R12" i="38"/>
  <c r="Q12" i="38"/>
  <c r="P12" i="38"/>
  <c r="T12" i="38"/>
  <c r="T6" i="39"/>
  <c r="J10" i="39"/>
  <c r="I10" i="39"/>
  <c r="H10" i="39"/>
  <c r="I138" i="39"/>
  <c r="H138" i="39"/>
  <c r="G138" i="39"/>
  <c r="L8" i="40"/>
  <c r="T8" i="42"/>
  <c r="S8" i="42"/>
  <c r="R8" i="42"/>
  <c r="Q8" i="42"/>
  <c r="P8" i="42"/>
  <c r="H6" i="37"/>
  <c r="G6" i="37"/>
  <c r="I8" i="37"/>
  <c r="G8" i="37"/>
  <c r="H8" i="37"/>
  <c r="R8" i="37"/>
  <c r="Q8" i="37"/>
  <c r="P8" i="37"/>
  <c r="O8" i="37"/>
  <c r="S8" i="37"/>
  <c r="T8" i="37"/>
  <c r="D11" i="37"/>
  <c r="M10" i="37"/>
  <c r="L10" i="37"/>
  <c r="K10" i="37"/>
  <c r="I137" i="38"/>
  <c r="H137" i="38"/>
  <c r="G137" i="38"/>
  <c r="T7" i="39"/>
  <c r="AA19" i="39" s="1"/>
  <c r="J11" i="39"/>
  <c r="I11" i="39"/>
  <c r="H11" i="39"/>
  <c r="M9" i="40"/>
  <c r="J9" i="40"/>
  <c r="E11" i="37"/>
  <c r="M11" i="38"/>
  <c r="L11" i="38"/>
  <c r="N11" i="38"/>
  <c r="N138" i="38"/>
  <c r="M138" i="38"/>
  <c r="L138" i="38"/>
  <c r="O138" i="38"/>
  <c r="I137" i="39"/>
  <c r="H137" i="39"/>
  <c r="G137" i="39"/>
  <c r="AA19" i="40"/>
  <c r="T7" i="40"/>
  <c r="J11" i="40"/>
  <c r="I11" i="40"/>
  <c r="H11" i="40"/>
  <c r="J14" i="41"/>
  <c r="I14" i="41"/>
  <c r="H14" i="41"/>
  <c r="H137" i="41"/>
  <c r="G137" i="41"/>
  <c r="H9" i="37"/>
  <c r="G9" i="37"/>
  <c r="F11" i="37"/>
  <c r="I9" i="37"/>
  <c r="P9" i="37"/>
  <c r="O9" i="37"/>
  <c r="T9" i="37"/>
  <c r="S9" i="37"/>
  <c r="R9" i="37"/>
  <c r="Q9" i="37"/>
  <c r="N11" i="37"/>
  <c r="E129" i="37"/>
  <c r="M6" i="38"/>
  <c r="L6" i="38"/>
  <c r="N6" i="38"/>
  <c r="L8" i="38"/>
  <c r="N8" i="38"/>
  <c r="J10" i="38"/>
  <c r="J12" i="38"/>
  <c r="I12" i="38"/>
  <c r="H12" i="38"/>
  <c r="H135" i="38"/>
  <c r="G135" i="38"/>
  <c r="I135" i="38"/>
  <c r="J6" i="39"/>
  <c r="T10" i="39"/>
  <c r="AA20" i="39"/>
  <c r="M12" i="39"/>
  <c r="L12" i="39"/>
  <c r="J10" i="40"/>
  <c r="H10" i="40"/>
  <c r="I10" i="40"/>
  <c r="H145" i="41"/>
  <c r="G145" i="41"/>
  <c r="K6" i="37"/>
  <c r="L6" i="37"/>
  <c r="T11" i="38"/>
  <c r="R11" i="38"/>
  <c r="P11" i="38"/>
  <c r="S11" i="38"/>
  <c r="Q11" i="38"/>
  <c r="O136" i="38"/>
  <c r="N136" i="38"/>
  <c r="M136" i="38"/>
  <c r="L136" i="38"/>
  <c r="I135" i="39"/>
  <c r="G135" i="39"/>
  <c r="H135" i="39"/>
  <c r="J6" i="40"/>
  <c r="J13" i="41"/>
  <c r="T10" i="41"/>
  <c r="M8" i="37"/>
  <c r="L8" i="37"/>
  <c r="K8" i="37"/>
  <c r="I10" i="37"/>
  <c r="H10" i="37"/>
  <c r="G10" i="37"/>
  <c r="T10" i="37"/>
  <c r="S10" i="37"/>
  <c r="R10" i="37"/>
  <c r="Q10" i="37"/>
  <c r="P10" i="37"/>
  <c r="O10" i="37"/>
  <c r="T10" i="38"/>
  <c r="AA20" i="38" s="1"/>
  <c r="Q10" i="38"/>
  <c r="P10" i="38"/>
  <c r="J7" i="39"/>
  <c r="I7" i="39"/>
  <c r="H7" i="39"/>
  <c r="T11" i="39"/>
  <c r="S11" i="39"/>
  <c r="R11" i="39"/>
  <c r="Q11" i="39"/>
  <c r="P11" i="39"/>
  <c r="O136" i="39"/>
  <c r="N136" i="39"/>
  <c r="M136" i="39"/>
  <c r="L136" i="39"/>
  <c r="K136" i="39"/>
  <c r="K135" i="40"/>
  <c r="O135" i="40"/>
  <c r="N135" i="40"/>
  <c r="M135" i="40"/>
  <c r="L135" i="40"/>
  <c r="J6" i="41"/>
  <c r="H142" i="41"/>
  <c r="G142" i="41"/>
  <c r="F9" i="42"/>
  <c r="F11" i="42"/>
  <c r="R13" i="42"/>
  <c r="T13" i="42"/>
  <c r="S13" i="42"/>
  <c r="Q13" i="42"/>
  <c r="P13" i="42"/>
  <c r="S11" i="40"/>
  <c r="R11" i="40"/>
  <c r="Q11" i="40"/>
  <c r="P11" i="40"/>
  <c r="T11" i="40"/>
  <c r="T14" i="41"/>
  <c r="R11" i="42"/>
  <c r="T11" i="42"/>
  <c r="S11" i="42"/>
  <c r="Q11" i="42"/>
  <c r="P11" i="42"/>
  <c r="H14" i="42"/>
  <c r="J14" i="42"/>
  <c r="I14" i="42"/>
  <c r="M144" i="42"/>
  <c r="L144" i="42"/>
  <c r="M135" i="38"/>
  <c r="L135" i="38"/>
  <c r="N135" i="38"/>
  <c r="O135" i="38"/>
  <c r="J12" i="39"/>
  <c r="I12" i="39"/>
  <c r="H12" i="39"/>
  <c r="R12" i="39"/>
  <c r="Q12" i="39"/>
  <c r="P12" i="39"/>
  <c r="S12" i="39"/>
  <c r="T12" i="39"/>
  <c r="M138" i="39"/>
  <c r="L138" i="39"/>
  <c r="K138" i="39"/>
  <c r="O138" i="39"/>
  <c r="N138" i="39"/>
  <c r="O137" i="40"/>
  <c r="N137" i="40"/>
  <c r="M137" i="40"/>
  <c r="L137" i="40"/>
  <c r="K137" i="40"/>
  <c r="C16" i="42"/>
  <c r="H136" i="38"/>
  <c r="G136" i="38"/>
  <c r="I136" i="38"/>
  <c r="L135" i="39"/>
  <c r="K135" i="39"/>
  <c r="O135" i="39"/>
  <c r="M135" i="39"/>
  <c r="N135" i="39"/>
  <c r="I8" i="40"/>
  <c r="H8" i="40"/>
  <c r="M8" i="40"/>
  <c r="J8" i="40"/>
  <c r="Q8" i="40"/>
  <c r="P8" i="40"/>
  <c r="T8" i="40"/>
  <c r="I12" i="40"/>
  <c r="H12" i="40"/>
  <c r="J12" i="40"/>
  <c r="Q12" i="40"/>
  <c r="P12" i="40"/>
  <c r="T12" i="40"/>
  <c r="S12" i="40"/>
  <c r="R12" i="40"/>
  <c r="T13" i="41"/>
  <c r="T6" i="41"/>
  <c r="J10" i="41"/>
  <c r="H12" i="42"/>
  <c r="J12" i="42"/>
  <c r="I12" i="42"/>
  <c r="M136" i="42"/>
  <c r="L136" i="42"/>
  <c r="F12" i="43"/>
  <c r="N137" i="38"/>
  <c r="M137" i="38"/>
  <c r="L137" i="38"/>
  <c r="O137" i="38"/>
  <c r="L11" i="39"/>
  <c r="M11" i="39"/>
  <c r="G136" i="39"/>
  <c r="I136" i="39"/>
  <c r="H136" i="39"/>
  <c r="N134" i="40"/>
  <c r="K134" i="40"/>
  <c r="O134" i="40"/>
  <c r="K16" i="42"/>
  <c r="N6" i="42"/>
  <c r="M6" i="42"/>
  <c r="L6" i="42"/>
  <c r="J8" i="42"/>
  <c r="I8" i="42"/>
  <c r="H8" i="42"/>
  <c r="F15" i="42"/>
  <c r="M12" i="38"/>
  <c r="L12" i="38"/>
  <c r="N12" i="38"/>
  <c r="I138" i="38"/>
  <c r="G138" i="38"/>
  <c r="H138" i="38"/>
  <c r="O137" i="39"/>
  <c r="M137" i="39"/>
  <c r="L137" i="39"/>
  <c r="K137" i="39"/>
  <c r="N137" i="39"/>
  <c r="M11" i="40"/>
  <c r="L11" i="40"/>
  <c r="O141" i="41"/>
  <c r="N141" i="41"/>
  <c r="L10" i="42"/>
  <c r="N10" i="42"/>
  <c r="M10" i="42"/>
  <c r="T15" i="43"/>
  <c r="S15" i="43"/>
  <c r="R15" i="43"/>
  <c r="Q15" i="43"/>
  <c r="P15" i="43"/>
  <c r="H135" i="40"/>
  <c r="G135" i="40"/>
  <c r="D16" i="42"/>
  <c r="J11" i="42"/>
  <c r="I11" i="42"/>
  <c r="H11" i="42"/>
  <c r="J15" i="42"/>
  <c r="I15" i="42"/>
  <c r="H15" i="42"/>
  <c r="N9" i="43"/>
  <c r="M9" i="43"/>
  <c r="L9" i="43"/>
  <c r="I136" i="43"/>
  <c r="H136" i="43"/>
  <c r="K136" i="43" s="1"/>
  <c r="G136" i="43"/>
  <c r="N136" i="40"/>
  <c r="L136" i="40"/>
  <c r="K136" i="40"/>
  <c r="O136" i="40"/>
  <c r="M136" i="40"/>
  <c r="F6" i="42"/>
  <c r="E16" i="42"/>
  <c r="F16" i="42" s="1"/>
  <c r="N7" i="42"/>
  <c r="M7" i="42"/>
  <c r="L7" i="42"/>
  <c r="J9" i="42"/>
  <c r="I9" i="42"/>
  <c r="H9" i="42"/>
  <c r="S9" i="42"/>
  <c r="R9" i="42"/>
  <c r="Q9" i="42"/>
  <c r="P9" i="42"/>
  <c r="T9" i="42"/>
  <c r="F10" i="42"/>
  <c r="T10" i="42"/>
  <c r="P10" i="42"/>
  <c r="S10" i="42"/>
  <c r="R10" i="42"/>
  <c r="Q10" i="42"/>
  <c r="L12" i="42"/>
  <c r="N12" i="42"/>
  <c r="M12" i="42"/>
  <c r="N13" i="43"/>
  <c r="M13" i="43"/>
  <c r="L13" i="43"/>
  <c r="G137" i="40"/>
  <c r="H137" i="40"/>
  <c r="J13" i="42"/>
  <c r="I13" i="42"/>
  <c r="H13" i="42"/>
  <c r="N15" i="42"/>
  <c r="L15" i="42"/>
  <c r="M15" i="42"/>
  <c r="L138" i="40"/>
  <c r="O138" i="40"/>
  <c r="N138" i="40"/>
  <c r="M138" i="40"/>
  <c r="K138" i="40"/>
  <c r="G16" i="42"/>
  <c r="I6" i="42"/>
  <c r="H6" i="42"/>
  <c r="J6" i="42"/>
  <c r="O16" i="42"/>
  <c r="Q6" i="42"/>
  <c r="P6" i="42"/>
  <c r="T6" i="42"/>
  <c r="R6" i="42"/>
  <c r="S6" i="42"/>
  <c r="F7" i="42"/>
  <c r="M8" i="42"/>
  <c r="L8" i="42"/>
  <c r="N8" i="42"/>
  <c r="H10" i="42"/>
  <c r="J10" i="42"/>
  <c r="I10" i="42"/>
  <c r="N11" i="42"/>
  <c r="M11" i="42"/>
  <c r="L11" i="42"/>
  <c r="T14" i="42"/>
  <c r="S14" i="42"/>
  <c r="P14" i="42"/>
  <c r="R14" i="42"/>
  <c r="Q14" i="42"/>
  <c r="I143" i="42"/>
  <c r="J7" i="43"/>
  <c r="I7" i="43"/>
  <c r="H7" i="43"/>
  <c r="O139" i="41"/>
  <c r="N139" i="41"/>
  <c r="F12" i="42"/>
  <c r="P12" i="42"/>
  <c r="T12" i="42"/>
  <c r="Q12" i="42"/>
  <c r="R12" i="42"/>
  <c r="S12" i="42"/>
  <c r="F14" i="42"/>
  <c r="R15" i="42"/>
  <c r="Q15" i="42"/>
  <c r="T15" i="42"/>
  <c r="P15" i="42"/>
  <c r="S15" i="42"/>
  <c r="I136" i="42"/>
  <c r="I140" i="42"/>
  <c r="H140" i="42"/>
  <c r="G140" i="42"/>
  <c r="T7" i="43"/>
  <c r="S7" i="43"/>
  <c r="R7" i="43"/>
  <c r="Q7" i="43"/>
  <c r="P7" i="43"/>
  <c r="J11" i="43"/>
  <c r="I11" i="43"/>
  <c r="H11" i="43"/>
  <c r="G142" i="43"/>
  <c r="I142" i="43"/>
  <c r="H142" i="43"/>
  <c r="K142" i="43" s="1"/>
  <c r="H136" i="40"/>
  <c r="G136" i="40"/>
  <c r="O136" i="41"/>
  <c r="N136" i="41"/>
  <c r="J7" i="42"/>
  <c r="I7" i="42"/>
  <c r="H7" i="42"/>
  <c r="T7" i="42"/>
  <c r="S7" i="42"/>
  <c r="R7" i="42"/>
  <c r="Q7" i="42"/>
  <c r="P7" i="42"/>
  <c r="F8" i="42"/>
  <c r="N9" i="42"/>
  <c r="M9" i="42"/>
  <c r="L9" i="42"/>
  <c r="N13" i="42"/>
  <c r="M13" i="42"/>
  <c r="L13" i="42"/>
  <c r="M140" i="42"/>
  <c r="L140" i="42"/>
  <c r="F8" i="43"/>
  <c r="T11" i="43"/>
  <c r="S11" i="43"/>
  <c r="R11" i="43"/>
  <c r="Q11" i="43"/>
  <c r="P11" i="43"/>
  <c r="J15" i="43"/>
  <c r="I15" i="43"/>
  <c r="H15" i="43"/>
  <c r="I144" i="43"/>
  <c r="H144" i="43"/>
  <c r="G144" i="43"/>
  <c r="D10" i="44"/>
  <c r="D14" i="44"/>
  <c r="D18" i="44"/>
  <c r="D8" i="45"/>
  <c r="D12" i="45"/>
  <c r="D16" i="45"/>
  <c r="D20" i="45"/>
  <c r="D10" i="46"/>
  <c r="D14" i="46"/>
  <c r="D18" i="46"/>
  <c r="C16" i="43"/>
  <c r="K16" i="43"/>
  <c r="N6" i="43"/>
  <c r="M6" i="43"/>
  <c r="L6" i="43"/>
  <c r="J8" i="43"/>
  <c r="I8" i="43"/>
  <c r="H8" i="43"/>
  <c r="T8" i="43"/>
  <c r="S8" i="43"/>
  <c r="R8" i="43"/>
  <c r="Q8" i="43"/>
  <c r="P8" i="43"/>
  <c r="F9" i="43"/>
  <c r="N10" i="43"/>
  <c r="M10" i="43"/>
  <c r="L10" i="43"/>
  <c r="J12" i="43"/>
  <c r="I12" i="43"/>
  <c r="H12" i="43"/>
  <c r="T12" i="43"/>
  <c r="S12" i="43"/>
  <c r="R12" i="43"/>
  <c r="Q12" i="43"/>
  <c r="P12" i="43"/>
  <c r="F13" i="43"/>
  <c r="N14" i="43"/>
  <c r="M14" i="43"/>
  <c r="L14" i="43"/>
  <c r="D16" i="43"/>
  <c r="D11" i="44"/>
  <c r="D15" i="44"/>
  <c r="D19" i="44"/>
  <c r="D9" i="45"/>
  <c r="D13" i="45"/>
  <c r="D17" i="45"/>
  <c r="D11" i="46"/>
  <c r="D15" i="46"/>
  <c r="D19" i="46"/>
  <c r="I144" i="42"/>
  <c r="F6" i="43"/>
  <c r="E16" i="43"/>
  <c r="F16" i="43" s="1"/>
  <c r="N7" i="43"/>
  <c r="M7" i="43"/>
  <c r="L7" i="43"/>
  <c r="J9" i="43"/>
  <c r="I9" i="43"/>
  <c r="H9" i="43"/>
  <c r="R9" i="43"/>
  <c r="Q9" i="43"/>
  <c r="P9" i="43"/>
  <c r="T9" i="43"/>
  <c r="S9" i="43"/>
  <c r="F10" i="43"/>
  <c r="N11" i="43"/>
  <c r="M11" i="43"/>
  <c r="L11" i="43"/>
  <c r="J13" i="43"/>
  <c r="I13" i="43"/>
  <c r="H13" i="43"/>
  <c r="R13" i="43"/>
  <c r="Q13" i="43"/>
  <c r="P13" i="43"/>
  <c r="T13" i="43"/>
  <c r="S13" i="43"/>
  <c r="F14" i="43"/>
  <c r="N15" i="43"/>
  <c r="M15" i="43"/>
  <c r="L15" i="43"/>
  <c r="H141" i="42"/>
  <c r="G141" i="42"/>
  <c r="I141" i="42"/>
  <c r="H137" i="43"/>
  <c r="G137" i="43"/>
  <c r="I137" i="43"/>
  <c r="D8" i="44"/>
  <c r="D12" i="44"/>
  <c r="D16" i="44"/>
  <c r="D20" i="44"/>
  <c r="D10" i="45"/>
  <c r="D14" i="45"/>
  <c r="D18" i="45"/>
  <c r="D8" i="46"/>
  <c r="D12" i="46"/>
  <c r="D16" i="46"/>
  <c r="D20" i="46"/>
  <c r="F13" i="42"/>
  <c r="L14" i="42"/>
  <c r="N14" i="42"/>
  <c r="M14" i="42"/>
  <c r="H6" i="43"/>
  <c r="G16" i="43"/>
  <c r="J6" i="43"/>
  <c r="I6" i="43"/>
  <c r="P6" i="43"/>
  <c r="T6" i="43"/>
  <c r="O16" i="43"/>
  <c r="S6" i="43"/>
  <c r="R6" i="43"/>
  <c r="Q6" i="43"/>
  <c r="F7" i="43"/>
  <c r="L8" i="43"/>
  <c r="N8" i="43"/>
  <c r="M8" i="43"/>
  <c r="H10" i="43"/>
  <c r="J10" i="43"/>
  <c r="I10" i="43"/>
  <c r="P10" i="43"/>
  <c r="T10" i="43"/>
  <c r="S10" i="43"/>
  <c r="R10" i="43"/>
  <c r="Q10" i="43"/>
  <c r="F11" i="43"/>
  <c r="L12" i="43"/>
  <c r="N12" i="43"/>
  <c r="M12" i="43"/>
  <c r="H14" i="43"/>
  <c r="J14" i="43"/>
  <c r="I14" i="43"/>
  <c r="P14" i="43"/>
  <c r="T14" i="43"/>
  <c r="S14" i="43"/>
  <c r="R14" i="43"/>
  <c r="Q14" i="43"/>
  <c r="F15" i="43"/>
  <c r="I139" i="43"/>
  <c r="H139" i="43"/>
  <c r="G139" i="43"/>
  <c r="D9" i="44"/>
  <c r="D13" i="44"/>
  <c r="D17" i="44"/>
  <c r="D11" i="45"/>
  <c r="D15" i="45"/>
  <c r="D19" i="45"/>
  <c r="D9" i="46"/>
  <c r="D13" i="46"/>
  <c r="D17" i="46"/>
  <c r="L6" i="2"/>
  <c r="J31" i="2"/>
  <c r="M6" i="3"/>
  <c r="M79" i="3"/>
  <c r="M152" i="3"/>
  <c r="M6" i="2"/>
  <c r="K31" i="2"/>
  <c r="N6" i="3"/>
  <c r="N79" i="3"/>
  <c r="J30" i="10"/>
  <c r="O96" i="10"/>
  <c r="N96" i="10"/>
  <c r="H8" i="10"/>
  <c r="M31" i="2"/>
  <c r="L31" i="2"/>
  <c r="L6" i="5"/>
  <c r="T6" i="5"/>
  <c r="M6" i="6"/>
  <c r="K6" i="6"/>
  <c r="U6" i="6"/>
  <c r="S6" i="6"/>
  <c r="H52" i="8"/>
  <c r="M56" i="2"/>
  <c r="J6" i="3"/>
  <c r="J79" i="3"/>
  <c r="J152" i="3"/>
  <c r="U6" i="5"/>
  <c r="I6" i="6"/>
  <c r="T6" i="6"/>
  <c r="N31" i="2"/>
  <c r="J6" i="2"/>
  <c r="N56" i="2"/>
  <c r="K79" i="3"/>
  <c r="K152" i="3"/>
  <c r="V6" i="5"/>
  <c r="J6" i="6"/>
  <c r="V6" i="6"/>
  <c r="J74" i="8"/>
  <c r="O30" i="10"/>
  <c r="J5" i="12"/>
  <c r="N30" i="8"/>
  <c r="J6" i="5"/>
  <c r="F52" i="8"/>
  <c r="H74" i="8"/>
  <c r="F8" i="10"/>
  <c r="H30" i="10"/>
  <c r="J52" i="10"/>
  <c r="O52" i="10"/>
  <c r="X5" i="12"/>
  <c r="K6" i="13"/>
  <c r="K7" i="15"/>
  <c r="F96" i="10"/>
  <c r="I5" i="12"/>
  <c r="L6" i="13"/>
  <c r="W6" i="13"/>
  <c r="W7" i="15"/>
  <c r="H74" i="10"/>
  <c r="J96" i="10"/>
  <c r="K5" i="12"/>
  <c r="Y6" i="13"/>
  <c r="I9" i="14"/>
  <c r="T9" i="14"/>
  <c r="Y7" i="15"/>
  <c r="H52" i="10"/>
  <c r="J74" i="10"/>
  <c r="L5" i="12"/>
  <c r="Z6" i="13"/>
  <c r="J9" i="14"/>
  <c r="U9" i="14"/>
  <c r="Z7" i="15"/>
  <c r="M5" i="12"/>
  <c r="U5" i="12"/>
  <c r="AA6" i="13"/>
  <c r="N74" i="10"/>
  <c r="N5" i="12"/>
  <c r="V5" i="12"/>
  <c r="M7" i="16"/>
  <c r="X7" i="16"/>
  <c r="Y7" i="16"/>
  <c r="Z7" i="16"/>
  <c r="AA7" i="16"/>
  <c r="L7" i="17"/>
  <c r="K6" i="18"/>
  <c r="J6" i="18"/>
  <c r="I6" i="18"/>
  <c r="J7" i="16"/>
  <c r="K7" i="16"/>
  <c r="Y7" i="17"/>
  <c r="Z7" i="17"/>
  <c r="J7" i="17"/>
  <c r="K7" i="17"/>
  <c r="J7" i="19"/>
  <c r="R7" i="19"/>
  <c r="F7" i="19"/>
  <c r="N7" i="19"/>
  <c r="V7" i="19"/>
  <c r="P7" i="19"/>
  <c r="R8" i="21"/>
  <c r="J8" i="21"/>
  <c r="AA7" i="22"/>
  <c r="AB7" i="22"/>
  <c r="X7" i="22"/>
  <c r="F96" i="24"/>
  <c r="F118" i="24"/>
  <c r="F140" i="24"/>
  <c r="D52" i="24"/>
  <c r="F74" i="24"/>
  <c r="F52" i="24"/>
  <c r="H74" i="24"/>
  <c r="H52" i="24"/>
  <c r="H8" i="24"/>
  <c r="F162" i="24"/>
  <c r="J96" i="25"/>
  <c r="F52" i="25"/>
  <c r="H74" i="25"/>
  <c r="I6" i="26"/>
  <c r="J6" i="26"/>
  <c r="I6" i="27"/>
  <c r="N8" i="25"/>
  <c r="O30" i="25"/>
  <c r="K6" i="26"/>
  <c r="J6" i="27"/>
  <c r="L6" i="26"/>
  <c r="K6" i="27"/>
  <c r="D30" i="25"/>
  <c r="O52" i="30"/>
  <c r="L6" i="28"/>
  <c r="J6" i="28"/>
  <c r="K6" i="28"/>
  <c r="F52" i="30"/>
  <c r="O74" i="30"/>
  <c r="N74" i="30"/>
  <c r="I6" i="28"/>
  <c r="N96" i="30"/>
  <c r="O96" i="30"/>
  <c r="H52" i="30"/>
  <c r="L52" i="30"/>
  <c r="N52" i="30"/>
  <c r="H184" i="30"/>
  <c r="N272" i="30"/>
  <c r="O206" i="30"/>
  <c r="N228" i="30"/>
  <c r="H250" i="30"/>
  <c r="H162" i="30"/>
  <c r="N250" i="30"/>
  <c r="O184" i="30"/>
  <c r="L30" i="31"/>
  <c r="F272" i="30"/>
  <c r="N8" i="31"/>
  <c r="F30" i="31"/>
  <c r="H30" i="31"/>
  <c r="O96" i="31"/>
  <c r="O52" i="31"/>
  <c r="N52" i="31"/>
  <c r="AQ7" i="35"/>
  <c r="AP7" i="35"/>
  <c r="L8" i="31"/>
  <c r="N30" i="31"/>
  <c r="O8" i="33"/>
  <c r="P7" i="35"/>
  <c r="J52" i="31"/>
  <c r="L74" i="31"/>
  <c r="N96" i="31"/>
  <c r="I7" i="35"/>
  <c r="H7" i="35"/>
  <c r="Y29" i="35"/>
  <c r="N96" i="33"/>
  <c r="X29" i="35"/>
  <c r="O52" i="33"/>
  <c r="I29" i="35"/>
  <c r="T5" i="37"/>
  <c r="S5" i="37"/>
  <c r="P5" i="37"/>
  <c r="R5" i="37"/>
  <c r="Q5" i="37"/>
  <c r="O5" i="37"/>
  <c r="BA7" i="35"/>
  <c r="H29" i="35"/>
  <c r="O123" i="37"/>
  <c r="N123" i="37"/>
  <c r="M123" i="37"/>
  <c r="K123" i="37"/>
  <c r="L123" i="37"/>
  <c r="AN7" i="35"/>
  <c r="AE7" i="35"/>
  <c r="AO7" i="35"/>
  <c r="H5" i="37"/>
  <c r="G5" i="37"/>
  <c r="S5" i="40"/>
  <c r="R5" i="40"/>
  <c r="L5" i="37"/>
  <c r="K5" i="37"/>
  <c r="N5" i="43"/>
  <c r="M5" i="43"/>
  <c r="L5" i="43"/>
  <c r="S5" i="38"/>
  <c r="O133" i="38"/>
  <c r="N133" i="38"/>
  <c r="M133" i="38"/>
  <c r="L133" i="38"/>
  <c r="N133" i="39"/>
  <c r="M133" i="39"/>
  <c r="L133" i="39"/>
  <c r="K133" i="39"/>
  <c r="G123" i="37"/>
  <c r="O133" i="39"/>
  <c r="H123" i="37"/>
  <c r="F5" i="38"/>
  <c r="N5" i="38"/>
  <c r="N5" i="39"/>
  <c r="M5" i="39"/>
  <c r="N5" i="40"/>
  <c r="M5" i="40"/>
  <c r="L5" i="40"/>
  <c r="T5" i="40"/>
  <c r="F5" i="40"/>
  <c r="M133" i="40"/>
  <c r="I133" i="40"/>
  <c r="H133" i="40"/>
  <c r="G135" i="41"/>
  <c r="G133" i="40"/>
  <c r="J5" i="41"/>
  <c r="R5" i="41"/>
  <c r="N135" i="42"/>
  <c r="S5" i="41"/>
  <c r="L5" i="41"/>
  <c r="T5" i="41"/>
  <c r="L135" i="41"/>
  <c r="H5" i="42"/>
  <c r="P5" i="42"/>
  <c r="O135" i="42"/>
  <c r="M5" i="41"/>
  <c r="M135" i="41"/>
  <c r="Q5" i="42"/>
  <c r="O135" i="41"/>
  <c r="T5" i="43"/>
  <c r="L135" i="43"/>
  <c r="M135" i="43"/>
  <c r="N135" i="43"/>
  <c r="G135" i="43"/>
  <c r="O135" i="43"/>
  <c r="H5" i="43"/>
  <c r="P5" i="43"/>
  <c r="M135" i="42"/>
  <c r="I5" i="43"/>
  <c r="Q5" i="43"/>
  <c r="I135" i="43"/>
  <c r="S7" i="38" l="1"/>
  <c r="R7" i="38"/>
  <c r="AO10" i="35"/>
  <c r="AN10" i="35"/>
  <c r="AR10" i="35"/>
  <c r="AQ10" i="35"/>
  <c r="AP10" i="35"/>
  <c r="J31" i="31"/>
  <c r="L31" i="31"/>
  <c r="I12" i="35"/>
  <c r="H12" i="35"/>
  <c r="O54" i="31"/>
  <c r="N54" i="31"/>
  <c r="F189" i="30"/>
  <c r="H189" i="30"/>
  <c r="H56" i="31"/>
  <c r="J56" i="31"/>
  <c r="H143" i="42"/>
  <c r="G143" i="42"/>
  <c r="I143" i="43"/>
  <c r="H143" i="43"/>
  <c r="K143" i="43" s="1"/>
  <c r="G143" i="43"/>
  <c r="M143" i="43"/>
  <c r="L143" i="43"/>
  <c r="E146" i="43"/>
  <c r="I141" i="43"/>
  <c r="H141" i="43"/>
  <c r="K141" i="43" s="1"/>
  <c r="G141" i="43"/>
  <c r="E16" i="41"/>
  <c r="F16" i="41" s="1"/>
  <c r="F6" i="41"/>
  <c r="I6" i="41"/>
  <c r="F14" i="41"/>
  <c r="H6" i="41"/>
  <c r="F11" i="41"/>
  <c r="F15" i="41"/>
  <c r="F7" i="41"/>
  <c r="C146" i="41"/>
  <c r="R10" i="41"/>
  <c r="S10" i="41"/>
  <c r="M13" i="41"/>
  <c r="L13" i="41"/>
  <c r="N13" i="41"/>
  <c r="P13" i="41"/>
  <c r="Q13" i="41"/>
  <c r="S7" i="41"/>
  <c r="Q7" i="41"/>
  <c r="P7" i="41"/>
  <c r="T7" i="41"/>
  <c r="R7" i="41"/>
  <c r="O16" i="41"/>
  <c r="F6" i="40"/>
  <c r="F11" i="40"/>
  <c r="H6" i="40"/>
  <c r="F10" i="40"/>
  <c r="I6" i="40"/>
  <c r="F12" i="40"/>
  <c r="F7" i="40"/>
  <c r="F8" i="40"/>
  <c r="I140" i="41"/>
  <c r="H140" i="41"/>
  <c r="G140" i="41"/>
  <c r="M140" i="41"/>
  <c r="L140" i="41"/>
  <c r="H9" i="39"/>
  <c r="M9" i="39"/>
  <c r="I9" i="39"/>
  <c r="J9" i="39"/>
  <c r="L9" i="39"/>
  <c r="S10" i="39"/>
  <c r="R10" i="39"/>
  <c r="L7" i="39"/>
  <c r="M7" i="39"/>
  <c r="N7" i="39"/>
  <c r="Q7" i="39"/>
  <c r="P7" i="39"/>
  <c r="C129" i="37"/>
  <c r="AO40" i="35"/>
  <c r="AN40" i="35"/>
  <c r="BB18" i="35"/>
  <c r="BA18" i="35"/>
  <c r="AZ18" i="35"/>
  <c r="AY18" i="35"/>
  <c r="AX18" i="35"/>
  <c r="Y17" i="35"/>
  <c r="X17" i="35"/>
  <c r="I33" i="35"/>
  <c r="H33" i="35"/>
  <c r="AO17" i="35"/>
  <c r="AN17" i="35"/>
  <c r="AQ17" i="35"/>
  <c r="AP17" i="35"/>
  <c r="AR17" i="35"/>
  <c r="AO9" i="35"/>
  <c r="AN9" i="35"/>
  <c r="AR9" i="35"/>
  <c r="AQ9" i="35"/>
  <c r="AP9" i="35"/>
  <c r="I31" i="35"/>
  <c r="H31" i="35"/>
  <c r="H39" i="35"/>
  <c r="I39" i="35"/>
  <c r="I9" i="35"/>
  <c r="H9" i="35"/>
  <c r="O59" i="33"/>
  <c r="N59" i="33"/>
  <c r="J39" i="31"/>
  <c r="L39" i="31"/>
  <c r="O31" i="33"/>
  <c r="N31" i="33"/>
  <c r="O34" i="33"/>
  <c r="N34" i="33"/>
  <c r="F105" i="31"/>
  <c r="Y39" i="35"/>
  <c r="X39" i="35"/>
  <c r="O99" i="33"/>
  <c r="N99" i="33"/>
  <c r="N100" i="33"/>
  <c r="O100" i="33"/>
  <c r="J102" i="31"/>
  <c r="N78" i="33"/>
  <c r="J84" i="31"/>
  <c r="O32" i="31"/>
  <c r="N32" i="31"/>
  <c r="N31" i="31"/>
  <c r="O31" i="31"/>
  <c r="O98" i="31"/>
  <c r="N98" i="31"/>
  <c r="O35" i="31"/>
  <c r="N35" i="31"/>
  <c r="O255" i="30"/>
  <c r="N255" i="30"/>
  <c r="J237" i="30"/>
  <c r="L237" i="30"/>
  <c r="F219" i="30"/>
  <c r="H219" i="30"/>
  <c r="H209" i="30"/>
  <c r="J209" i="30"/>
  <c r="O191" i="30"/>
  <c r="F191" i="30"/>
  <c r="L63" i="31"/>
  <c r="L87" i="31"/>
  <c r="L103" i="31"/>
  <c r="L59" i="31"/>
  <c r="N59" i="31"/>
  <c r="L75" i="31"/>
  <c r="F282" i="30"/>
  <c r="J254" i="30"/>
  <c r="L254" i="30"/>
  <c r="F236" i="30"/>
  <c r="H236" i="30"/>
  <c r="L216" i="30"/>
  <c r="F208" i="30"/>
  <c r="O208" i="30"/>
  <c r="H43" i="31"/>
  <c r="J43" i="31"/>
  <c r="H105" i="31"/>
  <c r="H34" i="31"/>
  <c r="J34" i="31"/>
  <c r="H58" i="31"/>
  <c r="H109" i="31"/>
  <c r="J109" i="31"/>
  <c r="J274" i="30"/>
  <c r="H254" i="30"/>
  <c r="O234" i="30"/>
  <c r="N234" i="30"/>
  <c r="L214" i="30"/>
  <c r="J186" i="30"/>
  <c r="F53" i="31"/>
  <c r="F58" i="31"/>
  <c r="F101" i="31"/>
  <c r="F57" i="31"/>
  <c r="H57" i="31"/>
  <c r="F62" i="31"/>
  <c r="F273" i="30"/>
  <c r="H273" i="30"/>
  <c r="J263" i="30"/>
  <c r="L263" i="30"/>
  <c r="L253" i="30"/>
  <c r="N253" i="30"/>
  <c r="F237" i="30"/>
  <c r="H237" i="30"/>
  <c r="J219" i="30"/>
  <c r="L219" i="30"/>
  <c r="L209" i="30"/>
  <c r="N209" i="30"/>
  <c r="F193" i="30"/>
  <c r="H193" i="30"/>
  <c r="O56" i="33"/>
  <c r="O13" i="33"/>
  <c r="O102" i="31"/>
  <c r="N102" i="31"/>
  <c r="L278" i="30"/>
  <c r="H260" i="30"/>
  <c r="O232" i="30"/>
  <c r="N232" i="30"/>
  <c r="J214" i="30"/>
  <c r="F196" i="30"/>
  <c r="H186" i="30"/>
  <c r="L166" i="30"/>
  <c r="N166" i="30"/>
  <c r="L147" i="30"/>
  <c r="N147" i="30"/>
  <c r="H129" i="30"/>
  <c r="J129" i="30"/>
  <c r="L164" i="30"/>
  <c r="N164" i="30"/>
  <c r="H146" i="30"/>
  <c r="J146" i="30"/>
  <c r="F128" i="30"/>
  <c r="O143" i="30"/>
  <c r="N143" i="30"/>
  <c r="J125" i="30"/>
  <c r="J164" i="30"/>
  <c r="F146" i="30"/>
  <c r="H171" i="30"/>
  <c r="F163" i="30"/>
  <c r="F168" i="30"/>
  <c r="H168" i="30"/>
  <c r="J168" i="30"/>
  <c r="J145" i="30"/>
  <c r="F119" i="30"/>
  <c r="H119" i="30"/>
  <c r="O167" i="30"/>
  <c r="N167" i="30"/>
  <c r="J148" i="30"/>
  <c r="F130" i="30"/>
  <c r="H120" i="30"/>
  <c r="L86" i="30"/>
  <c r="H57" i="30"/>
  <c r="J57" i="30"/>
  <c r="N77" i="30"/>
  <c r="O77" i="30"/>
  <c r="L77" i="30"/>
  <c r="J76" i="30"/>
  <c r="J86" i="30"/>
  <c r="H87" i="30"/>
  <c r="F84" i="30"/>
  <c r="M17" i="28"/>
  <c r="L17" i="28"/>
  <c r="K17" i="28"/>
  <c r="J17" i="28"/>
  <c r="I17" i="28"/>
  <c r="M126" i="28"/>
  <c r="K126" i="28"/>
  <c r="J126" i="28"/>
  <c r="I126" i="28"/>
  <c r="L126" i="28"/>
  <c r="I92" i="28"/>
  <c r="M92" i="28"/>
  <c r="L92" i="28"/>
  <c r="K92" i="28"/>
  <c r="J92" i="28"/>
  <c r="M117" i="28"/>
  <c r="K117" i="28"/>
  <c r="J117" i="28"/>
  <c r="L117" i="28"/>
  <c r="I117" i="28"/>
  <c r="M152" i="28"/>
  <c r="L152" i="28"/>
  <c r="K152" i="28"/>
  <c r="J152" i="28"/>
  <c r="I152" i="28"/>
  <c r="H160" i="28"/>
  <c r="F48" i="28"/>
  <c r="C132" i="28"/>
  <c r="C104" i="28"/>
  <c r="L73" i="28"/>
  <c r="K73" i="28"/>
  <c r="J73" i="28"/>
  <c r="I73" i="28"/>
  <c r="M73" i="28"/>
  <c r="C62" i="28"/>
  <c r="M87" i="28"/>
  <c r="L87" i="28"/>
  <c r="K87" i="28"/>
  <c r="J87" i="28"/>
  <c r="I87" i="28"/>
  <c r="F58" i="30"/>
  <c r="F56" i="30"/>
  <c r="H56" i="30"/>
  <c r="F86" i="30"/>
  <c r="M124" i="28"/>
  <c r="L124" i="28"/>
  <c r="K124" i="28"/>
  <c r="I124" i="28"/>
  <c r="H132" i="28"/>
  <c r="J124" i="28"/>
  <c r="L136" i="28"/>
  <c r="K136" i="28"/>
  <c r="J136" i="28"/>
  <c r="I136" i="28"/>
  <c r="M136" i="28"/>
  <c r="J108" i="28"/>
  <c r="M108" i="28"/>
  <c r="L108" i="28"/>
  <c r="K108" i="28"/>
  <c r="I108" i="28"/>
  <c r="I128" i="28"/>
  <c r="M128" i="28"/>
  <c r="L128" i="28"/>
  <c r="J128" i="28"/>
  <c r="K128" i="28"/>
  <c r="M131" i="28"/>
  <c r="L131" i="28"/>
  <c r="K131" i="28"/>
  <c r="J131" i="28"/>
  <c r="I131" i="28"/>
  <c r="G76" i="28"/>
  <c r="K14" i="28"/>
  <c r="I14" i="28"/>
  <c r="I55" i="28"/>
  <c r="K55" i="28"/>
  <c r="E48" i="28"/>
  <c r="L64" i="28"/>
  <c r="J64" i="28"/>
  <c r="E160" i="28"/>
  <c r="E132" i="28"/>
  <c r="O58" i="30"/>
  <c r="L63" i="25"/>
  <c r="F36" i="25"/>
  <c r="F104" i="25"/>
  <c r="O104" i="25"/>
  <c r="O31" i="25"/>
  <c r="F31" i="25"/>
  <c r="F107" i="25"/>
  <c r="O78" i="25"/>
  <c r="N78" i="25"/>
  <c r="O81" i="25"/>
  <c r="N81" i="25"/>
  <c r="O54" i="25"/>
  <c r="N54" i="25"/>
  <c r="F40" i="25"/>
  <c r="F103" i="25"/>
  <c r="F65" i="25"/>
  <c r="F266" i="24"/>
  <c r="J233" i="24"/>
  <c r="L216" i="24"/>
  <c r="L211" i="24"/>
  <c r="L263" i="24"/>
  <c r="L262" i="24"/>
  <c r="J261" i="24"/>
  <c r="J258" i="24"/>
  <c r="J255" i="24"/>
  <c r="L255" i="24"/>
  <c r="H265" i="24"/>
  <c r="J265" i="24"/>
  <c r="H230" i="24"/>
  <c r="J230" i="24"/>
  <c r="H240" i="24"/>
  <c r="O236" i="24"/>
  <c r="N236" i="24"/>
  <c r="N233" i="24"/>
  <c r="O233" i="24"/>
  <c r="H210" i="24"/>
  <c r="F215" i="24"/>
  <c r="H218" i="24"/>
  <c r="L212" i="24"/>
  <c r="J217" i="24"/>
  <c r="L207" i="24"/>
  <c r="L210" i="24"/>
  <c r="H186" i="24"/>
  <c r="L166" i="24"/>
  <c r="O168" i="24"/>
  <c r="N168" i="24"/>
  <c r="J163" i="24"/>
  <c r="H173" i="24"/>
  <c r="J124" i="24"/>
  <c r="H77" i="24"/>
  <c r="L54" i="24"/>
  <c r="H153" i="24"/>
  <c r="F145" i="24"/>
  <c r="L84" i="24"/>
  <c r="F63" i="24"/>
  <c r="L150" i="24"/>
  <c r="F85" i="24"/>
  <c r="H85" i="24"/>
  <c r="H75" i="24"/>
  <c r="H56" i="24"/>
  <c r="L190" i="24"/>
  <c r="J165" i="24"/>
  <c r="F121" i="24"/>
  <c r="L63" i="24"/>
  <c r="O55" i="24"/>
  <c r="O188" i="24"/>
  <c r="N188" i="24"/>
  <c r="L168" i="24"/>
  <c r="J128" i="24"/>
  <c r="F102" i="24"/>
  <c r="H102" i="24"/>
  <c r="L77" i="24"/>
  <c r="L58" i="24"/>
  <c r="L185" i="24"/>
  <c r="L151" i="24"/>
  <c r="O119" i="24"/>
  <c r="N119" i="24"/>
  <c r="J82" i="24"/>
  <c r="L61" i="24"/>
  <c r="F13" i="24"/>
  <c r="H13" i="24"/>
  <c r="J197" i="24"/>
  <c r="O187" i="24"/>
  <c r="N187" i="24"/>
  <c r="L186" i="24"/>
  <c r="H187" i="24"/>
  <c r="J168" i="24"/>
  <c r="J148" i="24"/>
  <c r="L124" i="24"/>
  <c r="L83" i="24"/>
  <c r="L64" i="24"/>
  <c r="F43" i="24"/>
  <c r="H43" i="24"/>
  <c r="J80" i="24"/>
  <c r="F57" i="24"/>
  <c r="Z10" i="22"/>
  <c r="Y10" i="22"/>
  <c r="X10" i="22"/>
  <c r="AB10" i="22"/>
  <c r="AA10" i="22"/>
  <c r="G35" i="19"/>
  <c r="J27" i="19"/>
  <c r="O21" i="19"/>
  <c r="W161" i="19"/>
  <c r="W121" i="19"/>
  <c r="R54" i="19"/>
  <c r="M68" i="17"/>
  <c r="L68" i="17"/>
  <c r="K68" i="17"/>
  <c r="J68" i="17"/>
  <c r="I68" i="17"/>
  <c r="I142" i="17"/>
  <c r="M142" i="17"/>
  <c r="L142" i="17"/>
  <c r="K142" i="17"/>
  <c r="J142" i="17"/>
  <c r="I56" i="17"/>
  <c r="M56" i="17"/>
  <c r="L56" i="17"/>
  <c r="K56" i="17"/>
  <c r="J56" i="17"/>
  <c r="M103" i="17"/>
  <c r="L103" i="17"/>
  <c r="J103" i="17"/>
  <c r="I103" i="17"/>
  <c r="K103" i="17"/>
  <c r="R9" i="16"/>
  <c r="U30" i="12"/>
  <c r="V30" i="12"/>
  <c r="J75" i="10"/>
  <c r="I37" i="12"/>
  <c r="N37" i="12"/>
  <c r="M37" i="12"/>
  <c r="L37" i="12"/>
  <c r="K37" i="12"/>
  <c r="J37" i="12"/>
  <c r="U15" i="12"/>
  <c r="X15" i="12"/>
  <c r="V15" i="12"/>
  <c r="J78" i="10"/>
  <c r="J64" i="13"/>
  <c r="L64" i="13"/>
  <c r="F53" i="12"/>
  <c r="R21" i="15"/>
  <c r="Z13" i="15"/>
  <c r="X13" i="15"/>
  <c r="L155" i="13"/>
  <c r="J155" i="13"/>
  <c r="L73" i="13"/>
  <c r="K73" i="13"/>
  <c r="J73" i="13"/>
  <c r="I73" i="13"/>
  <c r="M73" i="13"/>
  <c r="L40" i="12"/>
  <c r="K40" i="12"/>
  <c r="X49" i="12"/>
  <c r="V49" i="12"/>
  <c r="U49" i="12"/>
  <c r="J169" i="8"/>
  <c r="L169" i="8"/>
  <c r="L209" i="8"/>
  <c r="O98" i="10"/>
  <c r="N98" i="10"/>
  <c r="L87" i="10"/>
  <c r="N153" i="3"/>
  <c r="M153" i="3"/>
  <c r="J153" i="3"/>
  <c r="L153" i="3"/>
  <c r="K153" i="3"/>
  <c r="I186" i="3"/>
  <c r="N154" i="3"/>
  <c r="N155" i="3"/>
  <c r="N158" i="3"/>
  <c r="N159" i="3"/>
  <c r="N163" i="3"/>
  <c r="H61" i="8"/>
  <c r="L19" i="6"/>
  <c r="K19" i="6"/>
  <c r="J19" i="6"/>
  <c r="I19" i="6"/>
  <c r="M19" i="6"/>
  <c r="V26" i="5"/>
  <c r="T26" i="5"/>
  <c r="M209" i="3"/>
  <c r="L209" i="3"/>
  <c r="N209" i="3"/>
  <c r="K209" i="3"/>
  <c r="J209" i="3"/>
  <c r="V7" i="6"/>
  <c r="U7" i="6"/>
  <c r="T7" i="6"/>
  <c r="S7" i="6"/>
  <c r="W7" i="6"/>
  <c r="W10" i="6"/>
  <c r="K44" i="5"/>
  <c r="I44" i="5"/>
  <c r="K20" i="5"/>
  <c r="I20" i="5"/>
  <c r="V10" i="6"/>
  <c r="T10" i="6"/>
  <c r="G190" i="3"/>
  <c r="AE10" i="35"/>
  <c r="AF10" i="35"/>
  <c r="J83" i="31"/>
  <c r="N56" i="33"/>
  <c r="P13" i="35"/>
  <c r="O13" i="35"/>
  <c r="J76" i="31"/>
  <c r="F263" i="30"/>
  <c r="H263" i="30"/>
  <c r="H32" i="31"/>
  <c r="O142" i="42"/>
  <c r="N142" i="42"/>
  <c r="M142" i="42"/>
  <c r="L142" i="42"/>
  <c r="M144" i="43"/>
  <c r="L144" i="43"/>
  <c r="O144" i="43"/>
  <c r="N144" i="43"/>
  <c r="N139" i="43"/>
  <c r="M139" i="43"/>
  <c r="L139" i="43"/>
  <c r="O139" i="43"/>
  <c r="O142" i="43"/>
  <c r="N142" i="43"/>
  <c r="M142" i="43"/>
  <c r="L142" i="43"/>
  <c r="O137" i="43"/>
  <c r="N137" i="43"/>
  <c r="M137" i="43"/>
  <c r="L137" i="43"/>
  <c r="N11" i="41"/>
  <c r="M11" i="41"/>
  <c r="L11" i="41"/>
  <c r="O143" i="43"/>
  <c r="N143" i="43"/>
  <c r="F9" i="41"/>
  <c r="C146" i="43"/>
  <c r="S13" i="41"/>
  <c r="R13" i="41"/>
  <c r="I7" i="41"/>
  <c r="H7" i="41"/>
  <c r="J7" i="41"/>
  <c r="G16" i="41"/>
  <c r="O140" i="42"/>
  <c r="N140" i="42"/>
  <c r="O138" i="41"/>
  <c r="N138" i="41"/>
  <c r="I139" i="41"/>
  <c r="H139" i="41"/>
  <c r="K139" i="41" s="1"/>
  <c r="G139" i="41"/>
  <c r="L139" i="41"/>
  <c r="M139" i="41"/>
  <c r="F6" i="39"/>
  <c r="F7" i="39"/>
  <c r="F8" i="39"/>
  <c r="F11" i="39"/>
  <c r="F12" i="39"/>
  <c r="I6" i="39"/>
  <c r="H6" i="39"/>
  <c r="F10" i="39"/>
  <c r="S7" i="39"/>
  <c r="R7" i="39"/>
  <c r="I128" i="37"/>
  <c r="H128" i="37"/>
  <c r="G128" i="37"/>
  <c r="AN39" i="35"/>
  <c r="AN37" i="35"/>
  <c r="AO37" i="35"/>
  <c r="BB9" i="35"/>
  <c r="BA9" i="35"/>
  <c r="AZ9" i="35"/>
  <c r="AY9" i="35"/>
  <c r="AX9" i="35"/>
  <c r="BA11" i="35"/>
  <c r="AZ11" i="35"/>
  <c r="AW22" i="35"/>
  <c r="AY11" i="35"/>
  <c r="AX11" i="35"/>
  <c r="BB11" i="35"/>
  <c r="Y18" i="35"/>
  <c r="X18" i="35"/>
  <c r="AE12" i="35"/>
  <c r="AF12" i="35"/>
  <c r="P9" i="35"/>
  <c r="I38" i="35"/>
  <c r="H38" i="35"/>
  <c r="I36" i="35"/>
  <c r="H36" i="35"/>
  <c r="J85" i="31"/>
  <c r="O33" i="33"/>
  <c r="N33" i="33"/>
  <c r="O36" i="33"/>
  <c r="N36" i="33"/>
  <c r="J99" i="31"/>
  <c r="X32" i="35"/>
  <c r="Y32" i="35"/>
  <c r="O101" i="33"/>
  <c r="N101" i="33"/>
  <c r="N102" i="33"/>
  <c r="O102" i="33"/>
  <c r="N80" i="33"/>
  <c r="N75" i="33"/>
  <c r="N54" i="33"/>
  <c r="J97" i="31"/>
  <c r="J59" i="31"/>
  <c r="J100" i="31"/>
  <c r="L99" i="31"/>
  <c r="O34" i="31"/>
  <c r="N34" i="31"/>
  <c r="O82" i="31"/>
  <c r="N82" i="31"/>
  <c r="J273" i="30"/>
  <c r="L273" i="30"/>
  <c r="F255" i="30"/>
  <c r="H255" i="30"/>
  <c r="L235" i="30"/>
  <c r="N235" i="30"/>
  <c r="H217" i="30"/>
  <c r="J217" i="30"/>
  <c r="N189" i="30"/>
  <c r="O189" i="30"/>
  <c r="L80" i="31"/>
  <c r="L82" i="31"/>
  <c r="L98" i="31"/>
  <c r="L43" i="31"/>
  <c r="L78" i="31"/>
  <c r="N78" i="31"/>
  <c r="L83" i="31"/>
  <c r="N280" i="30"/>
  <c r="O280" i="30"/>
  <c r="J262" i="30"/>
  <c r="L262" i="30"/>
  <c r="L252" i="30"/>
  <c r="N252" i="30"/>
  <c r="H234" i="30"/>
  <c r="J234" i="30"/>
  <c r="F216" i="30"/>
  <c r="J188" i="30"/>
  <c r="L188" i="30"/>
  <c r="F37" i="31"/>
  <c r="H37" i="31"/>
  <c r="J37" i="31"/>
  <c r="H42" i="31"/>
  <c r="J42" i="31"/>
  <c r="H77" i="31"/>
  <c r="H33" i="31"/>
  <c r="J33" i="31"/>
  <c r="J282" i="30"/>
  <c r="H262" i="30"/>
  <c r="F234" i="30"/>
  <c r="J194" i="30"/>
  <c r="F61" i="31"/>
  <c r="F77" i="31"/>
  <c r="F109" i="31"/>
  <c r="F65" i="31"/>
  <c r="F81" i="31"/>
  <c r="H81" i="31"/>
  <c r="F281" i="30"/>
  <c r="H281" i="30"/>
  <c r="L261" i="30"/>
  <c r="O253" i="30"/>
  <c r="F253" i="30"/>
  <c r="H235" i="30"/>
  <c r="J235" i="30"/>
  <c r="L217" i="30"/>
  <c r="O209" i="30"/>
  <c r="F209" i="30"/>
  <c r="H191" i="30"/>
  <c r="J191" i="30"/>
  <c r="O76" i="33"/>
  <c r="H100" i="31"/>
  <c r="F232" i="30"/>
  <c r="L212" i="30"/>
  <c r="H194" i="30"/>
  <c r="H165" i="30"/>
  <c r="J165" i="30"/>
  <c r="F147" i="30"/>
  <c r="O147" i="30"/>
  <c r="J119" i="30"/>
  <c r="L119" i="30"/>
  <c r="F164" i="30"/>
  <c r="O164" i="30"/>
  <c r="N126" i="30"/>
  <c r="O126" i="30"/>
  <c r="J173" i="30"/>
  <c r="F143" i="30"/>
  <c r="L123" i="30"/>
  <c r="H144" i="30"/>
  <c r="O124" i="30"/>
  <c r="N124" i="30"/>
  <c r="H170" i="30"/>
  <c r="J170" i="30"/>
  <c r="O168" i="30"/>
  <c r="N168" i="30"/>
  <c r="F170" i="30"/>
  <c r="J153" i="30"/>
  <c r="L143" i="30"/>
  <c r="F127" i="30"/>
  <c r="F166" i="30"/>
  <c r="L146" i="30"/>
  <c r="H128" i="30"/>
  <c r="L63" i="30"/>
  <c r="J83" i="30"/>
  <c r="J55" i="30"/>
  <c r="L85" i="30"/>
  <c r="H65" i="30"/>
  <c r="J77" i="30"/>
  <c r="L62" i="30"/>
  <c r="H76" i="30"/>
  <c r="M69" i="28"/>
  <c r="L69" i="28"/>
  <c r="K69" i="28"/>
  <c r="J69" i="28"/>
  <c r="I69" i="28"/>
  <c r="M52" i="28"/>
  <c r="L52" i="28"/>
  <c r="K52" i="28"/>
  <c r="J52" i="28"/>
  <c r="I52" i="28"/>
  <c r="K122" i="28"/>
  <c r="J122" i="28"/>
  <c r="I122" i="28"/>
  <c r="L122" i="28"/>
  <c r="M122" i="28"/>
  <c r="M155" i="28"/>
  <c r="L155" i="28"/>
  <c r="K155" i="28"/>
  <c r="J155" i="28"/>
  <c r="I155" i="28"/>
  <c r="I111" i="28"/>
  <c r="M111" i="28"/>
  <c r="L111" i="28"/>
  <c r="K111" i="28"/>
  <c r="J111" i="28"/>
  <c r="J28" i="28"/>
  <c r="M28" i="28"/>
  <c r="L28" i="28"/>
  <c r="I28" i="28"/>
  <c r="K28" i="28"/>
  <c r="J11" i="28"/>
  <c r="M11" i="28"/>
  <c r="L11" i="28"/>
  <c r="K11" i="28"/>
  <c r="I11" i="28"/>
  <c r="K16" i="28"/>
  <c r="I16" i="28"/>
  <c r="M16" i="28"/>
  <c r="L16" i="28"/>
  <c r="J16" i="28"/>
  <c r="F62" i="28"/>
  <c r="L13" i="28"/>
  <c r="J13" i="28"/>
  <c r="I13" i="28"/>
  <c r="M13" i="28"/>
  <c r="K13" i="28"/>
  <c r="H20" i="28"/>
  <c r="F76" i="28"/>
  <c r="M27" i="28"/>
  <c r="K27" i="28"/>
  <c r="J27" i="28"/>
  <c r="I27" i="28"/>
  <c r="L27" i="28"/>
  <c r="M10" i="28"/>
  <c r="K10" i="28"/>
  <c r="J10" i="28"/>
  <c r="I10" i="28"/>
  <c r="L10" i="28"/>
  <c r="F60" i="30"/>
  <c r="H60" i="30"/>
  <c r="F64" i="30"/>
  <c r="F75" i="30"/>
  <c r="M138" i="28"/>
  <c r="L138" i="28"/>
  <c r="K138" i="28"/>
  <c r="J138" i="28"/>
  <c r="I138" i="28"/>
  <c r="H146" i="28"/>
  <c r="D62" i="28"/>
  <c r="M32" i="28"/>
  <c r="L32" i="28"/>
  <c r="K32" i="28"/>
  <c r="J32" i="28"/>
  <c r="I32" i="28"/>
  <c r="L15" i="28"/>
  <c r="K15" i="28"/>
  <c r="J15" i="28"/>
  <c r="I15" i="28"/>
  <c r="M15" i="28"/>
  <c r="M141" i="28"/>
  <c r="L141" i="28"/>
  <c r="K141" i="28"/>
  <c r="J141" i="28"/>
  <c r="I141" i="28"/>
  <c r="L144" i="28"/>
  <c r="K144" i="28"/>
  <c r="J144" i="28"/>
  <c r="I144" i="28"/>
  <c r="M144" i="28"/>
  <c r="J116" i="28"/>
  <c r="M116" i="28"/>
  <c r="L116" i="28"/>
  <c r="K116" i="28"/>
  <c r="I116" i="28"/>
  <c r="I137" i="28"/>
  <c r="M137" i="28"/>
  <c r="L137" i="28"/>
  <c r="K137" i="28"/>
  <c r="J137" i="28"/>
  <c r="M140" i="28"/>
  <c r="L140" i="28"/>
  <c r="K140" i="28"/>
  <c r="J140" i="28"/>
  <c r="I140" i="28"/>
  <c r="K8" i="28"/>
  <c r="I8" i="28"/>
  <c r="I23" i="28"/>
  <c r="K23" i="28"/>
  <c r="K64" i="28"/>
  <c r="I64" i="28"/>
  <c r="G118" i="28"/>
  <c r="E90" i="28"/>
  <c r="E34" i="28"/>
  <c r="L72" i="28"/>
  <c r="J72" i="28"/>
  <c r="G34" i="28"/>
  <c r="F63" i="25"/>
  <c r="O34" i="25"/>
  <c r="N34" i="25"/>
  <c r="N102" i="25"/>
  <c r="O102" i="25"/>
  <c r="L58" i="25"/>
  <c r="N58" i="25"/>
  <c r="F267" i="24"/>
  <c r="H267" i="24"/>
  <c r="L61" i="25"/>
  <c r="L34" i="25"/>
  <c r="L75" i="25"/>
  <c r="L37" i="25"/>
  <c r="L105" i="25"/>
  <c r="L78" i="25"/>
  <c r="O38" i="25"/>
  <c r="N38" i="25"/>
  <c r="O101" i="25"/>
  <c r="N101" i="25"/>
  <c r="F258" i="24"/>
  <c r="O211" i="24"/>
  <c r="N211" i="24"/>
  <c r="F192" i="24"/>
  <c r="F211" i="24"/>
  <c r="F261" i="24"/>
  <c r="H261" i="24"/>
  <c r="H264" i="24"/>
  <c r="J264" i="24"/>
  <c r="O232" i="24"/>
  <c r="N232" i="24"/>
  <c r="H229" i="24"/>
  <c r="F238" i="24"/>
  <c r="O235" i="24"/>
  <c r="L232" i="24"/>
  <c r="F219" i="24"/>
  <c r="H213" i="24"/>
  <c r="L215" i="24"/>
  <c r="O165" i="24"/>
  <c r="N165" i="24"/>
  <c r="O142" i="24"/>
  <c r="N142" i="24"/>
  <c r="L122" i="24"/>
  <c r="L152" i="24"/>
  <c r="H143" i="24"/>
  <c r="N123" i="24"/>
  <c r="O123" i="24"/>
  <c r="F55" i="24"/>
  <c r="F172" i="24"/>
  <c r="F150" i="24"/>
  <c r="J122" i="24"/>
  <c r="H83" i="24"/>
  <c r="J83" i="24"/>
  <c r="H64" i="24"/>
  <c r="J64" i="24"/>
  <c r="J187" i="24"/>
  <c r="L164" i="24"/>
  <c r="J147" i="24"/>
  <c r="F129" i="24"/>
  <c r="H119" i="24"/>
  <c r="J119" i="24"/>
  <c r="O80" i="24"/>
  <c r="N80" i="24"/>
  <c r="O53" i="24"/>
  <c r="N53" i="24"/>
  <c r="O146" i="24"/>
  <c r="N146" i="24"/>
  <c r="L126" i="24"/>
  <c r="J87" i="24"/>
  <c r="O75" i="24"/>
  <c r="N75" i="24"/>
  <c r="O56" i="24"/>
  <c r="N56" i="24"/>
  <c r="J173" i="24"/>
  <c r="L129" i="24"/>
  <c r="F119" i="24"/>
  <c r="L80" i="24"/>
  <c r="O59" i="24"/>
  <c r="N59" i="24"/>
  <c r="H194" i="24"/>
  <c r="L196" i="24"/>
  <c r="J188" i="24"/>
  <c r="L167" i="24"/>
  <c r="L146" i="24"/>
  <c r="O122" i="24"/>
  <c r="N122" i="24"/>
  <c r="F16" i="24"/>
  <c r="H16" i="24"/>
  <c r="J153" i="24"/>
  <c r="L153" i="24"/>
  <c r="J143" i="24"/>
  <c r="L119" i="24"/>
  <c r="X9" i="22"/>
  <c r="Z9" i="22"/>
  <c r="AB13" i="22"/>
  <c r="AA13" i="22"/>
  <c r="Z13" i="22"/>
  <c r="Y13" i="22"/>
  <c r="X13" i="22"/>
  <c r="W21" i="22"/>
  <c r="G105" i="19"/>
  <c r="G21" i="19"/>
  <c r="R128" i="19"/>
  <c r="R60" i="19"/>
  <c r="G65" i="19"/>
  <c r="M102" i="17"/>
  <c r="L102" i="17"/>
  <c r="K102" i="17"/>
  <c r="J102" i="17"/>
  <c r="I102" i="17"/>
  <c r="M59" i="17"/>
  <c r="L59" i="17"/>
  <c r="K59" i="17"/>
  <c r="J59" i="17"/>
  <c r="I59" i="17"/>
  <c r="I90" i="17"/>
  <c r="M90" i="17"/>
  <c r="L90" i="17"/>
  <c r="K90" i="17"/>
  <c r="J90" i="17"/>
  <c r="C63" i="17"/>
  <c r="C51" i="17"/>
  <c r="I87" i="17"/>
  <c r="K87" i="17"/>
  <c r="G161" i="17"/>
  <c r="M155" i="17"/>
  <c r="L155" i="17"/>
  <c r="K155" i="17"/>
  <c r="J155" i="17"/>
  <c r="I155" i="17"/>
  <c r="C93" i="17"/>
  <c r="E161" i="17"/>
  <c r="E149" i="17"/>
  <c r="D119" i="17"/>
  <c r="Z12" i="17"/>
  <c r="Y12" i="17"/>
  <c r="X12" i="17"/>
  <c r="W12" i="17"/>
  <c r="D161" i="17"/>
  <c r="I40" i="13"/>
  <c r="H48" i="13"/>
  <c r="M40" i="13"/>
  <c r="L40" i="13"/>
  <c r="K40" i="13"/>
  <c r="J40" i="13"/>
  <c r="U35" i="12"/>
  <c r="X35" i="12"/>
  <c r="V35" i="12"/>
  <c r="X38" i="12"/>
  <c r="V14" i="12"/>
  <c r="U14" i="12"/>
  <c r="F63" i="10"/>
  <c r="H63" i="10"/>
  <c r="J54" i="13"/>
  <c r="I54" i="13"/>
  <c r="H62" i="13"/>
  <c r="M54" i="13"/>
  <c r="L54" i="13"/>
  <c r="K54" i="13"/>
  <c r="K145" i="13"/>
  <c r="J145" i="13"/>
  <c r="I145" i="13"/>
  <c r="M145" i="13"/>
  <c r="L145" i="13"/>
  <c r="K13" i="12"/>
  <c r="J13" i="12"/>
  <c r="I13" i="12"/>
  <c r="N13" i="12"/>
  <c r="M13" i="12"/>
  <c r="L13" i="12"/>
  <c r="H55" i="12"/>
  <c r="L159" i="13"/>
  <c r="K159" i="13"/>
  <c r="J159" i="13"/>
  <c r="I159" i="13"/>
  <c r="M159" i="13"/>
  <c r="L32" i="12"/>
  <c r="K32" i="12"/>
  <c r="C146" i="13"/>
  <c r="W44" i="12"/>
  <c r="J109" i="10"/>
  <c r="J58" i="10"/>
  <c r="F258" i="8"/>
  <c r="H258" i="8"/>
  <c r="F151" i="8"/>
  <c r="H151" i="8"/>
  <c r="L58" i="8"/>
  <c r="N58" i="8"/>
  <c r="F193" i="8"/>
  <c r="L53" i="8"/>
  <c r="F276" i="8"/>
  <c r="H276" i="8"/>
  <c r="L103" i="10"/>
  <c r="K138" i="3"/>
  <c r="J138" i="3"/>
  <c r="N138" i="3"/>
  <c r="L138" i="3"/>
  <c r="M138" i="3"/>
  <c r="K12" i="5"/>
  <c r="I12" i="5"/>
  <c r="H67" i="2"/>
  <c r="K64" i="2"/>
  <c r="J64" i="2"/>
  <c r="L48" i="5"/>
  <c r="J48" i="5"/>
  <c r="BB12" i="35"/>
  <c r="BA12" i="35"/>
  <c r="AZ12" i="35"/>
  <c r="AY12" i="35"/>
  <c r="AX12" i="35"/>
  <c r="N124" i="37"/>
  <c r="M124" i="37"/>
  <c r="L124" i="37"/>
  <c r="O124" i="37"/>
  <c r="O97" i="31"/>
  <c r="F97" i="31"/>
  <c r="J281" i="30"/>
  <c r="L281" i="30"/>
  <c r="F78" i="31"/>
  <c r="L101" i="31"/>
  <c r="L106" i="31"/>
  <c r="L54" i="31"/>
  <c r="L86" i="31"/>
  <c r="L102" i="31"/>
  <c r="F280" i="30"/>
  <c r="H280" i="30"/>
  <c r="L260" i="30"/>
  <c r="O252" i="30"/>
  <c r="F252" i="30"/>
  <c r="N214" i="30"/>
  <c r="O214" i="30"/>
  <c r="J196" i="30"/>
  <c r="L196" i="30"/>
  <c r="L186" i="30"/>
  <c r="N186" i="30"/>
  <c r="J252" i="30"/>
  <c r="H232" i="30"/>
  <c r="O212" i="30"/>
  <c r="N212" i="30"/>
  <c r="L192" i="30"/>
  <c r="F59" i="31"/>
  <c r="F80" i="31"/>
  <c r="F85" i="31"/>
  <c r="F41" i="31"/>
  <c r="F76" i="31"/>
  <c r="H76" i="31"/>
  <c r="F100" i="31"/>
  <c r="H279" i="30"/>
  <c r="J279" i="30"/>
  <c r="F284" i="30"/>
  <c r="H284" i="30"/>
  <c r="F261" i="30"/>
  <c r="N251" i="30"/>
  <c r="O251" i="30"/>
  <c r="F217" i="30"/>
  <c r="N207" i="30"/>
  <c r="O207" i="30"/>
  <c r="O10" i="33"/>
  <c r="O78" i="33"/>
  <c r="O75" i="33"/>
  <c r="O276" i="30"/>
  <c r="N276" i="30"/>
  <c r="J258" i="30"/>
  <c r="F240" i="30"/>
  <c r="H230" i="30"/>
  <c r="O145" i="30"/>
  <c r="N145" i="30"/>
  <c r="J127" i="30"/>
  <c r="L127" i="30"/>
  <c r="L173" i="30"/>
  <c r="J144" i="30"/>
  <c r="L144" i="30"/>
  <c r="F126" i="30"/>
  <c r="H126" i="30"/>
  <c r="F151" i="30"/>
  <c r="L131" i="30"/>
  <c r="H152" i="30"/>
  <c r="F124" i="30"/>
  <c r="J169" i="30"/>
  <c r="N170" i="30"/>
  <c r="O170" i="30"/>
  <c r="L151" i="30"/>
  <c r="H125" i="30"/>
  <c r="H164" i="30"/>
  <c r="L55" i="30"/>
  <c r="N55" i="30"/>
  <c r="O76" i="30"/>
  <c r="N76" i="30"/>
  <c r="L53" i="30"/>
  <c r="N53" i="30"/>
  <c r="O82" i="30"/>
  <c r="N82" i="30"/>
  <c r="L79" i="30"/>
  <c r="N79" i="30"/>
  <c r="H63" i="30"/>
  <c r="J85" i="30"/>
  <c r="O60" i="30"/>
  <c r="N60" i="30"/>
  <c r="H84" i="30"/>
  <c r="J84" i="30"/>
  <c r="M86" i="28"/>
  <c r="L86" i="28"/>
  <c r="K86" i="28"/>
  <c r="J86" i="28"/>
  <c r="I86" i="28"/>
  <c r="C76" i="28"/>
  <c r="F146" i="28"/>
  <c r="C118" i="28"/>
  <c r="J45" i="28"/>
  <c r="I45" i="28"/>
  <c r="M45" i="28"/>
  <c r="L45" i="28"/>
  <c r="K45" i="28"/>
  <c r="D118" i="28"/>
  <c r="K33" i="28"/>
  <c r="J33" i="28"/>
  <c r="I33" i="28"/>
  <c r="M33" i="28"/>
  <c r="L33" i="28"/>
  <c r="C160" i="28"/>
  <c r="M129" i="28"/>
  <c r="L129" i="28"/>
  <c r="K129" i="28"/>
  <c r="J129" i="28"/>
  <c r="I129" i="28"/>
  <c r="L30" i="28"/>
  <c r="K30" i="28"/>
  <c r="J30" i="28"/>
  <c r="I30" i="28"/>
  <c r="M30" i="28"/>
  <c r="C20" i="28"/>
  <c r="M121" i="28"/>
  <c r="L121" i="28"/>
  <c r="J121" i="28"/>
  <c r="I121" i="28"/>
  <c r="K121" i="28"/>
  <c r="M44" i="28"/>
  <c r="L44" i="28"/>
  <c r="K44" i="28"/>
  <c r="J44" i="28"/>
  <c r="I44" i="28"/>
  <c r="C34" i="28"/>
  <c r="F76" i="30"/>
  <c r="F87" i="30"/>
  <c r="F83" i="30"/>
  <c r="M50" i="28"/>
  <c r="L50" i="28"/>
  <c r="K50" i="28"/>
  <c r="J50" i="28"/>
  <c r="I50" i="28"/>
  <c r="M150" i="28"/>
  <c r="L150" i="28"/>
  <c r="K150" i="28"/>
  <c r="J150" i="28"/>
  <c r="I150" i="28"/>
  <c r="L153" i="28"/>
  <c r="K153" i="28"/>
  <c r="J153" i="28"/>
  <c r="I153" i="28"/>
  <c r="M153" i="28"/>
  <c r="J125" i="28"/>
  <c r="I125" i="28"/>
  <c r="M125" i="28"/>
  <c r="L125" i="28"/>
  <c r="K125" i="28"/>
  <c r="I145" i="28"/>
  <c r="M145" i="28"/>
  <c r="L145" i="28"/>
  <c r="K145" i="28"/>
  <c r="J145" i="28"/>
  <c r="M149" i="28"/>
  <c r="L149" i="28"/>
  <c r="K149" i="28"/>
  <c r="J149" i="28"/>
  <c r="I149" i="28"/>
  <c r="G62" i="28"/>
  <c r="K31" i="28"/>
  <c r="I31" i="28"/>
  <c r="K72" i="28"/>
  <c r="I72" i="28"/>
  <c r="G146" i="28"/>
  <c r="K135" i="28"/>
  <c r="I135" i="28"/>
  <c r="E76" i="28"/>
  <c r="J81" i="28"/>
  <c r="L81" i="28"/>
  <c r="O53" i="30"/>
  <c r="O79" i="30"/>
  <c r="F79" i="30"/>
  <c r="L101" i="25"/>
  <c r="L85" i="25"/>
  <c r="O58" i="25"/>
  <c r="F58" i="25"/>
  <c r="F259" i="24"/>
  <c r="H259" i="24"/>
  <c r="L99" i="25"/>
  <c r="F61" i="25"/>
  <c r="F34" i="25"/>
  <c r="F75" i="25"/>
  <c r="F37" i="25"/>
  <c r="F105" i="25"/>
  <c r="F78" i="25"/>
  <c r="F260" i="24"/>
  <c r="L84" i="25"/>
  <c r="L57" i="25"/>
  <c r="F240" i="24"/>
  <c r="J219" i="24"/>
  <c r="H209" i="24"/>
  <c r="N214" i="24"/>
  <c r="O214" i="24"/>
  <c r="J218" i="24"/>
  <c r="O209" i="24"/>
  <c r="N209" i="24"/>
  <c r="H263" i="24"/>
  <c r="H260" i="24"/>
  <c r="H257" i="24"/>
  <c r="J257" i="24"/>
  <c r="O256" i="24"/>
  <c r="N256" i="24"/>
  <c r="L266" i="24"/>
  <c r="H232" i="24"/>
  <c r="O231" i="24"/>
  <c r="N231" i="24"/>
  <c r="L241" i="24"/>
  <c r="L238" i="24"/>
  <c r="L235" i="24"/>
  <c r="N235" i="24"/>
  <c r="J234" i="24"/>
  <c r="J208" i="24"/>
  <c r="L219" i="24"/>
  <c r="O210" i="24"/>
  <c r="N210" i="24"/>
  <c r="O208" i="24"/>
  <c r="N208" i="24"/>
  <c r="F164" i="24"/>
  <c r="H164" i="24"/>
  <c r="L170" i="24"/>
  <c r="H165" i="24"/>
  <c r="F142" i="24"/>
  <c r="J75" i="24"/>
  <c r="F33" i="24"/>
  <c r="H33" i="24"/>
  <c r="N169" i="24"/>
  <c r="O169" i="24"/>
  <c r="H151" i="24"/>
  <c r="F123" i="24"/>
  <c r="N82" i="24"/>
  <c r="O82" i="24"/>
  <c r="F17" i="24"/>
  <c r="H17" i="24"/>
  <c r="H171" i="24"/>
  <c r="O148" i="24"/>
  <c r="N148" i="24"/>
  <c r="J130" i="24"/>
  <c r="L120" i="24"/>
  <c r="J54" i="24"/>
  <c r="O185" i="24"/>
  <c r="N185" i="24"/>
  <c r="L145" i="24"/>
  <c r="H127" i="24"/>
  <c r="F107" i="24"/>
  <c r="H107" i="24"/>
  <c r="F80" i="24"/>
  <c r="F53" i="24"/>
  <c r="H53" i="24"/>
  <c r="F197" i="24"/>
  <c r="F166" i="24"/>
  <c r="F146" i="24"/>
  <c r="F75" i="24"/>
  <c r="F56" i="24"/>
  <c r="L172" i="24"/>
  <c r="F149" i="24"/>
  <c r="O78" i="24"/>
  <c r="N78" i="24"/>
  <c r="F59" i="24"/>
  <c r="O191" i="24"/>
  <c r="N191" i="24"/>
  <c r="H188" i="24"/>
  <c r="L189" i="24"/>
  <c r="H190" i="24"/>
  <c r="L191" i="24"/>
  <c r="O166" i="24"/>
  <c r="N166" i="24"/>
  <c r="O144" i="24"/>
  <c r="N144" i="24"/>
  <c r="F122" i="24"/>
  <c r="O81" i="24"/>
  <c r="N81" i="24"/>
  <c r="F62" i="24"/>
  <c r="H191" i="24"/>
  <c r="H131" i="24"/>
  <c r="F103" i="24"/>
  <c r="H103" i="24"/>
  <c r="O76" i="24"/>
  <c r="N76" i="24"/>
  <c r="J53" i="24"/>
  <c r="W91" i="19"/>
  <c r="W79" i="19"/>
  <c r="R53" i="19"/>
  <c r="R31" i="19"/>
  <c r="R12" i="19"/>
  <c r="W149" i="19"/>
  <c r="W133" i="19"/>
  <c r="O119" i="19"/>
  <c r="O105" i="19"/>
  <c r="I140" i="17"/>
  <c r="K140" i="17"/>
  <c r="G121" i="17"/>
  <c r="K122" i="17"/>
  <c r="I122" i="17"/>
  <c r="F161" i="17"/>
  <c r="M143" i="17"/>
  <c r="K143" i="17"/>
  <c r="J143" i="17"/>
  <c r="I143" i="17"/>
  <c r="L143" i="17"/>
  <c r="Z19" i="17"/>
  <c r="X19" i="17"/>
  <c r="W19" i="17"/>
  <c r="Y19" i="17"/>
  <c r="Q23" i="14"/>
  <c r="M103" i="13"/>
  <c r="L103" i="13"/>
  <c r="K103" i="13"/>
  <c r="J103" i="13"/>
  <c r="I103" i="13"/>
  <c r="K55" i="13"/>
  <c r="I55" i="13"/>
  <c r="M11" i="13"/>
  <c r="L11" i="13"/>
  <c r="K11" i="13"/>
  <c r="J11" i="13"/>
  <c r="I11" i="13"/>
  <c r="V22" i="12"/>
  <c r="U22" i="12"/>
  <c r="U31" i="12"/>
  <c r="X31" i="12"/>
  <c r="V31" i="12"/>
  <c r="E56" i="12"/>
  <c r="L150" i="13"/>
  <c r="J150" i="13"/>
  <c r="J98" i="13"/>
  <c r="L98" i="13"/>
  <c r="Z8" i="13"/>
  <c r="X8" i="13"/>
  <c r="J108" i="10"/>
  <c r="K94" i="13"/>
  <c r="J94" i="13"/>
  <c r="I94" i="13"/>
  <c r="M94" i="13"/>
  <c r="L94" i="13"/>
  <c r="L47" i="13"/>
  <c r="K47" i="13"/>
  <c r="J47" i="13"/>
  <c r="I47" i="13"/>
  <c r="M47" i="13"/>
  <c r="K24" i="12"/>
  <c r="L24" i="12"/>
  <c r="C34" i="13"/>
  <c r="M39" i="12"/>
  <c r="L39" i="12"/>
  <c r="K39" i="12"/>
  <c r="J39" i="12"/>
  <c r="I39" i="12"/>
  <c r="N39" i="12"/>
  <c r="N40" i="12"/>
  <c r="M127" i="13"/>
  <c r="L127" i="13"/>
  <c r="K127" i="13"/>
  <c r="J127" i="13"/>
  <c r="I127" i="13"/>
  <c r="H83" i="8"/>
  <c r="J83" i="8"/>
  <c r="H141" i="8"/>
  <c r="J141" i="8"/>
  <c r="J175" i="8"/>
  <c r="L175" i="8"/>
  <c r="F188" i="8"/>
  <c r="H188" i="8"/>
  <c r="J10" i="12"/>
  <c r="I10" i="12"/>
  <c r="T43" i="5"/>
  <c r="V43" i="5"/>
  <c r="M52" i="6"/>
  <c r="L52" i="6"/>
  <c r="K52" i="6"/>
  <c r="J52" i="6"/>
  <c r="I52" i="6"/>
  <c r="L10" i="5"/>
  <c r="J10" i="5"/>
  <c r="V17" i="6"/>
  <c r="U17" i="6"/>
  <c r="T17" i="6"/>
  <c r="S17" i="6"/>
  <c r="W17" i="6"/>
  <c r="K32" i="6"/>
  <c r="J32" i="6"/>
  <c r="I32" i="6"/>
  <c r="M32" i="6"/>
  <c r="L32" i="6"/>
  <c r="K48" i="2"/>
  <c r="J48" i="2"/>
  <c r="L48" i="2"/>
  <c r="N48" i="2"/>
  <c r="M48" i="2"/>
  <c r="H187" i="3"/>
  <c r="G187" i="3"/>
  <c r="S20" i="5"/>
  <c r="U20" i="5"/>
  <c r="T26" i="6"/>
  <c r="V26" i="6"/>
  <c r="J44" i="5"/>
  <c r="L44" i="5"/>
  <c r="K22" i="2"/>
  <c r="N22" i="2"/>
  <c r="M22" i="2"/>
  <c r="L22" i="2"/>
  <c r="J22" i="2"/>
  <c r="N24" i="2"/>
  <c r="N23" i="2"/>
  <c r="M14" i="41"/>
  <c r="N14" i="41"/>
  <c r="L14" i="41"/>
  <c r="Q14" i="41"/>
  <c r="P14" i="41"/>
  <c r="N137" i="42"/>
  <c r="O137" i="42"/>
  <c r="AE13" i="35"/>
  <c r="AF13" i="35"/>
  <c r="AN16" i="35"/>
  <c r="AO16" i="35"/>
  <c r="H35" i="35"/>
  <c r="I35" i="35"/>
  <c r="N57" i="31"/>
  <c r="O57" i="31"/>
  <c r="O235" i="30"/>
  <c r="F235" i="30"/>
  <c r="O138" i="43"/>
  <c r="N138" i="43"/>
  <c r="M138" i="43"/>
  <c r="L138" i="43"/>
  <c r="I140" i="43"/>
  <c r="H140" i="43"/>
  <c r="K140" i="43" s="1"/>
  <c r="G140" i="43"/>
  <c r="M140" i="43"/>
  <c r="L140" i="43"/>
  <c r="I138" i="43"/>
  <c r="H138" i="43"/>
  <c r="K138" i="43" s="1"/>
  <c r="G138" i="43"/>
  <c r="F146" i="43"/>
  <c r="F10" i="41"/>
  <c r="I10" i="41"/>
  <c r="H10" i="41"/>
  <c r="S14" i="41"/>
  <c r="R14" i="41"/>
  <c r="I8" i="41"/>
  <c r="H8" i="41"/>
  <c r="J8" i="41"/>
  <c r="M8" i="41"/>
  <c r="L8" i="41"/>
  <c r="M145" i="41"/>
  <c r="L145" i="41"/>
  <c r="O145" i="41"/>
  <c r="N145" i="41"/>
  <c r="S11" i="41"/>
  <c r="Q11" i="41"/>
  <c r="P11" i="41"/>
  <c r="R11" i="41"/>
  <c r="T11" i="41"/>
  <c r="N139" i="42"/>
  <c r="O139" i="42"/>
  <c r="N145" i="42"/>
  <c r="O145" i="42"/>
  <c r="I144" i="41"/>
  <c r="H144" i="41"/>
  <c r="K144" i="41" s="1"/>
  <c r="G144" i="41"/>
  <c r="M144" i="41"/>
  <c r="L144" i="41"/>
  <c r="H134" i="40"/>
  <c r="I134" i="40"/>
  <c r="G134" i="40"/>
  <c r="M134" i="40"/>
  <c r="L134" i="40"/>
  <c r="I135" i="40"/>
  <c r="I137" i="40"/>
  <c r="I138" i="40"/>
  <c r="I136" i="40"/>
  <c r="M10" i="40"/>
  <c r="L10" i="40"/>
  <c r="N10" i="40"/>
  <c r="Q10" i="40"/>
  <c r="P10" i="40"/>
  <c r="F6" i="38"/>
  <c r="I6" i="38"/>
  <c r="H6" i="38"/>
  <c r="F12" i="38"/>
  <c r="F11" i="38"/>
  <c r="F9" i="38"/>
  <c r="S8" i="40"/>
  <c r="R8" i="40"/>
  <c r="AN33" i="35"/>
  <c r="AO33" i="35"/>
  <c r="O11" i="35"/>
  <c r="O9" i="35"/>
  <c r="BA13" i="35"/>
  <c r="AZ13" i="35"/>
  <c r="AY13" i="35"/>
  <c r="AX13" i="35"/>
  <c r="BB13" i="35"/>
  <c r="Y12" i="35"/>
  <c r="X12" i="35"/>
  <c r="AE14" i="35"/>
  <c r="AF14" i="35"/>
  <c r="AO39" i="35"/>
  <c r="I30" i="35"/>
  <c r="H30" i="35"/>
  <c r="J77" i="31"/>
  <c r="L77" i="31"/>
  <c r="O37" i="33"/>
  <c r="N37" i="33"/>
  <c r="F86" i="31"/>
  <c r="Y35" i="35"/>
  <c r="X35" i="35"/>
  <c r="I14" i="35"/>
  <c r="H14" i="35"/>
  <c r="N79" i="33"/>
  <c r="N58" i="33"/>
  <c r="J86" i="31"/>
  <c r="P15" i="35"/>
  <c r="O15" i="35"/>
  <c r="J65" i="31"/>
  <c r="L85" i="31"/>
  <c r="O53" i="31"/>
  <c r="N53" i="31"/>
  <c r="O77" i="31"/>
  <c r="N77" i="31"/>
  <c r="L279" i="30"/>
  <c r="N279" i="30"/>
  <c r="H261" i="30"/>
  <c r="J261" i="30"/>
  <c r="O233" i="30"/>
  <c r="N233" i="30"/>
  <c r="J215" i="30"/>
  <c r="L215" i="30"/>
  <c r="F197" i="30"/>
  <c r="H197" i="30"/>
  <c r="H187" i="30"/>
  <c r="J187" i="30"/>
  <c r="H62" i="31"/>
  <c r="L109" i="31"/>
  <c r="L38" i="31"/>
  <c r="L62" i="31"/>
  <c r="L97" i="31"/>
  <c r="N97" i="31"/>
  <c r="H278" i="30"/>
  <c r="J278" i="30"/>
  <c r="F260" i="30"/>
  <c r="J232" i="30"/>
  <c r="L232" i="30"/>
  <c r="F214" i="30"/>
  <c r="H214" i="30"/>
  <c r="L194" i="30"/>
  <c r="O186" i="30"/>
  <c r="F186" i="30"/>
  <c r="AQ16" i="35"/>
  <c r="AP16" i="35"/>
  <c r="H108" i="31"/>
  <c r="H40" i="31"/>
  <c r="H64" i="31"/>
  <c r="J64" i="31"/>
  <c r="H61" i="31"/>
  <c r="J61" i="31"/>
  <c r="H104" i="31"/>
  <c r="J104" i="31"/>
  <c r="H60" i="31"/>
  <c r="J60" i="31"/>
  <c r="J260" i="30"/>
  <c r="H240" i="30"/>
  <c r="F212" i="30"/>
  <c r="F99" i="31"/>
  <c r="F104" i="31"/>
  <c r="F60" i="31"/>
  <c r="F84" i="31"/>
  <c r="F108" i="31"/>
  <c r="F251" i="30"/>
  <c r="H251" i="30"/>
  <c r="J233" i="30"/>
  <c r="L233" i="30"/>
  <c r="F207" i="30"/>
  <c r="H207" i="30"/>
  <c r="J189" i="30"/>
  <c r="L189" i="30"/>
  <c r="O60" i="33"/>
  <c r="O80" i="33"/>
  <c r="O77" i="33"/>
  <c r="H84" i="31"/>
  <c r="F276" i="30"/>
  <c r="L256" i="30"/>
  <c r="H238" i="30"/>
  <c r="O210" i="30"/>
  <c r="N210" i="30"/>
  <c r="J192" i="30"/>
  <c r="J163" i="30"/>
  <c r="L163" i="30"/>
  <c r="F145" i="30"/>
  <c r="H145" i="30"/>
  <c r="L125" i="30"/>
  <c r="N125" i="30"/>
  <c r="L171" i="30"/>
  <c r="J152" i="30"/>
  <c r="L152" i="30"/>
  <c r="L142" i="30"/>
  <c r="N142" i="30"/>
  <c r="H124" i="30"/>
  <c r="J124" i="30"/>
  <c r="J166" i="30"/>
  <c r="H149" i="30"/>
  <c r="L174" i="30"/>
  <c r="J142" i="30"/>
  <c r="H122" i="30"/>
  <c r="L168" i="30"/>
  <c r="H172" i="30"/>
  <c r="L170" i="30"/>
  <c r="O141" i="30"/>
  <c r="N141" i="30"/>
  <c r="O144" i="30"/>
  <c r="N144" i="30"/>
  <c r="J126" i="30"/>
  <c r="H85" i="30"/>
  <c r="J65" i="30"/>
  <c r="O81" i="30"/>
  <c r="N81" i="30"/>
  <c r="L81" i="30"/>
  <c r="L87" i="30"/>
  <c r="J61" i="30"/>
  <c r="J82" i="30"/>
  <c r="L82" i="30"/>
  <c r="H58" i="30"/>
  <c r="J58" i="30"/>
  <c r="H81" i="30"/>
  <c r="I83" i="28"/>
  <c r="M83" i="28"/>
  <c r="L83" i="28"/>
  <c r="K83" i="28"/>
  <c r="J83" i="28"/>
  <c r="I66" i="28"/>
  <c r="M66" i="28"/>
  <c r="L66" i="28"/>
  <c r="K66" i="28"/>
  <c r="J66" i="28"/>
  <c r="J80" i="28"/>
  <c r="I80" i="28"/>
  <c r="M80" i="28"/>
  <c r="L80" i="28"/>
  <c r="K80" i="28"/>
  <c r="F34" i="28"/>
  <c r="D146" i="28"/>
  <c r="K68" i="28"/>
  <c r="J68" i="28"/>
  <c r="I68" i="28"/>
  <c r="H76" i="28"/>
  <c r="M68" i="28"/>
  <c r="L68" i="28"/>
  <c r="K51" i="28"/>
  <c r="J51" i="28"/>
  <c r="I51" i="28"/>
  <c r="M51" i="28"/>
  <c r="L51" i="28"/>
  <c r="D20" i="28"/>
  <c r="C146" i="28"/>
  <c r="L112" i="28"/>
  <c r="J112" i="28"/>
  <c r="I112" i="28"/>
  <c r="M112" i="28"/>
  <c r="K112" i="28"/>
  <c r="D76" i="28"/>
  <c r="L47" i="28"/>
  <c r="K47" i="28"/>
  <c r="J47" i="28"/>
  <c r="I47" i="28"/>
  <c r="M47" i="28"/>
  <c r="M61" i="28"/>
  <c r="L61" i="28"/>
  <c r="K61" i="28"/>
  <c r="J61" i="28"/>
  <c r="I61" i="28"/>
  <c r="F57" i="30"/>
  <c r="F77" i="30"/>
  <c r="M84" i="28"/>
  <c r="L84" i="28"/>
  <c r="K84" i="28"/>
  <c r="J84" i="28"/>
  <c r="I84" i="28"/>
  <c r="M67" i="28"/>
  <c r="L67" i="28"/>
  <c r="K67" i="28"/>
  <c r="J67" i="28"/>
  <c r="I67" i="28"/>
  <c r="F20" i="28"/>
  <c r="M158" i="28"/>
  <c r="L158" i="28"/>
  <c r="K158" i="28"/>
  <c r="J158" i="28"/>
  <c r="I158" i="28"/>
  <c r="K130" i="28"/>
  <c r="J130" i="28"/>
  <c r="I130" i="28"/>
  <c r="M130" i="28"/>
  <c r="L130" i="28"/>
  <c r="J134" i="28"/>
  <c r="I134" i="28"/>
  <c r="M134" i="28"/>
  <c r="L134" i="28"/>
  <c r="K134" i="28"/>
  <c r="I154" i="28"/>
  <c r="M154" i="28"/>
  <c r="L154" i="28"/>
  <c r="K154" i="28"/>
  <c r="J154" i="28"/>
  <c r="M157" i="28"/>
  <c r="L157" i="28"/>
  <c r="K157" i="28"/>
  <c r="J157" i="28"/>
  <c r="I157" i="28"/>
  <c r="G48" i="28"/>
  <c r="G132" i="28"/>
  <c r="I81" i="28"/>
  <c r="K81" i="28"/>
  <c r="L8" i="28"/>
  <c r="J8" i="28"/>
  <c r="E20" i="28"/>
  <c r="L12" i="28"/>
  <c r="J12" i="28"/>
  <c r="L89" i="28"/>
  <c r="J89" i="28"/>
  <c r="E104" i="28"/>
  <c r="L96" i="28"/>
  <c r="J96" i="28"/>
  <c r="E146" i="28"/>
  <c r="F101" i="25"/>
  <c r="L55" i="25"/>
  <c r="F256" i="24"/>
  <c r="F85" i="25"/>
  <c r="N56" i="25"/>
  <c r="O56" i="25"/>
  <c r="F241" i="24"/>
  <c r="H241" i="24"/>
  <c r="F99" i="25"/>
  <c r="O59" i="25"/>
  <c r="N59" i="25"/>
  <c r="O32" i="25"/>
  <c r="N32" i="25"/>
  <c r="L102" i="25"/>
  <c r="L64" i="25"/>
  <c r="O35" i="25"/>
  <c r="N35" i="25"/>
  <c r="O103" i="25"/>
  <c r="N103" i="25"/>
  <c r="O76" i="25"/>
  <c r="N76" i="25"/>
  <c r="F234" i="24"/>
  <c r="F84" i="25"/>
  <c r="F57" i="25"/>
  <c r="F232" i="24"/>
  <c r="L218" i="24"/>
  <c r="F214" i="24"/>
  <c r="F209" i="24"/>
  <c r="H256" i="24"/>
  <c r="J256" i="24"/>
  <c r="H266" i="24"/>
  <c r="O262" i="24"/>
  <c r="N262" i="24"/>
  <c r="N259" i="24"/>
  <c r="O259" i="24"/>
  <c r="L234" i="24"/>
  <c r="O234" i="24"/>
  <c r="N234" i="24"/>
  <c r="J240" i="24"/>
  <c r="J237" i="24"/>
  <c r="J216" i="24"/>
  <c r="F190" i="24"/>
  <c r="J211" i="24"/>
  <c r="F210" i="24"/>
  <c r="O213" i="24"/>
  <c r="N213" i="24"/>
  <c r="F208" i="24"/>
  <c r="H163" i="24"/>
  <c r="J172" i="24"/>
  <c r="O167" i="24"/>
  <c r="N167" i="24"/>
  <c r="L130" i="24"/>
  <c r="O120" i="24"/>
  <c r="N120" i="24"/>
  <c r="F131" i="24"/>
  <c r="H121" i="24"/>
  <c r="F82" i="24"/>
  <c r="J170" i="24"/>
  <c r="F148" i="24"/>
  <c r="L128" i="24"/>
  <c r="J81" i="24"/>
  <c r="L81" i="24"/>
  <c r="J62" i="24"/>
  <c r="L62" i="24"/>
  <c r="J174" i="24"/>
  <c r="F153" i="24"/>
  <c r="F99" i="24"/>
  <c r="H99" i="24"/>
  <c r="H78" i="24"/>
  <c r="J78" i="24"/>
  <c r="F61" i="24"/>
  <c r="H61" i="24"/>
  <c r="H175" i="24"/>
  <c r="H144" i="24"/>
  <c r="O124" i="24"/>
  <c r="N124" i="24"/>
  <c r="H54" i="24"/>
  <c r="F105" i="24"/>
  <c r="H105" i="24"/>
  <c r="H76" i="24"/>
  <c r="H57" i="24"/>
  <c r="O186" i="24"/>
  <c r="N186" i="24"/>
  <c r="L193" i="24"/>
  <c r="O190" i="24"/>
  <c r="N190" i="24"/>
  <c r="J191" i="24"/>
  <c r="J193" i="24"/>
  <c r="F165" i="24"/>
  <c r="H142" i="24"/>
  <c r="H120" i="24"/>
  <c r="F81" i="24"/>
  <c r="F188" i="24"/>
  <c r="J129" i="24"/>
  <c r="F19" i="24"/>
  <c r="H19" i="24"/>
  <c r="S21" i="22"/>
  <c r="AB12" i="22"/>
  <c r="AA12" i="22"/>
  <c r="Z12" i="22"/>
  <c r="Y12" i="22"/>
  <c r="X12" i="22"/>
  <c r="O51" i="19"/>
  <c r="W37" i="19"/>
  <c r="O135" i="19"/>
  <c r="R89" i="19"/>
  <c r="M137" i="17"/>
  <c r="L137" i="17"/>
  <c r="K137" i="17"/>
  <c r="J137" i="17"/>
  <c r="I137" i="17"/>
  <c r="I88" i="17"/>
  <c r="K88" i="17"/>
  <c r="K54" i="17"/>
  <c r="I54" i="17"/>
  <c r="I125" i="17"/>
  <c r="H133" i="17"/>
  <c r="M125" i="17"/>
  <c r="L125" i="17"/>
  <c r="K125" i="17"/>
  <c r="J125" i="17"/>
  <c r="H121" i="17"/>
  <c r="K118" i="17"/>
  <c r="J118" i="17"/>
  <c r="M118" i="17"/>
  <c r="L118" i="17"/>
  <c r="I118" i="17"/>
  <c r="C147" i="17"/>
  <c r="E147" i="17"/>
  <c r="J96" i="17"/>
  <c r="L96" i="17"/>
  <c r="D79" i="17"/>
  <c r="L80" i="17"/>
  <c r="J80" i="17"/>
  <c r="U9" i="16"/>
  <c r="M95" i="13"/>
  <c r="L95" i="13"/>
  <c r="K95" i="13"/>
  <c r="J95" i="13"/>
  <c r="I95" i="13"/>
  <c r="I46" i="13"/>
  <c r="K46" i="13"/>
  <c r="I126" i="13"/>
  <c r="M126" i="13"/>
  <c r="L126" i="13"/>
  <c r="K126" i="13"/>
  <c r="J126" i="13"/>
  <c r="U51" i="12"/>
  <c r="X51" i="12"/>
  <c r="V51" i="12"/>
  <c r="W30" i="12"/>
  <c r="C55" i="12"/>
  <c r="L8" i="12"/>
  <c r="K8" i="12"/>
  <c r="J140" i="13"/>
  <c r="I140" i="13"/>
  <c r="M140" i="13"/>
  <c r="L140" i="13"/>
  <c r="K140" i="13"/>
  <c r="L89" i="13"/>
  <c r="J89" i="13"/>
  <c r="H83" i="10"/>
  <c r="J83" i="10"/>
  <c r="K85" i="13"/>
  <c r="J85" i="13"/>
  <c r="I85" i="13"/>
  <c r="M85" i="13"/>
  <c r="L85" i="13"/>
  <c r="K33" i="13"/>
  <c r="J33" i="13"/>
  <c r="I33" i="13"/>
  <c r="M33" i="13"/>
  <c r="L33" i="13"/>
  <c r="F107" i="10"/>
  <c r="L16" i="12"/>
  <c r="K16" i="12"/>
  <c r="X33" i="12"/>
  <c r="V33" i="12"/>
  <c r="U33" i="12"/>
  <c r="H84" i="10"/>
  <c r="J59" i="10"/>
  <c r="O60" i="8"/>
  <c r="F60" i="8"/>
  <c r="F253" i="8"/>
  <c r="H253" i="8"/>
  <c r="O123" i="8"/>
  <c r="W25" i="5"/>
  <c r="V25" i="5"/>
  <c r="U25" i="5"/>
  <c r="T25" i="5"/>
  <c r="S25" i="5"/>
  <c r="W27" i="5"/>
  <c r="W28" i="5"/>
  <c r="W26" i="5"/>
  <c r="F281" i="8"/>
  <c r="L165" i="8"/>
  <c r="F100" i="8"/>
  <c r="H100" i="8"/>
  <c r="J44" i="12"/>
  <c r="I44" i="12"/>
  <c r="F257" i="8"/>
  <c r="M66" i="2"/>
  <c r="J66" i="2"/>
  <c r="L66" i="2"/>
  <c r="K66" i="2"/>
  <c r="L39" i="5"/>
  <c r="J39" i="5"/>
  <c r="F17" i="2"/>
  <c r="S38" i="5"/>
  <c r="U38" i="5"/>
  <c r="U21" i="5"/>
  <c r="S21" i="5"/>
  <c r="M7" i="2"/>
  <c r="L7" i="2"/>
  <c r="K7" i="2"/>
  <c r="N7" i="2"/>
  <c r="J7" i="2"/>
  <c r="N9" i="2"/>
  <c r="N8" i="2"/>
  <c r="Q8" i="41"/>
  <c r="T8" i="41"/>
  <c r="S8" i="41"/>
  <c r="R8" i="41"/>
  <c r="P8" i="41"/>
  <c r="F146" i="41"/>
  <c r="H136" i="41"/>
  <c r="K136" i="41" s="1"/>
  <c r="G136" i="41"/>
  <c r="I136" i="41"/>
  <c r="I137" i="41"/>
  <c r="M136" i="41"/>
  <c r="I145" i="41"/>
  <c r="I142" i="41"/>
  <c r="L136" i="41"/>
  <c r="R9" i="40"/>
  <c r="S9" i="40"/>
  <c r="Y11" i="35"/>
  <c r="X11" i="35"/>
  <c r="AO15" i="35"/>
  <c r="AN15" i="35"/>
  <c r="AQ15" i="35"/>
  <c r="AP15" i="35"/>
  <c r="AR15" i="35"/>
  <c r="AO18" i="35"/>
  <c r="AN18" i="35"/>
  <c r="AR18" i="35"/>
  <c r="AQ18" i="35"/>
  <c r="AP18" i="35"/>
  <c r="O38" i="33"/>
  <c r="N38" i="33"/>
  <c r="N104" i="33"/>
  <c r="O104" i="33"/>
  <c r="N82" i="33"/>
  <c r="O101" i="31"/>
  <c r="N101" i="31"/>
  <c r="H253" i="30"/>
  <c r="J253" i="30"/>
  <c r="L280" i="30"/>
  <c r="D146" i="43"/>
  <c r="H145" i="43"/>
  <c r="K145" i="43" s="1"/>
  <c r="G145" i="43"/>
  <c r="I145" i="43"/>
  <c r="M136" i="43"/>
  <c r="J146" i="43"/>
  <c r="L136" i="43"/>
  <c r="O136" i="43"/>
  <c r="N136" i="43"/>
  <c r="H144" i="42"/>
  <c r="G144" i="42"/>
  <c r="I145" i="42"/>
  <c r="H145" i="42"/>
  <c r="G145" i="42"/>
  <c r="M145" i="42"/>
  <c r="L145" i="42"/>
  <c r="T9" i="41"/>
  <c r="S9" i="41"/>
  <c r="R9" i="41"/>
  <c r="Q9" i="41"/>
  <c r="P9" i="41"/>
  <c r="F13" i="41"/>
  <c r="I13" i="41"/>
  <c r="H13" i="41"/>
  <c r="M6" i="41"/>
  <c r="K16" i="41"/>
  <c r="N6" i="41"/>
  <c r="L6" i="41"/>
  <c r="N8" i="41"/>
  <c r="N15" i="41"/>
  <c r="Q6" i="41"/>
  <c r="P6" i="41"/>
  <c r="N12" i="41"/>
  <c r="N140" i="43"/>
  <c r="O140" i="43"/>
  <c r="I11" i="41"/>
  <c r="H11" i="41"/>
  <c r="J11" i="41"/>
  <c r="C146" i="42"/>
  <c r="O136" i="42"/>
  <c r="N136" i="42"/>
  <c r="D16" i="41"/>
  <c r="I141" i="41"/>
  <c r="H141" i="41"/>
  <c r="G141" i="41"/>
  <c r="L141" i="41"/>
  <c r="M141" i="41"/>
  <c r="O134" i="38"/>
  <c r="N134" i="38"/>
  <c r="M134" i="38"/>
  <c r="K134" i="38"/>
  <c r="L134" i="38"/>
  <c r="K135" i="38"/>
  <c r="K136" i="38"/>
  <c r="K138" i="38"/>
  <c r="K137" i="38"/>
  <c r="D129" i="37"/>
  <c r="R6" i="40"/>
  <c r="S6" i="40"/>
  <c r="Y40" i="35"/>
  <c r="AO38" i="35"/>
  <c r="AN38" i="35"/>
  <c r="BB14" i="35"/>
  <c r="BA14" i="35"/>
  <c r="AZ14" i="35"/>
  <c r="AY14" i="35"/>
  <c r="AX14" i="35"/>
  <c r="Y13" i="35"/>
  <c r="X13" i="35"/>
  <c r="AE8" i="35"/>
  <c r="AF8" i="35"/>
  <c r="AE15" i="35"/>
  <c r="AF15" i="35"/>
  <c r="AO11" i="35"/>
  <c r="AN11" i="35"/>
  <c r="AQ11" i="35"/>
  <c r="AP11" i="35"/>
  <c r="AR11" i="35"/>
  <c r="L126" i="37"/>
  <c r="K126" i="37"/>
  <c r="N126" i="37"/>
  <c r="O126" i="37"/>
  <c r="M126" i="37"/>
  <c r="AO36" i="35"/>
  <c r="I37" i="35"/>
  <c r="H37" i="35"/>
  <c r="Y37" i="35"/>
  <c r="X37" i="35"/>
  <c r="I16" i="35"/>
  <c r="H16" i="35"/>
  <c r="N81" i="33"/>
  <c r="N60" i="33"/>
  <c r="J40" i="31"/>
  <c r="J81" i="31"/>
  <c r="P18" i="35"/>
  <c r="O18" i="35"/>
  <c r="N10" i="33"/>
  <c r="F83" i="31"/>
  <c r="N76" i="31"/>
  <c r="O76" i="31"/>
  <c r="O81" i="31"/>
  <c r="N81" i="31"/>
  <c r="O279" i="30"/>
  <c r="F279" i="30"/>
  <c r="J251" i="30"/>
  <c r="L251" i="30"/>
  <c r="F233" i="30"/>
  <c r="H233" i="30"/>
  <c r="L213" i="30"/>
  <c r="N213" i="30"/>
  <c r="H195" i="30"/>
  <c r="J195" i="30"/>
  <c r="H36" i="31"/>
  <c r="J36" i="31"/>
  <c r="L33" i="31"/>
  <c r="N33" i="31"/>
  <c r="L57" i="31"/>
  <c r="L81" i="31"/>
  <c r="L105" i="31"/>
  <c r="N258" i="30"/>
  <c r="O258" i="30"/>
  <c r="J240" i="30"/>
  <c r="L240" i="30"/>
  <c r="L230" i="30"/>
  <c r="N230" i="30"/>
  <c r="H212" i="30"/>
  <c r="J212" i="30"/>
  <c r="F194" i="30"/>
  <c r="AQ12" i="35"/>
  <c r="AP12" i="35"/>
  <c r="H59" i="31"/>
  <c r="H75" i="31"/>
  <c r="J75" i="31"/>
  <c r="H80" i="31"/>
  <c r="J80" i="31"/>
  <c r="H55" i="31"/>
  <c r="J55" i="31"/>
  <c r="H79" i="31"/>
  <c r="J79" i="31"/>
  <c r="O278" i="30"/>
  <c r="N278" i="30"/>
  <c r="L258" i="30"/>
  <c r="J230" i="30"/>
  <c r="H210" i="30"/>
  <c r="O190" i="30"/>
  <c r="N190" i="30"/>
  <c r="N38" i="31"/>
  <c r="O38" i="31"/>
  <c r="F107" i="31"/>
  <c r="F36" i="31"/>
  <c r="F79" i="31"/>
  <c r="F103" i="31"/>
  <c r="H103" i="31"/>
  <c r="J277" i="30"/>
  <c r="L277" i="30"/>
  <c r="F283" i="30"/>
  <c r="F259" i="30"/>
  <c r="H259" i="30"/>
  <c r="J241" i="30"/>
  <c r="L241" i="30"/>
  <c r="L231" i="30"/>
  <c r="N231" i="30"/>
  <c r="F215" i="30"/>
  <c r="H215" i="30"/>
  <c r="J197" i="30"/>
  <c r="L197" i="30"/>
  <c r="L187" i="30"/>
  <c r="N187" i="30"/>
  <c r="O82" i="33"/>
  <c r="O79" i="33"/>
  <c r="H274" i="30"/>
  <c r="F210" i="30"/>
  <c r="L190" i="30"/>
  <c r="F153" i="30"/>
  <c r="H153" i="30"/>
  <c r="H143" i="30"/>
  <c r="J143" i="30"/>
  <c r="F125" i="30"/>
  <c r="O125" i="30"/>
  <c r="N169" i="30"/>
  <c r="O169" i="30"/>
  <c r="L150" i="30"/>
  <c r="O142" i="30"/>
  <c r="F142" i="30"/>
  <c r="O165" i="30"/>
  <c r="N165" i="30"/>
  <c r="J171" i="30"/>
  <c r="J150" i="30"/>
  <c r="H130" i="30"/>
  <c r="F174" i="30"/>
  <c r="J172" i="30"/>
  <c r="L172" i="30"/>
  <c r="F141" i="30"/>
  <c r="H141" i="30"/>
  <c r="J123" i="30"/>
  <c r="F173" i="30"/>
  <c r="F144" i="30"/>
  <c r="L124" i="30"/>
  <c r="H175" i="30"/>
  <c r="L78" i="30"/>
  <c r="N78" i="30"/>
  <c r="O78" i="30"/>
  <c r="L56" i="30"/>
  <c r="N56" i="30"/>
  <c r="L65" i="30"/>
  <c r="L59" i="30"/>
  <c r="J79" i="30"/>
  <c r="J56" i="30"/>
  <c r="H64" i="30"/>
  <c r="J64" i="30"/>
  <c r="H34" i="28"/>
  <c r="M26" i="28"/>
  <c r="L26" i="28"/>
  <c r="K26" i="28"/>
  <c r="J26" i="28"/>
  <c r="I26" i="28"/>
  <c r="M9" i="28"/>
  <c r="L9" i="28"/>
  <c r="K9" i="28"/>
  <c r="J9" i="28"/>
  <c r="I9" i="28"/>
  <c r="F160" i="28"/>
  <c r="C90" i="28"/>
  <c r="K85" i="28"/>
  <c r="J85" i="28"/>
  <c r="I85" i="28"/>
  <c r="M85" i="28"/>
  <c r="L85" i="28"/>
  <c r="L82" i="28"/>
  <c r="K82" i="28"/>
  <c r="J82" i="28"/>
  <c r="I82" i="28"/>
  <c r="H90" i="28"/>
  <c r="M82" i="28"/>
  <c r="L65" i="28"/>
  <c r="K65" i="28"/>
  <c r="J65" i="28"/>
  <c r="I65" i="28"/>
  <c r="M65" i="28"/>
  <c r="M109" i="28"/>
  <c r="K109" i="28"/>
  <c r="J109" i="28"/>
  <c r="L109" i="28"/>
  <c r="I109" i="28"/>
  <c r="M79" i="28"/>
  <c r="L79" i="28"/>
  <c r="K79" i="28"/>
  <c r="J79" i="28"/>
  <c r="I79" i="28"/>
  <c r="F54" i="30"/>
  <c r="H54" i="30"/>
  <c r="F53" i="30"/>
  <c r="H53" i="30"/>
  <c r="F85" i="30"/>
  <c r="L93" i="28"/>
  <c r="J93" i="28"/>
  <c r="M93" i="28"/>
  <c r="K93" i="28"/>
  <c r="I93" i="28"/>
  <c r="K139" i="28"/>
  <c r="J139" i="28"/>
  <c r="I139" i="28"/>
  <c r="M139" i="28"/>
  <c r="L139" i="28"/>
  <c r="J142" i="28"/>
  <c r="I142" i="28"/>
  <c r="M142" i="28"/>
  <c r="L142" i="28"/>
  <c r="K142" i="28"/>
  <c r="L97" i="28"/>
  <c r="K97" i="28"/>
  <c r="J97" i="28"/>
  <c r="I97" i="28"/>
  <c r="M97" i="28"/>
  <c r="H104" i="28"/>
  <c r="G90" i="28"/>
  <c r="G20" i="28"/>
  <c r="K12" i="28"/>
  <c r="I12" i="28"/>
  <c r="K89" i="28"/>
  <c r="I89" i="28"/>
  <c r="G160" i="28"/>
  <c r="L29" i="28"/>
  <c r="J29" i="28"/>
  <c r="L113" i="28"/>
  <c r="J113" i="28"/>
  <c r="O55" i="30"/>
  <c r="F55" i="30"/>
  <c r="O99" i="25"/>
  <c r="N99" i="25"/>
  <c r="F55" i="25"/>
  <c r="F230" i="24"/>
  <c r="L39" i="25"/>
  <c r="F233" i="24"/>
  <c r="H233" i="24"/>
  <c r="O97" i="25"/>
  <c r="N97" i="25"/>
  <c r="L53" i="25"/>
  <c r="F102" i="25"/>
  <c r="F64" i="25"/>
  <c r="F265" i="24"/>
  <c r="L97" i="25"/>
  <c r="L59" i="25"/>
  <c r="L108" i="25"/>
  <c r="O82" i="25"/>
  <c r="N82" i="25"/>
  <c r="O55" i="25"/>
  <c r="N55" i="25"/>
  <c r="H217" i="24"/>
  <c r="J207" i="24"/>
  <c r="H212" i="24"/>
  <c r="F217" i="24"/>
  <c r="H207" i="24"/>
  <c r="O258" i="24"/>
  <c r="N258" i="24"/>
  <c r="H255" i="24"/>
  <c r="F264" i="24"/>
  <c r="O261" i="24"/>
  <c r="L258" i="24"/>
  <c r="J236" i="24"/>
  <c r="L233" i="24"/>
  <c r="L230" i="24"/>
  <c r="H236" i="24"/>
  <c r="L214" i="24"/>
  <c r="L209" i="24"/>
  <c r="F218" i="24"/>
  <c r="H208" i="24"/>
  <c r="F213" i="24"/>
  <c r="F216" i="24"/>
  <c r="F194" i="24"/>
  <c r="F169" i="24"/>
  <c r="H148" i="24"/>
  <c r="F120" i="24"/>
  <c r="F196" i="24"/>
  <c r="H167" i="24"/>
  <c r="J149" i="24"/>
  <c r="H129" i="24"/>
  <c r="F109" i="24"/>
  <c r="H109" i="24"/>
  <c r="H80" i="24"/>
  <c r="H189" i="24"/>
  <c r="H146" i="24"/>
  <c r="F128" i="24"/>
  <c r="F104" i="24"/>
  <c r="H104" i="24"/>
  <c r="L79" i="24"/>
  <c r="L60" i="24"/>
  <c r="N60" i="24"/>
  <c r="F39" i="24"/>
  <c r="H39" i="24"/>
  <c r="L173" i="24"/>
  <c r="J152" i="24"/>
  <c r="O143" i="24"/>
  <c r="N143" i="24"/>
  <c r="J125" i="24"/>
  <c r="H86" i="24"/>
  <c r="H59" i="24"/>
  <c r="J59" i="24"/>
  <c r="F42" i="24"/>
  <c r="H42" i="24"/>
  <c r="F124" i="24"/>
  <c r="F83" i="24"/>
  <c r="F170" i="24"/>
  <c r="J145" i="24"/>
  <c r="F127" i="24"/>
  <c r="L188" i="24"/>
  <c r="J195" i="24"/>
  <c r="H193" i="24"/>
  <c r="L194" i="24"/>
  <c r="F167" i="24"/>
  <c r="F108" i="24"/>
  <c r="H108" i="24"/>
  <c r="J58" i="24"/>
  <c r="F185" i="24"/>
  <c r="L149" i="24"/>
  <c r="L127" i="24"/>
  <c r="L86" i="24"/>
  <c r="H63" i="24"/>
  <c r="F11" i="24"/>
  <c r="H11" i="24"/>
  <c r="G37" i="19"/>
  <c r="O23" i="19"/>
  <c r="J16" i="19"/>
  <c r="W9" i="19"/>
  <c r="W119" i="19"/>
  <c r="J142" i="19"/>
  <c r="C135" i="17"/>
  <c r="M85" i="17"/>
  <c r="L85" i="17"/>
  <c r="K85" i="17"/>
  <c r="J85" i="17"/>
  <c r="I85" i="17"/>
  <c r="K110" i="17"/>
  <c r="J110" i="17"/>
  <c r="M110" i="17"/>
  <c r="L110" i="17"/>
  <c r="I110" i="17"/>
  <c r="G135" i="17"/>
  <c r="M126" i="17"/>
  <c r="K126" i="17"/>
  <c r="J126" i="17"/>
  <c r="I126" i="17"/>
  <c r="L126" i="17"/>
  <c r="L113" i="17"/>
  <c r="J113" i="17"/>
  <c r="D105" i="17"/>
  <c r="L97" i="17"/>
  <c r="J97" i="17"/>
  <c r="X17" i="16"/>
  <c r="W17" i="16"/>
  <c r="Z17" i="16"/>
  <c r="Y17" i="16"/>
  <c r="D65" i="17"/>
  <c r="Q21" i="16"/>
  <c r="M43" i="13"/>
  <c r="L43" i="13"/>
  <c r="K43" i="13"/>
  <c r="J43" i="13"/>
  <c r="I43" i="13"/>
  <c r="V46" i="12"/>
  <c r="U46" i="12"/>
  <c r="V13" i="12"/>
  <c r="U13" i="12"/>
  <c r="F132" i="13"/>
  <c r="U47" i="12"/>
  <c r="X47" i="12"/>
  <c r="V47" i="12"/>
  <c r="W26" i="12"/>
  <c r="F146" i="13"/>
  <c r="L38" i="13"/>
  <c r="J38" i="13"/>
  <c r="O77" i="10"/>
  <c r="N77" i="10"/>
  <c r="U14" i="14"/>
  <c r="W9" i="12"/>
  <c r="AA11" i="13"/>
  <c r="Z11" i="13"/>
  <c r="Y11" i="13"/>
  <c r="X11" i="13"/>
  <c r="W11" i="13"/>
  <c r="W28" i="12"/>
  <c r="F59" i="10"/>
  <c r="M101" i="13"/>
  <c r="L101" i="13"/>
  <c r="K101" i="13"/>
  <c r="J101" i="13"/>
  <c r="I101" i="13"/>
  <c r="M10" i="13"/>
  <c r="L10" i="13"/>
  <c r="K10" i="13"/>
  <c r="J10" i="13"/>
  <c r="I10" i="13"/>
  <c r="D54" i="12"/>
  <c r="H42" i="10"/>
  <c r="L233" i="8"/>
  <c r="N233" i="8"/>
  <c r="L82" i="8"/>
  <c r="N82" i="8"/>
  <c r="L8" i="5"/>
  <c r="K8" i="5"/>
  <c r="J8" i="5"/>
  <c r="I8" i="5"/>
  <c r="M8" i="5"/>
  <c r="J263" i="8"/>
  <c r="L263" i="8"/>
  <c r="F149" i="8"/>
  <c r="J33" i="5"/>
  <c r="M33" i="5"/>
  <c r="L33" i="5"/>
  <c r="K33" i="5"/>
  <c r="I33" i="5"/>
  <c r="F75" i="8"/>
  <c r="L34" i="10"/>
  <c r="L86" i="8"/>
  <c r="H192" i="3"/>
  <c r="K20" i="2"/>
  <c r="J20" i="2"/>
  <c r="U30" i="6"/>
  <c r="T30" i="6"/>
  <c r="S30" i="6"/>
  <c r="W30" i="6"/>
  <c r="V30" i="6"/>
  <c r="K7" i="6"/>
  <c r="J7" i="6"/>
  <c r="I7" i="6"/>
  <c r="M7" i="6"/>
  <c r="L7" i="6"/>
  <c r="H194" i="3"/>
  <c r="K183" i="3"/>
  <c r="J183" i="3"/>
  <c r="K16" i="2"/>
  <c r="J16" i="2"/>
  <c r="D146" i="42"/>
  <c r="F12" i="41"/>
  <c r="M6" i="40"/>
  <c r="L6" i="40"/>
  <c r="N6" i="40"/>
  <c r="Q6" i="40"/>
  <c r="P6" i="40"/>
  <c r="N11" i="40"/>
  <c r="N12" i="40"/>
  <c r="N9" i="40"/>
  <c r="N8" i="40"/>
  <c r="Y9" i="35"/>
  <c r="X9" i="35"/>
  <c r="N77" i="33"/>
  <c r="O58" i="31"/>
  <c r="N58" i="31"/>
  <c r="J207" i="30"/>
  <c r="L207" i="30"/>
  <c r="H41" i="31"/>
  <c r="J41" i="31"/>
  <c r="L141" i="43"/>
  <c r="O141" i="43"/>
  <c r="N141" i="43"/>
  <c r="M141" i="43"/>
  <c r="N143" i="42"/>
  <c r="M143" i="42"/>
  <c r="L143" i="42"/>
  <c r="O143" i="42"/>
  <c r="I142" i="42"/>
  <c r="H142" i="42"/>
  <c r="G142" i="42"/>
  <c r="J9" i="41"/>
  <c r="I9" i="41"/>
  <c r="H9" i="41"/>
  <c r="Q12" i="41"/>
  <c r="T12" i="41"/>
  <c r="S12" i="41"/>
  <c r="R12" i="41"/>
  <c r="P12" i="41"/>
  <c r="C16" i="41"/>
  <c r="S6" i="41"/>
  <c r="R6" i="41"/>
  <c r="O140" i="41"/>
  <c r="N140" i="41"/>
  <c r="M9" i="41"/>
  <c r="L9" i="41"/>
  <c r="N9" i="41"/>
  <c r="O144" i="42"/>
  <c r="N144" i="42"/>
  <c r="H138" i="41"/>
  <c r="K138" i="41" s="1"/>
  <c r="G138" i="41"/>
  <c r="I138" i="41"/>
  <c r="M138" i="41"/>
  <c r="L138" i="41"/>
  <c r="F9" i="39"/>
  <c r="N7" i="40"/>
  <c r="L7" i="40"/>
  <c r="M7" i="40"/>
  <c r="Q7" i="40"/>
  <c r="P7" i="40"/>
  <c r="N6" i="39"/>
  <c r="M6" i="39"/>
  <c r="L6" i="39"/>
  <c r="N12" i="39"/>
  <c r="N11" i="39"/>
  <c r="Q6" i="39"/>
  <c r="P6" i="39"/>
  <c r="N8" i="39"/>
  <c r="N9" i="39"/>
  <c r="G127" i="37"/>
  <c r="I127" i="37"/>
  <c r="H127" i="37"/>
  <c r="F129" i="37"/>
  <c r="S10" i="38"/>
  <c r="R10" i="38"/>
  <c r="F8" i="38"/>
  <c r="H8" i="38"/>
  <c r="I8" i="38"/>
  <c r="S10" i="40"/>
  <c r="R10" i="40"/>
  <c r="X40" i="35"/>
  <c r="BB10" i="35"/>
  <c r="BA10" i="35"/>
  <c r="AZ10" i="35"/>
  <c r="AY10" i="35"/>
  <c r="AX10" i="35"/>
  <c r="BB8" i="35"/>
  <c r="BA8" i="35"/>
  <c r="AZ8" i="35"/>
  <c r="AY8" i="35"/>
  <c r="AX8" i="35"/>
  <c r="BA15" i="35"/>
  <c r="AZ15" i="35"/>
  <c r="AY15" i="35"/>
  <c r="AX15" i="35"/>
  <c r="BB15" i="35"/>
  <c r="Y14" i="35"/>
  <c r="X14" i="35"/>
  <c r="AE11" i="35"/>
  <c r="AF11" i="35"/>
  <c r="AE16" i="35"/>
  <c r="AF16" i="35"/>
  <c r="AO31" i="35"/>
  <c r="AN31" i="35"/>
  <c r="O127" i="37"/>
  <c r="N127" i="37"/>
  <c r="M127" i="37"/>
  <c r="J129" i="37"/>
  <c r="L127" i="37"/>
  <c r="K127" i="37"/>
  <c r="O128" i="37"/>
  <c r="N128" i="37"/>
  <c r="L128" i="37"/>
  <c r="M128" i="37"/>
  <c r="K128" i="37"/>
  <c r="I34" i="35"/>
  <c r="H34" i="35"/>
  <c r="O53" i="33"/>
  <c r="N53" i="33"/>
  <c r="X31" i="35"/>
  <c r="Y31" i="35"/>
  <c r="X36" i="35"/>
  <c r="Y36" i="35"/>
  <c r="I17" i="35"/>
  <c r="H17" i="35"/>
  <c r="O9" i="33"/>
  <c r="N9" i="33"/>
  <c r="O11" i="33"/>
  <c r="N11" i="33"/>
  <c r="P14" i="35"/>
  <c r="O14" i="35"/>
  <c r="J78" i="31"/>
  <c r="F38" i="31"/>
  <c r="N14" i="33"/>
  <c r="O14" i="33"/>
  <c r="P17" i="35"/>
  <c r="O17" i="35"/>
  <c r="J57" i="31"/>
  <c r="O75" i="31"/>
  <c r="N75" i="31"/>
  <c r="O80" i="31"/>
  <c r="N80" i="31"/>
  <c r="O104" i="31"/>
  <c r="N104" i="31"/>
  <c r="O60" i="31"/>
  <c r="N60" i="31"/>
  <c r="O100" i="31"/>
  <c r="N100" i="31"/>
  <c r="O277" i="30"/>
  <c r="N277" i="30"/>
  <c r="J259" i="30"/>
  <c r="L259" i="30"/>
  <c r="F241" i="30"/>
  <c r="H241" i="30"/>
  <c r="H231" i="30"/>
  <c r="J231" i="30"/>
  <c r="O213" i="30"/>
  <c r="F213" i="30"/>
  <c r="J185" i="30"/>
  <c r="L185" i="30"/>
  <c r="L32" i="31"/>
  <c r="L41" i="31"/>
  <c r="L65" i="31"/>
  <c r="L100" i="31"/>
  <c r="L37" i="31"/>
  <c r="J276" i="30"/>
  <c r="L276" i="30"/>
  <c r="F258" i="30"/>
  <c r="H258" i="30"/>
  <c r="L238" i="30"/>
  <c r="F230" i="30"/>
  <c r="O230" i="30"/>
  <c r="N192" i="30"/>
  <c r="O192" i="30"/>
  <c r="AQ14" i="35"/>
  <c r="AP14" i="35"/>
  <c r="F64" i="31"/>
  <c r="H78" i="31"/>
  <c r="H83" i="31"/>
  <c r="H99" i="31"/>
  <c r="H63" i="31"/>
  <c r="J63" i="31"/>
  <c r="H87" i="31"/>
  <c r="J87" i="31"/>
  <c r="F278" i="30"/>
  <c r="J238" i="30"/>
  <c r="H218" i="30"/>
  <c r="F190" i="30"/>
  <c r="F32" i="31"/>
  <c r="F55" i="31"/>
  <c r="F87" i="31"/>
  <c r="F35" i="31"/>
  <c r="H35" i="31"/>
  <c r="J285" i="30"/>
  <c r="L275" i="30"/>
  <c r="N275" i="30"/>
  <c r="H257" i="30"/>
  <c r="J257" i="30"/>
  <c r="L239" i="30"/>
  <c r="O231" i="30"/>
  <c r="F231" i="30"/>
  <c r="H213" i="30"/>
  <c r="J213" i="30"/>
  <c r="L195" i="30"/>
  <c r="F187" i="30"/>
  <c r="O187" i="30"/>
  <c r="O81" i="33"/>
  <c r="H282" i="30"/>
  <c r="O254" i="30"/>
  <c r="N254" i="30"/>
  <c r="J236" i="30"/>
  <c r="F218" i="30"/>
  <c r="H208" i="30"/>
  <c r="H151" i="30"/>
  <c r="J151" i="30"/>
  <c r="O123" i="30"/>
  <c r="N123" i="30"/>
  <c r="F169" i="30"/>
  <c r="F150" i="30"/>
  <c r="J122" i="30"/>
  <c r="L122" i="30"/>
  <c r="F165" i="30"/>
  <c r="J147" i="30"/>
  <c r="F129" i="30"/>
  <c r="L169" i="30"/>
  <c r="L148" i="30"/>
  <c r="J120" i="30"/>
  <c r="L165" i="30"/>
  <c r="J174" i="30"/>
  <c r="F149" i="30"/>
  <c r="J131" i="30"/>
  <c r="L121" i="30"/>
  <c r="N121" i="30"/>
  <c r="F172" i="30"/>
  <c r="F152" i="30"/>
  <c r="H142" i="30"/>
  <c r="J75" i="30"/>
  <c r="J63" i="30"/>
  <c r="L75" i="30"/>
  <c r="L76" i="30"/>
  <c r="O57" i="30"/>
  <c r="N57" i="30"/>
  <c r="J87" i="30"/>
  <c r="L54" i="30"/>
  <c r="N54" i="30"/>
  <c r="H75" i="30"/>
  <c r="F118" i="28"/>
  <c r="D90" i="28"/>
  <c r="M60" i="28"/>
  <c r="L60" i="28"/>
  <c r="K60" i="28"/>
  <c r="J60" i="28"/>
  <c r="I60" i="28"/>
  <c r="M43" i="28"/>
  <c r="L43" i="28"/>
  <c r="K43" i="28"/>
  <c r="J43" i="28"/>
  <c r="I43" i="28"/>
  <c r="M100" i="28"/>
  <c r="K100" i="28"/>
  <c r="J100" i="28"/>
  <c r="I100" i="28"/>
  <c r="L100" i="28"/>
  <c r="I94" i="28"/>
  <c r="M94" i="28"/>
  <c r="L94" i="28"/>
  <c r="K94" i="28"/>
  <c r="J94" i="28"/>
  <c r="J19" i="28"/>
  <c r="M19" i="28"/>
  <c r="L19" i="28"/>
  <c r="K19" i="28"/>
  <c r="I19" i="28"/>
  <c r="D160" i="28"/>
  <c r="D132" i="28"/>
  <c r="D34" i="28"/>
  <c r="D48" i="28"/>
  <c r="M18" i="28"/>
  <c r="K18" i="28"/>
  <c r="J18" i="28"/>
  <c r="I18" i="28"/>
  <c r="L18" i="28"/>
  <c r="F62" i="30"/>
  <c r="F61" i="30"/>
  <c r="H61" i="30"/>
  <c r="F82" i="30"/>
  <c r="H82" i="30"/>
  <c r="F90" i="28"/>
  <c r="M41" i="28"/>
  <c r="L41" i="28"/>
  <c r="K41" i="28"/>
  <c r="J41" i="28"/>
  <c r="I41" i="28"/>
  <c r="L24" i="28"/>
  <c r="K24" i="28"/>
  <c r="J24" i="28"/>
  <c r="I24" i="28"/>
  <c r="M24" i="28"/>
  <c r="M98" i="28"/>
  <c r="K98" i="28"/>
  <c r="I98" i="28"/>
  <c r="L98" i="28"/>
  <c r="J98" i="28"/>
  <c r="L101" i="28"/>
  <c r="J101" i="28"/>
  <c r="M101" i="28"/>
  <c r="K101" i="28"/>
  <c r="I101" i="28"/>
  <c r="K148" i="28"/>
  <c r="J148" i="28"/>
  <c r="I148" i="28"/>
  <c r="M148" i="28"/>
  <c r="L148" i="28"/>
  <c r="J151" i="28"/>
  <c r="I151" i="28"/>
  <c r="M151" i="28"/>
  <c r="L151" i="28"/>
  <c r="K151" i="28"/>
  <c r="L106" i="28"/>
  <c r="K106" i="28"/>
  <c r="M106" i="28"/>
  <c r="J106" i="28"/>
  <c r="I106" i="28"/>
  <c r="K29" i="28"/>
  <c r="I29" i="28"/>
  <c r="L14" i="28"/>
  <c r="J14" i="28"/>
  <c r="L38" i="28"/>
  <c r="J38" i="28"/>
  <c r="O54" i="30"/>
  <c r="O80" i="30"/>
  <c r="L82" i="25"/>
  <c r="O53" i="25"/>
  <c r="N53" i="25"/>
  <c r="L77" i="25"/>
  <c r="N77" i="25"/>
  <c r="F39" i="25"/>
  <c r="F53" i="25"/>
  <c r="O100" i="25"/>
  <c r="N100" i="25"/>
  <c r="F257" i="24"/>
  <c r="F97" i="25"/>
  <c r="F59" i="25"/>
  <c r="F108" i="25"/>
  <c r="L76" i="25"/>
  <c r="L38" i="25"/>
  <c r="F189" i="24"/>
  <c r="H215" i="24"/>
  <c r="F195" i="24"/>
  <c r="H258" i="24"/>
  <c r="O257" i="24"/>
  <c r="N257" i="24"/>
  <c r="L267" i="24"/>
  <c r="L264" i="24"/>
  <c r="L261" i="24"/>
  <c r="N261" i="24"/>
  <c r="J260" i="24"/>
  <c r="L237" i="24"/>
  <c r="L236" i="24"/>
  <c r="J235" i="24"/>
  <c r="J232" i="24"/>
  <c r="J229" i="24"/>
  <c r="L229" i="24"/>
  <c r="H239" i="24"/>
  <c r="J239" i="24"/>
  <c r="L217" i="24"/>
  <c r="H216" i="24"/>
  <c r="H211" i="24"/>
  <c r="H214" i="24"/>
  <c r="F173" i="24"/>
  <c r="J164" i="24"/>
  <c r="H174" i="24"/>
  <c r="L169" i="24"/>
  <c r="F98" i="24"/>
  <c r="H98" i="24"/>
  <c r="F60" i="24"/>
  <c r="F193" i="24"/>
  <c r="J166" i="24"/>
  <c r="L147" i="24"/>
  <c r="F101" i="24"/>
  <c r="H101" i="24"/>
  <c r="F186" i="24"/>
  <c r="O164" i="24"/>
  <c r="N164" i="24"/>
  <c r="O126" i="24"/>
  <c r="N126" i="24"/>
  <c r="L87" i="24"/>
  <c r="F79" i="24"/>
  <c r="O60" i="24"/>
  <c r="F20" i="24"/>
  <c r="H20" i="24"/>
  <c r="F143" i="24"/>
  <c r="L123" i="24"/>
  <c r="J76" i="24"/>
  <c r="L76" i="24"/>
  <c r="F34" i="24"/>
  <c r="H34" i="24"/>
  <c r="J142" i="24"/>
  <c r="H122" i="24"/>
  <c r="H81" i="24"/>
  <c r="F64" i="24"/>
  <c r="L143" i="24"/>
  <c r="H125" i="24"/>
  <c r="F86" i="24"/>
  <c r="J55" i="24"/>
  <c r="L192" i="24"/>
  <c r="J196" i="24"/>
  <c r="H195" i="24"/>
  <c r="F152" i="24"/>
  <c r="H152" i="24"/>
  <c r="F130" i="24"/>
  <c r="F100" i="24"/>
  <c r="H100" i="24"/>
  <c r="L75" i="24"/>
  <c r="L56" i="24"/>
  <c r="O147" i="24"/>
  <c r="N147" i="24"/>
  <c r="AA11" i="22"/>
  <c r="Z11" i="22"/>
  <c r="Y11" i="22"/>
  <c r="X11" i="22"/>
  <c r="AB11" i="22"/>
  <c r="G23" i="19"/>
  <c r="O9" i="19"/>
  <c r="R10" i="19"/>
  <c r="O147" i="19"/>
  <c r="R96" i="19"/>
  <c r="I73" i="17"/>
  <c r="M73" i="17"/>
  <c r="L73" i="17"/>
  <c r="K73" i="17"/>
  <c r="J73" i="17"/>
  <c r="K153" i="17"/>
  <c r="J153" i="17"/>
  <c r="I153" i="17"/>
  <c r="H161" i="17"/>
  <c r="M153" i="17"/>
  <c r="L153" i="17"/>
  <c r="F107" i="17"/>
  <c r="I61" i="17"/>
  <c r="K61" i="17"/>
  <c r="L132" i="17"/>
  <c r="K132" i="17"/>
  <c r="I132" i="17"/>
  <c r="J132" i="17"/>
  <c r="M132" i="17"/>
  <c r="L72" i="17"/>
  <c r="K72" i="17"/>
  <c r="I72" i="17"/>
  <c r="M72" i="17"/>
  <c r="J72" i="17"/>
  <c r="D90" i="13"/>
  <c r="W46" i="12"/>
  <c r="I25" i="12"/>
  <c r="N25" i="12"/>
  <c r="M25" i="12"/>
  <c r="L25" i="12"/>
  <c r="K25" i="12"/>
  <c r="J25" i="12"/>
  <c r="J28" i="13"/>
  <c r="I28" i="13"/>
  <c r="M28" i="13"/>
  <c r="L28" i="13"/>
  <c r="K28" i="13"/>
  <c r="O80" i="10"/>
  <c r="N80" i="10"/>
  <c r="G118" i="13"/>
  <c r="M23" i="12"/>
  <c r="L23" i="12"/>
  <c r="K23" i="12"/>
  <c r="J23" i="12"/>
  <c r="I23" i="12"/>
  <c r="N23" i="12"/>
  <c r="F233" i="8"/>
  <c r="H233" i="8"/>
  <c r="H215" i="8"/>
  <c r="J215" i="8"/>
  <c r="L253" i="8"/>
  <c r="J131" i="8"/>
  <c r="L131" i="8"/>
  <c r="J14" i="5"/>
  <c r="M14" i="5"/>
  <c r="L14" i="5"/>
  <c r="K14" i="5"/>
  <c r="I14" i="5"/>
  <c r="F65" i="8"/>
  <c r="N185" i="3"/>
  <c r="I196" i="3"/>
  <c r="M185" i="3"/>
  <c r="L185" i="3"/>
  <c r="K185" i="3"/>
  <c r="J185" i="3"/>
  <c r="E43" i="2"/>
  <c r="T51" i="6"/>
  <c r="S51" i="6"/>
  <c r="W51" i="6"/>
  <c r="V51" i="6"/>
  <c r="U51" i="6"/>
  <c r="M31" i="6"/>
  <c r="L31" i="6"/>
  <c r="K31" i="6"/>
  <c r="I31" i="6"/>
  <c r="J31" i="6"/>
  <c r="K180" i="3"/>
  <c r="I191" i="3"/>
  <c r="J180" i="3"/>
  <c r="N180" i="3"/>
  <c r="L180" i="3"/>
  <c r="M180" i="3"/>
  <c r="M33" i="6"/>
  <c r="L33" i="6"/>
  <c r="K33" i="6"/>
  <c r="J33" i="6"/>
  <c r="I33" i="6"/>
  <c r="H19" i="10"/>
  <c r="K167" i="3"/>
  <c r="J167" i="3"/>
  <c r="F9" i="40"/>
  <c r="I9" i="40"/>
  <c r="H9" i="40"/>
  <c r="AN34" i="35"/>
  <c r="AO34" i="35"/>
  <c r="X38" i="35"/>
  <c r="Y38" i="35"/>
  <c r="H85" i="31"/>
  <c r="I139" i="42"/>
  <c r="H139" i="42"/>
  <c r="G139" i="42"/>
  <c r="M139" i="42"/>
  <c r="L139" i="42"/>
  <c r="O145" i="43"/>
  <c r="N145" i="43"/>
  <c r="M145" i="43"/>
  <c r="L145" i="43"/>
  <c r="O141" i="42"/>
  <c r="N141" i="42"/>
  <c r="L141" i="42"/>
  <c r="M141" i="42"/>
  <c r="J146" i="42"/>
  <c r="N7" i="41"/>
  <c r="M7" i="41"/>
  <c r="L7" i="41"/>
  <c r="L142" i="41"/>
  <c r="O142" i="41"/>
  <c r="N142" i="41"/>
  <c r="M142" i="41"/>
  <c r="I12" i="41"/>
  <c r="J12" i="41"/>
  <c r="H12" i="41"/>
  <c r="L12" i="41"/>
  <c r="M12" i="41"/>
  <c r="S15" i="41"/>
  <c r="Q15" i="41"/>
  <c r="P15" i="41"/>
  <c r="T15" i="41"/>
  <c r="R15" i="41"/>
  <c r="G143" i="41"/>
  <c r="I143" i="41"/>
  <c r="H143" i="41"/>
  <c r="K143" i="41" s="1"/>
  <c r="R8" i="39"/>
  <c r="Q8" i="39"/>
  <c r="P8" i="39"/>
  <c r="T8" i="39"/>
  <c r="S8" i="39"/>
  <c r="N10" i="39"/>
  <c r="M10" i="39"/>
  <c r="L10" i="39"/>
  <c r="Q10" i="39"/>
  <c r="P10" i="39"/>
  <c r="F10" i="38"/>
  <c r="I10" i="38"/>
  <c r="H10" i="38"/>
  <c r="N9" i="38"/>
  <c r="L9" i="38"/>
  <c r="P9" i="38"/>
  <c r="Q9" i="38"/>
  <c r="M9" i="38"/>
  <c r="F7" i="38"/>
  <c r="S7" i="40"/>
  <c r="R7" i="40"/>
  <c r="AO35" i="35"/>
  <c r="AN35" i="35"/>
  <c r="Y10" i="35"/>
  <c r="X10" i="35"/>
  <c r="Y8" i="35"/>
  <c r="X8" i="35"/>
  <c r="BB16" i="35"/>
  <c r="AZ16" i="35"/>
  <c r="AY16" i="35"/>
  <c r="AX16" i="35"/>
  <c r="BA16" i="35"/>
  <c r="Y15" i="35"/>
  <c r="X15" i="35"/>
  <c r="AE17" i="35"/>
  <c r="AF17" i="35"/>
  <c r="AO30" i="35"/>
  <c r="AN30" i="35"/>
  <c r="I10" i="35"/>
  <c r="AO8" i="35"/>
  <c r="AN8" i="35"/>
  <c r="AR8" i="35"/>
  <c r="AQ8" i="35"/>
  <c r="AP8" i="35"/>
  <c r="AR16" i="35"/>
  <c r="AR14" i="35"/>
  <c r="AR12" i="35"/>
  <c r="O125" i="37"/>
  <c r="N125" i="37"/>
  <c r="M125" i="37"/>
  <c r="K125" i="37"/>
  <c r="L125" i="37"/>
  <c r="I32" i="35"/>
  <c r="H32" i="35"/>
  <c r="O55" i="33"/>
  <c r="N55" i="33"/>
  <c r="J58" i="31"/>
  <c r="L58" i="31"/>
  <c r="N16" i="33"/>
  <c r="O16" i="33"/>
  <c r="Y34" i="35"/>
  <c r="X34" i="35"/>
  <c r="Y33" i="35"/>
  <c r="X33" i="35"/>
  <c r="I13" i="35"/>
  <c r="H13" i="35"/>
  <c r="O15" i="33"/>
  <c r="N15" i="33"/>
  <c r="P10" i="35"/>
  <c r="O10" i="35"/>
  <c r="J32" i="31"/>
  <c r="J62" i="31"/>
  <c r="J103" i="31"/>
  <c r="H65" i="31"/>
  <c r="O99" i="31"/>
  <c r="N99" i="31"/>
  <c r="O36" i="31"/>
  <c r="N36" i="31"/>
  <c r="O79" i="31"/>
  <c r="N79" i="31"/>
  <c r="N103" i="31"/>
  <c r="O103" i="31"/>
  <c r="F277" i="30"/>
  <c r="H277" i="30"/>
  <c r="L257" i="30"/>
  <c r="N257" i="30"/>
  <c r="H239" i="30"/>
  <c r="J239" i="30"/>
  <c r="O211" i="30"/>
  <c r="N211" i="30"/>
  <c r="J193" i="30"/>
  <c r="L193" i="30"/>
  <c r="L36" i="31"/>
  <c r="L60" i="31"/>
  <c r="L76" i="31"/>
  <c r="L108" i="31"/>
  <c r="L56" i="31"/>
  <c r="H283" i="30"/>
  <c r="J283" i="30"/>
  <c r="L274" i="30"/>
  <c r="N274" i="30"/>
  <c r="H256" i="30"/>
  <c r="J256" i="30"/>
  <c r="F238" i="30"/>
  <c r="J210" i="30"/>
  <c r="L210" i="30"/>
  <c r="F192" i="30"/>
  <c r="H192" i="30"/>
  <c r="F75" i="31"/>
  <c r="O56" i="31"/>
  <c r="N56" i="31"/>
  <c r="H86" i="31"/>
  <c r="H102" i="31"/>
  <c r="H107" i="31"/>
  <c r="H82" i="31"/>
  <c r="J82" i="31"/>
  <c r="H98" i="31"/>
  <c r="J98" i="31"/>
  <c r="H276" i="30"/>
  <c r="O256" i="30"/>
  <c r="N256" i="30"/>
  <c r="L236" i="30"/>
  <c r="J208" i="30"/>
  <c r="H188" i="30"/>
  <c r="F34" i="31"/>
  <c r="F31" i="31"/>
  <c r="H31" i="31"/>
  <c r="F63" i="31"/>
  <c r="F98" i="31"/>
  <c r="F43" i="31"/>
  <c r="L284" i="30"/>
  <c r="F275" i="30"/>
  <c r="O275" i="30"/>
  <c r="F285" i="30"/>
  <c r="F239" i="30"/>
  <c r="N229" i="30"/>
  <c r="O229" i="30"/>
  <c r="F195" i="30"/>
  <c r="N185" i="30"/>
  <c r="O185" i="30"/>
  <c r="F254" i="30"/>
  <c r="L234" i="30"/>
  <c r="H216" i="30"/>
  <c r="O188" i="30"/>
  <c r="N188" i="30"/>
  <c r="J141" i="30"/>
  <c r="L141" i="30"/>
  <c r="F123" i="30"/>
  <c r="H123" i="30"/>
  <c r="N148" i="30"/>
  <c r="O148" i="30"/>
  <c r="J130" i="30"/>
  <c r="L130" i="30"/>
  <c r="L120" i="30"/>
  <c r="N120" i="30"/>
  <c r="H163" i="30"/>
  <c r="L145" i="30"/>
  <c r="H127" i="30"/>
  <c r="F167" i="30"/>
  <c r="J128" i="30"/>
  <c r="J175" i="30"/>
  <c r="L175" i="30"/>
  <c r="H174" i="30"/>
  <c r="H147" i="30"/>
  <c r="L129" i="30"/>
  <c r="F121" i="30"/>
  <c r="O121" i="30"/>
  <c r="F171" i="30"/>
  <c r="H150" i="30"/>
  <c r="O122" i="30"/>
  <c r="N122" i="30"/>
  <c r="J80" i="30"/>
  <c r="H62" i="30"/>
  <c r="J62" i="30"/>
  <c r="L61" i="30"/>
  <c r="O75" i="30"/>
  <c r="N75" i="30"/>
  <c r="L83" i="30"/>
  <c r="L84" i="30"/>
  <c r="H55" i="30"/>
  <c r="J81" i="30"/>
  <c r="H83" i="30"/>
  <c r="L103" i="28"/>
  <c r="J103" i="28"/>
  <c r="I103" i="28"/>
  <c r="M103" i="28"/>
  <c r="K103" i="28"/>
  <c r="M78" i="28"/>
  <c r="L78" i="28"/>
  <c r="K78" i="28"/>
  <c r="J78" i="28"/>
  <c r="I78" i="28"/>
  <c r="F104" i="28"/>
  <c r="M143" i="28"/>
  <c r="L143" i="28"/>
  <c r="K143" i="28"/>
  <c r="J143" i="28"/>
  <c r="I143" i="28"/>
  <c r="I40" i="28"/>
  <c r="H48" i="28"/>
  <c r="M40" i="28"/>
  <c r="L40" i="28"/>
  <c r="K40" i="28"/>
  <c r="J40" i="28"/>
  <c r="F132" i="28"/>
  <c r="J54" i="28"/>
  <c r="I54" i="28"/>
  <c r="H62" i="28"/>
  <c r="M54" i="28"/>
  <c r="L54" i="28"/>
  <c r="K54" i="28"/>
  <c r="J37" i="28"/>
  <c r="I37" i="28"/>
  <c r="M37" i="28"/>
  <c r="L37" i="28"/>
  <c r="K37" i="28"/>
  <c r="K42" i="28"/>
  <c r="J42" i="28"/>
  <c r="I42" i="28"/>
  <c r="M42" i="28"/>
  <c r="L42" i="28"/>
  <c r="K25" i="28"/>
  <c r="I25" i="28"/>
  <c r="M25" i="28"/>
  <c r="J25" i="28"/>
  <c r="L25" i="28"/>
  <c r="L22" i="28"/>
  <c r="J22" i="28"/>
  <c r="I22" i="28"/>
  <c r="K22" i="28"/>
  <c r="M22" i="28"/>
  <c r="F63" i="30"/>
  <c r="M36" i="28"/>
  <c r="L36" i="28"/>
  <c r="K36" i="28"/>
  <c r="J36" i="28"/>
  <c r="I36" i="28"/>
  <c r="F59" i="30"/>
  <c r="H59" i="30"/>
  <c r="F81" i="30"/>
  <c r="I102" i="28"/>
  <c r="M102" i="28"/>
  <c r="L102" i="28"/>
  <c r="K102" i="28"/>
  <c r="J102" i="28"/>
  <c r="M58" i="28"/>
  <c r="L58" i="28"/>
  <c r="K58" i="28"/>
  <c r="J58" i="28"/>
  <c r="I58" i="28"/>
  <c r="C48" i="28"/>
  <c r="M107" i="28"/>
  <c r="K107" i="28"/>
  <c r="I107" i="28"/>
  <c r="L107" i="28"/>
  <c r="J107" i="28"/>
  <c r="L110" i="28"/>
  <c r="J110" i="28"/>
  <c r="H118" i="28"/>
  <c r="M110" i="28"/>
  <c r="K110" i="28"/>
  <c r="I110" i="28"/>
  <c r="K156" i="28"/>
  <c r="J156" i="28"/>
  <c r="I156" i="28"/>
  <c r="M156" i="28"/>
  <c r="L156" i="28"/>
  <c r="J159" i="28"/>
  <c r="I159" i="28"/>
  <c r="M159" i="28"/>
  <c r="L159" i="28"/>
  <c r="K159" i="28"/>
  <c r="L114" i="28"/>
  <c r="K114" i="28"/>
  <c r="J114" i="28"/>
  <c r="I114" i="28"/>
  <c r="M114" i="28"/>
  <c r="K38" i="28"/>
  <c r="I38" i="28"/>
  <c r="G104" i="28"/>
  <c r="K96" i="28"/>
  <c r="I96" i="28"/>
  <c r="E62" i="28"/>
  <c r="L23" i="28"/>
  <c r="J23" i="28"/>
  <c r="L46" i="28"/>
  <c r="J46" i="28"/>
  <c r="J135" i="28"/>
  <c r="L135" i="28"/>
  <c r="F82" i="25"/>
  <c r="O77" i="25"/>
  <c r="F77" i="25"/>
  <c r="N37" i="25"/>
  <c r="O37" i="25"/>
  <c r="L80" i="25"/>
  <c r="L42" i="25"/>
  <c r="F262" i="24"/>
  <c r="L83" i="25"/>
  <c r="L56" i="25"/>
  <c r="F239" i="24"/>
  <c r="L86" i="25"/>
  <c r="O57" i="25"/>
  <c r="N57" i="25"/>
  <c r="F76" i="25"/>
  <c r="F38" i="25"/>
  <c r="J259" i="24"/>
  <c r="J215" i="24"/>
  <c r="J210" i="24"/>
  <c r="F187" i="24"/>
  <c r="L260" i="24"/>
  <c r="O260" i="24"/>
  <c r="N260" i="24"/>
  <c r="J266" i="24"/>
  <c r="J263" i="24"/>
  <c r="F235" i="24"/>
  <c r="H235" i="24"/>
  <c r="H238" i="24"/>
  <c r="J238" i="24"/>
  <c r="O212" i="24"/>
  <c r="N212" i="24"/>
  <c r="O207" i="24"/>
  <c r="N207" i="24"/>
  <c r="J189" i="24"/>
  <c r="H172" i="24"/>
  <c r="L175" i="24"/>
  <c r="J171" i="24"/>
  <c r="J146" i="24"/>
  <c r="H126" i="24"/>
  <c r="F191" i="24"/>
  <c r="L165" i="24"/>
  <c r="J127" i="24"/>
  <c r="J175" i="24"/>
  <c r="J144" i="24"/>
  <c r="F126" i="24"/>
  <c r="F87" i="24"/>
  <c r="O77" i="24"/>
  <c r="N77" i="24"/>
  <c r="O58" i="24"/>
  <c r="N58" i="24"/>
  <c r="F12" i="24"/>
  <c r="H12" i="24"/>
  <c r="F171" i="24"/>
  <c r="F151" i="24"/>
  <c r="L131" i="24"/>
  <c r="J84" i="24"/>
  <c r="J57" i="24"/>
  <c r="L57" i="24"/>
  <c r="F15" i="24"/>
  <c r="H15" i="24"/>
  <c r="H170" i="24"/>
  <c r="J150" i="24"/>
  <c r="H130" i="24"/>
  <c r="H62" i="24"/>
  <c r="F18" i="24"/>
  <c r="H18" i="24"/>
  <c r="L163" i="24"/>
  <c r="N163" i="24"/>
  <c r="J123" i="24"/>
  <c r="H84" i="24"/>
  <c r="H65" i="24"/>
  <c r="F40" i="24"/>
  <c r="H40" i="24"/>
  <c r="H192" i="24"/>
  <c r="H197" i="24"/>
  <c r="L197" i="24"/>
  <c r="H150" i="24"/>
  <c r="H128" i="24"/>
  <c r="H87" i="24"/>
  <c r="N170" i="24"/>
  <c r="O170" i="24"/>
  <c r="F147" i="24"/>
  <c r="O125" i="24"/>
  <c r="N125" i="24"/>
  <c r="F84" i="24"/>
  <c r="L59" i="24"/>
  <c r="X14" i="22"/>
  <c r="V21" i="22"/>
  <c r="Z14" i="22"/>
  <c r="O77" i="19"/>
  <c r="O65" i="19"/>
  <c r="W135" i="19"/>
  <c r="O121" i="19"/>
  <c r="J94" i="19"/>
  <c r="G93" i="19"/>
  <c r="W63" i="19"/>
  <c r="K154" i="17"/>
  <c r="I154" i="17"/>
  <c r="I104" i="17"/>
  <c r="K104" i="17"/>
  <c r="K58" i="17"/>
  <c r="J58" i="17"/>
  <c r="M58" i="17"/>
  <c r="L58" i="17"/>
  <c r="I58" i="17"/>
  <c r="L124" i="17"/>
  <c r="K124" i="17"/>
  <c r="I124" i="17"/>
  <c r="M124" i="17"/>
  <c r="J124" i="17"/>
  <c r="E121" i="17"/>
  <c r="G63" i="17"/>
  <c r="D51" i="17"/>
  <c r="T21" i="16"/>
  <c r="M129" i="13"/>
  <c r="L129" i="13"/>
  <c r="K129" i="13"/>
  <c r="J129" i="13"/>
  <c r="I129" i="13"/>
  <c r="V38" i="12"/>
  <c r="U38" i="12"/>
  <c r="T12" i="14"/>
  <c r="V12" i="14"/>
  <c r="U12" i="14"/>
  <c r="E118" i="13"/>
  <c r="W42" i="12"/>
  <c r="I21" i="12"/>
  <c r="N21" i="12"/>
  <c r="M21" i="12"/>
  <c r="L21" i="12"/>
  <c r="K21" i="12"/>
  <c r="J21" i="12"/>
  <c r="N24" i="12"/>
  <c r="J105" i="10"/>
  <c r="E132" i="13"/>
  <c r="L124" i="13"/>
  <c r="J124" i="13"/>
  <c r="F34" i="13"/>
  <c r="F58" i="10"/>
  <c r="H58" i="10"/>
  <c r="Y18" i="13"/>
  <c r="X18" i="13"/>
  <c r="W18" i="13"/>
  <c r="AA18" i="13"/>
  <c r="Z18" i="13"/>
  <c r="L99" i="13"/>
  <c r="K99" i="13"/>
  <c r="J99" i="13"/>
  <c r="I99" i="13"/>
  <c r="M99" i="13"/>
  <c r="X17" i="12"/>
  <c r="V17" i="12"/>
  <c r="U17" i="12"/>
  <c r="M75" i="13"/>
  <c r="L75" i="13"/>
  <c r="K75" i="13"/>
  <c r="J75" i="13"/>
  <c r="I75" i="13"/>
  <c r="F145" i="8"/>
  <c r="H145" i="8"/>
  <c r="F83" i="10"/>
  <c r="J21" i="10"/>
  <c r="L21" i="10"/>
  <c r="L63" i="8"/>
  <c r="O31" i="10"/>
  <c r="N31" i="10"/>
  <c r="F237" i="8"/>
  <c r="L121" i="8"/>
  <c r="O100" i="10"/>
  <c r="N100" i="10"/>
  <c r="L102" i="10"/>
  <c r="J14" i="2"/>
  <c r="I17" i="2"/>
  <c r="N14" i="2"/>
  <c r="M14" i="2"/>
  <c r="L14" i="2"/>
  <c r="K14" i="2"/>
  <c r="U34" i="5"/>
  <c r="S34" i="5"/>
  <c r="H65" i="8"/>
  <c r="K37" i="5"/>
  <c r="I37" i="5"/>
  <c r="U20" i="13"/>
  <c r="Y12" i="13"/>
  <c r="W12" i="13"/>
  <c r="M14" i="6"/>
  <c r="K14" i="6"/>
  <c r="L14" i="6"/>
  <c r="J14" i="6"/>
  <c r="I14" i="6"/>
  <c r="J34" i="10"/>
  <c r="K13" i="5"/>
  <c r="I13" i="5"/>
  <c r="G138" i="42"/>
  <c r="I138" i="42"/>
  <c r="H138" i="42"/>
  <c r="K138" i="42" s="1"/>
  <c r="M138" i="42"/>
  <c r="L138" i="42"/>
  <c r="E146" i="41"/>
  <c r="O35" i="33"/>
  <c r="N35" i="33"/>
  <c r="O103" i="33"/>
  <c r="N103" i="33"/>
  <c r="H53" i="31"/>
  <c r="J53" i="31"/>
  <c r="E146" i="42"/>
  <c r="G136" i="42"/>
  <c r="H136" i="42"/>
  <c r="K136" i="42" s="1"/>
  <c r="H137" i="42"/>
  <c r="K137" i="42" s="1"/>
  <c r="G137" i="42"/>
  <c r="I137" i="42"/>
  <c r="M137" i="42"/>
  <c r="L137" i="42"/>
  <c r="F146" i="42"/>
  <c r="D146" i="41"/>
  <c r="M10" i="41"/>
  <c r="N10" i="41"/>
  <c r="L10" i="41"/>
  <c r="Q10" i="41"/>
  <c r="P10" i="41"/>
  <c r="M137" i="41"/>
  <c r="L137" i="41"/>
  <c r="O137" i="41"/>
  <c r="N137" i="41"/>
  <c r="J146" i="41"/>
  <c r="I15" i="41"/>
  <c r="H15" i="41"/>
  <c r="J15" i="41"/>
  <c r="M15" i="41"/>
  <c r="L15" i="41"/>
  <c r="F8" i="41"/>
  <c r="O138" i="42"/>
  <c r="N138" i="42"/>
  <c r="O143" i="41"/>
  <c r="N143" i="41"/>
  <c r="M143" i="41"/>
  <c r="L143" i="41"/>
  <c r="P9" i="39"/>
  <c r="S9" i="39"/>
  <c r="R9" i="39"/>
  <c r="Q9" i="39"/>
  <c r="T9" i="39"/>
  <c r="J8" i="39"/>
  <c r="I8" i="39"/>
  <c r="H8" i="39"/>
  <c r="M8" i="39"/>
  <c r="L8" i="39"/>
  <c r="S6" i="39"/>
  <c r="R6" i="39"/>
  <c r="I125" i="37"/>
  <c r="H125" i="37"/>
  <c r="G125" i="37"/>
  <c r="J7" i="38"/>
  <c r="I7" i="38"/>
  <c r="H7" i="38"/>
  <c r="M7" i="38"/>
  <c r="L7" i="38"/>
  <c r="AO32" i="35"/>
  <c r="AN32" i="35"/>
  <c r="BB17" i="35"/>
  <c r="BA17" i="35"/>
  <c r="AZ17" i="35"/>
  <c r="AY17" i="35"/>
  <c r="AX17" i="35"/>
  <c r="Y16" i="35"/>
  <c r="X16" i="35"/>
  <c r="AE9" i="35"/>
  <c r="AF9" i="35"/>
  <c r="AE18" i="35"/>
  <c r="AF18" i="35"/>
  <c r="AO13" i="35"/>
  <c r="AN13" i="35"/>
  <c r="AQ13" i="35"/>
  <c r="AP13" i="35"/>
  <c r="AR13" i="35"/>
  <c r="P11" i="35"/>
  <c r="I40" i="35"/>
  <c r="H40" i="35"/>
  <c r="I11" i="35"/>
  <c r="H11" i="35"/>
  <c r="O57" i="33"/>
  <c r="N57" i="33"/>
  <c r="F56" i="31"/>
  <c r="P16" i="35"/>
  <c r="O16" i="35"/>
  <c r="O32" i="33"/>
  <c r="N32" i="33"/>
  <c r="J107" i="31"/>
  <c r="L107" i="31"/>
  <c r="X30" i="35"/>
  <c r="Y30" i="35"/>
  <c r="I18" i="35"/>
  <c r="H18" i="35"/>
  <c r="I15" i="35"/>
  <c r="H15" i="35"/>
  <c r="O97" i="33"/>
  <c r="N97" i="33"/>
  <c r="N98" i="33"/>
  <c r="O98" i="33"/>
  <c r="P8" i="35"/>
  <c r="O8" i="35"/>
  <c r="N76" i="33"/>
  <c r="N13" i="33"/>
  <c r="J105" i="31"/>
  <c r="I8" i="35"/>
  <c r="H8" i="35"/>
  <c r="J108" i="31"/>
  <c r="P12" i="35"/>
  <c r="O12" i="35"/>
  <c r="J38" i="31"/>
  <c r="O37" i="31"/>
  <c r="N37" i="31"/>
  <c r="O55" i="31"/>
  <c r="N55" i="31"/>
  <c r="H275" i="30"/>
  <c r="J275" i="30"/>
  <c r="F257" i="30"/>
  <c r="O257" i="30"/>
  <c r="J229" i="30"/>
  <c r="L229" i="30"/>
  <c r="F211" i="30"/>
  <c r="H211" i="30"/>
  <c r="L191" i="30"/>
  <c r="N191" i="30"/>
  <c r="O58" i="33"/>
  <c r="L55" i="31"/>
  <c r="L79" i="31"/>
  <c r="L84" i="31"/>
  <c r="L40" i="31"/>
  <c r="L64" i="31"/>
  <c r="L282" i="30"/>
  <c r="F274" i="30"/>
  <c r="O274" i="30"/>
  <c r="N236" i="30"/>
  <c r="O236" i="30"/>
  <c r="J218" i="30"/>
  <c r="L218" i="30"/>
  <c r="L208" i="30"/>
  <c r="N208" i="30"/>
  <c r="H190" i="30"/>
  <c r="J190" i="30"/>
  <c r="H54" i="31"/>
  <c r="J54" i="31"/>
  <c r="H97" i="31"/>
  <c r="H39" i="31"/>
  <c r="H101" i="31"/>
  <c r="J101" i="31"/>
  <c r="H106" i="31"/>
  <c r="J106" i="31"/>
  <c r="F256" i="30"/>
  <c r="J216" i="30"/>
  <c r="H196" i="30"/>
  <c r="F42" i="31"/>
  <c r="F39" i="31"/>
  <c r="F82" i="31"/>
  <c r="F106" i="31"/>
  <c r="F54" i="31"/>
  <c r="O273" i="30"/>
  <c r="N273" i="30"/>
  <c r="L285" i="30"/>
  <c r="J255" i="30"/>
  <c r="L255" i="30"/>
  <c r="F229" i="30"/>
  <c r="H229" i="30"/>
  <c r="J211" i="30"/>
  <c r="L211" i="30"/>
  <c r="F185" i="30"/>
  <c r="H185" i="30"/>
  <c r="J280" i="30"/>
  <c r="F262" i="30"/>
  <c r="H252" i="30"/>
  <c r="F188" i="30"/>
  <c r="J149" i="30"/>
  <c r="L149" i="30"/>
  <c r="F131" i="30"/>
  <c r="H131" i="30"/>
  <c r="H121" i="30"/>
  <c r="J121" i="30"/>
  <c r="H167" i="30"/>
  <c r="J167" i="30"/>
  <c r="F148" i="30"/>
  <c r="H148" i="30"/>
  <c r="L128" i="30"/>
  <c r="F120" i="30"/>
  <c r="O120" i="30"/>
  <c r="L153" i="30"/>
  <c r="O146" i="30"/>
  <c r="N146" i="30"/>
  <c r="L126" i="30"/>
  <c r="H173" i="30"/>
  <c r="O163" i="30"/>
  <c r="N163" i="30"/>
  <c r="H166" i="30"/>
  <c r="F175" i="30"/>
  <c r="O119" i="30"/>
  <c r="N119" i="30"/>
  <c r="H169" i="30"/>
  <c r="F122" i="30"/>
  <c r="H77" i="30"/>
  <c r="L58" i="30"/>
  <c r="N58" i="30"/>
  <c r="O59" i="30"/>
  <c r="N59" i="30"/>
  <c r="L80" i="30"/>
  <c r="N80" i="30"/>
  <c r="H86" i="30"/>
  <c r="J53" i="30"/>
  <c r="J78" i="30"/>
  <c r="H79" i="30"/>
  <c r="H80" i="30"/>
  <c r="D104" i="28"/>
  <c r="I74" i="28"/>
  <c r="M74" i="28"/>
  <c r="L74" i="28"/>
  <c r="K74" i="28"/>
  <c r="J74" i="28"/>
  <c r="I57" i="28"/>
  <c r="M57" i="28"/>
  <c r="L57" i="28"/>
  <c r="K57" i="28"/>
  <c r="J57" i="28"/>
  <c r="J88" i="28"/>
  <c r="I88" i="28"/>
  <c r="M88" i="28"/>
  <c r="L88" i="28"/>
  <c r="K88" i="28"/>
  <c r="J71" i="28"/>
  <c r="I71" i="28"/>
  <c r="M71" i="28"/>
  <c r="L71" i="28"/>
  <c r="K71" i="28"/>
  <c r="K59" i="28"/>
  <c r="J59" i="28"/>
  <c r="I59" i="28"/>
  <c r="M59" i="28"/>
  <c r="L59" i="28"/>
  <c r="L95" i="28"/>
  <c r="J95" i="28"/>
  <c r="I95" i="28"/>
  <c r="M95" i="28"/>
  <c r="K95" i="28"/>
  <c r="L56" i="28"/>
  <c r="K56" i="28"/>
  <c r="J56" i="28"/>
  <c r="I56" i="28"/>
  <c r="M56" i="28"/>
  <c r="L39" i="28"/>
  <c r="K39" i="28"/>
  <c r="J39" i="28"/>
  <c r="I39" i="28"/>
  <c r="M39" i="28"/>
  <c r="M70" i="28"/>
  <c r="L70" i="28"/>
  <c r="K70" i="28"/>
  <c r="J70" i="28"/>
  <c r="I70" i="28"/>
  <c r="M53" i="28"/>
  <c r="L53" i="28"/>
  <c r="K53" i="28"/>
  <c r="J53" i="28"/>
  <c r="I53" i="28"/>
  <c r="F80" i="30"/>
  <c r="F78" i="30"/>
  <c r="H78" i="30"/>
  <c r="M75" i="28"/>
  <c r="L75" i="28"/>
  <c r="K75" i="28"/>
  <c r="J75" i="28"/>
  <c r="I75" i="28"/>
  <c r="M115" i="28"/>
  <c r="K115" i="28"/>
  <c r="I115" i="28"/>
  <c r="L115" i="28"/>
  <c r="J115" i="28"/>
  <c r="L127" i="28"/>
  <c r="K127" i="28"/>
  <c r="J127" i="28"/>
  <c r="M127" i="28"/>
  <c r="I127" i="28"/>
  <c r="J99" i="28"/>
  <c r="M99" i="28"/>
  <c r="L99" i="28"/>
  <c r="K99" i="28"/>
  <c r="I99" i="28"/>
  <c r="I120" i="28"/>
  <c r="M120" i="28"/>
  <c r="L120" i="28"/>
  <c r="K120" i="28"/>
  <c r="J120" i="28"/>
  <c r="L123" i="28"/>
  <c r="K123" i="28"/>
  <c r="M123" i="28"/>
  <c r="J123" i="28"/>
  <c r="I123" i="28"/>
  <c r="K46" i="28"/>
  <c r="I46" i="28"/>
  <c r="K113" i="28"/>
  <c r="I113" i="28"/>
  <c r="J31" i="28"/>
  <c r="L31" i="28"/>
  <c r="L55" i="28"/>
  <c r="J55" i="28"/>
  <c r="E118" i="28"/>
  <c r="O56" i="30"/>
  <c r="F65" i="30"/>
  <c r="O80" i="25"/>
  <c r="N80" i="25"/>
  <c r="L36" i="25"/>
  <c r="L104" i="25"/>
  <c r="N104" i="25"/>
  <c r="N75" i="25"/>
  <c r="O75" i="25"/>
  <c r="L31" i="25"/>
  <c r="N31" i="25"/>
  <c r="L107" i="25"/>
  <c r="F80" i="25"/>
  <c r="F42" i="25"/>
  <c r="F236" i="24"/>
  <c r="F83" i="25"/>
  <c r="F56" i="25"/>
  <c r="F231" i="24"/>
  <c r="F86" i="25"/>
  <c r="L40" i="25"/>
  <c r="L103" i="25"/>
  <c r="L65" i="25"/>
  <c r="O36" i="25"/>
  <c r="N36" i="25"/>
  <c r="L213" i="24"/>
  <c r="H219" i="24"/>
  <c r="L208" i="24"/>
  <c r="J213" i="24"/>
  <c r="J262" i="24"/>
  <c r="L259" i="24"/>
  <c r="L256" i="24"/>
  <c r="H262" i="24"/>
  <c r="H237" i="24"/>
  <c r="H234" i="24"/>
  <c r="H231" i="24"/>
  <c r="J231" i="24"/>
  <c r="O230" i="24"/>
  <c r="N230" i="24"/>
  <c r="L240" i="24"/>
  <c r="F212" i="24"/>
  <c r="F207" i="24"/>
  <c r="J214" i="24"/>
  <c r="J209" i="24"/>
  <c r="J212" i="24"/>
  <c r="H166" i="24"/>
  <c r="L144" i="24"/>
  <c r="O79" i="24"/>
  <c r="N79" i="24"/>
  <c r="J56" i="24"/>
  <c r="L187" i="24"/>
  <c r="F163" i="24"/>
  <c r="N145" i="24"/>
  <c r="O145" i="24"/>
  <c r="L125" i="24"/>
  <c r="J86" i="24"/>
  <c r="L65" i="24"/>
  <c r="L174" i="24"/>
  <c r="L142" i="24"/>
  <c r="H124" i="24"/>
  <c r="F77" i="24"/>
  <c r="F58" i="24"/>
  <c r="H58" i="24"/>
  <c r="H149" i="24"/>
  <c r="O121" i="24"/>
  <c r="N121" i="24"/>
  <c r="L82" i="24"/>
  <c r="J65" i="24"/>
  <c r="L55" i="24"/>
  <c r="N55" i="24"/>
  <c r="J192" i="24"/>
  <c r="J169" i="24"/>
  <c r="L148" i="24"/>
  <c r="J120" i="24"/>
  <c r="J79" i="24"/>
  <c r="O141" i="24"/>
  <c r="N141" i="24"/>
  <c r="F21" i="24"/>
  <c r="H21" i="24"/>
  <c r="H185" i="24"/>
  <c r="J185" i="24"/>
  <c r="J85" i="24"/>
  <c r="O54" i="24"/>
  <c r="N54" i="24"/>
  <c r="J167" i="24"/>
  <c r="H145" i="24"/>
  <c r="F125" i="24"/>
  <c r="U21" i="22"/>
  <c r="Y14" i="22"/>
  <c r="AA14" i="22"/>
  <c r="AB20" i="22"/>
  <c r="AA20" i="22"/>
  <c r="Z20" i="22"/>
  <c r="Y20" i="22"/>
  <c r="X20" i="22"/>
  <c r="W107" i="19"/>
  <c r="O49" i="19"/>
  <c r="R41" i="19"/>
  <c r="W35" i="19"/>
  <c r="W147" i="19"/>
  <c r="R144" i="19"/>
  <c r="O133" i="19"/>
  <c r="O149" i="19"/>
  <c r="J110" i="19"/>
  <c r="J87" i="19"/>
  <c r="E77" i="17"/>
  <c r="G147" i="17"/>
  <c r="K139" i="17"/>
  <c r="I139" i="17"/>
  <c r="I96" i="17"/>
  <c r="K96" i="17"/>
  <c r="F121" i="17"/>
  <c r="L55" i="17"/>
  <c r="K55" i="17"/>
  <c r="I55" i="17"/>
  <c r="H63" i="17"/>
  <c r="M55" i="17"/>
  <c r="J55" i="17"/>
  <c r="C107" i="17"/>
  <c r="W17" i="17"/>
  <c r="AA17" i="17"/>
  <c r="Z17" i="17"/>
  <c r="Y17" i="17"/>
  <c r="X17" i="17"/>
  <c r="Z10" i="16"/>
  <c r="Y10" i="16"/>
  <c r="X10" i="16"/>
  <c r="V9" i="16"/>
  <c r="W10" i="16"/>
  <c r="Z15" i="16"/>
  <c r="Y15" i="16"/>
  <c r="X15" i="16"/>
  <c r="W15" i="16"/>
  <c r="W17" i="15"/>
  <c r="Y17" i="15"/>
  <c r="M121" i="13"/>
  <c r="L121" i="13"/>
  <c r="K121" i="13"/>
  <c r="J121" i="13"/>
  <c r="I121" i="13"/>
  <c r="M69" i="13"/>
  <c r="L69" i="13"/>
  <c r="K69" i="13"/>
  <c r="J69" i="13"/>
  <c r="I69" i="13"/>
  <c r="I152" i="13"/>
  <c r="H160" i="13"/>
  <c r="M152" i="13"/>
  <c r="L152" i="13"/>
  <c r="K152" i="13"/>
  <c r="J152" i="13"/>
  <c r="I100" i="13"/>
  <c r="M100" i="13"/>
  <c r="L100" i="13"/>
  <c r="K100" i="13"/>
  <c r="J100" i="13"/>
  <c r="I41" i="12"/>
  <c r="N41" i="12"/>
  <c r="M41" i="12"/>
  <c r="L41" i="12"/>
  <c r="K41" i="12"/>
  <c r="J41" i="12"/>
  <c r="U19" i="12"/>
  <c r="X19" i="12"/>
  <c r="V19" i="12"/>
  <c r="H99" i="10"/>
  <c r="J99" i="10"/>
  <c r="J114" i="13"/>
  <c r="I114" i="13"/>
  <c r="M114" i="13"/>
  <c r="L114" i="13"/>
  <c r="K114" i="13"/>
  <c r="Z16" i="13"/>
  <c r="X16" i="13"/>
  <c r="K59" i="13"/>
  <c r="J59" i="13"/>
  <c r="I59" i="13"/>
  <c r="M59" i="13"/>
  <c r="L59" i="13"/>
  <c r="Y14" i="13"/>
  <c r="X14" i="13"/>
  <c r="W14" i="13"/>
  <c r="AA14" i="13"/>
  <c r="Z14" i="13"/>
  <c r="F53" i="10"/>
  <c r="L48" i="12"/>
  <c r="K48" i="12"/>
  <c r="X57" i="12"/>
  <c r="V57" i="12"/>
  <c r="U57" i="12"/>
  <c r="D53" i="12"/>
  <c r="D57" i="12" s="1"/>
  <c r="V15" i="14"/>
  <c r="U15" i="14"/>
  <c r="T15" i="14"/>
  <c r="S23" i="14"/>
  <c r="L35" i="10"/>
  <c r="N35" i="10"/>
  <c r="O9" i="10"/>
  <c r="N9" i="10"/>
  <c r="O187" i="8"/>
  <c r="N187" i="8"/>
  <c r="F53" i="8"/>
  <c r="F190" i="8"/>
  <c r="H190" i="8"/>
  <c r="J219" i="8"/>
  <c r="L219" i="8"/>
  <c r="H84" i="8"/>
  <c r="O53" i="10"/>
  <c r="N53" i="10"/>
  <c r="L55" i="10"/>
  <c r="J84" i="8"/>
  <c r="L84" i="8"/>
  <c r="M163" i="3"/>
  <c r="L163" i="3"/>
  <c r="W29" i="6"/>
  <c r="V29" i="6"/>
  <c r="U29" i="6"/>
  <c r="S29" i="6"/>
  <c r="T29" i="6"/>
  <c r="M158" i="3"/>
  <c r="L158" i="3"/>
  <c r="H12" i="10"/>
  <c r="J12" i="10"/>
  <c r="J42" i="5"/>
  <c r="L42" i="5"/>
  <c r="K125" i="3"/>
  <c r="J125" i="3"/>
  <c r="L125" i="3"/>
  <c r="M125" i="3"/>
  <c r="C77" i="17"/>
  <c r="G149" i="17"/>
  <c r="F135" i="17"/>
  <c r="M86" i="17"/>
  <c r="L86" i="17"/>
  <c r="J86" i="17"/>
  <c r="I86" i="17"/>
  <c r="K86" i="17"/>
  <c r="M69" i="17"/>
  <c r="L69" i="17"/>
  <c r="J69" i="17"/>
  <c r="I69" i="17"/>
  <c r="H77" i="17"/>
  <c r="K69" i="17"/>
  <c r="M152" i="17"/>
  <c r="L152" i="17"/>
  <c r="K152" i="17"/>
  <c r="J152" i="17"/>
  <c r="I152" i="17"/>
  <c r="F63" i="17"/>
  <c r="F51" i="17"/>
  <c r="Z16" i="16"/>
  <c r="Y16" i="16"/>
  <c r="X16" i="16"/>
  <c r="W16" i="16"/>
  <c r="S9" i="17"/>
  <c r="T9" i="17"/>
  <c r="U9" i="17"/>
  <c r="Y10" i="17"/>
  <c r="X10" i="17"/>
  <c r="V9" i="17"/>
  <c r="AA12" i="17" s="1"/>
  <c r="AA10" i="17"/>
  <c r="W10" i="17"/>
  <c r="Z10" i="17"/>
  <c r="Q9" i="17"/>
  <c r="D121" i="17"/>
  <c r="L122" i="17"/>
  <c r="J122" i="17"/>
  <c r="J114" i="17"/>
  <c r="L114" i="17"/>
  <c r="X20" i="16"/>
  <c r="Z20" i="16"/>
  <c r="U21" i="15"/>
  <c r="W13" i="15"/>
  <c r="Y13" i="15"/>
  <c r="T14" i="14"/>
  <c r="K141" i="13"/>
  <c r="I141" i="13"/>
  <c r="K115" i="13"/>
  <c r="I115" i="13"/>
  <c r="K89" i="13"/>
  <c r="I89" i="13"/>
  <c r="M78" i="13"/>
  <c r="L78" i="13"/>
  <c r="K78" i="13"/>
  <c r="J78" i="13"/>
  <c r="I78" i="13"/>
  <c r="K29" i="13"/>
  <c r="I29" i="13"/>
  <c r="W18" i="15"/>
  <c r="AA18" i="15"/>
  <c r="Z18" i="15"/>
  <c r="Y18" i="15"/>
  <c r="X18" i="15"/>
  <c r="I135" i="13"/>
  <c r="M135" i="13"/>
  <c r="L135" i="13"/>
  <c r="K135" i="13"/>
  <c r="J135" i="13"/>
  <c r="I109" i="13"/>
  <c r="M109" i="13"/>
  <c r="L109" i="13"/>
  <c r="K109" i="13"/>
  <c r="J109" i="13"/>
  <c r="D104" i="13"/>
  <c r="I83" i="13"/>
  <c r="M83" i="13"/>
  <c r="L83" i="13"/>
  <c r="K83" i="13"/>
  <c r="J83" i="13"/>
  <c r="I23" i="13"/>
  <c r="M23" i="13"/>
  <c r="L23" i="13"/>
  <c r="K23" i="13"/>
  <c r="J23" i="13"/>
  <c r="W13" i="13"/>
  <c r="AA13" i="13"/>
  <c r="Z13" i="13"/>
  <c r="Y13" i="13"/>
  <c r="X13" i="13"/>
  <c r="V20" i="13"/>
  <c r="J97" i="10"/>
  <c r="H61" i="10"/>
  <c r="J61" i="10"/>
  <c r="J149" i="13"/>
  <c r="I149" i="13"/>
  <c r="M149" i="13"/>
  <c r="L149" i="13"/>
  <c r="K149" i="13"/>
  <c r="J123" i="13"/>
  <c r="I123" i="13"/>
  <c r="M123" i="13"/>
  <c r="L123" i="13"/>
  <c r="K123" i="13"/>
  <c r="D118" i="13"/>
  <c r="J97" i="13"/>
  <c r="I97" i="13"/>
  <c r="M97" i="13"/>
  <c r="L97" i="13"/>
  <c r="K97" i="13"/>
  <c r="J37" i="13"/>
  <c r="I37" i="13"/>
  <c r="M37" i="13"/>
  <c r="L37" i="13"/>
  <c r="K37" i="13"/>
  <c r="J8" i="13"/>
  <c r="I8" i="13"/>
  <c r="M8" i="13"/>
  <c r="L8" i="13"/>
  <c r="K8" i="13"/>
  <c r="M124" i="13"/>
  <c r="M158" i="13"/>
  <c r="M29" i="13"/>
  <c r="M150" i="13"/>
  <c r="M107" i="13"/>
  <c r="M155" i="13"/>
  <c r="M55" i="13"/>
  <c r="M89" i="13"/>
  <c r="M141" i="13"/>
  <c r="M38" i="13"/>
  <c r="M46" i="13"/>
  <c r="M81" i="13"/>
  <c r="M72" i="13"/>
  <c r="M64" i="13"/>
  <c r="M115" i="13"/>
  <c r="M98" i="13"/>
  <c r="V9" i="12"/>
  <c r="U9" i="12"/>
  <c r="X9" i="12"/>
  <c r="F104" i="10"/>
  <c r="H104" i="10"/>
  <c r="F77" i="10"/>
  <c r="Y19" i="15"/>
  <c r="X19" i="15"/>
  <c r="W19" i="15"/>
  <c r="AA19" i="15"/>
  <c r="Z19" i="15"/>
  <c r="X9" i="15"/>
  <c r="Z9" i="15"/>
  <c r="K154" i="13"/>
  <c r="J154" i="13"/>
  <c r="I154" i="13"/>
  <c r="M154" i="13"/>
  <c r="L154" i="13"/>
  <c r="K128" i="13"/>
  <c r="J128" i="13"/>
  <c r="I128" i="13"/>
  <c r="M128" i="13"/>
  <c r="L128" i="13"/>
  <c r="K68" i="13"/>
  <c r="J68" i="13"/>
  <c r="I68" i="13"/>
  <c r="H76" i="13"/>
  <c r="M68" i="13"/>
  <c r="L68" i="13"/>
  <c r="K42" i="13"/>
  <c r="J42" i="13"/>
  <c r="I42" i="13"/>
  <c r="M42" i="13"/>
  <c r="L42" i="13"/>
  <c r="R20" i="13"/>
  <c r="K50" i="12"/>
  <c r="J50" i="12"/>
  <c r="I50" i="12"/>
  <c r="N50" i="12"/>
  <c r="M50" i="12"/>
  <c r="L50" i="12"/>
  <c r="V44" i="12"/>
  <c r="U44" i="12"/>
  <c r="X44" i="12"/>
  <c r="X46" i="12"/>
  <c r="W39" i="12"/>
  <c r="K34" i="12"/>
  <c r="J34" i="12"/>
  <c r="I34" i="12"/>
  <c r="N34" i="12"/>
  <c r="M34" i="12"/>
  <c r="L34" i="12"/>
  <c r="V28" i="12"/>
  <c r="U28" i="12"/>
  <c r="X28" i="12"/>
  <c r="W23" i="12"/>
  <c r="K18" i="12"/>
  <c r="J18" i="12"/>
  <c r="I18" i="12"/>
  <c r="N18" i="12"/>
  <c r="M18" i="12"/>
  <c r="L18" i="12"/>
  <c r="H105" i="10"/>
  <c r="F80" i="10"/>
  <c r="L134" i="13"/>
  <c r="K134" i="13"/>
  <c r="J134" i="13"/>
  <c r="I134" i="13"/>
  <c r="M134" i="13"/>
  <c r="L22" i="13"/>
  <c r="K22" i="13"/>
  <c r="J22" i="13"/>
  <c r="I22" i="13"/>
  <c r="M22" i="13"/>
  <c r="L13" i="13"/>
  <c r="K13" i="13"/>
  <c r="J13" i="13"/>
  <c r="I13" i="13"/>
  <c r="M13" i="13"/>
  <c r="AA20" i="15"/>
  <c r="Z20" i="15"/>
  <c r="Y20" i="15"/>
  <c r="X20" i="15"/>
  <c r="W20" i="15"/>
  <c r="M113" i="13"/>
  <c r="L113" i="13"/>
  <c r="K113" i="13"/>
  <c r="J113" i="13"/>
  <c r="I113" i="13"/>
  <c r="M87" i="13"/>
  <c r="L87" i="13"/>
  <c r="K87" i="13"/>
  <c r="J87" i="13"/>
  <c r="I87" i="13"/>
  <c r="M61" i="13"/>
  <c r="L61" i="13"/>
  <c r="K61" i="13"/>
  <c r="J61" i="13"/>
  <c r="I61" i="13"/>
  <c r="W56" i="12"/>
  <c r="F105" i="10"/>
  <c r="J82" i="10"/>
  <c r="H57" i="10"/>
  <c r="M50" i="13"/>
  <c r="L50" i="13"/>
  <c r="K50" i="13"/>
  <c r="J50" i="13"/>
  <c r="I50" i="13"/>
  <c r="W6" i="12"/>
  <c r="W25" i="12"/>
  <c r="W11" i="12"/>
  <c r="W49" i="12"/>
  <c r="W21" i="12"/>
  <c r="W45" i="12"/>
  <c r="W57" i="12"/>
  <c r="W33" i="12"/>
  <c r="W37" i="12"/>
  <c r="W53" i="12"/>
  <c r="W29" i="12"/>
  <c r="W17" i="12"/>
  <c r="W41" i="12"/>
  <c r="W12" i="12"/>
  <c r="H87" i="10"/>
  <c r="J87" i="10"/>
  <c r="F62" i="10"/>
  <c r="H62" i="10"/>
  <c r="J55" i="10"/>
  <c r="J56" i="10"/>
  <c r="H39" i="10"/>
  <c r="F219" i="8"/>
  <c r="H219" i="8"/>
  <c r="F131" i="8"/>
  <c r="H131" i="8"/>
  <c r="N33" i="10"/>
  <c r="O33" i="10"/>
  <c r="L16" i="10"/>
  <c r="N16" i="10"/>
  <c r="F236" i="8"/>
  <c r="H236" i="8"/>
  <c r="F58" i="8"/>
  <c r="J60" i="10"/>
  <c r="L19" i="10"/>
  <c r="F9" i="10"/>
  <c r="J279" i="8"/>
  <c r="L279" i="8"/>
  <c r="F261" i="8"/>
  <c r="H261" i="8"/>
  <c r="H251" i="8"/>
  <c r="J251" i="8"/>
  <c r="O233" i="8"/>
  <c r="F187" i="8"/>
  <c r="H187" i="8"/>
  <c r="L167" i="8"/>
  <c r="N167" i="8"/>
  <c r="H149" i="8"/>
  <c r="J149" i="8"/>
  <c r="O121" i="8"/>
  <c r="N121" i="8"/>
  <c r="F82" i="8"/>
  <c r="O82" i="8"/>
  <c r="F63" i="8"/>
  <c r="K43" i="5"/>
  <c r="J43" i="5"/>
  <c r="L43" i="5"/>
  <c r="I43" i="5"/>
  <c r="M43" i="5"/>
  <c r="M44" i="5"/>
  <c r="M47" i="5"/>
  <c r="M45" i="5"/>
  <c r="M46" i="5"/>
  <c r="F20" i="10"/>
  <c r="F168" i="8"/>
  <c r="H168" i="8"/>
  <c r="H81" i="8"/>
  <c r="F56" i="8"/>
  <c r="J11" i="10"/>
  <c r="H279" i="8"/>
  <c r="L261" i="8"/>
  <c r="H235" i="8"/>
  <c r="L217" i="8"/>
  <c r="H191" i="8"/>
  <c r="L173" i="8"/>
  <c r="H147" i="8"/>
  <c r="L129" i="8"/>
  <c r="J63" i="8"/>
  <c r="T31" i="5"/>
  <c r="W31" i="5"/>
  <c r="V31" i="5"/>
  <c r="S31" i="5"/>
  <c r="U31" i="5"/>
  <c r="T12" i="5"/>
  <c r="W12" i="5"/>
  <c r="V12" i="5"/>
  <c r="U12" i="5"/>
  <c r="S12" i="5"/>
  <c r="W13" i="5"/>
  <c r="W15" i="5"/>
  <c r="W16" i="5"/>
  <c r="O99" i="10"/>
  <c r="N99" i="10"/>
  <c r="F262" i="8"/>
  <c r="H262" i="8"/>
  <c r="F174" i="8"/>
  <c r="H174" i="8"/>
  <c r="L64" i="8"/>
  <c r="F16" i="8"/>
  <c r="H16" i="8"/>
  <c r="A13" i="12"/>
  <c r="J16" i="12"/>
  <c r="I16" i="12"/>
  <c r="J48" i="12"/>
  <c r="I48" i="12"/>
  <c r="F32" i="10"/>
  <c r="L42" i="10"/>
  <c r="L63" i="10"/>
  <c r="L98" i="10"/>
  <c r="L43" i="10"/>
  <c r="J17" i="10"/>
  <c r="F235" i="8"/>
  <c r="J61" i="8"/>
  <c r="J75" i="8"/>
  <c r="K31" i="5"/>
  <c r="I31" i="5"/>
  <c r="T51" i="5"/>
  <c r="V51" i="5"/>
  <c r="E194" i="3"/>
  <c r="M183" i="3"/>
  <c r="L183" i="3"/>
  <c r="N173" i="3"/>
  <c r="M173" i="3"/>
  <c r="J173" i="3"/>
  <c r="L173" i="3"/>
  <c r="K173" i="3"/>
  <c r="E67" i="2"/>
  <c r="M64" i="2"/>
  <c r="L64" i="2"/>
  <c r="N38" i="2"/>
  <c r="M38" i="2"/>
  <c r="L38" i="2"/>
  <c r="K38" i="2"/>
  <c r="J38" i="2"/>
  <c r="L12" i="2"/>
  <c r="M12" i="2"/>
  <c r="W50" i="6"/>
  <c r="V50" i="6"/>
  <c r="U50" i="6"/>
  <c r="T50" i="6"/>
  <c r="S50" i="6"/>
  <c r="M20" i="6"/>
  <c r="L20" i="6"/>
  <c r="K20" i="6"/>
  <c r="J20" i="6"/>
  <c r="I20" i="6"/>
  <c r="K34" i="5"/>
  <c r="I34" i="5"/>
  <c r="L21" i="5"/>
  <c r="J21" i="5"/>
  <c r="J47" i="5"/>
  <c r="L47" i="5"/>
  <c r="F189" i="3"/>
  <c r="J19" i="2"/>
  <c r="K19" i="2"/>
  <c r="M19" i="2"/>
  <c r="L19" i="2"/>
  <c r="M36" i="2"/>
  <c r="L36" i="2"/>
  <c r="K36" i="2"/>
  <c r="J36" i="2"/>
  <c r="N36" i="2"/>
  <c r="H54" i="8"/>
  <c r="M41" i="6"/>
  <c r="L41" i="6"/>
  <c r="K41" i="6"/>
  <c r="J41" i="6"/>
  <c r="I41" i="6"/>
  <c r="V25" i="6"/>
  <c r="U25" i="6"/>
  <c r="T25" i="6"/>
  <c r="S25" i="6"/>
  <c r="W25" i="6"/>
  <c r="W26" i="6"/>
  <c r="U38" i="6"/>
  <c r="T38" i="6"/>
  <c r="S38" i="6"/>
  <c r="V38" i="6"/>
  <c r="W38" i="6"/>
  <c r="W37" i="6"/>
  <c r="V37" i="6"/>
  <c r="U37" i="6"/>
  <c r="T37" i="6"/>
  <c r="S37" i="6"/>
  <c r="L27" i="6"/>
  <c r="K27" i="6"/>
  <c r="J27" i="6"/>
  <c r="I27" i="6"/>
  <c r="M27" i="6"/>
  <c r="K40" i="6"/>
  <c r="J40" i="6"/>
  <c r="I40" i="6"/>
  <c r="L40" i="6"/>
  <c r="M40" i="6"/>
  <c r="I15" i="6"/>
  <c r="L15" i="6"/>
  <c r="M15" i="6"/>
  <c r="K15" i="6"/>
  <c r="J15" i="6"/>
  <c r="M39" i="6"/>
  <c r="L39" i="6"/>
  <c r="K39" i="6"/>
  <c r="J39" i="6"/>
  <c r="I39" i="6"/>
  <c r="V30" i="5"/>
  <c r="T30" i="5"/>
  <c r="E189" i="3"/>
  <c r="K168" i="3"/>
  <c r="J168" i="3"/>
  <c r="L168" i="3"/>
  <c r="N168" i="3"/>
  <c r="M168" i="3"/>
  <c r="N213" i="3"/>
  <c r="M213" i="3"/>
  <c r="L213" i="3"/>
  <c r="K213" i="3"/>
  <c r="J213" i="3"/>
  <c r="K41" i="2"/>
  <c r="J41" i="2"/>
  <c r="L41" i="2"/>
  <c r="M41" i="2"/>
  <c r="Y16" i="13"/>
  <c r="W16" i="13"/>
  <c r="W15" i="6"/>
  <c r="V15" i="6"/>
  <c r="T15" i="6"/>
  <c r="U15" i="6"/>
  <c r="S15" i="6"/>
  <c r="W31" i="6"/>
  <c r="V31" i="6"/>
  <c r="U31" i="6"/>
  <c r="T31" i="6"/>
  <c r="S31" i="6"/>
  <c r="S43" i="5"/>
  <c r="U43" i="5"/>
  <c r="V38" i="5"/>
  <c r="T38" i="5"/>
  <c r="H16" i="10"/>
  <c r="J16" i="10"/>
  <c r="H20" i="10"/>
  <c r="J20" i="10"/>
  <c r="J41" i="10"/>
  <c r="J39" i="10"/>
  <c r="L39" i="10"/>
  <c r="U12" i="6"/>
  <c r="S12" i="6"/>
  <c r="K52" i="5"/>
  <c r="I52" i="5"/>
  <c r="S28" i="5"/>
  <c r="U28" i="5"/>
  <c r="S46" i="5"/>
  <c r="U46" i="5"/>
  <c r="F191" i="3"/>
  <c r="L44" i="6"/>
  <c r="J44" i="6"/>
  <c r="K21" i="5"/>
  <c r="I21" i="5"/>
  <c r="U15" i="5"/>
  <c r="S15" i="5"/>
  <c r="K24" i="5"/>
  <c r="I24" i="5"/>
  <c r="N178" i="3"/>
  <c r="M178" i="3"/>
  <c r="I189" i="3"/>
  <c r="L178" i="3"/>
  <c r="K178" i="3"/>
  <c r="J178" i="3"/>
  <c r="N144" i="3"/>
  <c r="M144" i="3"/>
  <c r="L144" i="3"/>
  <c r="K144" i="3"/>
  <c r="J144" i="3"/>
  <c r="N59" i="2"/>
  <c r="M59" i="2"/>
  <c r="L59" i="2"/>
  <c r="K59" i="2"/>
  <c r="J59" i="2"/>
  <c r="J126" i="3"/>
  <c r="K126" i="3"/>
  <c r="M126" i="3"/>
  <c r="L126" i="3"/>
  <c r="L78" i="24"/>
  <c r="J61" i="24"/>
  <c r="F38" i="24"/>
  <c r="H38" i="24"/>
  <c r="T21" i="22"/>
  <c r="R21" i="22"/>
  <c r="Y9" i="22"/>
  <c r="AA9" i="22"/>
  <c r="R94" i="19"/>
  <c r="O93" i="19"/>
  <c r="J104" i="19"/>
  <c r="G9" i="19"/>
  <c r="J66" i="19" s="1"/>
  <c r="J10" i="19"/>
  <c r="R129" i="19"/>
  <c r="R140" i="19"/>
  <c r="G149" i="19"/>
  <c r="J150" i="19"/>
  <c r="J152" i="19"/>
  <c r="J114" i="19"/>
  <c r="G133" i="19"/>
  <c r="J125" i="19"/>
  <c r="G135" i="19"/>
  <c r="J136" i="19"/>
  <c r="G161" i="19"/>
  <c r="J153" i="19"/>
  <c r="J88" i="19"/>
  <c r="J74" i="19"/>
  <c r="J90" i="19"/>
  <c r="K131" i="17"/>
  <c r="I131" i="17"/>
  <c r="K114" i="17"/>
  <c r="I114" i="17"/>
  <c r="F91" i="17"/>
  <c r="E51" i="17"/>
  <c r="I151" i="17"/>
  <c r="M151" i="17"/>
  <c r="L151" i="17"/>
  <c r="K151" i="17"/>
  <c r="J151" i="17"/>
  <c r="I116" i="17"/>
  <c r="M116" i="17"/>
  <c r="L116" i="17"/>
  <c r="K116" i="17"/>
  <c r="J116" i="17"/>
  <c r="I99" i="17"/>
  <c r="M99" i="17"/>
  <c r="L99" i="17"/>
  <c r="K99" i="17"/>
  <c r="J99" i="17"/>
  <c r="E91" i="17"/>
  <c r="E79" i="17"/>
  <c r="K136" i="17"/>
  <c r="J136" i="17"/>
  <c r="M136" i="17"/>
  <c r="H135" i="17"/>
  <c r="I136" i="17"/>
  <c r="L136" i="17"/>
  <c r="I70" i="17"/>
  <c r="K70" i="17"/>
  <c r="L150" i="17"/>
  <c r="K150" i="17"/>
  <c r="I150" i="17"/>
  <c r="M150" i="17"/>
  <c r="J150" i="17"/>
  <c r="H149" i="17"/>
  <c r="E105" i="17"/>
  <c r="G91" i="17"/>
  <c r="F77" i="17"/>
  <c r="M146" i="17"/>
  <c r="L146" i="17"/>
  <c r="J146" i="17"/>
  <c r="I146" i="17"/>
  <c r="K146" i="17"/>
  <c r="M52" i="17"/>
  <c r="H51" i="17"/>
  <c r="L52" i="17"/>
  <c r="J52" i="17"/>
  <c r="I52" i="17"/>
  <c r="K52" i="17"/>
  <c r="E135" i="17"/>
  <c r="M117" i="17"/>
  <c r="K117" i="17"/>
  <c r="J117" i="17"/>
  <c r="I117" i="17"/>
  <c r="L117" i="17"/>
  <c r="G77" i="17"/>
  <c r="G65" i="17"/>
  <c r="G51" i="17"/>
  <c r="Z20" i="17"/>
  <c r="Y20" i="17"/>
  <c r="X20" i="17"/>
  <c r="W20" i="17"/>
  <c r="AA20" i="17"/>
  <c r="AA11" i="17"/>
  <c r="Z11" i="17"/>
  <c r="X11" i="17"/>
  <c r="W11" i="17"/>
  <c r="Y11" i="17"/>
  <c r="J53" i="17"/>
  <c r="L53" i="17"/>
  <c r="L130" i="17"/>
  <c r="J130" i="17"/>
  <c r="D107" i="17"/>
  <c r="L154" i="17"/>
  <c r="J154" i="17"/>
  <c r="L123" i="17"/>
  <c r="J123" i="17"/>
  <c r="D77" i="17"/>
  <c r="Z18" i="16"/>
  <c r="Y18" i="16"/>
  <c r="X18" i="16"/>
  <c r="W18" i="16"/>
  <c r="R21" i="16"/>
  <c r="Z16" i="17"/>
  <c r="Y16" i="17"/>
  <c r="X16" i="17"/>
  <c r="W16" i="17"/>
  <c r="AA16" i="17"/>
  <c r="S9" i="16"/>
  <c r="V13" i="14"/>
  <c r="U13" i="14"/>
  <c r="T13" i="14"/>
  <c r="I64" i="13"/>
  <c r="K64" i="13"/>
  <c r="M52" i="13"/>
  <c r="L52" i="13"/>
  <c r="K52" i="13"/>
  <c r="J52" i="13"/>
  <c r="I52" i="13"/>
  <c r="F98" i="10"/>
  <c r="C90" i="13"/>
  <c r="C20" i="13"/>
  <c r="W50" i="12"/>
  <c r="I45" i="12"/>
  <c r="N45" i="12"/>
  <c r="M45" i="12"/>
  <c r="L45" i="12"/>
  <c r="K45" i="12"/>
  <c r="J45" i="12"/>
  <c r="U39" i="12"/>
  <c r="X39" i="12"/>
  <c r="V39" i="12"/>
  <c r="X42" i="12"/>
  <c r="W34" i="12"/>
  <c r="I29" i="12"/>
  <c r="N29" i="12"/>
  <c r="M29" i="12"/>
  <c r="L29" i="12"/>
  <c r="K29" i="12"/>
  <c r="J29" i="12"/>
  <c r="U23" i="12"/>
  <c r="X23" i="12"/>
  <c r="V23" i="12"/>
  <c r="W18" i="12"/>
  <c r="W13" i="12"/>
  <c r="J86" i="10"/>
  <c r="N55" i="10"/>
  <c r="O55" i="10"/>
  <c r="S21" i="15"/>
  <c r="U19" i="14"/>
  <c r="T19" i="14"/>
  <c r="V19" i="14"/>
  <c r="L158" i="13"/>
  <c r="J158" i="13"/>
  <c r="C104" i="13"/>
  <c r="J72" i="13"/>
  <c r="L72" i="13"/>
  <c r="L46" i="13"/>
  <c r="J46" i="13"/>
  <c r="D56" i="12"/>
  <c r="H102" i="10"/>
  <c r="J102" i="10"/>
  <c r="H75" i="10"/>
  <c r="K102" i="13"/>
  <c r="J102" i="13"/>
  <c r="I102" i="13"/>
  <c r="M102" i="13"/>
  <c r="L102" i="13"/>
  <c r="G62" i="13"/>
  <c r="G20" i="13"/>
  <c r="V56" i="12"/>
  <c r="U56" i="12"/>
  <c r="X56" i="12"/>
  <c r="J103" i="10"/>
  <c r="H78" i="10"/>
  <c r="L108" i="13"/>
  <c r="K108" i="13"/>
  <c r="J108" i="13"/>
  <c r="I108" i="13"/>
  <c r="M108" i="13"/>
  <c r="F104" i="13"/>
  <c r="E90" i="13"/>
  <c r="Q20" i="13"/>
  <c r="M148" i="13"/>
  <c r="L148" i="13"/>
  <c r="K148" i="13"/>
  <c r="J148" i="13"/>
  <c r="I148" i="13"/>
  <c r="M36" i="13"/>
  <c r="L36" i="13"/>
  <c r="K36" i="13"/>
  <c r="J36" i="13"/>
  <c r="I36" i="13"/>
  <c r="AA15" i="13"/>
  <c r="Z15" i="13"/>
  <c r="Y15" i="13"/>
  <c r="X15" i="13"/>
  <c r="W15" i="13"/>
  <c r="W48" i="12"/>
  <c r="M43" i="12"/>
  <c r="L43" i="12"/>
  <c r="K43" i="12"/>
  <c r="J43" i="12"/>
  <c r="I43" i="12"/>
  <c r="N43" i="12"/>
  <c r="X37" i="12"/>
  <c r="V37" i="12"/>
  <c r="U37" i="12"/>
  <c r="W32" i="12"/>
  <c r="M27" i="12"/>
  <c r="L27" i="12"/>
  <c r="K27" i="12"/>
  <c r="J27" i="12"/>
  <c r="I27" i="12"/>
  <c r="N27" i="12"/>
  <c r="X21" i="12"/>
  <c r="V21" i="12"/>
  <c r="U21" i="12"/>
  <c r="X22" i="12"/>
  <c r="W16" i="12"/>
  <c r="L10" i="12"/>
  <c r="K10" i="12"/>
  <c r="H103" i="10"/>
  <c r="O78" i="10"/>
  <c r="N78" i="10"/>
  <c r="M136" i="13"/>
  <c r="L136" i="13"/>
  <c r="K136" i="13"/>
  <c r="J136" i="13"/>
  <c r="I136" i="13"/>
  <c r="M24" i="13"/>
  <c r="L24" i="13"/>
  <c r="K24" i="13"/>
  <c r="J24" i="13"/>
  <c r="I24" i="13"/>
  <c r="J85" i="10"/>
  <c r="H60" i="10"/>
  <c r="J63" i="10"/>
  <c r="J64" i="10"/>
  <c r="L13" i="10"/>
  <c r="N13" i="10"/>
  <c r="F211" i="8"/>
  <c r="H211" i="8"/>
  <c r="F123" i="8"/>
  <c r="H123" i="8"/>
  <c r="F33" i="10"/>
  <c r="H33" i="10"/>
  <c r="F16" i="10"/>
  <c r="O16" i="10"/>
  <c r="F214" i="8"/>
  <c r="H214" i="8"/>
  <c r="O79" i="8"/>
  <c r="F79" i="8"/>
  <c r="F57" i="10"/>
  <c r="O57" i="10"/>
  <c r="F103" i="10"/>
  <c r="F19" i="10"/>
  <c r="L277" i="8"/>
  <c r="N277" i="8"/>
  <c r="H259" i="8"/>
  <c r="J259" i="8"/>
  <c r="O231" i="8"/>
  <c r="N231" i="8"/>
  <c r="J213" i="8"/>
  <c r="L213" i="8"/>
  <c r="F195" i="8"/>
  <c r="H195" i="8"/>
  <c r="H185" i="8"/>
  <c r="J185" i="8"/>
  <c r="O167" i="8"/>
  <c r="F121" i="8"/>
  <c r="H121" i="8"/>
  <c r="O80" i="8"/>
  <c r="N80" i="8"/>
  <c r="F61" i="8"/>
  <c r="F42" i="8"/>
  <c r="H42" i="8"/>
  <c r="U41" i="5"/>
  <c r="T41" i="5"/>
  <c r="S41" i="5"/>
  <c r="V41" i="5"/>
  <c r="W41" i="5"/>
  <c r="M19" i="5"/>
  <c r="L19" i="5"/>
  <c r="K19" i="5"/>
  <c r="J19" i="5"/>
  <c r="I19" i="5"/>
  <c r="L97" i="10"/>
  <c r="L14" i="10"/>
  <c r="N14" i="10"/>
  <c r="F146" i="8"/>
  <c r="H146" i="8"/>
  <c r="F37" i="8"/>
  <c r="H37" i="8"/>
  <c r="L85" i="10"/>
  <c r="L9" i="10"/>
  <c r="O251" i="8"/>
  <c r="N251" i="8"/>
  <c r="O207" i="8"/>
  <c r="N207" i="8"/>
  <c r="O163" i="8"/>
  <c r="N163" i="8"/>
  <c r="O119" i="8"/>
  <c r="N119" i="8"/>
  <c r="L80" i="8"/>
  <c r="L61" i="8"/>
  <c r="F40" i="8"/>
  <c r="H40" i="8"/>
  <c r="J49" i="5"/>
  <c r="M49" i="5"/>
  <c r="L49" i="5"/>
  <c r="K49" i="5"/>
  <c r="I49" i="5"/>
  <c r="L20" i="10"/>
  <c r="F254" i="8"/>
  <c r="H254" i="8"/>
  <c r="F166" i="8"/>
  <c r="H166" i="8"/>
  <c r="L83" i="8"/>
  <c r="F62" i="8"/>
  <c r="J20" i="12"/>
  <c r="I20" i="12"/>
  <c r="I52" i="12"/>
  <c r="J52" i="12"/>
  <c r="L53" i="10"/>
  <c r="L82" i="10"/>
  <c r="L106" i="10"/>
  <c r="L54" i="10"/>
  <c r="L15" i="10"/>
  <c r="F213" i="8"/>
  <c r="L59" i="8"/>
  <c r="J80" i="8"/>
  <c r="J81" i="8"/>
  <c r="L81" i="8"/>
  <c r="V52" i="5"/>
  <c r="T52" i="5"/>
  <c r="T20" i="5"/>
  <c r="V20" i="5"/>
  <c r="J15" i="5"/>
  <c r="L15" i="5"/>
  <c r="T10" i="5"/>
  <c r="V10" i="5"/>
  <c r="G193" i="3"/>
  <c r="M171" i="3"/>
  <c r="L171" i="3"/>
  <c r="N161" i="3"/>
  <c r="M161" i="3"/>
  <c r="J161" i="3"/>
  <c r="L161" i="3"/>
  <c r="K161" i="3"/>
  <c r="I194" i="3"/>
  <c r="W18" i="6"/>
  <c r="V18" i="6"/>
  <c r="U18" i="6"/>
  <c r="T18" i="6"/>
  <c r="S18" i="6"/>
  <c r="L29" i="5"/>
  <c r="J29" i="5"/>
  <c r="H188" i="3"/>
  <c r="F18" i="2"/>
  <c r="H62" i="8"/>
  <c r="J62" i="8"/>
  <c r="W39" i="6"/>
  <c r="V39" i="6"/>
  <c r="U39" i="6"/>
  <c r="T39" i="6"/>
  <c r="S39" i="6"/>
  <c r="W42" i="6"/>
  <c r="K8" i="6"/>
  <c r="I8" i="6"/>
  <c r="L8" i="6"/>
  <c r="J8" i="6"/>
  <c r="M8" i="6"/>
  <c r="V33" i="6"/>
  <c r="U33" i="6"/>
  <c r="T33" i="6"/>
  <c r="S33" i="6"/>
  <c r="W33" i="6"/>
  <c r="U46" i="6"/>
  <c r="T46" i="6"/>
  <c r="S46" i="6"/>
  <c r="W46" i="6"/>
  <c r="V46" i="6"/>
  <c r="W13" i="6"/>
  <c r="V13" i="6"/>
  <c r="U13" i="6"/>
  <c r="T13" i="6"/>
  <c r="S13" i="6"/>
  <c r="W45" i="6"/>
  <c r="V45" i="6"/>
  <c r="U45" i="6"/>
  <c r="T45" i="6"/>
  <c r="S45" i="6"/>
  <c r="L35" i="6"/>
  <c r="K35" i="6"/>
  <c r="J35" i="6"/>
  <c r="I35" i="6"/>
  <c r="M35" i="6"/>
  <c r="K48" i="6"/>
  <c r="J48" i="6"/>
  <c r="I48" i="6"/>
  <c r="M48" i="6"/>
  <c r="L48" i="6"/>
  <c r="I18" i="6"/>
  <c r="M18" i="6"/>
  <c r="L18" i="6"/>
  <c r="K18" i="6"/>
  <c r="J18" i="6"/>
  <c r="M47" i="6"/>
  <c r="L47" i="6"/>
  <c r="K47" i="6"/>
  <c r="J47" i="6"/>
  <c r="I47" i="6"/>
  <c r="S35" i="5"/>
  <c r="U35" i="5"/>
  <c r="L30" i="5"/>
  <c r="J30" i="5"/>
  <c r="G188" i="3"/>
  <c r="K156" i="3"/>
  <c r="J156" i="3"/>
  <c r="L156" i="3"/>
  <c r="N156" i="3"/>
  <c r="M156" i="3"/>
  <c r="J217" i="3"/>
  <c r="N217" i="3"/>
  <c r="M217" i="3"/>
  <c r="L217" i="3"/>
  <c r="K217" i="3"/>
  <c r="E42" i="2"/>
  <c r="L11" i="6"/>
  <c r="J11" i="6"/>
  <c r="M11" i="6"/>
  <c r="K11" i="6"/>
  <c r="I11" i="6"/>
  <c r="U42" i="5"/>
  <c r="S42" i="5"/>
  <c r="M12" i="6"/>
  <c r="L12" i="6"/>
  <c r="K12" i="6"/>
  <c r="J12" i="6"/>
  <c r="I12" i="6"/>
  <c r="J38" i="5"/>
  <c r="L38" i="5"/>
  <c r="M210" i="3"/>
  <c r="N210" i="3"/>
  <c r="L210" i="3"/>
  <c r="K210" i="3"/>
  <c r="J210" i="3"/>
  <c r="M137" i="3"/>
  <c r="L137" i="3"/>
  <c r="K137" i="3"/>
  <c r="J137" i="3"/>
  <c r="N137" i="3"/>
  <c r="H13" i="10"/>
  <c r="H9" i="10"/>
  <c r="J33" i="10"/>
  <c r="L33" i="10"/>
  <c r="J43" i="10"/>
  <c r="K51" i="5"/>
  <c r="I51" i="5"/>
  <c r="U18" i="5"/>
  <c r="S18" i="5"/>
  <c r="U10" i="5"/>
  <c r="S10" i="5"/>
  <c r="S36" i="5"/>
  <c r="U36" i="5"/>
  <c r="H190" i="3"/>
  <c r="J179" i="3"/>
  <c r="K179" i="3"/>
  <c r="K163" i="3"/>
  <c r="J163" i="3"/>
  <c r="K60" i="2"/>
  <c r="J60" i="2"/>
  <c r="F42" i="2"/>
  <c r="J12" i="2"/>
  <c r="K12" i="2"/>
  <c r="T42" i="6"/>
  <c r="V42" i="6"/>
  <c r="V42" i="5"/>
  <c r="T42" i="5"/>
  <c r="I15" i="5"/>
  <c r="K15" i="5"/>
  <c r="K32" i="5"/>
  <c r="I32" i="5"/>
  <c r="E187" i="3"/>
  <c r="N166" i="3"/>
  <c r="M166" i="3"/>
  <c r="L166" i="3"/>
  <c r="K166" i="3"/>
  <c r="J166" i="3"/>
  <c r="L57" i="2"/>
  <c r="M57" i="2"/>
  <c r="N35" i="2"/>
  <c r="K35" i="2"/>
  <c r="M35" i="2"/>
  <c r="L35" i="2"/>
  <c r="J35" i="2"/>
  <c r="I18" i="2"/>
  <c r="M15" i="2"/>
  <c r="K15" i="2"/>
  <c r="N15" i="2"/>
  <c r="L15" i="2"/>
  <c r="J15" i="2"/>
  <c r="M130" i="3"/>
  <c r="L130" i="3"/>
  <c r="K130" i="3"/>
  <c r="J130" i="3"/>
  <c r="K133" i="3"/>
  <c r="J133" i="3"/>
  <c r="L133" i="3"/>
  <c r="M133" i="3"/>
  <c r="M129" i="3"/>
  <c r="L129" i="3"/>
  <c r="K129" i="3"/>
  <c r="J129" i="3"/>
  <c r="L197" i="3"/>
  <c r="M197" i="3"/>
  <c r="G63" i="19"/>
  <c r="J55" i="19"/>
  <c r="R86" i="19"/>
  <c r="J58" i="19"/>
  <c r="R87" i="19"/>
  <c r="M145" i="17"/>
  <c r="L145" i="17"/>
  <c r="K145" i="17"/>
  <c r="J145" i="17"/>
  <c r="I145" i="17"/>
  <c r="G105" i="17"/>
  <c r="K97" i="17"/>
  <c r="I97" i="17"/>
  <c r="G79" i="17"/>
  <c r="K80" i="17"/>
  <c r="I80" i="17"/>
  <c r="F65" i="17"/>
  <c r="C149" i="17"/>
  <c r="I82" i="17"/>
  <c r="M82" i="17"/>
  <c r="L82" i="17"/>
  <c r="K82" i="17"/>
  <c r="J82" i="17"/>
  <c r="K130" i="17"/>
  <c r="I130" i="17"/>
  <c r="K101" i="17"/>
  <c r="J101" i="17"/>
  <c r="M101" i="17"/>
  <c r="I101" i="17"/>
  <c r="L101" i="17"/>
  <c r="K84" i="17"/>
  <c r="J84" i="17"/>
  <c r="M84" i="17"/>
  <c r="L84" i="17"/>
  <c r="I84" i="17"/>
  <c r="I53" i="17"/>
  <c r="K53" i="17"/>
  <c r="L115" i="17"/>
  <c r="K115" i="17"/>
  <c r="I115" i="17"/>
  <c r="M115" i="17"/>
  <c r="J115" i="17"/>
  <c r="L98" i="17"/>
  <c r="K98" i="17"/>
  <c r="I98" i="17"/>
  <c r="J98" i="17"/>
  <c r="M98" i="17"/>
  <c r="H105" i="17"/>
  <c r="F149" i="17"/>
  <c r="M100" i="17"/>
  <c r="K100" i="17"/>
  <c r="J100" i="17"/>
  <c r="I100" i="17"/>
  <c r="L100" i="17"/>
  <c r="M83" i="17"/>
  <c r="K83" i="17"/>
  <c r="J83" i="17"/>
  <c r="I83" i="17"/>
  <c r="H91" i="17"/>
  <c r="L83" i="17"/>
  <c r="H79" i="17"/>
  <c r="Y20" i="16"/>
  <c r="W20" i="16"/>
  <c r="Q9" i="16"/>
  <c r="Q21" i="17"/>
  <c r="R21" i="17"/>
  <c r="R9" i="17"/>
  <c r="S21" i="17"/>
  <c r="T21" i="17"/>
  <c r="W13" i="17"/>
  <c r="V21" i="17"/>
  <c r="AA13" i="17"/>
  <c r="Z13" i="17"/>
  <c r="Y13" i="17"/>
  <c r="X13" i="17"/>
  <c r="J61" i="17"/>
  <c r="L61" i="17"/>
  <c r="D147" i="17"/>
  <c r="L139" i="17"/>
  <c r="J139" i="17"/>
  <c r="L54" i="17"/>
  <c r="J54" i="17"/>
  <c r="L131" i="17"/>
  <c r="J131" i="17"/>
  <c r="D63" i="17"/>
  <c r="X13" i="16"/>
  <c r="W13" i="16"/>
  <c r="V21" i="16"/>
  <c r="AA13" i="16"/>
  <c r="Z13" i="16"/>
  <c r="Y13" i="16"/>
  <c r="Z11" i="16"/>
  <c r="Y11" i="16"/>
  <c r="X11" i="16"/>
  <c r="W11" i="16"/>
  <c r="H146" i="13"/>
  <c r="M138" i="13"/>
  <c r="L138" i="13"/>
  <c r="K138" i="13"/>
  <c r="J138" i="13"/>
  <c r="I138" i="13"/>
  <c r="M112" i="13"/>
  <c r="L112" i="13"/>
  <c r="K112" i="13"/>
  <c r="J112" i="13"/>
  <c r="I112" i="13"/>
  <c r="M86" i="13"/>
  <c r="L86" i="13"/>
  <c r="K86" i="13"/>
  <c r="J86" i="13"/>
  <c r="I86" i="13"/>
  <c r="H34" i="13"/>
  <c r="M26" i="13"/>
  <c r="L26" i="13"/>
  <c r="K26" i="13"/>
  <c r="J26" i="13"/>
  <c r="I26" i="13"/>
  <c r="M15" i="13"/>
  <c r="L15" i="13"/>
  <c r="K15" i="13"/>
  <c r="J15" i="13"/>
  <c r="I15" i="13"/>
  <c r="X8" i="12"/>
  <c r="V8" i="12"/>
  <c r="U8" i="12"/>
  <c r="O79" i="10"/>
  <c r="N79" i="10"/>
  <c r="T20" i="14"/>
  <c r="V20" i="14"/>
  <c r="U20" i="14"/>
  <c r="I143" i="13"/>
  <c r="M143" i="13"/>
  <c r="L143" i="13"/>
  <c r="K143" i="13"/>
  <c r="J143" i="13"/>
  <c r="I117" i="13"/>
  <c r="M117" i="13"/>
  <c r="L117" i="13"/>
  <c r="K117" i="13"/>
  <c r="J117" i="13"/>
  <c r="I57" i="13"/>
  <c r="M57" i="13"/>
  <c r="L57" i="13"/>
  <c r="K57" i="13"/>
  <c r="J57" i="13"/>
  <c r="I31" i="13"/>
  <c r="M31" i="13"/>
  <c r="L31" i="13"/>
  <c r="K31" i="13"/>
  <c r="J31" i="13"/>
  <c r="T20" i="13"/>
  <c r="N82" i="10"/>
  <c r="O82" i="10"/>
  <c r="F55" i="10"/>
  <c r="H55" i="10"/>
  <c r="O23" i="14"/>
  <c r="J157" i="13"/>
  <c r="I157" i="13"/>
  <c r="M157" i="13"/>
  <c r="L157" i="13"/>
  <c r="K157" i="13"/>
  <c r="J131" i="13"/>
  <c r="I131" i="13"/>
  <c r="M131" i="13"/>
  <c r="L131" i="13"/>
  <c r="K131" i="13"/>
  <c r="L107" i="13"/>
  <c r="J107" i="13"/>
  <c r="J71" i="13"/>
  <c r="I71" i="13"/>
  <c r="M71" i="13"/>
  <c r="L71" i="13"/>
  <c r="K71" i="13"/>
  <c r="J45" i="13"/>
  <c r="I45" i="13"/>
  <c r="M45" i="13"/>
  <c r="L45" i="13"/>
  <c r="K45" i="13"/>
  <c r="S20" i="13"/>
  <c r="X12" i="13"/>
  <c r="Z12" i="13"/>
  <c r="W8" i="12"/>
  <c r="J100" i="10"/>
  <c r="X17" i="15"/>
  <c r="Z17" i="15"/>
  <c r="U22" i="14"/>
  <c r="F160" i="13"/>
  <c r="E146" i="13"/>
  <c r="F48" i="13"/>
  <c r="E34" i="13"/>
  <c r="W55" i="12"/>
  <c r="V48" i="12"/>
  <c r="U48" i="12"/>
  <c r="X48" i="12"/>
  <c r="X50" i="12"/>
  <c r="W43" i="12"/>
  <c r="K38" i="12"/>
  <c r="J38" i="12"/>
  <c r="I38" i="12"/>
  <c r="N38" i="12"/>
  <c r="M38" i="12"/>
  <c r="L38" i="12"/>
  <c r="V32" i="12"/>
  <c r="U32" i="12"/>
  <c r="X32" i="12"/>
  <c r="W27" i="12"/>
  <c r="K22" i="12"/>
  <c r="J22" i="12"/>
  <c r="I22" i="12"/>
  <c r="N22" i="12"/>
  <c r="M22" i="12"/>
  <c r="L22" i="12"/>
  <c r="V16" i="12"/>
  <c r="U16" i="12"/>
  <c r="X16" i="12"/>
  <c r="X18" i="12"/>
  <c r="F99" i="10"/>
  <c r="J76" i="10"/>
  <c r="L142" i="13"/>
  <c r="K142" i="13"/>
  <c r="J142" i="13"/>
  <c r="I142" i="13"/>
  <c r="M142" i="13"/>
  <c r="L82" i="13"/>
  <c r="K82" i="13"/>
  <c r="J82" i="13"/>
  <c r="I82" i="13"/>
  <c r="H90" i="13"/>
  <c r="M82" i="13"/>
  <c r="D76" i="13"/>
  <c r="L56" i="13"/>
  <c r="K56" i="13"/>
  <c r="J56" i="13"/>
  <c r="I56" i="13"/>
  <c r="M56" i="13"/>
  <c r="L30" i="13"/>
  <c r="K30" i="13"/>
  <c r="J30" i="13"/>
  <c r="I30" i="13"/>
  <c r="M30" i="13"/>
  <c r="Z17" i="13"/>
  <c r="X17" i="13"/>
  <c r="F20" i="13"/>
  <c r="L14" i="12"/>
  <c r="K14" i="12"/>
  <c r="J14" i="12"/>
  <c r="I14" i="12"/>
  <c r="N14" i="12"/>
  <c r="M14" i="12"/>
  <c r="M122" i="13"/>
  <c r="L122" i="13"/>
  <c r="K122" i="13"/>
  <c r="J122" i="13"/>
  <c r="I122" i="13"/>
  <c r="X53" i="12"/>
  <c r="V53" i="12"/>
  <c r="U53" i="12"/>
  <c r="X54" i="12"/>
  <c r="J101" i="10"/>
  <c r="F78" i="10"/>
  <c r="M110" i="13"/>
  <c r="L110" i="13"/>
  <c r="K110" i="13"/>
  <c r="J110" i="13"/>
  <c r="I110" i="13"/>
  <c r="H118" i="13"/>
  <c r="M84" i="13"/>
  <c r="L84" i="13"/>
  <c r="K84" i="13"/>
  <c r="J84" i="13"/>
  <c r="I84" i="13"/>
  <c r="M58" i="13"/>
  <c r="L58" i="13"/>
  <c r="K58" i="13"/>
  <c r="J58" i="13"/>
  <c r="I58" i="13"/>
  <c r="M14" i="13"/>
  <c r="L14" i="13"/>
  <c r="K14" i="13"/>
  <c r="J14" i="13"/>
  <c r="I14" i="13"/>
  <c r="C54" i="12"/>
  <c r="W10" i="12"/>
  <c r="F108" i="10"/>
  <c r="H108" i="10"/>
  <c r="N81" i="10"/>
  <c r="O81" i="10"/>
  <c r="N54" i="10"/>
  <c r="O54" i="10"/>
  <c r="J57" i="10"/>
  <c r="O37" i="10"/>
  <c r="N37" i="10"/>
  <c r="F11" i="10"/>
  <c r="F197" i="8"/>
  <c r="H197" i="8"/>
  <c r="F109" i="8"/>
  <c r="H109" i="8"/>
  <c r="F43" i="10"/>
  <c r="H43" i="10"/>
  <c r="F14" i="10"/>
  <c r="H14" i="10"/>
  <c r="F192" i="8"/>
  <c r="H192" i="8"/>
  <c r="N77" i="8"/>
  <c r="O77" i="8"/>
  <c r="J54" i="8"/>
  <c r="L54" i="8"/>
  <c r="O56" i="10"/>
  <c r="F56" i="10"/>
  <c r="F102" i="10"/>
  <c r="F87" i="10"/>
  <c r="F17" i="10"/>
  <c r="L285" i="8"/>
  <c r="O277" i="8"/>
  <c r="F231" i="8"/>
  <c r="H231" i="8"/>
  <c r="L211" i="8"/>
  <c r="N211" i="8"/>
  <c r="H193" i="8"/>
  <c r="J193" i="8"/>
  <c r="O165" i="8"/>
  <c r="N165" i="8"/>
  <c r="J147" i="8"/>
  <c r="L147" i="8"/>
  <c r="F129" i="8"/>
  <c r="H129" i="8"/>
  <c r="H119" i="8"/>
  <c r="J119" i="8"/>
  <c r="F80" i="8"/>
  <c r="H80" i="8"/>
  <c r="F34" i="8"/>
  <c r="H34" i="8"/>
  <c r="W17" i="5"/>
  <c r="V17" i="5"/>
  <c r="U17" i="5"/>
  <c r="T17" i="5"/>
  <c r="S17" i="5"/>
  <c r="W19" i="5"/>
  <c r="W21" i="5"/>
  <c r="W20" i="5"/>
  <c r="W18" i="5"/>
  <c r="F12" i="10"/>
  <c r="F124" i="8"/>
  <c r="H124" i="8"/>
  <c r="L77" i="8"/>
  <c r="F18" i="8"/>
  <c r="H18" i="8"/>
  <c r="O75" i="10"/>
  <c r="N75" i="10"/>
  <c r="J19" i="10"/>
  <c r="J277" i="8"/>
  <c r="F251" i="8"/>
  <c r="J233" i="8"/>
  <c r="F207" i="8"/>
  <c r="J189" i="8"/>
  <c r="F163" i="8"/>
  <c r="J145" i="8"/>
  <c r="F119" i="8"/>
  <c r="F32" i="8"/>
  <c r="H32" i="8"/>
  <c r="T47" i="5"/>
  <c r="W47" i="5"/>
  <c r="V47" i="5"/>
  <c r="U47" i="5"/>
  <c r="S47" i="5"/>
  <c r="J25" i="5"/>
  <c r="M25" i="5"/>
  <c r="L25" i="5"/>
  <c r="K25" i="5"/>
  <c r="I25" i="5"/>
  <c r="M26" i="5"/>
  <c r="M28" i="5"/>
  <c r="L59" i="10"/>
  <c r="F240" i="8"/>
  <c r="H240" i="8"/>
  <c r="F152" i="8"/>
  <c r="H152" i="8"/>
  <c r="F83" i="8"/>
  <c r="J58" i="8"/>
  <c r="G54" i="12"/>
  <c r="J24" i="12"/>
  <c r="I24" i="12"/>
  <c r="L105" i="10"/>
  <c r="L37" i="10"/>
  <c r="L61" i="10"/>
  <c r="L101" i="10"/>
  <c r="L38" i="10"/>
  <c r="L62" i="10"/>
  <c r="F191" i="8"/>
  <c r="H82" i="8"/>
  <c r="F57" i="8"/>
  <c r="J77" i="8"/>
  <c r="J78" i="8"/>
  <c r="L52" i="5"/>
  <c r="J52" i="5"/>
  <c r="U29" i="5"/>
  <c r="S29" i="5"/>
  <c r="J24" i="5"/>
  <c r="L24" i="5"/>
  <c r="L20" i="5"/>
  <c r="J20" i="5"/>
  <c r="V8" i="5"/>
  <c r="T8" i="5"/>
  <c r="V21" i="5"/>
  <c r="T21" i="5"/>
  <c r="M218" i="3"/>
  <c r="N218" i="3"/>
  <c r="L218" i="3"/>
  <c r="J218" i="3"/>
  <c r="K218" i="3"/>
  <c r="I192" i="3"/>
  <c r="N181" i="3"/>
  <c r="M181" i="3"/>
  <c r="J181" i="3"/>
  <c r="L181" i="3"/>
  <c r="K181" i="3"/>
  <c r="L159" i="3"/>
  <c r="E192" i="3"/>
  <c r="M159" i="3"/>
  <c r="J62" i="2"/>
  <c r="N62" i="2"/>
  <c r="M62" i="2"/>
  <c r="L62" i="2"/>
  <c r="K62" i="2"/>
  <c r="J10" i="2"/>
  <c r="N10" i="2"/>
  <c r="M10" i="2"/>
  <c r="L10" i="2"/>
  <c r="K10" i="2"/>
  <c r="N12" i="2"/>
  <c r="J37" i="5"/>
  <c r="L37" i="5"/>
  <c r="H17" i="2"/>
  <c r="H55" i="8"/>
  <c r="H59" i="8"/>
  <c r="J59" i="8"/>
  <c r="W20" i="6"/>
  <c r="V20" i="6"/>
  <c r="U20" i="6"/>
  <c r="T20" i="6"/>
  <c r="S20" i="6"/>
  <c r="V41" i="6"/>
  <c r="U41" i="6"/>
  <c r="T41" i="6"/>
  <c r="S41" i="6"/>
  <c r="W41" i="6"/>
  <c r="T16" i="6"/>
  <c r="S16" i="6"/>
  <c r="W16" i="6"/>
  <c r="V16" i="6"/>
  <c r="U16" i="6"/>
  <c r="S24" i="6"/>
  <c r="W24" i="6"/>
  <c r="V24" i="6"/>
  <c r="U24" i="6"/>
  <c r="T24" i="6"/>
  <c r="M22" i="6"/>
  <c r="L22" i="6"/>
  <c r="K22" i="6"/>
  <c r="J22" i="6"/>
  <c r="I22" i="6"/>
  <c r="L43" i="6"/>
  <c r="K43" i="6"/>
  <c r="J43" i="6"/>
  <c r="I43" i="6"/>
  <c r="M43" i="6"/>
  <c r="M44" i="6"/>
  <c r="J21" i="6"/>
  <c r="I21" i="6"/>
  <c r="M21" i="6"/>
  <c r="L21" i="6"/>
  <c r="K21" i="6"/>
  <c r="I26" i="6"/>
  <c r="M26" i="6"/>
  <c r="L26" i="6"/>
  <c r="K26" i="6"/>
  <c r="J26" i="6"/>
  <c r="K176" i="3"/>
  <c r="J176" i="3"/>
  <c r="I187" i="3"/>
  <c r="N176" i="3"/>
  <c r="L176" i="3"/>
  <c r="M176" i="3"/>
  <c r="M154" i="3"/>
  <c r="L154" i="3"/>
  <c r="K37" i="2"/>
  <c r="J37" i="2"/>
  <c r="L37" i="2"/>
  <c r="N37" i="2"/>
  <c r="M37" i="2"/>
  <c r="M47" i="2"/>
  <c r="N47" i="2"/>
  <c r="L47" i="2"/>
  <c r="K47" i="2"/>
  <c r="J47" i="2"/>
  <c r="N49" i="2"/>
  <c r="I10" i="6"/>
  <c r="L10" i="6"/>
  <c r="K10" i="6"/>
  <c r="J10" i="6"/>
  <c r="M10" i="6"/>
  <c r="K42" i="5"/>
  <c r="I42" i="5"/>
  <c r="M135" i="3"/>
  <c r="L135" i="3"/>
  <c r="H21" i="10"/>
  <c r="H17" i="10"/>
  <c r="J38" i="10"/>
  <c r="J40" i="10"/>
  <c r="U50" i="5"/>
  <c r="S50" i="5"/>
  <c r="T40" i="5"/>
  <c r="V40" i="5"/>
  <c r="I18" i="5"/>
  <c r="K18" i="5"/>
  <c r="K10" i="5"/>
  <c r="I10" i="5"/>
  <c r="S44" i="5"/>
  <c r="U44" i="5"/>
  <c r="K211" i="3"/>
  <c r="J211" i="3"/>
  <c r="F187" i="3"/>
  <c r="T46" i="5"/>
  <c r="V46" i="5"/>
  <c r="U19" i="5"/>
  <c r="S19" i="5"/>
  <c r="I11" i="5"/>
  <c r="K11" i="5"/>
  <c r="I40" i="5"/>
  <c r="K40" i="5"/>
  <c r="G186" i="3"/>
  <c r="N73" i="2"/>
  <c r="M73" i="2"/>
  <c r="L73" i="2"/>
  <c r="K73" i="2"/>
  <c r="J73" i="2"/>
  <c r="L13" i="2"/>
  <c r="M13" i="2"/>
  <c r="J134" i="3"/>
  <c r="K134" i="3"/>
  <c r="M134" i="3"/>
  <c r="L134" i="3"/>
  <c r="M128" i="3"/>
  <c r="L128" i="3"/>
  <c r="K128" i="3"/>
  <c r="J128" i="3"/>
  <c r="L124" i="3"/>
  <c r="K124" i="3"/>
  <c r="M124" i="3"/>
  <c r="J124" i="3"/>
  <c r="J127" i="3"/>
  <c r="M127" i="3"/>
  <c r="L127" i="3"/>
  <c r="K127" i="3"/>
  <c r="W105" i="19"/>
  <c r="R82" i="19"/>
  <c r="J68" i="19"/>
  <c r="J53" i="19"/>
  <c r="R47" i="19"/>
  <c r="J42" i="19"/>
  <c r="R39" i="19"/>
  <c r="J31" i="19"/>
  <c r="R28" i="19"/>
  <c r="J20" i="19"/>
  <c r="R17" i="19"/>
  <c r="J12" i="19"/>
  <c r="R156" i="19"/>
  <c r="R112" i="19"/>
  <c r="R123" i="19"/>
  <c r="R131" i="19"/>
  <c r="R142" i="19"/>
  <c r="J158" i="19"/>
  <c r="J160" i="19"/>
  <c r="J116" i="19"/>
  <c r="J127" i="19"/>
  <c r="J138" i="19"/>
  <c r="J95" i="19"/>
  <c r="R108" i="19"/>
  <c r="O107" i="19"/>
  <c r="J84" i="19"/>
  <c r="J71" i="19"/>
  <c r="R84" i="19"/>
  <c r="O91" i="19"/>
  <c r="R71" i="19"/>
  <c r="O63" i="19"/>
  <c r="R55" i="19"/>
  <c r="J61" i="19"/>
  <c r="M128" i="17"/>
  <c r="L128" i="17"/>
  <c r="K128" i="17"/>
  <c r="J128" i="17"/>
  <c r="I128" i="17"/>
  <c r="H119" i="17"/>
  <c r="M111" i="17"/>
  <c r="L111" i="17"/>
  <c r="K111" i="17"/>
  <c r="J111" i="17"/>
  <c r="I111" i="17"/>
  <c r="M76" i="17"/>
  <c r="L76" i="17"/>
  <c r="K76" i="17"/>
  <c r="J76" i="17"/>
  <c r="I76" i="17"/>
  <c r="I62" i="17"/>
  <c r="K62" i="17"/>
  <c r="F105" i="17"/>
  <c r="F93" i="17"/>
  <c r="E65" i="17"/>
  <c r="I113" i="17"/>
  <c r="K113" i="17"/>
  <c r="C91" i="17"/>
  <c r="K67" i="17"/>
  <c r="J67" i="17"/>
  <c r="M67" i="17"/>
  <c r="I67" i="17"/>
  <c r="L67" i="17"/>
  <c r="G133" i="17"/>
  <c r="C105" i="17"/>
  <c r="L81" i="17"/>
  <c r="K81" i="17"/>
  <c r="I81" i="17"/>
  <c r="M81" i="17"/>
  <c r="J81" i="17"/>
  <c r="M129" i="17"/>
  <c r="L129" i="17"/>
  <c r="J129" i="17"/>
  <c r="I129" i="17"/>
  <c r="K129" i="17"/>
  <c r="M112" i="17"/>
  <c r="L112" i="17"/>
  <c r="J112" i="17"/>
  <c r="I112" i="17"/>
  <c r="K112" i="17"/>
  <c r="M160" i="17"/>
  <c r="L160" i="17"/>
  <c r="K160" i="17"/>
  <c r="J160" i="17"/>
  <c r="I160" i="17"/>
  <c r="M66" i="17"/>
  <c r="H65" i="17"/>
  <c r="K66" i="17"/>
  <c r="J66" i="17"/>
  <c r="I66" i="17"/>
  <c r="L66" i="17"/>
  <c r="D91" i="17"/>
  <c r="AA12" i="16"/>
  <c r="Z12" i="16"/>
  <c r="Y12" i="16"/>
  <c r="X12" i="16"/>
  <c r="W12" i="16"/>
  <c r="U21" i="17"/>
  <c r="Y14" i="17"/>
  <c r="X14" i="17"/>
  <c r="AA14" i="17"/>
  <c r="Z14" i="17"/>
  <c r="W14" i="17"/>
  <c r="J70" i="17"/>
  <c r="L70" i="17"/>
  <c r="J156" i="17"/>
  <c r="L156" i="17"/>
  <c r="D133" i="17"/>
  <c r="D93" i="17"/>
  <c r="L62" i="17"/>
  <c r="J62" i="17"/>
  <c r="J140" i="17"/>
  <c r="L140" i="17"/>
  <c r="D149" i="17"/>
  <c r="S21" i="16"/>
  <c r="T9" i="16"/>
  <c r="W9" i="15"/>
  <c r="Y9" i="15"/>
  <c r="K150" i="13"/>
  <c r="I150" i="13"/>
  <c r="G132" i="13"/>
  <c r="K124" i="13"/>
  <c r="I124" i="13"/>
  <c r="K98" i="13"/>
  <c r="I98" i="13"/>
  <c r="I72" i="13"/>
  <c r="K72" i="13"/>
  <c r="M60" i="13"/>
  <c r="L60" i="13"/>
  <c r="K60" i="13"/>
  <c r="J60" i="13"/>
  <c r="I60" i="13"/>
  <c r="K38" i="13"/>
  <c r="I38" i="13"/>
  <c r="V42" i="12"/>
  <c r="U42" i="12"/>
  <c r="V34" i="12"/>
  <c r="U34" i="12"/>
  <c r="V26" i="12"/>
  <c r="U26" i="12"/>
  <c r="V18" i="12"/>
  <c r="U18" i="12"/>
  <c r="D55" i="12"/>
  <c r="F79" i="10"/>
  <c r="W14" i="15"/>
  <c r="AA14" i="15"/>
  <c r="Z14" i="15"/>
  <c r="Y14" i="15"/>
  <c r="X14" i="15"/>
  <c r="V21" i="15"/>
  <c r="K155" i="13"/>
  <c r="I155" i="13"/>
  <c r="I92" i="13"/>
  <c r="M92" i="13"/>
  <c r="L92" i="13"/>
  <c r="K92" i="13"/>
  <c r="J92" i="13"/>
  <c r="U55" i="12"/>
  <c r="X55" i="12"/>
  <c r="V55" i="12"/>
  <c r="I49" i="12"/>
  <c r="N49" i="12"/>
  <c r="M49" i="12"/>
  <c r="L49" i="12"/>
  <c r="K49" i="12"/>
  <c r="J49" i="12"/>
  <c r="U43" i="12"/>
  <c r="X43" i="12"/>
  <c r="V43" i="12"/>
  <c r="W38" i="12"/>
  <c r="I33" i="12"/>
  <c r="N33" i="12"/>
  <c r="M33" i="12"/>
  <c r="L33" i="12"/>
  <c r="K33" i="12"/>
  <c r="J33" i="12"/>
  <c r="U27" i="12"/>
  <c r="X27" i="12"/>
  <c r="V27" i="12"/>
  <c r="W22" i="12"/>
  <c r="I17" i="12"/>
  <c r="N17" i="12"/>
  <c r="M17" i="12"/>
  <c r="L17" i="12"/>
  <c r="K17" i="12"/>
  <c r="J17" i="12"/>
  <c r="F109" i="10"/>
  <c r="H109" i="10"/>
  <c r="F82" i="10"/>
  <c r="H82" i="10"/>
  <c r="H53" i="10"/>
  <c r="J53" i="10"/>
  <c r="J106" i="13"/>
  <c r="I106" i="13"/>
  <c r="M106" i="13"/>
  <c r="L106" i="13"/>
  <c r="K106" i="13"/>
  <c r="L81" i="13"/>
  <c r="J81" i="13"/>
  <c r="J12" i="13"/>
  <c r="I12" i="13"/>
  <c r="H20" i="13"/>
  <c r="M12" i="13"/>
  <c r="L12" i="13"/>
  <c r="K12" i="13"/>
  <c r="W14" i="12"/>
  <c r="H64" i="10"/>
  <c r="Y15" i="15"/>
  <c r="X15" i="15"/>
  <c r="W15" i="15"/>
  <c r="AA15" i="15"/>
  <c r="Z15" i="15"/>
  <c r="K137" i="13"/>
  <c r="J137" i="13"/>
  <c r="I137" i="13"/>
  <c r="M137" i="13"/>
  <c r="L137" i="13"/>
  <c r="D132" i="13"/>
  <c r="K111" i="13"/>
  <c r="J111" i="13"/>
  <c r="I111" i="13"/>
  <c r="M111" i="13"/>
  <c r="L111" i="13"/>
  <c r="K51" i="13"/>
  <c r="J51" i="13"/>
  <c r="I51" i="13"/>
  <c r="M51" i="13"/>
  <c r="L51" i="13"/>
  <c r="K25" i="13"/>
  <c r="J25" i="13"/>
  <c r="I25" i="13"/>
  <c r="M25" i="13"/>
  <c r="L25" i="13"/>
  <c r="Y10" i="13"/>
  <c r="X10" i="13"/>
  <c r="W10" i="13"/>
  <c r="AA10" i="13"/>
  <c r="Z10" i="13"/>
  <c r="C56" i="12"/>
  <c r="H97" i="10"/>
  <c r="L116" i="13"/>
  <c r="K116" i="13"/>
  <c r="J116" i="13"/>
  <c r="I116" i="13"/>
  <c r="M116" i="13"/>
  <c r="G76" i="13"/>
  <c r="C62" i="13"/>
  <c r="L17" i="13"/>
  <c r="K17" i="13"/>
  <c r="J17" i="13"/>
  <c r="I17" i="13"/>
  <c r="M17" i="13"/>
  <c r="L52" i="12"/>
  <c r="K52" i="12"/>
  <c r="L44" i="12"/>
  <c r="K44" i="12"/>
  <c r="L36" i="12"/>
  <c r="K36" i="12"/>
  <c r="L28" i="12"/>
  <c r="K28" i="12"/>
  <c r="L20" i="12"/>
  <c r="K20" i="12"/>
  <c r="F54" i="12"/>
  <c r="AA16" i="15"/>
  <c r="Z16" i="15"/>
  <c r="Y16" i="15"/>
  <c r="X16" i="15"/>
  <c r="W16" i="15"/>
  <c r="M156" i="13"/>
  <c r="L156" i="13"/>
  <c r="K156" i="13"/>
  <c r="J156" i="13"/>
  <c r="I156" i="13"/>
  <c r="M96" i="13"/>
  <c r="L96" i="13"/>
  <c r="K96" i="13"/>
  <c r="J96" i="13"/>
  <c r="I96" i="13"/>
  <c r="H104" i="13"/>
  <c r="M70" i="13"/>
  <c r="L70" i="13"/>
  <c r="K70" i="13"/>
  <c r="J70" i="13"/>
  <c r="I70" i="13"/>
  <c r="M44" i="13"/>
  <c r="L44" i="13"/>
  <c r="K44" i="13"/>
  <c r="J44" i="13"/>
  <c r="I44" i="13"/>
  <c r="AA19" i="13"/>
  <c r="Z19" i="13"/>
  <c r="Y19" i="13"/>
  <c r="X19" i="13"/>
  <c r="W19" i="13"/>
  <c r="W52" i="12"/>
  <c r="M47" i="12"/>
  <c r="L47" i="12"/>
  <c r="K47" i="12"/>
  <c r="J47" i="12"/>
  <c r="I47" i="12"/>
  <c r="N47" i="12"/>
  <c r="X41" i="12"/>
  <c r="V41" i="12"/>
  <c r="U41" i="12"/>
  <c r="W36" i="12"/>
  <c r="M31" i="12"/>
  <c r="L31" i="12"/>
  <c r="K31" i="12"/>
  <c r="J31" i="12"/>
  <c r="I31" i="12"/>
  <c r="N31" i="12"/>
  <c r="X25" i="12"/>
  <c r="V25" i="12"/>
  <c r="U25" i="12"/>
  <c r="W20" i="12"/>
  <c r="M15" i="12"/>
  <c r="L15" i="12"/>
  <c r="K15" i="12"/>
  <c r="J15" i="12"/>
  <c r="I15" i="12"/>
  <c r="N15" i="12"/>
  <c r="E54" i="12"/>
  <c r="F97" i="10"/>
  <c r="H76" i="10"/>
  <c r="M144" i="13"/>
  <c r="L144" i="13"/>
  <c r="K144" i="13"/>
  <c r="J144" i="13"/>
  <c r="I144" i="13"/>
  <c r="G104" i="13"/>
  <c r="M32" i="13"/>
  <c r="L32" i="13"/>
  <c r="K32" i="13"/>
  <c r="J32" i="13"/>
  <c r="I32" i="13"/>
  <c r="H106" i="10"/>
  <c r="J106" i="10"/>
  <c r="F81" i="10"/>
  <c r="H81" i="10"/>
  <c r="F54" i="10"/>
  <c r="H54" i="10"/>
  <c r="J65" i="10"/>
  <c r="H36" i="10"/>
  <c r="J36" i="10"/>
  <c r="F277" i="8"/>
  <c r="H277" i="8"/>
  <c r="F189" i="8"/>
  <c r="H189" i="8"/>
  <c r="F101" i="8"/>
  <c r="H101" i="8"/>
  <c r="F40" i="10"/>
  <c r="F170" i="8"/>
  <c r="H170" i="8"/>
  <c r="F77" i="8"/>
  <c r="H77" i="8"/>
  <c r="F39" i="8"/>
  <c r="H39" i="8"/>
  <c r="L40" i="10"/>
  <c r="F65" i="10"/>
  <c r="F285" i="8"/>
  <c r="O275" i="8"/>
  <c r="N275" i="8"/>
  <c r="J257" i="8"/>
  <c r="L257" i="8"/>
  <c r="F239" i="8"/>
  <c r="H239" i="8"/>
  <c r="H229" i="8"/>
  <c r="J229" i="8"/>
  <c r="O211" i="8"/>
  <c r="F165" i="8"/>
  <c r="H165" i="8"/>
  <c r="L145" i="8"/>
  <c r="N145" i="8"/>
  <c r="H127" i="8"/>
  <c r="J127" i="8"/>
  <c r="F107" i="8"/>
  <c r="H107" i="8"/>
  <c r="H78" i="8"/>
  <c r="J57" i="8"/>
  <c r="L57" i="8"/>
  <c r="F15" i="8"/>
  <c r="H15" i="8"/>
  <c r="I35" i="5"/>
  <c r="M35" i="5"/>
  <c r="L35" i="5"/>
  <c r="K35" i="5"/>
  <c r="J35" i="5"/>
  <c r="L78" i="10"/>
  <c r="F278" i="8"/>
  <c r="H278" i="8"/>
  <c r="F102" i="8"/>
  <c r="H102" i="8"/>
  <c r="F10" i="8"/>
  <c r="H10" i="8"/>
  <c r="F36" i="10"/>
  <c r="L17" i="10"/>
  <c r="J285" i="8"/>
  <c r="L275" i="8"/>
  <c r="F259" i="8"/>
  <c r="J241" i="8"/>
  <c r="L241" i="8"/>
  <c r="L231" i="8"/>
  <c r="F215" i="8"/>
  <c r="J197" i="8"/>
  <c r="L197" i="8"/>
  <c r="L187" i="8"/>
  <c r="F171" i="8"/>
  <c r="J153" i="8"/>
  <c r="L153" i="8"/>
  <c r="L143" i="8"/>
  <c r="F127" i="8"/>
  <c r="F105" i="8"/>
  <c r="H105" i="8"/>
  <c r="O78" i="8"/>
  <c r="N78" i="8"/>
  <c r="O59" i="8"/>
  <c r="N59" i="8"/>
  <c r="F21" i="8"/>
  <c r="H21" i="8"/>
  <c r="T23" i="5"/>
  <c r="W23" i="5"/>
  <c r="V23" i="5"/>
  <c r="U23" i="5"/>
  <c r="S23" i="5"/>
  <c r="O97" i="10"/>
  <c r="N97" i="10"/>
  <c r="O104" i="10"/>
  <c r="N104" i="10"/>
  <c r="F18" i="10"/>
  <c r="F232" i="8"/>
  <c r="H232" i="8"/>
  <c r="F144" i="8"/>
  <c r="H144" i="8"/>
  <c r="O81" i="8"/>
  <c r="N81" i="8"/>
  <c r="L56" i="8"/>
  <c r="N56" i="8"/>
  <c r="A15" i="12"/>
  <c r="A12" i="12"/>
  <c r="J28" i="12"/>
  <c r="I28" i="12"/>
  <c r="L56" i="10"/>
  <c r="N56" i="10"/>
  <c r="L80" i="10"/>
  <c r="L109" i="10"/>
  <c r="L57" i="10"/>
  <c r="N57" i="10"/>
  <c r="L81" i="10"/>
  <c r="F13" i="10"/>
  <c r="F169" i="8"/>
  <c r="J53" i="8"/>
  <c r="J85" i="8"/>
  <c r="J86" i="8"/>
  <c r="K29" i="5"/>
  <c r="I29" i="5"/>
  <c r="V16" i="5"/>
  <c r="T16" i="5"/>
  <c r="V29" i="5"/>
  <c r="T29" i="5"/>
  <c r="E190" i="3"/>
  <c r="M179" i="3"/>
  <c r="L179" i="3"/>
  <c r="N169" i="3"/>
  <c r="M169" i="3"/>
  <c r="L169" i="3"/>
  <c r="J169" i="3"/>
  <c r="K169" i="3"/>
  <c r="J139" i="3"/>
  <c r="N139" i="3"/>
  <c r="M139" i="3"/>
  <c r="L139" i="3"/>
  <c r="K139" i="3"/>
  <c r="M60" i="2"/>
  <c r="L60" i="2"/>
  <c r="M34" i="2"/>
  <c r="N34" i="2"/>
  <c r="J34" i="2"/>
  <c r="L34" i="2"/>
  <c r="K34" i="2"/>
  <c r="M8" i="2"/>
  <c r="L8" i="2"/>
  <c r="E17" i="2"/>
  <c r="U32" i="5"/>
  <c r="S32" i="5"/>
  <c r="L45" i="5"/>
  <c r="J45" i="5"/>
  <c r="H63" i="8"/>
  <c r="W28" i="6"/>
  <c r="V28" i="6"/>
  <c r="U28" i="6"/>
  <c r="T28" i="6"/>
  <c r="S28" i="6"/>
  <c r="V49" i="6"/>
  <c r="U49" i="6"/>
  <c r="T49" i="6"/>
  <c r="S49" i="6"/>
  <c r="W49" i="6"/>
  <c r="T19" i="6"/>
  <c r="S19" i="6"/>
  <c r="W19" i="6"/>
  <c r="V19" i="6"/>
  <c r="U19" i="6"/>
  <c r="S32" i="6"/>
  <c r="W32" i="6"/>
  <c r="V32" i="6"/>
  <c r="T32" i="6"/>
  <c r="U32" i="6"/>
  <c r="M30" i="6"/>
  <c r="L30" i="6"/>
  <c r="K30" i="6"/>
  <c r="J30" i="6"/>
  <c r="I30" i="6"/>
  <c r="L51" i="6"/>
  <c r="K51" i="6"/>
  <c r="J51" i="6"/>
  <c r="I51" i="6"/>
  <c r="M51" i="6"/>
  <c r="J29" i="6"/>
  <c r="I29" i="6"/>
  <c r="M29" i="6"/>
  <c r="L29" i="6"/>
  <c r="K29" i="6"/>
  <c r="I34" i="6"/>
  <c r="M34" i="6"/>
  <c r="L34" i="6"/>
  <c r="J34" i="6"/>
  <c r="K34" i="6"/>
  <c r="G196" i="3"/>
  <c r="K164" i="3"/>
  <c r="J164" i="3"/>
  <c r="L164" i="3"/>
  <c r="N164" i="3"/>
  <c r="M164" i="3"/>
  <c r="N171" i="3"/>
  <c r="N167" i="3"/>
  <c r="I43" i="2"/>
  <c r="M40" i="2"/>
  <c r="L40" i="2"/>
  <c r="K40" i="2"/>
  <c r="J40" i="2"/>
  <c r="N40" i="2"/>
  <c r="V9" i="6"/>
  <c r="T9" i="6"/>
  <c r="W9" i="6"/>
  <c r="U9" i="6"/>
  <c r="S9" i="6"/>
  <c r="K28" i="6"/>
  <c r="I28" i="6"/>
  <c r="H193" i="3"/>
  <c r="K47" i="5"/>
  <c r="I47" i="5"/>
  <c r="T36" i="5"/>
  <c r="V36" i="5"/>
  <c r="M145" i="3"/>
  <c r="L145" i="3"/>
  <c r="K145" i="3"/>
  <c r="J145" i="3"/>
  <c r="N145" i="3"/>
  <c r="G68" i="2"/>
  <c r="H10" i="10"/>
  <c r="J35" i="10"/>
  <c r="J37" i="10"/>
  <c r="I50" i="5"/>
  <c r="K50" i="5"/>
  <c r="S52" i="5"/>
  <c r="U52" i="5"/>
  <c r="H186" i="3"/>
  <c r="K175" i="3"/>
  <c r="J175" i="3"/>
  <c r="K159" i="3"/>
  <c r="J159" i="3"/>
  <c r="K8" i="2"/>
  <c r="J8" i="2"/>
  <c r="M25" i="6"/>
  <c r="L25" i="6"/>
  <c r="K25" i="6"/>
  <c r="J25" i="6"/>
  <c r="I25" i="6"/>
  <c r="M28" i="6"/>
  <c r="L46" i="5"/>
  <c r="J46" i="5"/>
  <c r="I22" i="5"/>
  <c r="K22" i="5"/>
  <c r="K48" i="5"/>
  <c r="I48" i="5"/>
  <c r="E195" i="3"/>
  <c r="N174" i="3"/>
  <c r="M174" i="3"/>
  <c r="L174" i="3"/>
  <c r="K174" i="3"/>
  <c r="J174" i="3"/>
  <c r="N140" i="3"/>
  <c r="M140" i="3"/>
  <c r="L140" i="3"/>
  <c r="K140" i="3"/>
  <c r="J140" i="3"/>
  <c r="E68" i="2"/>
  <c r="L85" i="24"/>
  <c r="J60" i="24"/>
  <c r="F37" i="24"/>
  <c r="H37" i="24"/>
  <c r="F141" i="24"/>
  <c r="H141" i="24"/>
  <c r="F97" i="24"/>
  <c r="H97" i="24"/>
  <c r="J63" i="24"/>
  <c r="L53" i="24"/>
  <c r="L195" i="24"/>
  <c r="J194" i="24"/>
  <c r="F168" i="24"/>
  <c r="J126" i="24"/>
  <c r="H79" i="24"/>
  <c r="F54" i="24"/>
  <c r="L171" i="24"/>
  <c r="J151" i="24"/>
  <c r="H123" i="24"/>
  <c r="F76" i="24"/>
  <c r="O57" i="24"/>
  <c r="N57" i="24"/>
  <c r="Z18" i="22"/>
  <c r="Y18" i="22"/>
  <c r="X18" i="22"/>
  <c r="AB18" i="22"/>
  <c r="AA18" i="22"/>
  <c r="AA19" i="22"/>
  <c r="Z19" i="22"/>
  <c r="Y19" i="22"/>
  <c r="X19" i="22"/>
  <c r="AB19" i="22"/>
  <c r="J59" i="19"/>
  <c r="J96" i="19"/>
  <c r="J81" i="19"/>
  <c r="W65" i="19"/>
  <c r="W51" i="19"/>
  <c r="J47" i="19"/>
  <c r="R44" i="19"/>
  <c r="W49" i="19"/>
  <c r="J39" i="19"/>
  <c r="R33" i="19"/>
  <c r="J28" i="19"/>
  <c r="R25" i="19"/>
  <c r="J17" i="19"/>
  <c r="R14" i="19"/>
  <c r="R160" i="19"/>
  <c r="R113" i="19"/>
  <c r="R124" i="19"/>
  <c r="R132" i="19"/>
  <c r="R145" i="19"/>
  <c r="J146" i="19"/>
  <c r="J109" i="19"/>
  <c r="J117" i="19"/>
  <c r="J128" i="19"/>
  <c r="G147" i="19"/>
  <c r="J139" i="19"/>
  <c r="J86" i="19"/>
  <c r="W77" i="19"/>
  <c r="J101" i="19"/>
  <c r="J100" i="19"/>
  <c r="J83" i="19"/>
  <c r="G91" i="19"/>
  <c r="J70" i="19"/>
  <c r="G77" i="19"/>
  <c r="J108" i="19"/>
  <c r="G107" i="19"/>
  <c r="R58" i="19"/>
  <c r="M94" i="17"/>
  <c r="H93" i="17"/>
  <c r="L94" i="17"/>
  <c r="K94" i="17"/>
  <c r="J94" i="17"/>
  <c r="I94" i="17"/>
  <c r="I159" i="17"/>
  <c r="M159" i="17"/>
  <c r="L159" i="17"/>
  <c r="K159" i="17"/>
  <c r="J159" i="17"/>
  <c r="G119" i="17"/>
  <c r="G107" i="17"/>
  <c r="G93" i="17"/>
  <c r="F79" i="17"/>
  <c r="K144" i="17"/>
  <c r="J144" i="17"/>
  <c r="M144" i="17"/>
  <c r="L144" i="17"/>
  <c r="I144" i="17"/>
  <c r="K127" i="17"/>
  <c r="J127" i="17"/>
  <c r="M127" i="17"/>
  <c r="L127" i="17"/>
  <c r="I127" i="17"/>
  <c r="E119" i="17"/>
  <c r="C65" i="17"/>
  <c r="L158" i="17"/>
  <c r="K158" i="17"/>
  <c r="J158" i="17"/>
  <c r="I158" i="17"/>
  <c r="M158" i="17"/>
  <c r="L141" i="17"/>
  <c r="K141" i="17"/>
  <c r="I141" i="17"/>
  <c r="M141" i="17"/>
  <c r="J141" i="17"/>
  <c r="H147" i="17"/>
  <c r="E133" i="17"/>
  <c r="F119" i="17"/>
  <c r="C79" i="17"/>
  <c r="C119" i="17"/>
  <c r="M95" i="17"/>
  <c r="L95" i="17"/>
  <c r="J95" i="17"/>
  <c r="I95" i="17"/>
  <c r="K95" i="17"/>
  <c r="M60" i="17"/>
  <c r="L60" i="17"/>
  <c r="J60" i="17"/>
  <c r="I60" i="17"/>
  <c r="K60" i="17"/>
  <c r="AA15" i="17"/>
  <c r="Z15" i="17"/>
  <c r="X15" i="17"/>
  <c r="W15" i="17"/>
  <c r="Y15" i="17"/>
  <c r="L87" i="17"/>
  <c r="J87" i="17"/>
  <c r="L71" i="17"/>
  <c r="J71" i="17"/>
  <c r="L157" i="17"/>
  <c r="J157" i="17"/>
  <c r="Z14" i="16"/>
  <c r="Y14" i="16"/>
  <c r="X14" i="16"/>
  <c r="W14" i="16"/>
  <c r="AA14" i="16"/>
  <c r="AA19" i="16"/>
  <c r="Z19" i="16"/>
  <c r="Y19" i="16"/>
  <c r="X19" i="16"/>
  <c r="W19" i="16"/>
  <c r="V21" i="14"/>
  <c r="U21" i="14"/>
  <c r="T21" i="14"/>
  <c r="F118" i="13"/>
  <c r="E104" i="13"/>
  <c r="V50" i="12"/>
  <c r="U50" i="12"/>
  <c r="W7" i="12"/>
  <c r="H77" i="10"/>
  <c r="T21" i="15"/>
  <c r="P23" i="14"/>
  <c r="I66" i="13"/>
  <c r="M66" i="13"/>
  <c r="L66" i="13"/>
  <c r="K66" i="13"/>
  <c r="J66" i="13"/>
  <c r="W54" i="12"/>
  <c r="I11" i="12"/>
  <c r="N11" i="12"/>
  <c r="M11" i="12"/>
  <c r="L11" i="12"/>
  <c r="K11" i="12"/>
  <c r="J11" i="12"/>
  <c r="H107" i="10"/>
  <c r="J107" i="10"/>
  <c r="H80" i="10"/>
  <c r="J80" i="10"/>
  <c r="L141" i="13"/>
  <c r="J141" i="13"/>
  <c r="J115" i="13"/>
  <c r="L115" i="13"/>
  <c r="J80" i="13"/>
  <c r="I80" i="13"/>
  <c r="M80" i="13"/>
  <c r="L80" i="13"/>
  <c r="K80" i="13"/>
  <c r="L55" i="13"/>
  <c r="J55" i="13"/>
  <c r="L29" i="13"/>
  <c r="J29" i="13"/>
  <c r="J7" i="12"/>
  <c r="I7" i="12"/>
  <c r="H54" i="12"/>
  <c r="N7" i="12"/>
  <c r="M7" i="12"/>
  <c r="L7" i="12"/>
  <c r="K7" i="12"/>
  <c r="F85" i="10"/>
  <c r="H85" i="10"/>
  <c r="O58" i="10"/>
  <c r="N58" i="10"/>
  <c r="C118" i="13"/>
  <c r="V52" i="12"/>
  <c r="U52" i="12"/>
  <c r="X52" i="12"/>
  <c r="W47" i="12"/>
  <c r="K42" i="12"/>
  <c r="J42" i="12"/>
  <c r="I42" i="12"/>
  <c r="N42" i="12"/>
  <c r="M42" i="12"/>
  <c r="L42" i="12"/>
  <c r="V36" i="12"/>
  <c r="U36" i="12"/>
  <c r="X36" i="12"/>
  <c r="W31" i="12"/>
  <c r="K26" i="12"/>
  <c r="J26" i="12"/>
  <c r="I26" i="12"/>
  <c r="N26" i="12"/>
  <c r="M26" i="12"/>
  <c r="L26" i="12"/>
  <c r="N28" i="12"/>
  <c r="V20" i="12"/>
  <c r="U20" i="12"/>
  <c r="X20" i="12"/>
  <c r="W15" i="12"/>
  <c r="V17" i="14"/>
  <c r="U17" i="14"/>
  <c r="T17" i="14"/>
  <c r="E160" i="13"/>
  <c r="F62" i="13"/>
  <c r="E48" i="13"/>
  <c r="M130" i="13"/>
  <c r="L130" i="13"/>
  <c r="K130" i="13"/>
  <c r="J130" i="13"/>
  <c r="I130" i="13"/>
  <c r="G90" i="13"/>
  <c r="V6" i="12"/>
  <c r="U6" i="12"/>
  <c r="F90" i="13"/>
  <c r="E76" i="13"/>
  <c r="F56" i="12"/>
  <c r="N9" i="12"/>
  <c r="M9" i="12"/>
  <c r="L9" i="12"/>
  <c r="K9" i="12"/>
  <c r="J9" i="12"/>
  <c r="I9" i="12"/>
  <c r="H56" i="12"/>
  <c r="J104" i="10"/>
  <c r="H79" i="10"/>
  <c r="J79" i="10"/>
  <c r="J54" i="10"/>
  <c r="H41" i="10"/>
  <c r="F263" i="8"/>
  <c r="H263" i="8"/>
  <c r="F175" i="8"/>
  <c r="H175" i="8"/>
  <c r="F55" i="8"/>
  <c r="F42" i="10"/>
  <c r="J10" i="10"/>
  <c r="L10" i="10"/>
  <c r="F148" i="8"/>
  <c r="H148" i="8"/>
  <c r="H75" i="8"/>
  <c r="F31" i="8"/>
  <c r="H31" i="8"/>
  <c r="F64" i="10"/>
  <c r="O76" i="10"/>
  <c r="F76" i="10"/>
  <c r="J13" i="10"/>
  <c r="F275" i="8"/>
  <c r="H275" i="8"/>
  <c r="L255" i="8"/>
  <c r="N255" i="8"/>
  <c r="H237" i="8"/>
  <c r="J237" i="8"/>
  <c r="O209" i="8"/>
  <c r="N209" i="8"/>
  <c r="J191" i="8"/>
  <c r="L191" i="8"/>
  <c r="F173" i="8"/>
  <c r="H173" i="8"/>
  <c r="H163" i="8"/>
  <c r="J163" i="8"/>
  <c r="O145" i="8"/>
  <c r="F99" i="8"/>
  <c r="H99" i="8"/>
  <c r="L55" i="8"/>
  <c r="N55" i="8"/>
  <c r="S33" i="5"/>
  <c r="T33" i="5"/>
  <c r="W33" i="5"/>
  <c r="V33" i="5"/>
  <c r="U33" i="5"/>
  <c r="M16" i="5"/>
  <c r="L16" i="5"/>
  <c r="K16" i="5"/>
  <c r="J16" i="5"/>
  <c r="I16" i="5"/>
  <c r="H40" i="10"/>
  <c r="F256" i="8"/>
  <c r="H256" i="8"/>
  <c r="J87" i="8"/>
  <c r="L87" i="8"/>
  <c r="O75" i="8"/>
  <c r="N75" i="8"/>
  <c r="O34" i="10"/>
  <c r="N34" i="10"/>
  <c r="L283" i="8"/>
  <c r="H257" i="8"/>
  <c r="L239" i="8"/>
  <c r="H213" i="8"/>
  <c r="L195" i="8"/>
  <c r="H169" i="8"/>
  <c r="L151" i="8"/>
  <c r="H125" i="8"/>
  <c r="F97" i="8"/>
  <c r="H97" i="8"/>
  <c r="F78" i="8"/>
  <c r="F59" i="8"/>
  <c r="F13" i="8"/>
  <c r="H13" i="8"/>
  <c r="J41" i="5"/>
  <c r="K41" i="5"/>
  <c r="I41" i="5"/>
  <c r="L41" i="5"/>
  <c r="M41" i="5"/>
  <c r="L36" i="10"/>
  <c r="N36" i="10"/>
  <c r="O36" i="10"/>
  <c r="L12" i="10"/>
  <c r="N12" i="10"/>
  <c r="F218" i="8"/>
  <c r="H218" i="8"/>
  <c r="F130" i="8"/>
  <c r="H130" i="8"/>
  <c r="H79" i="8"/>
  <c r="F54" i="8"/>
  <c r="A11" i="12"/>
  <c r="J32" i="12"/>
  <c r="I32" i="12"/>
  <c r="L64" i="10"/>
  <c r="L99" i="10"/>
  <c r="L41" i="10"/>
  <c r="L65" i="10"/>
  <c r="L100" i="10"/>
  <c r="F147" i="8"/>
  <c r="L78" i="8"/>
  <c r="F38" i="8"/>
  <c r="H38" i="8"/>
  <c r="J82" i="8"/>
  <c r="M49" i="6"/>
  <c r="L49" i="6"/>
  <c r="K49" i="6"/>
  <c r="J49" i="6"/>
  <c r="I49" i="6"/>
  <c r="V50" i="5"/>
  <c r="T50" i="5"/>
  <c r="V18" i="5"/>
  <c r="T18" i="5"/>
  <c r="V13" i="5"/>
  <c r="T13" i="5"/>
  <c r="T19" i="5"/>
  <c r="V19" i="5"/>
  <c r="V37" i="5"/>
  <c r="T37" i="5"/>
  <c r="G189" i="3"/>
  <c r="M167" i="3"/>
  <c r="L167" i="3"/>
  <c r="N157" i="3"/>
  <c r="M157" i="3"/>
  <c r="J157" i="3"/>
  <c r="L157" i="3"/>
  <c r="K157" i="3"/>
  <c r="I190" i="3"/>
  <c r="L26" i="5"/>
  <c r="J26" i="5"/>
  <c r="V15" i="5"/>
  <c r="T15" i="5"/>
  <c r="L12" i="5"/>
  <c r="J12" i="5"/>
  <c r="H60" i="8"/>
  <c r="H56" i="8"/>
  <c r="J56" i="8"/>
  <c r="W36" i="6"/>
  <c r="V36" i="6"/>
  <c r="U36" i="6"/>
  <c r="T36" i="6"/>
  <c r="S36" i="6"/>
  <c r="T27" i="6"/>
  <c r="S27" i="6"/>
  <c r="W27" i="6"/>
  <c r="V27" i="6"/>
  <c r="U27" i="6"/>
  <c r="S40" i="6"/>
  <c r="W40" i="6"/>
  <c r="V40" i="6"/>
  <c r="U40" i="6"/>
  <c r="T40" i="6"/>
  <c r="M38" i="6"/>
  <c r="L38" i="6"/>
  <c r="K38" i="6"/>
  <c r="J38" i="6"/>
  <c r="I38" i="6"/>
  <c r="J37" i="6"/>
  <c r="I37" i="6"/>
  <c r="M37" i="6"/>
  <c r="K37" i="6"/>
  <c r="L37" i="6"/>
  <c r="I42" i="6"/>
  <c r="M42" i="6"/>
  <c r="L42" i="6"/>
  <c r="K42" i="6"/>
  <c r="J42" i="6"/>
  <c r="I39" i="5"/>
  <c r="K39" i="5"/>
  <c r="V28" i="5"/>
  <c r="T28" i="5"/>
  <c r="K184" i="3"/>
  <c r="J184" i="3"/>
  <c r="I195" i="3"/>
  <c r="N184" i="3"/>
  <c r="L184" i="3"/>
  <c r="M184" i="3"/>
  <c r="K208" i="3"/>
  <c r="M208" i="3"/>
  <c r="L208" i="3"/>
  <c r="N208" i="3"/>
  <c r="J208" i="3"/>
  <c r="N211" i="3"/>
  <c r="K142" i="3"/>
  <c r="J142" i="3"/>
  <c r="L142" i="3"/>
  <c r="N142" i="3"/>
  <c r="M142" i="3"/>
  <c r="K65" i="2"/>
  <c r="J65" i="2"/>
  <c r="L65" i="2"/>
  <c r="N65" i="2"/>
  <c r="I68" i="2"/>
  <c r="M65" i="2"/>
  <c r="L9" i="6"/>
  <c r="K9" i="6"/>
  <c r="J9" i="6"/>
  <c r="I9" i="6"/>
  <c r="M9" i="6"/>
  <c r="U26" i="6"/>
  <c r="S26" i="6"/>
  <c r="H189" i="3"/>
  <c r="J36" i="5"/>
  <c r="L36" i="5"/>
  <c r="E196" i="3"/>
  <c r="M143" i="3"/>
  <c r="L143" i="3"/>
  <c r="H18" i="10"/>
  <c r="J18" i="10"/>
  <c r="J32" i="10"/>
  <c r="L32" i="10"/>
  <c r="M36" i="6"/>
  <c r="L36" i="6"/>
  <c r="K36" i="6"/>
  <c r="J36" i="6"/>
  <c r="I36" i="6"/>
  <c r="U49" i="5"/>
  <c r="S49" i="5"/>
  <c r="U8" i="5"/>
  <c r="S8" i="5"/>
  <c r="U11" i="5"/>
  <c r="S11" i="5"/>
  <c r="W23" i="6"/>
  <c r="V23" i="6"/>
  <c r="U23" i="6"/>
  <c r="T23" i="6"/>
  <c r="S23" i="6"/>
  <c r="U13" i="5"/>
  <c r="S13" i="5"/>
  <c r="I30" i="5"/>
  <c r="K30" i="5"/>
  <c r="M215" i="3"/>
  <c r="K215" i="3"/>
  <c r="N215" i="3"/>
  <c r="L215" i="3"/>
  <c r="J215" i="3"/>
  <c r="G194" i="3"/>
  <c r="N162" i="3"/>
  <c r="M162" i="3"/>
  <c r="L162" i="3"/>
  <c r="K162" i="3"/>
  <c r="J162" i="3"/>
  <c r="G67" i="2"/>
  <c r="N11" i="2"/>
  <c r="M11" i="2"/>
  <c r="L11" i="2"/>
  <c r="K11" i="2"/>
  <c r="J11" i="2"/>
  <c r="M131" i="3"/>
  <c r="L131" i="3"/>
  <c r="K131" i="3"/>
  <c r="J131" i="3"/>
  <c r="E53" i="12"/>
  <c r="E57" i="12" s="1"/>
  <c r="H86" i="10"/>
  <c r="F61" i="10"/>
  <c r="Q21" i="15"/>
  <c r="L151" i="13"/>
  <c r="K151" i="13"/>
  <c r="J151" i="13"/>
  <c r="I151" i="13"/>
  <c r="M151" i="13"/>
  <c r="D146" i="13"/>
  <c r="L125" i="13"/>
  <c r="K125" i="13"/>
  <c r="J125" i="13"/>
  <c r="I125" i="13"/>
  <c r="M125" i="13"/>
  <c r="H132" i="13"/>
  <c r="L65" i="13"/>
  <c r="K65" i="13"/>
  <c r="J65" i="13"/>
  <c r="I65" i="13"/>
  <c r="M65" i="13"/>
  <c r="L39" i="13"/>
  <c r="K39" i="13"/>
  <c r="J39" i="13"/>
  <c r="I39" i="13"/>
  <c r="M39" i="13"/>
  <c r="D34" i="13"/>
  <c r="L9" i="13"/>
  <c r="K9" i="13"/>
  <c r="J9" i="13"/>
  <c r="I9" i="13"/>
  <c r="M9" i="13"/>
  <c r="X10" i="12"/>
  <c r="V10" i="12"/>
  <c r="U10" i="12"/>
  <c r="F76" i="13"/>
  <c r="E62" i="13"/>
  <c r="M51" i="12"/>
  <c r="L51" i="12"/>
  <c r="K51" i="12"/>
  <c r="J51" i="12"/>
  <c r="I51" i="12"/>
  <c r="N51" i="12"/>
  <c r="X45" i="12"/>
  <c r="V45" i="12"/>
  <c r="U45" i="12"/>
  <c r="W40" i="12"/>
  <c r="M35" i="12"/>
  <c r="L35" i="12"/>
  <c r="K35" i="12"/>
  <c r="J35" i="12"/>
  <c r="I35" i="12"/>
  <c r="N35" i="12"/>
  <c r="N36" i="12"/>
  <c r="X29" i="12"/>
  <c r="V29" i="12"/>
  <c r="U29" i="12"/>
  <c r="W24" i="12"/>
  <c r="M19" i="12"/>
  <c r="L19" i="12"/>
  <c r="K19" i="12"/>
  <c r="J19" i="12"/>
  <c r="I19" i="12"/>
  <c r="N19" i="12"/>
  <c r="C53" i="12"/>
  <c r="H65" i="10"/>
  <c r="M153" i="13"/>
  <c r="L153" i="13"/>
  <c r="K153" i="13"/>
  <c r="J153" i="13"/>
  <c r="I153" i="13"/>
  <c r="M93" i="13"/>
  <c r="L93" i="13"/>
  <c r="K93" i="13"/>
  <c r="J93" i="13"/>
  <c r="I93" i="13"/>
  <c r="M67" i="13"/>
  <c r="L67" i="13"/>
  <c r="K67" i="13"/>
  <c r="J67" i="13"/>
  <c r="I67" i="13"/>
  <c r="D62" i="13"/>
  <c r="M41" i="13"/>
  <c r="L41" i="13"/>
  <c r="K41" i="13"/>
  <c r="J41" i="13"/>
  <c r="I41" i="13"/>
  <c r="M18" i="13"/>
  <c r="L18" i="13"/>
  <c r="K18" i="13"/>
  <c r="J18" i="13"/>
  <c r="I18" i="13"/>
  <c r="D20" i="13"/>
  <c r="E55" i="12"/>
  <c r="F55" i="12"/>
  <c r="F100" i="10"/>
  <c r="H100" i="10"/>
  <c r="J77" i="10"/>
  <c r="J62" i="10"/>
  <c r="H38" i="10"/>
  <c r="F255" i="8"/>
  <c r="H255" i="8"/>
  <c r="F167" i="8"/>
  <c r="H167" i="8"/>
  <c r="O103" i="10"/>
  <c r="N103" i="10"/>
  <c r="F39" i="10"/>
  <c r="J284" i="8"/>
  <c r="L284" i="8"/>
  <c r="F126" i="8"/>
  <c r="H126" i="8"/>
  <c r="F20" i="8"/>
  <c r="H20" i="8"/>
  <c r="H34" i="10"/>
  <c r="F75" i="10"/>
  <c r="F106" i="10"/>
  <c r="L11" i="10"/>
  <c r="N11" i="10"/>
  <c r="F283" i="8"/>
  <c r="H283" i="8"/>
  <c r="H273" i="8"/>
  <c r="J273" i="8"/>
  <c r="O255" i="8"/>
  <c r="F209" i="8"/>
  <c r="H209" i="8"/>
  <c r="L189" i="8"/>
  <c r="N189" i="8"/>
  <c r="H171" i="8"/>
  <c r="J171" i="8"/>
  <c r="O143" i="8"/>
  <c r="N143" i="8"/>
  <c r="J125" i="8"/>
  <c r="L125" i="8"/>
  <c r="H86" i="8"/>
  <c r="O55" i="8"/>
  <c r="W14" i="5"/>
  <c r="V14" i="5"/>
  <c r="U14" i="5"/>
  <c r="T14" i="5"/>
  <c r="S14" i="5"/>
  <c r="O38" i="10"/>
  <c r="N38" i="10"/>
  <c r="F234" i="8"/>
  <c r="H234" i="8"/>
  <c r="L85" i="8"/>
  <c r="F64" i="8"/>
  <c r="F34" i="10"/>
  <c r="O15" i="10"/>
  <c r="N15" i="10"/>
  <c r="O273" i="8"/>
  <c r="N273" i="8"/>
  <c r="O229" i="8"/>
  <c r="N229" i="8"/>
  <c r="O185" i="8"/>
  <c r="N185" i="8"/>
  <c r="O141" i="8"/>
  <c r="N141" i="8"/>
  <c r="H76" i="8"/>
  <c r="T39" i="5"/>
  <c r="U39" i="5"/>
  <c r="S39" i="5"/>
  <c r="V39" i="5"/>
  <c r="W39" i="5"/>
  <c r="W42" i="5"/>
  <c r="W40" i="5"/>
  <c r="J17" i="5"/>
  <c r="M17" i="5"/>
  <c r="L17" i="5"/>
  <c r="K17" i="5"/>
  <c r="I17" i="5"/>
  <c r="M21" i="5"/>
  <c r="M20" i="5"/>
  <c r="M18" i="5"/>
  <c r="H35" i="10"/>
  <c r="O102" i="10"/>
  <c r="N102" i="10"/>
  <c r="N101" i="10"/>
  <c r="O101" i="10"/>
  <c r="F10" i="10"/>
  <c r="F210" i="8"/>
  <c r="H210" i="8"/>
  <c r="F122" i="8"/>
  <c r="H122" i="8"/>
  <c r="F43" i="8"/>
  <c r="H43" i="8"/>
  <c r="G55" i="12"/>
  <c r="J8" i="12"/>
  <c r="I8" i="12"/>
  <c r="J36" i="12"/>
  <c r="I36" i="12"/>
  <c r="L77" i="10"/>
  <c r="L75" i="10"/>
  <c r="L107" i="10"/>
  <c r="L60" i="10"/>
  <c r="N60" i="10"/>
  <c r="L76" i="10"/>
  <c r="N76" i="10"/>
  <c r="L108" i="10"/>
  <c r="J9" i="10"/>
  <c r="F125" i="8"/>
  <c r="F19" i="8"/>
  <c r="H19" i="8"/>
  <c r="J79" i="8"/>
  <c r="L79" i="8"/>
  <c r="W47" i="6"/>
  <c r="V47" i="6"/>
  <c r="U47" i="6"/>
  <c r="T47" i="6"/>
  <c r="S47" i="6"/>
  <c r="M17" i="6"/>
  <c r="L17" i="6"/>
  <c r="K17" i="6"/>
  <c r="J17" i="6"/>
  <c r="I17" i="6"/>
  <c r="U27" i="5"/>
  <c r="S27" i="5"/>
  <c r="V22" i="5"/>
  <c r="T22" i="5"/>
  <c r="T27" i="5"/>
  <c r="V27" i="5"/>
  <c r="V45" i="5"/>
  <c r="T45" i="5"/>
  <c r="N177" i="3"/>
  <c r="I188" i="3"/>
  <c r="M177" i="3"/>
  <c r="L177" i="3"/>
  <c r="J177" i="3"/>
  <c r="K177" i="3"/>
  <c r="M155" i="3"/>
  <c r="E188" i="3"/>
  <c r="L155" i="3"/>
  <c r="N58" i="2"/>
  <c r="J58" i="2"/>
  <c r="M58" i="2"/>
  <c r="L58" i="2"/>
  <c r="K58" i="2"/>
  <c r="I67" i="2"/>
  <c r="L16" i="2"/>
  <c r="M16" i="2"/>
  <c r="K36" i="5"/>
  <c r="I36" i="5"/>
  <c r="L23" i="5"/>
  <c r="J23" i="5"/>
  <c r="H196" i="3"/>
  <c r="H87" i="8"/>
  <c r="H64" i="8"/>
  <c r="J64" i="8"/>
  <c r="W44" i="6"/>
  <c r="V44" i="6"/>
  <c r="U44" i="6"/>
  <c r="T44" i="6"/>
  <c r="S44" i="6"/>
  <c r="T11" i="6"/>
  <c r="W11" i="6"/>
  <c r="V11" i="6"/>
  <c r="U11" i="6"/>
  <c r="S11" i="6"/>
  <c r="T35" i="6"/>
  <c r="S35" i="6"/>
  <c r="W35" i="6"/>
  <c r="U35" i="6"/>
  <c r="V35" i="6"/>
  <c r="S48" i="6"/>
  <c r="W48" i="6"/>
  <c r="V48" i="6"/>
  <c r="U48" i="6"/>
  <c r="T48" i="6"/>
  <c r="M46" i="6"/>
  <c r="L46" i="6"/>
  <c r="K46" i="6"/>
  <c r="J46" i="6"/>
  <c r="I46" i="6"/>
  <c r="J13" i="6"/>
  <c r="M13" i="6"/>
  <c r="L13" i="6"/>
  <c r="K13" i="6"/>
  <c r="I13" i="6"/>
  <c r="J45" i="6"/>
  <c r="I45" i="6"/>
  <c r="M45" i="6"/>
  <c r="L45" i="6"/>
  <c r="K45" i="6"/>
  <c r="I50" i="6"/>
  <c r="M50" i="6"/>
  <c r="L50" i="6"/>
  <c r="K50" i="6"/>
  <c r="J50" i="6"/>
  <c r="L28" i="5"/>
  <c r="J28" i="5"/>
  <c r="E193" i="3"/>
  <c r="K172" i="3"/>
  <c r="J172" i="3"/>
  <c r="L172" i="3"/>
  <c r="N172" i="3"/>
  <c r="M172" i="3"/>
  <c r="K212" i="3"/>
  <c r="N212" i="3"/>
  <c r="M212" i="3"/>
  <c r="L212" i="3"/>
  <c r="J212" i="3"/>
  <c r="G17" i="2"/>
  <c r="W17" i="13"/>
  <c r="Y17" i="13"/>
  <c r="S8" i="6"/>
  <c r="V8" i="6"/>
  <c r="U8" i="6"/>
  <c r="T8" i="6"/>
  <c r="W8" i="6"/>
  <c r="U10" i="6"/>
  <c r="S10" i="6"/>
  <c r="K44" i="6"/>
  <c r="I44" i="6"/>
  <c r="S40" i="5"/>
  <c r="U40" i="5"/>
  <c r="H195" i="3"/>
  <c r="U45" i="5"/>
  <c r="S45" i="5"/>
  <c r="J40" i="5"/>
  <c r="L40" i="5"/>
  <c r="G195" i="3"/>
  <c r="M32" i="2"/>
  <c r="L32" i="2"/>
  <c r="K32" i="2"/>
  <c r="J32" i="2"/>
  <c r="N32" i="2"/>
  <c r="H15" i="10"/>
  <c r="J15" i="10"/>
  <c r="J42" i="10"/>
  <c r="W34" i="6"/>
  <c r="V34" i="6"/>
  <c r="U34" i="6"/>
  <c r="T34" i="6"/>
  <c r="S34" i="6"/>
  <c r="U48" i="5"/>
  <c r="S48" i="5"/>
  <c r="U22" i="5"/>
  <c r="S22" i="5"/>
  <c r="J171" i="3"/>
  <c r="K171" i="3"/>
  <c r="K155" i="3"/>
  <c r="J155" i="3"/>
  <c r="K74" i="2"/>
  <c r="J74" i="2"/>
  <c r="K23" i="2"/>
  <c r="J23" i="2"/>
  <c r="J31" i="10"/>
  <c r="L31" i="10"/>
  <c r="K23" i="5"/>
  <c r="I23" i="5"/>
  <c r="K38" i="5"/>
  <c r="I38" i="5"/>
  <c r="M214" i="3"/>
  <c r="N214" i="3"/>
  <c r="L214" i="3"/>
  <c r="K214" i="3"/>
  <c r="J214" i="3"/>
  <c r="N182" i="3"/>
  <c r="M182" i="3"/>
  <c r="L182" i="3"/>
  <c r="I193" i="3"/>
  <c r="K182" i="3"/>
  <c r="J182" i="3"/>
  <c r="M211" i="3"/>
  <c r="L211" i="3"/>
  <c r="N63" i="2"/>
  <c r="M63" i="2"/>
  <c r="L63" i="2"/>
  <c r="K63" i="2"/>
  <c r="J63" i="2"/>
  <c r="N64" i="2"/>
  <c r="G43" i="2"/>
  <c r="M24" i="2"/>
  <c r="L24" i="2"/>
  <c r="L9" i="2"/>
  <c r="M9" i="2"/>
  <c r="E18" i="2"/>
  <c r="L132" i="3"/>
  <c r="K132" i="3"/>
  <c r="J132" i="3"/>
  <c r="M132" i="3"/>
  <c r="F10" i="24"/>
  <c r="H10" i="24"/>
  <c r="H169" i="24"/>
  <c r="H147" i="24"/>
  <c r="J131" i="24"/>
  <c r="L121" i="24"/>
  <c r="F78" i="24"/>
  <c r="F32" i="24"/>
  <c r="H32" i="24"/>
  <c r="J190" i="24"/>
  <c r="J186" i="24"/>
  <c r="H196" i="24"/>
  <c r="N192" i="24"/>
  <c r="O192" i="24"/>
  <c r="N189" i="24"/>
  <c r="O189" i="24"/>
  <c r="F174" i="24"/>
  <c r="F175" i="24"/>
  <c r="F144" i="24"/>
  <c r="J77" i="24"/>
  <c r="H60" i="24"/>
  <c r="F35" i="24"/>
  <c r="H35" i="24"/>
  <c r="H168" i="24"/>
  <c r="J121" i="24"/>
  <c r="H82" i="24"/>
  <c r="F65" i="24"/>
  <c r="H55" i="24"/>
  <c r="AB15" i="22"/>
  <c r="AA15" i="22"/>
  <c r="Z15" i="22"/>
  <c r="Y15" i="22"/>
  <c r="X15" i="22"/>
  <c r="X16" i="22"/>
  <c r="AB16" i="22"/>
  <c r="AA16" i="22"/>
  <c r="Z16" i="22"/>
  <c r="Y16" i="22"/>
  <c r="Y17" i="22"/>
  <c r="X17" i="22"/>
  <c r="AB17" i="22"/>
  <c r="AA17" i="22"/>
  <c r="Z17" i="22"/>
  <c r="R102" i="19"/>
  <c r="J89" i="19"/>
  <c r="R59" i="19"/>
  <c r="G51" i="19"/>
  <c r="J52" i="19"/>
  <c r="R46" i="19"/>
  <c r="G49" i="19"/>
  <c r="J41" i="19"/>
  <c r="O37" i="19"/>
  <c r="R38" i="19"/>
  <c r="J30" i="19"/>
  <c r="O35" i="19"/>
  <c r="R27" i="19"/>
  <c r="W23" i="19"/>
  <c r="J19" i="19"/>
  <c r="R16" i="19"/>
  <c r="W21" i="19"/>
  <c r="J11" i="19"/>
  <c r="R151" i="19"/>
  <c r="O161" i="19"/>
  <c r="R153" i="19"/>
  <c r="R115" i="19"/>
  <c r="R126" i="19"/>
  <c r="R137" i="19"/>
  <c r="R154" i="19"/>
  <c r="J155" i="19"/>
  <c r="G119" i="19"/>
  <c r="J111" i="19"/>
  <c r="G121" i="19"/>
  <c r="J122" i="19"/>
  <c r="J130" i="19"/>
  <c r="J141" i="19"/>
  <c r="J57" i="19"/>
  <c r="R99" i="19"/>
  <c r="J80" i="19"/>
  <c r="G79" i="19"/>
  <c r="J67" i="19"/>
  <c r="W93" i="19"/>
  <c r="R80" i="19"/>
  <c r="O79" i="19"/>
  <c r="R67" i="19"/>
  <c r="K123" i="17"/>
  <c r="I123" i="17"/>
  <c r="K71" i="17"/>
  <c r="I71" i="17"/>
  <c r="I108" i="17"/>
  <c r="M108" i="17"/>
  <c r="H107" i="17"/>
  <c r="L108" i="17"/>
  <c r="K108" i="17"/>
  <c r="J108" i="17"/>
  <c r="K156" i="17"/>
  <c r="I156" i="17"/>
  <c r="F133" i="17"/>
  <c r="E93" i="17"/>
  <c r="K75" i="17"/>
  <c r="J75" i="17"/>
  <c r="M75" i="17"/>
  <c r="L75" i="17"/>
  <c r="I75" i="17"/>
  <c r="F147" i="17"/>
  <c r="E107" i="17"/>
  <c r="L89" i="17"/>
  <c r="K89" i="17"/>
  <c r="I89" i="17"/>
  <c r="M89" i="17"/>
  <c r="J89" i="17"/>
  <c r="E63" i="17"/>
  <c r="C161" i="17"/>
  <c r="M138" i="17"/>
  <c r="L138" i="17"/>
  <c r="J138" i="17"/>
  <c r="I138" i="17"/>
  <c r="K138" i="17"/>
  <c r="C133" i="17"/>
  <c r="C121" i="17"/>
  <c r="M109" i="17"/>
  <c r="K109" i="17"/>
  <c r="J109" i="17"/>
  <c r="I109" i="17"/>
  <c r="L109" i="17"/>
  <c r="M74" i="17"/>
  <c r="K74" i="17"/>
  <c r="J74" i="17"/>
  <c r="I74" i="17"/>
  <c r="L74" i="17"/>
  <c r="M57" i="17"/>
  <c r="K57" i="17"/>
  <c r="J57" i="17"/>
  <c r="I57" i="17"/>
  <c r="L57" i="17"/>
  <c r="D135" i="17"/>
  <c r="Y18" i="17"/>
  <c r="X18" i="17"/>
  <c r="AA18" i="17"/>
  <c r="Z18" i="17"/>
  <c r="W18" i="17"/>
  <c r="L104" i="17"/>
  <c r="J104" i="17"/>
  <c r="L88" i="17"/>
  <c r="J88" i="17"/>
  <c r="U21" i="16"/>
  <c r="K107" i="13"/>
  <c r="I107" i="13"/>
  <c r="I81" i="13"/>
  <c r="K81" i="13"/>
  <c r="C76" i="13"/>
  <c r="M19" i="13"/>
  <c r="L19" i="13"/>
  <c r="K19" i="13"/>
  <c r="J19" i="13"/>
  <c r="I19" i="13"/>
  <c r="H53" i="12"/>
  <c r="N6" i="12"/>
  <c r="M6" i="12"/>
  <c r="L6" i="12"/>
  <c r="K6" i="12"/>
  <c r="J6" i="12"/>
  <c r="I6" i="12"/>
  <c r="M10" i="12"/>
  <c r="M32" i="12"/>
  <c r="M28" i="12"/>
  <c r="M40" i="12"/>
  <c r="M16" i="12"/>
  <c r="M20" i="12"/>
  <c r="M36" i="12"/>
  <c r="M48" i="12"/>
  <c r="M52" i="12"/>
  <c r="M44" i="12"/>
  <c r="M24" i="12"/>
  <c r="N8" i="12"/>
  <c r="N10" i="12"/>
  <c r="M8" i="12"/>
  <c r="W10" i="15"/>
  <c r="AA10" i="15"/>
  <c r="Z10" i="15"/>
  <c r="Y10" i="15"/>
  <c r="X10" i="15"/>
  <c r="G146" i="13"/>
  <c r="I74" i="13"/>
  <c r="M74" i="13"/>
  <c r="L74" i="13"/>
  <c r="K74" i="13"/>
  <c r="J74" i="13"/>
  <c r="G34" i="13"/>
  <c r="W9" i="13"/>
  <c r="AA9" i="13"/>
  <c r="Z9" i="13"/>
  <c r="Y9" i="13"/>
  <c r="X9" i="13"/>
  <c r="F101" i="10"/>
  <c r="H101" i="10"/>
  <c r="U11" i="14"/>
  <c r="T11" i="14"/>
  <c r="V11" i="14"/>
  <c r="V14" i="14"/>
  <c r="V22" i="14"/>
  <c r="G160" i="13"/>
  <c r="J88" i="13"/>
  <c r="I88" i="13"/>
  <c r="M88" i="13"/>
  <c r="L88" i="13"/>
  <c r="K88" i="13"/>
  <c r="G48" i="13"/>
  <c r="J16" i="13"/>
  <c r="I16" i="13"/>
  <c r="M16" i="13"/>
  <c r="L16" i="13"/>
  <c r="K16" i="13"/>
  <c r="J12" i="12"/>
  <c r="I12" i="12"/>
  <c r="N12" i="12"/>
  <c r="M12" i="12"/>
  <c r="L12" i="12"/>
  <c r="K12" i="12"/>
  <c r="J81" i="10"/>
  <c r="H56" i="10"/>
  <c r="Y11" i="15"/>
  <c r="X11" i="15"/>
  <c r="W11" i="15"/>
  <c r="AA11" i="15"/>
  <c r="Z11" i="15"/>
  <c r="V18" i="14"/>
  <c r="U18" i="14"/>
  <c r="T18" i="14"/>
  <c r="K120" i="13"/>
  <c r="J120" i="13"/>
  <c r="I120" i="13"/>
  <c r="M120" i="13"/>
  <c r="L120" i="13"/>
  <c r="W51" i="12"/>
  <c r="K46" i="12"/>
  <c r="J46" i="12"/>
  <c r="I46" i="12"/>
  <c r="N46" i="12"/>
  <c r="M46" i="12"/>
  <c r="L46" i="12"/>
  <c r="V40" i="12"/>
  <c r="U40" i="12"/>
  <c r="X40" i="12"/>
  <c r="W35" i="12"/>
  <c r="K30" i="12"/>
  <c r="J30" i="12"/>
  <c r="I30" i="12"/>
  <c r="N30" i="12"/>
  <c r="M30" i="12"/>
  <c r="L30" i="12"/>
  <c r="N32" i="12"/>
  <c r="V24" i="12"/>
  <c r="U24" i="12"/>
  <c r="X24" i="12"/>
  <c r="W19" i="12"/>
  <c r="J84" i="10"/>
  <c r="H59" i="10"/>
  <c r="C132" i="13"/>
  <c r="AA12" i="15"/>
  <c r="Z12" i="15"/>
  <c r="Y12" i="15"/>
  <c r="X12" i="15"/>
  <c r="W12" i="15"/>
  <c r="V16" i="14"/>
  <c r="U16" i="14"/>
  <c r="T16" i="14"/>
  <c r="D160" i="13"/>
  <c r="M139" i="13"/>
  <c r="L139" i="13"/>
  <c r="K139" i="13"/>
  <c r="J139" i="13"/>
  <c r="I139" i="13"/>
  <c r="M79" i="13"/>
  <c r="L79" i="13"/>
  <c r="K79" i="13"/>
  <c r="J79" i="13"/>
  <c r="I79" i="13"/>
  <c r="M53" i="13"/>
  <c r="L53" i="13"/>
  <c r="K53" i="13"/>
  <c r="J53" i="13"/>
  <c r="I53" i="13"/>
  <c r="D48" i="13"/>
  <c r="M27" i="13"/>
  <c r="L27" i="13"/>
  <c r="K27" i="13"/>
  <c r="J27" i="13"/>
  <c r="I27" i="13"/>
  <c r="E20" i="13"/>
  <c r="X11" i="12"/>
  <c r="V11" i="12"/>
  <c r="U11" i="12"/>
  <c r="X13" i="12"/>
  <c r="X14" i="12"/>
  <c r="F86" i="10"/>
  <c r="O59" i="10"/>
  <c r="N59" i="10"/>
  <c r="R23" i="14"/>
  <c r="C160" i="13"/>
  <c r="C48" i="13"/>
  <c r="X12" i="12"/>
  <c r="V12" i="12"/>
  <c r="U12" i="12"/>
  <c r="X7" i="12"/>
  <c r="V7" i="12"/>
  <c r="U7" i="12"/>
  <c r="H98" i="10"/>
  <c r="J98" i="10"/>
  <c r="L58" i="10"/>
  <c r="H37" i="10"/>
  <c r="F241" i="8"/>
  <c r="H241" i="8"/>
  <c r="F153" i="8"/>
  <c r="H153" i="8"/>
  <c r="L86" i="10"/>
  <c r="F41" i="10"/>
  <c r="F280" i="8"/>
  <c r="H280" i="8"/>
  <c r="F104" i="8"/>
  <c r="H104" i="8"/>
  <c r="L60" i="8"/>
  <c r="N60" i="8"/>
  <c r="F12" i="8"/>
  <c r="H12" i="8"/>
  <c r="O60" i="10"/>
  <c r="F60" i="10"/>
  <c r="F84" i="10"/>
  <c r="O11" i="10"/>
  <c r="H281" i="8"/>
  <c r="J281" i="8"/>
  <c r="O253" i="8"/>
  <c r="N253" i="8"/>
  <c r="J235" i="8"/>
  <c r="L235" i="8"/>
  <c r="F217" i="8"/>
  <c r="H217" i="8"/>
  <c r="H207" i="8"/>
  <c r="J207" i="8"/>
  <c r="O189" i="8"/>
  <c r="F143" i="8"/>
  <c r="H143" i="8"/>
  <c r="L123" i="8"/>
  <c r="N123" i="8"/>
  <c r="J65" i="8"/>
  <c r="L65" i="8"/>
  <c r="O53" i="8"/>
  <c r="N53" i="8"/>
  <c r="M27" i="5"/>
  <c r="L27" i="5"/>
  <c r="K27" i="5"/>
  <c r="J27" i="5"/>
  <c r="I27" i="5"/>
  <c r="F37" i="10"/>
  <c r="F212" i="8"/>
  <c r="H212" i="8"/>
  <c r="F85" i="8"/>
  <c r="J60" i="8"/>
  <c r="H32" i="10"/>
  <c r="F15" i="10"/>
  <c r="F273" i="8"/>
  <c r="J255" i="8"/>
  <c r="F229" i="8"/>
  <c r="J211" i="8"/>
  <c r="F185" i="8"/>
  <c r="J167" i="8"/>
  <c r="F141" i="8"/>
  <c r="J123" i="8"/>
  <c r="F86" i="8"/>
  <c r="J55" i="8"/>
  <c r="F284" i="8"/>
  <c r="H284" i="8"/>
  <c r="F196" i="8"/>
  <c r="H196" i="8"/>
  <c r="F108" i="8"/>
  <c r="H108" i="8"/>
  <c r="L75" i="8"/>
  <c r="F35" i="8"/>
  <c r="H35" i="8"/>
  <c r="A14" i="12"/>
  <c r="G56" i="12"/>
  <c r="G53" i="12"/>
  <c r="J40" i="12"/>
  <c r="I40" i="12"/>
  <c r="F38" i="10"/>
  <c r="L83" i="10"/>
  <c r="L104" i="10"/>
  <c r="L79" i="10"/>
  <c r="L84" i="10"/>
  <c r="F21" i="10"/>
  <c r="F279" i="8"/>
  <c r="F103" i="8"/>
  <c r="H103" i="8"/>
  <c r="O76" i="8"/>
  <c r="N76" i="8"/>
  <c r="F11" i="8"/>
  <c r="H11" i="8"/>
  <c r="J76" i="8"/>
  <c r="L76" i="8"/>
  <c r="L22" i="5"/>
  <c r="J22" i="5"/>
  <c r="V35" i="5"/>
  <c r="T35" i="5"/>
  <c r="E186" i="3"/>
  <c r="M175" i="3"/>
  <c r="L175" i="3"/>
  <c r="J165" i="3"/>
  <c r="N165" i="3"/>
  <c r="M165" i="3"/>
  <c r="L165" i="3"/>
  <c r="K165" i="3"/>
  <c r="G18" i="2"/>
  <c r="H58" i="8"/>
  <c r="V24" i="5"/>
  <c r="T24" i="5"/>
  <c r="L31" i="5"/>
  <c r="J31" i="5"/>
  <c r="F193" i="3"/>
  <c r="K33" i="2"/>
  <c r="J33" i="2"/>
  <c r="L33" i="2"/>
  <c r="N33" i="2"/>
  <c r="M33" i="2"/>
  <c r="H57" i="8"/>
  <c r="H53" i="8"/>
  <c r="W52" i="6"/>
  <c r="V52" i="6"/>
  <c r="U52" i="6"/>
  <c r="T52" i="6"/>
  <c r="S52" i="6"/>
  <c r="U22" i="6"/>
  <c r="T22" i="6"/>
  <c r="S22" i="6"/>
  <c r="W22" i="6"/>
  <c r="V22" i="6"/>
  <c r="T43" i="6"/>
  <c r="S43" i="6"/>
  <c r="W43" i="6"/>
  <c r="V43" i="6"/>
  <c r="U43" i="6"/>
  <c r="W21" i="6"/>
  <c r="V21" i="6"/>
  <c r="U21" i="6"/>
  <c r="T21" i="6"/>
  <c r="S21" i="6"/>
  <c r="L16" i="6"/>
  <c r="K16" i="6"/>
  <c r="J16" i="6"/>
  <c r="I16" i="6"/>
  <c r="M16" i="6"/>
  <c r="K24" i="6"/>
  <c r="J24" i="6"/>
  <c r="I24" i="6"/>
  <c r="M24" i="6"/>
  <c r="L24" i="6"/>
  <c r="M23" i="6"/>
  <c r="L23" i="6"/>
  <c r="K23" i="6"/>
  <c r="J23" i="6"/>
  <c r="I23" i="6"/>
  <c r="S37" i="5"/>
  <c r="U37" i="5"/>
  <c r="G192" i="3"/>
  <c r="K160" i="3"/>
  <c r="J160" i="3"/>
  <c r="L160" i="3"/>
  <c r="N160" i="3"/>
  <c r="M160" i="3"/>
  <c r="K216" i="3"/>
  <c r="N216" i="3"/>
  <c r="M216" i="3"/>
  <c r="L216" i="3"/>
  <c r="J216" i="3"/>
  <c r="Y8" i="13"/>
  <c r="W8" i="13"/>
  <c r="S42" i="6"/>
  <c r="U42" i="6"/>
  <c r="H191" i="3"/>
  <c r="U14" i="6"/>
  <c r="S14" i="6"/>
  <c r="W14" i="6"/>
  <c r="V14" i="6"/>
  <c r="T14" i="6"/>
  <c r="K45" i="5"/>
  <c r="I45" i="5"/>
  <c r="V34" i="5"/>
  <c r="T34" i="5"/>
  <c r="G191" i="3"/>
  <c r="M141" i="3"/>
  <c r="L141" i="3"/>
  <c r="K141" i="3"/>
  <c r="J141" i="3"/>
  <c r="N141" i="3"/>
  <c r="H11" i="10"/>
  <c r="U9" i="5"/>
  <c r="S9" i="5"/>
  <c r="S30" i="5"/>
  <c r="U30" i="5"/>
  <c r="F195" i="3"/>
  <c r="F68" i="2"/>
  <c r="H43" i="2"/>
  <c r="L28" i="6"/>
  <c r="J28" i="6"/>
  <c r="V44" i="5"/>
  <c r="T44" i="5"/>
  <c r="I46" i="5"/>
  <c r="K46" i="5"/>
  <c r="E191" i="3"/>
  <c r="N170" i="3"/>
  <c r="M170" i="3"/>
  <c r="L170" i="3"/>
  <c r="K170" i="3"/>
  <c r="J170" i="3"/>
  <c r="N136" i="3"/>
  <c r="M136" i="3"/>
  <c r="L136" i="3"/>
  <c r="K136" i="3"/>
  <c r="J136" i="3"/>
  <c r="L61" i="2"/>
  <c r="M61" i="2"/>
  <c r="K39" i="2"/>
  <c r="I42" i="2"/>
  <c r="N39" i="2"/>
  <c r="M39" i="2"/>
  <c r="L39" i="2"/>
  <c r="J39" i="2"/>
  <c r="U7" i="19"/>
  <c r="X7" i="19"/>
  <c r="E7" i="19"/>
  <c r="H7" i="19"/>
  <c r="K142" i="41"/>
  <c r="M48" i="27"/>
  <c r="L48" i="27"/>
  <c r="K48" i="27"/>
  <c r="J48" i="27"/>
  <c r="I48" i="27"/>
  <c r="M118" i="26"/>
  <c r="L118" i="26"/>
  <c r="K118" i="26"/>
  <c r="J118" i="26"/>
  <c r="I118" i="26"/>
  <c r="M146" i="26"/>
  <c r="L146" i="26"/>
  <c r="K146" i="26"/>
  <c r="J146" i="26"/>
  <c r="I146" i="26"/>
  <c r="N161" i="22"/>
  <c r="M161" i="22"/>
  <c r="L161" i="22"/>
  <c r="K161" i="22"/>
  <c r="J161" i="22"/>
  <c r="H106" i="21"/>
  <c r="J106" i="21"/>
  <c r="I106" i="21"/>
  <c r="N49" i="22"/>
  <c r="M49" i="22"/>
  <c r="L49" i="22"/>
  <c r="K49" i="22"/>
  <c r="J49" i="22"/>
  <c r="AB104" i="18"/>
  <c r="AA104" i="18"/>
  <c r="Z104" i="18"/>
  <c r="AA78" i="18"/>
  <c r="Z78" i="18"/>
  <c r="AB78" i="18"/>
  <c r="T48" i="18"/>
  <c r="S48" i="18"/>
  <c r="R48" i="18"/>
  <c r="S22" i="18"/>
  <c r="R22" i="18"/>
  <c r="T22" i="18"/>
  <c r="I104" i="18"/>
  <c r="K104" i="18"/>
  <c r="J104" i="18"/>
  <c r="K22" i="18"/>
  <c r="J22" i="18"/>
  <c r="I22" i="18"/>
  <c r="L149" i="16"/>
  <c r="K149" i="16"/>
  <c r="I149" i="16"/>
  <c r="M149" i="16"/>
  <c r="J149" i="16"/>
  <c r="AB120" i="18"/>
  <c r="AA120" i="18"/>
  <c r="Z120" i="18"/>
  <c r="S90" i="18"/>
  <c r="R90" i="18"/>
  <c r="T90" i="18"/>
  <c r="T64" i="18"/>
  <c r="S64" i="18"/>
  <c r="R64" i="18"/>
  <c r="AA34" i="18"/>
  <c r="Z34" i="18"/>
  <c r="AB34" i="18"/>
  <c r="AB8" i="18"/>
  <c r="AA8" i="18"/>
  <c r="Z8" i="18"/>
  <c r="K64" i="18"/>
  <c r="J64" i="18"/>
  <c r="I64" i="18"/>
  <c r="K49" i="17"/>
  <c r="J49" i="17"/>
  <c r="M49" i="17"/>
  <c r="L49" i="17"/>
  <c r="I49" i="17"/>
  <c r="T132" i="18"/>
  <c r="S132" i="18"/>
  <c r="R132" i="18"/>
  <c r="AB81" i="18"/>
  <c r="AB68" i="18"/>
  <c r="AB55" i="18"/>
  <c r="AB51" i="18"/>
  <c r="AB93" i="18"/>
  <c r="AB88" i="18"/>
  <c r="AB15" i="18"/>
  <c r="L9" i="17"/>
  <c r="K9" i="17"/>
  <c r="I9" i="17"/>
  <c r="J9" i="17"/>
  <c r="M9" i="17"/>
  <c r="M147" i="15"/>
  <c r="L147" i="15"/>
  <c r="K147" i="15"/>
  <c r="J147" i="15"/>
  <c r="I147" i="15"/>
  <c r="M119" i="16"/>
  <c r="L119" i="16"/>
  <c r="J119" i="16"/>
  <c r="I119" i="16"/>
  <c r="K119" i="16"/>
  <c r="M16" i="17"/>
  <c r="K62" i="18"/>
  <c r="J62" i="18"/>
  <c r="I62" i="18"/>
  <c r="M130" i="17"/>
  <c r="M27" i="17"/>
  <c r="M133" i="16"/>
  <c r="K133" i="16"/>
  <c r="J133" i="16"/>
  <c r="I133" i="16"/>
  <c r="L133" i="16"/>
  <c r="M91" i="16"/>
  <c r="L91" i="16"/>
  <c r="K91" i="16"/>
  <c r="J91" i="16"/>
  <c r="I91" i="16"/>
  <c r="J65" i="16"/>
  <c r="I65" i="16"/>
  <c r="M65" i="16"/>
  <c r="L65" i="16"/>
  <c r="K65" i="16"/>
  <c r="M9" i="16"/>
  <c r="L9" i="16"/>
  <c r="K9" i="16"/>
  <c r="J9" i="16"/>
  <c r="I9" i="16"/>
  <c r="K163" i="14"/>
  <c r="J163" i="14"/>
  <c r="I163" i="14"/>
  <c r="K135" i="14"/>
  <c r="J135" i="14"/>
  <c r="I135" i="14"/>
  <c r="M122" i="3"/>
  <c r="L122" i="3"/>
  <c r="K122" i="3"/>
  <c r="J122" i="3"/>
  <c r="L116" i="3"/>
  <c r="K116" i="3"/>
  <c r="M116" i="3"/>
  <c r="J116" i="3"/>
  <c r="P16" i="42"/>
  <c r="T16" i="42"/>
  <c r="R16" i="42"/>
  <c r="S16" i="42"/>
  <c r="Q16" i="42"/>
  <c r="K145" i="41"/>
  <c r="L104" i="26"/>
  <c r="K104" i="26"/>
  <c r="J104" i="26"/>
  <c r="I104" i="26"/>
  <c r="M104" i="26"/>
  <c r="M34" i="26"/>
  <c r="L34" i="26"/>
  <c r="K34" i="26"/>
  <c r="J34" i="26"/>
  <c r="I34" i="26"/>
  <c r="K147" i="22"/>
  <c r="J147" i="22"/>
  <c r="N147" i="22"/>
  <c r="M147" i="22"/>
  <c r="L147" i="22"/>
  <c r="H148" i="21"/>
  <c r="J148" i="21"/>
  <c r="I148" i="21"/>
  <c r="AB149" i="18"/>
  <c r="AB144" i="18"/>
  <c r="AB159" i="18"/>
  <c r="AB142" i="18"/>
  <c r="T146" i="18"/>
  <c r="S146" i="18"/>
  <c r="R146" i="18"/>
  <c r="AB117" i="18"/>
  <c r="AB100" i="18"/>
  <c r="AB14" i="18"/>
  <c r="I48" i="18"/>
  <c r="K48" i="18"/>
  <c r="J48" i="18"/>
  <c r="AB56" i="18"/>
  <c r="AB47" i="18"/>
  <c r="AB30" i="18"/>
  <c r="M156" i="17"/>
  <c r="K90" i="18"/>
  <c r="J90" i="18"/>
  <c r="I90" i="18"/>
  <c r="K8" i="18"/>
  <c r="J8" i="18"/>
  <c r="I8" i="18"/>
  <c r="AB106" i="18"/>
  <c r="AA106" i="18"/>
  <c r="Z106" i="18"/>
  <c r="AB98" i="18"/>
  <c r="AB89" i="18"/>
  <c r="AB72" i="18"/>
  <c r="T76" i="18"/>
  <c r="S76" i="18"/>
  <c r="R76" i="18"/>
  <c r="T50" i="18"/>
  <c r="S50" i="18"/>
  <c r="R50" i="18"/>
  <c r="AB20" i="18"/>
  <c r="AA20" i="18"/>
  <c r="Z20" i="18"/>
  <c r="K72" i="18"/>
  <c r="K46" i="18"/>
  <c r="K38" i="18"/>
  <c r="AB123" i="18"/>
  <c r="AB110" i="18"/>
  <c r="AB97" i="18"/>
  <c r="AB92" i="18"/>
  <c r="AA92" i="18"/>
  <c r="Z92" i="18"/>
  <c r="T36" i="18"/>
  <c r="S36" i="18"/>
  <c r="R36" i="18"/>
  <c r="AB11" i="18"/>
  <c r="K79" i="16"/>
  <c r="J79" i="16"/>
  <c r="I79" i="16"/>
  <c r="M79" i="16"/>
  <c r="L79" i="16"/>
  <c r="M28" i="16"/>
  <c r="K28" i="18"/>
  <c r="M123" i="17"/>
  <c r="M33" i="16"/>
  <c r="M15" i="16"/>
  <c r="K110" i="18"/>
  <c r="M39" i="16"/>
  <c r="M131" i="17"/>
  <c r="M70" i="16"/>
  <c r="K35" i="16"/>
  <c r="J35" i="16"/>
  <c r="I35" i="16"/>
  <c r="M35" i="16"/>
  <c r="L35" i="16"/>
  <c r="K101" i="18"/>
  <c r="K32" i="18"/>
  <c r="M20" i="17"/>
  <c r="J121" i="16"/>
  <c r="I121" i="16"/>
  <c r="M121" i="16"/>
  <c r="L121" i="16"/>
  <c r="K121" i="16"/>
  <c r="L91" i="15"/>
  <c r="K91" i="15"/>
  <c r="J91" i="15"/>
  <c r="I91" i="15"/>
  <c r="M91" i="15"/>
  <c r="M89" i="16"/>
  <c r="M105" i="15"/>
  <c r="L105" i="15"/>
  <c r="K105" i="15"/>
  <c r="J105" i="15"/>
  <c r="I105" i="15"/>
  <c r="K58" i="18"/>
  <c r="M77" i="16"/>
  <c r="L77" i="16"/>
  <c r="K77" i="16"/>
  <c r="J77" i="16"/>
  <c r="I77" i="16"/>
  <c r="I51" i="16"/>
  <c r="M51" i="16"/>
  <c r="L51" i="16"/>
  <c r="K51" i="16"/>
  <c r="J51" i="16"/>
  <c r="K37" i="18"/>
  <c r="M109" i="16"/>
  <c r="M66" i="16"/>
  <c r="M31" i="16"/>
  <c r="I37" i="14"/>
  <c r="K37" i="14"/>
  <c r="J37" i="14"/>
  <c r="M123" i="3"/>
  <c r="L123" i="3"/>
  <c r="K123" i="3"/>
  <c r="J123" i="3"/>
  <c r="K117" i="3"/>
  <c r="J117" i="3"/>
  <c r="L117" i="3"/>
  <c r="M117" i="3"/>
  <c r="M113" i="3"/>
  <c r="L113" i="3"/>
  <c r="K113" i="3"/>
  <c r="J113" i="3"/>
  <c r="M7" i="19"/>
  <c r="J16" i="43"/>
  <c r="I16" i="43"/>
  <c r="H16" i="43"/>
  <c r="L16" i="43"/>
  <c r="N16" i="43"/>
  <c r="M16" i="43"/>
  <c r="T11" i="37"/>
  <c r="S11" i="37"/>
  <c r="R11" i="37"/>
  <c r="Q11" i="37"/>
  <c r="P11" i="37"/>
  <c r="O11" i="37"/>
  <c r="I11" i="37"/>
  <c r="H11" i="37"/>
  <c r="G11" i="37"/>
  <c r="K137" i="41"/>
  <c r="I62" i="27"/>
  <c r="M62" i="27"/>
  <c r="L62" i="27"/>
  <c r="K62" i="27"/>
  <c r="J62" i="27"/>
  <c r="M34" i="27"/>
  <c r="L34" i="27"/>
  <c r="K34" i="27"/>
  <c r="J34" i="27"/>
  <c r="I34" i="27"/>
  <c r="M20" i="27"/>
  <c r="K20" i="27"/>
  <c r="J20" i="27"/>
  <c r="I20" i="27"/>
  <c r="L20" i="27"/>
  <c r="J91" i="22"/>
  <c r="N91" i="22"/>
  <c r="K91" i="22"/>
  <c r="M91" i="22"/>
  <c r="L91" i="22"/>
  <c r="N77" i="22"/>
  <c r="M77" i="22"/>
  <c r="L77" i="22"/>
  <c r="K77" i="22"/>
  <c r="J77" i="22"/>
  <c r="AB153" i="18"/>
  <c r="AA148" i="18"/>
  <c r="Z148" i="18"/>
  <c r="AB148" i="18"/>
  <c r="K148" i="18"/>
  <c r="J148" i="18"/>
  <c r="I148" i="18"/>
  <c r="AB152" i="18"/>
  <c r="AB135" i="18"/>
  <c r="AB130" i="18"/>
  <c r="AB129" i="18"/>
  <c r="K151" i="18"/>
  <c r="K146" i="18"/>
  <c r="J146" i="18"/>
  <c r="I146" i="18"/>
  <c r="AB122" i="18"/>
  <c r="AB87" i="18"/>
  <c r="AB10" i="18"/>
  <c r="M33" i="17"/>
  <c r="M15" i="17"/>
  <c r="K135" i="16"/>
  <c r="J135" i="16"/>
  <c r="M135" i="16"/>
  <c r="L135" i="16"/>
  <c r="I135" i="16"/>
  <c r="K100" i="18"/>
  <c r="K74" i="18"/>
  <c r="K66" i="18"/>
  <c r="K27" i="18"/>
  <c r="M158" i="16"/>
  <c r="AB52" i="18"/>
  <c r="AB17" i="18"/>
  <c r="K121" i="18"/>
  <c r="K73" i="18"/>
  <c r="K39" i="18"/>
  <c r="K34" i="18"/>
  <c r="J34" i="18"/>
  <c r="I34" i="18"/>
  <c r="M160" i="16"/>
  <c r="AB94" i="18"/>
  <c r="AB59" i="18"/>
  <c r="L37" i="17"/>
  <c r="K37" i="17"/>
  <c r="J37" i="17"/>
  <c r="I37" i="17"/>
  <c r="M37" i="17"/>
  <c r="M140" i="16"/>
  <c r="K106" i="18"/>
  <c r="J106" i="18"/>
  <c r="I106" i="18"/>
  <c r="K16" i="18"/>
  <c r="AB114" i="18"/>
  <c r="T118" i="18"/>
  <c r="S118" i="18"/>
  <c r="R118" i="18"/>
  <c r="T80" i="18"/>
  <c r="AB62" i="18"/>
  <c r="AA62" i="18"/>
  <c r="Z62" i="18"/>
  <c r="T45" i="18"/>
  <c r="AB28" i="18"/>
  <c r="AB19" i="18"/>
  <c r="M40" i="17"/>
  <c r="K15" i="18"/>
  <c r="M80" i="16"/>
  <c r="M45" i="16"/>
  <c r="L93" i="16"/>
  <c r="K93" i="16"/>
  <c r="J93" i="16"/>
  <c r="I93" i="16"/>
  <c r="M93" i="16"/>
  <c r="M42" i="16"/>
  <c r="K41" i="18"/>
  <c r="M90" i="16"/>
  <c r="K123" i="18"/>
  <c r="M87" i="16"/>
  <c r="M75" i="16"/>
  <c r="M41" i="16"/>
  <c r="M142" i="16"/>
  <c r="M98" i="16"/>
  <c r="M55" i="16"/>
  <c r="M17" i="16"/>
  <c r="M61" i="17"/>
  <c r="M138" i="16"/>
  <c r="M95" i="16"/>
  <c r="M52" i="16"/>
  <c r="I36" i="18"/>
  <c r="K36" i="18"/>
  <c r="J36" i="18"/>
  <c r="M80" i="17"/>
  <c r="M45" i="17"/>
  <c r="M74" i="16"/>
  <c r="K51" i="14"/>
  <c r="J51" i="14"/>
  <c r="I51" i="14"/>
  <c r="K93" i="14"/>
  <c r="J93" i="14"/>
  <c r="I93" i="14"/>
  <c r="K23" i="14"/>
  <c r="J23" i="14"/>
  <c r="I23" i="14"/>
  <c r="M120" i="3"/>
  <c r="L120" i="3"/>
  <c r="K120" i="3"/>
  <c r="J120" i="3"/>
  <c r="K144" i="43"/>
  <c r="K90" i="27"/>
  <c r="J90" i="27"/>
  <c r="I90" i="27"/>
  <c r="M90" i="27"/>
  <c r="L90" i="27"/>
  <c r="I62" i="26"/>
  <c r="M62" i="26"/>
  <c r="L62" i="26"/>
  <c r="K62" i="26"/>
  <c r="J62" i="26"/>
  <c r="J21" i="22"/>
  <c r="N21" i="22"/>
  <c r="M21" i="22"/>
  <c r="L21" i="22"/>
  <c r="K21" i="22"/>
  <c r="H120" i="21"/>
  <c r="J120" i="21"/>
  <c r="I120" i="21"/>
  <c r="H92" i="21"/>
  <c r="J92" i="21"/>
  <c r="I92" i="21"/>
  <c r="H64" i="21"/>
  <c r="J64" i="21"/>
  <c r="I64" i="21"/>
  <c r="R22" i="21"/>
  <c r="T22" i="21"/>
  <c r="S22" i="21"/>
  <c r="K127" i="18"/>
  <c r="AA160" i="18"/>
  <c r="Z160" i="18"/>
  <c r="AB160" i="18"/>
  <c r="AB139" i="18"/>
  <c r="AB134" i="18"/>
  <c r="AA134" i="18"/>
  <c r="Z134" i="18"/>
  <c r="K134" i="18"/>
  <c r="J134" i="18"/>
  <c r="I134" i="18"/>
  <c r="K129" i="18"/>
  <c r="AB141" i="18"/>
  <c r="AB57" i="18"/>
  <c r="AB40" i="18"/>
  <c r="AB23" i="18"/>
  <c r="AB18" i="18"/>
  <c r="M42" i="17"/>
  <c r="M136" i="16"/>
  <c r="K128" i="18"/>
  <c r="K44" i="18"/>
  <c r="K18" i="18"/>
  <c r="K10" i="18"/>
  <c r="M30" i="17"/>
  <c r="M124" i="16"/>
  <c r="AB99" i="18"/>
  <c r="AB82" i="18"/>
  <c r="AB65" i="18"/>
  <c r="AB60" i="18"/>
  <c r="K99" i="18"/>
  <c r="K65" i="18"/>
  <c r="K17" i="18"/>
  <c r="M23" i="17"/>
  <c r="K23" i="17"/>
  <c r="J23" i="17"/>
  <c r="I23" i="17"/>
  <c r="L23" i="17"/>
  <c r="AB132" i="18"/>
  <c r="AA132" i="18"/>
  <c r="Z132" i="18"/>
  <c r="AB102" i="18"/>
  <c r="T81" i="18"/>
  <c r="T55" i="18"/>
  <c r="AB29" i="18"/>
  <c r="M157" i="16"/>
  <c r="M114" i="16"/>
  <c r="K98" i="18"/>
  <c r="K89" i="18"/>
  <c r="K50" i="18"/>
  <c r="J50" i="18"/>
  <c r="I50" i="18"/>
  <c r="M145" i="16"/>
  <c r="K125" i="18"/>
  <c r="AB101" i="18"/>
  <c r="T88" i="18"/>
  <c r="AB24" i="18"/>
  <c r="M10" i="17"/>
  <c r="M12" i="17"/>
  <c r="M88" i="16"/>
  <c r="M54" i="17"/>
  <c r="M94" i="16"/>
  <c r="M59" i="16"/>
  <c r="M44" i="17"/>
  <c r="M99" i="16"/>
  <c r="K54" i="18"/>
  <c r="M44" i="16"/>
  <c r="M16" i="16"/>
  <c r="M84" i="16"/>
  <c r="L49" i="16"/>
  <c r="K49" i="16"/>
  <c r="J49" i="16"/>
  <c r="I49" i="16"/>
  <c r="M49" i="16"/>
  <c r="K80" i="18"/>
  <c r="K11" i="18"/>
  <c r="M71" i="17"/>
  <c r="M146" i="16"/>
  <c r="M29" i="16"/>
  <c r="M21" i="16"/>
  <c r="L21" i="16"/>
  <c r="K21" i="16"/>
  <c r="J21" i="16"/>
  <c r="I21" i="16"/>
  <c r="M60" i="16"/>
  <c r="M40" i="16"/>
  <c r="J21" i="15"/>
  <c r="I21" i="15"/>
  <c r="M21" i="15"/>
  <c r="L21" i="15"/>
  <c r="K21" i="15"/>
  <c r="J79" i="14"/>
  <c r="I79" i="14"/>
  <c r="K79" i="14"/>
  <c r="K121" i="14"/>
  <c r="J121" i="14"/>
  <c r="I121" i="14"/>
  <c r="M121" i="3"/>
  <c r="L121" i="3"/>
  <c r="K121" i="3"/>
  <c r="J121" i="3"/>
  <c r="K141" i="42"/>
  <c r="M118" i="27"/>
  <c r="L118" i="27"/>
  <c r="K118" i="27"/>
  <c r="J118" i="27"/>
  <c r="I118" i="27"/>
  <c r="M132" i="27"/>
  <c r="L132" i="27"/>
  <c r="K132" i="27"/>
  <c r="J132" i="27"/>
  <c r="I132" i="27"/>
  <c r="M160" i="26"/>
  <c r="L160" i="26"/>
  <c r="K160" i="26"/>
  <c r="J160" i="26"/>
  <c r="I160" i="26"/>
  <c r="J76" i="26"/>
  <c r="I76" i="26"/>
  <c r="M76" i="26"/>
  <c r="L76" i="26"/>
  <c r="K76" i="26"/>
  <c r="M132" i="26"/>
  <c r="L132" i="26"/>
  <c r="K132" i="26"/>
  <c r="J132" i="26"/>
  <c r="I132" i="26"/>
  <c r="H162" i="21"/>
  <c r="J162" i="21"/>
  <c r="I162" i="21"/>
  <c r="N105" i="22"/>
  <c r="M105" i="22"/>
  <c r="L105" i="22"/>
  <c r="K105" i="22"/>
  <c r="J105" i="22"/>
  <c r="H50" i="21"/>
  <c r="J50" i="21"/>
  <c r="I50" i="21"/>
  <c r="AB157" i="18"/>
  <c r="K153" i="18"/>
  <c r="AB156" i="18"/>
  <c r="K160" i="18"/>
  <c r="J160" i="18"/>
  <c r="I160" i="18"/>
  <c r="K126" i="18"/>
  <c r="K155" i="18"/>
  <c r="AB137" i="18"/>
  <c r="AB125" i="18"/>
  <c r="T104" i="18"/>
  <c r="S104" i="18"/>
  <c r="R104" i="18"/>
  <c r="S78" i="18"/>
  <c r="R78" i="18"/>
  <c r="T78" i="18"/>
  <c r="AB53" i="18"/>
  <c r="AB48" i="18"/>
  <c r="AA48" i="18"/>
  <c r="Z48" i="18"/>
  <c r="AB27" i="18"/>
  <c r="AA22" i="18"/>
  <c r="Z22" i="18"/>
  <c r="AB22" i="18"/>
  <c r="M144" i="16"/>
  <c r="K117" i="18"/>
  <c r="T120" i="18"/>
  <c r="S120" i="18"/>
  <c r="R120" i="18"/>
  <c r="AB95" i="18"/>
  <c r="AA90" i="18"/>
  <c r="Z90" i="18"/>
  <c r="AB90" i="18"/>
  <c r="AB69" i="18"/>
  <c r="AB64" i="18"/>
  <c r="AA64" i="18"/>
  <c r="Z64" i="18"/>
  <c r="S34" i="18"/>
  <c r="R34" i="18"/>
  <c r="T34" i="18"/>
  <c r="T8" i="18"/>
  <c r="S8" i="18"/>
  <c r="R8" i="18"/>
  <c r="K82" i="18"/>
  <c r="K43" i="18"/>
  <c r="K9" i="18"/>
  <c r="M24" i="17"/>
  <c r="M143" i="16"/>
  <c r="M117" i="16"/>
  <c r="AB124" i="18"/>
  <c r="AB111" i="18"/>
  <c r="AB107" i="18"/>
  <c r="T98" i="18"/>
  <c r="T89" i="18"/>
  <c r="T72" i="18"/>
  <c r="T68" i="18"/>
  <c r="T51" i="18"/>
  <c r="AB25" i="18"/>
  <c r="AB12" i="18"/>
  <c r="M38" i="17"/>
  <c r="K115" i="18"/>
  <c r="K81" i="18"/>
  <c r="K76" i="18"/>
  <c r="J76" i="18"/>
  <c r="I76" i="18"/>
  <c r="K42" i="18"/>
  <c r="K33" i="18"/>
  <c r="M154" i="16"/>
  <c r="T123" i="18"/>
  <c r="T97" i="18"/>
  <c r="T93" i="18"/>
  <c r="AB71" i="18"/>
  <c r="AB37" i="18"/>
  <c r="AB32" i="18"/>
  <c r="T11" i="18"/>
  <c r="M48" i="17"/>
  <c r="M14" i="17"/>
  <c r="M70" i="17"/>
  <c r="M54" i="16"/>
  <c r="K97" i="18"/>
  <c r="M102" i="16"/>
  <c r="M19" i="16"/>
  <c r="K150" i="18"/>
  <c r="M47" i="16"/>
  <c r="M96" i="16"/>
  <c r="M53" i="17"/>
  <c r="M101" i="16"/>
  <c r="M72" i="16"/>
  <c r="K93" i="18"/>
  <c r="M26" i="16"/>
  <c r="M119" i="15"/>
  <c r="L119" i="15"/>
  <c r="K119" i="15"/>
  <c r="J119" i="15"/>
  <c r="I119" i="15"/>
  <c r="M114" i="17"/>
  <c r="M129" i="16"/>
  <c r="M125" i="16"/>
  <c r="M10" i="16"/>
  <c r="M133" i="15"/>
  <c r="L133" i="15"/>
  <c r="K133" i="15"/>
  <c r="J133" i="15"/>
  <c r="I133" i="15"/>
  <c r="I49" i="15"/>
  <c r="M49" i="15"/>
  <c r="L49" i="15"/>
  <c r="K49" i="15"/>
  <c r="J49" i="15"/>
  <c r="T16" i="43"/>
  <c r="S16" i="43"/>
  <c r="R16" i="43"/>
  <c r="Q16" i="43"/>
  <c r="P16" i="43"/>
  <c r="K137" i="43"/>
  <c r="K140" i="42"/>
  <c r="H16" i="42"/>
  <c r="J16" i="42"/>
  <c r="I16" i="42"/>
  <c r="L16" i="42"/>
  <c r="N16" i="42"/>
  <c r="M16" i="42"/>
  <c r="L11" i="37"/>
  <c r="K11" i="37"/>
  <c r="M11" i="37"/>
  <c r="J76" i="27"/>
  <c r="I76" i="27"/>
  <c r="M76" i="27"/>
  <c r="L76" i="27"/>
  <c r="K76" i="27"/>
  <c r="L104" i="27"/>
  <c r="K104" i="27"/>
  <c r="J104" i="27"/>
  <c r="I104" i="27"/>
  <c r="M104" i="27"/>
  <c r="K35" i="22"/>
  <c r="J35" i="22"/>
  <c r="N35" i="22"/>
  <c r="M35" i="22"/>
  <c r="L35" i="22"/>
  <c r="AB127" i="18"/>
  <c r="K144" i="18"/>
  <c r="K136" i="18"/>
  <c r="AB143" i="18"/>
  <c r="K143" i="18"/>
  <c r="AB146" i="18"/>
  <c r="AA146" i="18"/>
  <c r="Z146" i="18"/>
  <c r="K138" i="18"/>
  <c r="AB154" i="18"/>
  <c r="AB145" i="18"/>
  <c r="AB128" i="18"/>
  <c r="AB70" i="18"/>
  <c r="AB61" i="18"/>
  <c r="AB44" i="18"/>
  <c r="M19" i="17"/>
  <c r="K109" i="18"/>
  <c r="K70" i="18"/>
  <c r="K61" i="18"/>
  <c r="M39" i="17"/>
  <c r="M132" i="16"/>
  <c r="AB112" i="18"/>
  <c r="AB103" i="18"/>
  <c r="AB86" i="18"/>
  <c r="K116" i="18"/>
  <c r="K108" i="18"/>
  <c r="K69" i="18"/>
  <c r="K26" i="18"/>
  <c r="M32" i="17"/>
  <c r="M126" i="16"/>
  <c r="T106" i="18"/>
  <c r="S106" i="18"/>
  <c r="R106" i="18"/>
  <c r="AB76" i="18"/>
  <c r="AA76" i="18"/>
  <c r="Z76" i="18"/>
  <c r="AB50" i="18"/>
  <c r="AA50" i="18"/>
  <c r="Z50" i="18"/>
  <c r="AB42" i="18"/>
  <c r="AB33" i="18"/>
  <c r="AB16" i="18"/>
  <c r="T20" i="18"/>
  <c r="S20" i="18"/>
  <c r="R20" i="18"/>
  <c r="M46" i="17"/>
  <c r="M13" i="17"/>
  <c r="K132" i="18"/>
  <c r="J132" i="18"/>
  <c r="I132" i="18"/>
  <c r="K107" i="18"/>
  <c r="K59" i="18"/>
  <c r="K25" i="18"/>
  <c r="K20" i="18"/>
  <c r="J20" i="18"/>
  <c r="I20" i="18"/>
  <c r="M26" i="17"/>
  <c r="T114" i="18"/>
  <c r="T110" i="18"/>
  <c r="T92" i="18"/>
  <c r="S92" i="18"/>
  <c r="R92" i="18"/>
  <c r="AB67" i="18"/>
  <c r="AB54" i="18"/>
  <c r="AB41" i="18"/>
  <c r="AB36" i="18"/>
  <c r="AA36" i="18"/>
  <c r="Z36" i="18"/>
  <c r="T28" i="18"/>
  <c r="T19" i="18"/>
  <c r="K84" i="18"/>
  <c r="M97" i="16"/>
  <c r="M68" i="16"/>
  <c r="K75" i="18"/>
  <c r="L147" i="16"/>
  <c r="K147" i="16"/>
  <c r="J147" i="16"/>
  <c r="I147" i="16"/>
  <c r="M147" i="16"/>
  <c r="M107" i="16"/>
  <c r="L107" i="16"/>
  <c r="K107" i="16"/>
  <c r="J107" i="16"/>
  <c r="I107" i="16"/>
  <c r="M56" i="16"/>
  <c r="M28" i="17"/>
  <c r="M53" i="16"/>
  <c r="K67" i="18"/>
  <c r="M58" i="16"/>
  <c r="M140" i="17"/>
  <c r="M63" i="16"/>
  <c r="L63" i="16"/>
  <c r="K63" i="16"/>
  <c r="J63" i="16"/>
  <c r="I63" i="16"/>
  <c r="M37" i="16"/>
  <c r="L37" i="16"/>
  <c r="K37" i="16"/>
  <c r="J37" i="16"/>
  <c r="I37" i="16"/>
  <c r="I92" i="18"/>
  <c r="K92" i="18"/>
  <c r="J92" i="18"/>
  <c r="K24" i="18"/>
  <c r="M96" i="17"/>
  <c r="M103" i="16"/>
  <c r="K71" i="18"/>
  <c r="M83" i="16"/>
  <c r="M48" i="16"/>
  <c r="M14" i="16"/>
  <c r="M35" i="15"/>
  <c r="L35" i="15"/>
  <c r="K35" i="15"/>
  <c r="J35" i="15"/>
  <c r="I35" i="15"/>
  <c r="K107" i="14"/>
  <c r="J107" i="14"/>
  <c r="I107" i="14"/>
  <c r="K139" i="43"/>
  <c r="J160" i="27"/>
  <c r="M160" i="27"/>
  <c r="L160" i="27"/>
  <c r="K160" i="27"/>
  <c r="I160" i="27"/>
  <c r="M48" i="26"/>
  <c r="L48" i="26"/>
  <c r="K48" i="26"/>
  <c r="J48" i="26"/>
  <c r="I48" i="26"/>
  <c r="M146" i="27"/>
  <c r="L146" i="27"/>
  <c r="K146" i="27"/>
  <c r="J146" i="27"/>
  <c r="I146" i="27"/>
  <c r="M20" i="26"/>
  <c r="L20" i="26"/>
  <c r="K20" i="26"/>
  <c r="J20" i="26"/>
  <c r="I20" i="26"/>
  <c r="N133" i="22"/>
  <c r="M133" i="22"/>
  <c r="L133" i="22"/>
  <c r="K133" i="22"/>
  <c r="J133" i="22"/>
  <c r="H134" i="21"/>
  <c r="J134" i="21"/>
  <c r="I134" i="21"/>
  <c r="H78" i="21"/>
  <c r="J78" i="21"/>
  <c r="I78" i="21"/>
  <c r="S148" i="18"/>
  <c r="R148" i="18"/>
  <c r="T148" i="18"/>
  <c r="K135" i="18"/>
  <c r="AB150" i="18"/>
  <c r="AB66" i="18"/>
  <c r="AB31" i="18"/>
  <c r="M153" i="16"/>
  <c r="K87" i="18"/>
  <c r="K79" i="18"/>
  <c r="K53" i="18"/>
  <c r="K14" i="18"/>
  <c r="M141" i="16"/>
  <c r="AB108" i="18"/>
  <c r="AB73" i="18"/>
  <c r="K86" i="18"/>
  <c r="K60" i="18"/>
  <c r="K52" i="18"/>
  <c r="K13" i="18"/>
  <c r="AB115" i="18"/>
  <c r="T102" i="18"/>
  <c r="AB38" i="18"/>
  <c r="T29" i="18"/>
  <c r="L21" i="17"/>
  <c r="K21" i="17"/>
  <c r="I21" i="17"/>
  <c r="M21" i="17"/>
  <c r="J21" i="17"/>
  <c r="M123" i="16"/>
  <c r="K124" i="18"/>
  <c r="K85" i="18"/>
  <c r="K51" i="18"/>
  <c r="M128" i="16"/>
  <c r="AB118" i="18"/>
  <c r="AA118" i="18"/>
  <c r="Z118" i="18"/>
  <c r="T101" i="18"/>
  <c r="AB84" i="18"/>
  <c r="AB75" i="18"/>
  <c r="AB58" i="18"/>
  <c r="T62" i="18"/>
  <c r="S62" i="18"/>
  <c r="R62" i="18"/>
  <c r="T24" i="18"/>
  <c r="M104" i="17"/>
  <c r="M105" i="16"/>
  <c r="L105" i="16"/>
  <c r="K105" i="16"/>
  <c r="J105" i="16"/>
  <c r="I105" i="16"/>
  <c r="M62" i="16"/>
  <c r="M88" i="17"/>
  <c r="M111" i="16"/>
  <c r="M25" i="16"/>
  <c r="I161" i="15"/>
  <c r="M161" i="15"/>
  <c r="L161" i="15"/>
  <c r="K161" i="15"/>
  <c r="J161" i="15"/>
  <c r="K118" i="18"/>
  <c r="J118" i="18"/>
  <c r="I118" i="18"/>
  <c r="M113" i="17"/>
  <c r="M139" i="16"/>
  <c r="M108" i="16"/>
  <c r="M73" i="16"/>
  <c r="K88" i="18"/>
  <c r="M62" i="17"/>
  <c r="M104" i="16"/>
  <c r="M20" i="16"/>
  <c r="M87" i="17"/>
  <c r="M151" i="16"/>
  <c r="M110" i="16"/>
  <c r="M23" i="16"/>
  <c r="L23" i="16"/>
  <c r="K23" i="16"/>
  <c r="J23" i="16"/>
  <c r="I23" i="16"/>
  <c r="M81" i="16"/>
  <c r="M38" i="16"/>
  <c r="J35" i="17"/>
  <c r="I35" i="17"/>
  <c r="M35" i="17"/>
  <c r="L35" i="17"/>
  <c r="K35" i="17"/>
  <c r="M112" i="16"/>
  <c r="M69" i="16"/>
  <c r="M34" i="16"/>
  <c r="M57" i="16"/>
  <c r="J119" i="3"/>
  <c r="M119" i="3"/>
  <c r="L119" i="3"/>
  <c r="K119" i="3"/>
  <c r="M115" i="3"/>
  <c r="L115" i="3"/>
  <c r="K115" i="3"/>
  <c r="J115" i="3"/>
  <c r="J118" i="3"/>
  <c r="K118" i="3"/>
  <c r="M118" i="3"/>
  <c r="L118" i="3"/>
  <c r="M114" i="3"/>
  <c r="L114" i="3"/>
  <c r="K114" i="3"/>
  <c r="J114" i="3"/>
  <c r="K90" i="26"/>
  <c r="J90" i="26"/>
  <c r="I90" i="26"/>
  <c r="M90" i="26"/>
  <c r="L90" i="26"/>
  <c r="K119" i="22"/>
  <c r="J119" i="22"/>
  <c r="N119" i="22"/>
  <c r="M119" i="22"/>
  <c r="L119" i="22"/>
  <c r="K63" i="22"/>
  <c r="J63" i="22"/>
  <c r="N63" i="22"/>
  <c r="M63" i="22"/>
  <c r="L63" i="22"/>
  <c r="H22" i="21"/>
  <c r="J22" i="21"/>
  <c r="I22" i="21"/>
  <c r="AB140" i="18"/>
  <c r="AB131" i="18"/>
  <c r="S160" i="18"/>
  <c r="R160" i="18"/>
  <c r="T160" i="18"/>
  <c r="T134" i="18"/>
  <c r="S134" i="18"/>
  <c r="R134" i="18"/>
  <c r="K152" i="18"/>
  <c r="AB155" i="18"/>
  <c r="K142" i="18"/>
  <c r="AB158" i="18"/>
  <c r="AB113" i="18"/>
  <c r="AB96" i="18"/>
  <c r="AB79" i="18"/>
  <c r="AB74" i="18"/>
  <c r="M25" i="17"/>
  <c r="M161" i="16"/>
  <c r="L161" i="16"/>
  <c r="K161" i="16"/>
  <c r="J161" i="16"/>
  <c r="I161" i="16"/>
  <c r="M118" i="16"/>
  <c r="K113" i="18"/>
  <c r="K96" i="18"/>
  <c r="K78" i="18"/>
  <c r="J78" i="18"/>
  <c r="I78" i="18"/>
  <c r="K31" i="18"/>
  <c r="K23" i="18"/>
  <c r="AB121" i="18"/>
  <c r="AB116" i="18"/>
  <c r="AB43" i="18"/>
  <c r="AB26" i="18"/>
  <c r="AB9" i="18"/>
  <c r="K120" i="18"/>
  <c r="J120" i="18"/>
  <c r="I120" i="18"/>
  <c r="K30" i="18"/>
  <c r="M41" i="17"/>
  <c r="M152" i="16"/>
  <c r="H36" i="21"/>
  <c r="J36" i="21"/>
  <c r="I36" i="21"/>
  <c r="K145" i="18"/>
  <c r="T124" i="18"/>
  <c r="T111" i="18"/>
  <c r="AB85" i="18"/>
  <c r="AB46" i="18"/>
  <c r="T25" i="18"/>
  <c r="K158" i="18"/>
  <c r="K111" i="18"/>
  <c r="K68" i="18"/>
  <c r="K29" i="18"/>
  <c r="M34" i="17"/>
  <c r="AB80" i="18"/>
  <c r="T71" i="18"/>
  <c r="AB45" i="18"/>
  <c r="T32" i="18"/>
  <c r="M18" i="17"/>
  <c r="M139" i="17"/>
  <c r="M156" i="16"/>
  <c r="M71" i="16"/>
  <c r="M157" i="17"/>
  <c r="M76" i="16"/>
  <c r="M11" i="16"/>
  <c r="M30" i="16"/>
  <c r="K19" i="18"/>
  <c r="M97" i="17"/>
  <c r="M130" i="16"/>
  <c r="M122" i="17"/>
  <c r="M155" i="16"/>
  <c r="M67" i="16"/>
  <c r="M24" i="16"/>
  <c r="K114" i="18"/>
  <c r="K45" i="18"/>
  <c r="M46" i="16"/>
  <c r="M154" i="17"/>
  <c r="M113" i="16"/>
  <c r="M43" i="16"/>
  <c r="M100" i="16"/>
  <c r="I149" i="14"/>
  <c r="K149" i="14"/>
  <c r="J149" i="14"/>
  <c r="J63" i="15"/>
  <c r="I63" i="15"/>
  <c r="M63" i="15"/>
  <c r="L63" i="15"/>
  <c r="K63" i="15"/>
  <c r="K77" i="15"/>
  <c r="J77" i="15"/>
  <c r="I77" i="15"/>
  <c r="M77" i="15"/>
  <c r="L77" i="15"/>
  <c r="K65" i="14"/>
  <c r="J65" i="14"/>
  <c r="I65" i="14"/>
  <c r="P75" i="19" l="1"/>
  <c r="P137" i="19"/>
  <c r="H104" i="19"/>
  <c r="H127" i="19"/>
  <c r="V9" i="19"/>
  <c r="X9" i="19" s="1"/>
  <c r="X10" i="19"/>
  <c r="X84" i="19"/>
  <c r="P58" i="19"/>
  <c r="P84" i="19"/>
  <c r="P151" i="19"/>
  <c r="N107" i="19"/>
  <c r="P107" i="19" s="1"/>
  <c r="P108" i="19"/>
  <c r="P12" i="19"/>
  <c r="P20" i="19"/>
  <c r="P31" i="19"/>
  <c r="P42" i="19"/>
  <c r="P53" i="19"/>
  <c r="N93" i="19"/>
  <c r="P94" i="19"/>
  <c r="P103" i="19"/>
  <c r="P109" i="19"/>
  <c r="P117" i="19"/>
  <c r="P128" i="19"/>
  <c r="N147" i="19"/>
  <c r="P147" i="19" s="1"/>
  <c r="P139" i="19"/>
  <c r="H154" i="19"/>
  <c r="H34" i="19"/>
  <c r="H45" i="19"/>
  <c r="H72" i="19"/>
  <c r="F105" i="19"/>
  <c r="H97" i="19"/>
  <c r="H146" i="19"/>
  <c r="H110" i="19"/>
  <c r="H118" i="19"/>
  <c r="H129" i="19"/>
  <c r="H140" i="19"/>
  <c r="V63" i="19"/>
  <c r="X55" i="19"/>
  <c r="X102" i="19"/>
  <c r="X96" i="19"/>
  <c r="X12" i="19"/>
  <c r="X20" i="19"/>
  <c r="X31" i="19"/>
  <c r="X42" i="19"/>
  <c r="X53" i="19"/>
  <c r="X89" i="19"/>
  <c r="X58" i="19"/>
  <c r="X100" i="19"/>
  <c r="X158" i="19"/>
  <c r="X116" i="19"/>
  <c r="X127" i="19"/>
  <c r="X138" i="19"/>
  <c r="X159" i="19"/>
  <c r="K198" i="3"/>
  <c r="J198" i="3"/>
  <c r="M198" i="3"/>
  <c r="L198" i="3"/>
  <c r="L205" i="3"/>
  <c r="M205" i="3"/>
  <c r="H26" i="19"/>
  <c r="P104" i="19"/>
  <c r="P86" i="19"/>
  <c r="P57" i="19"/>
  <c r="P155" i="19"/>
  <c r="N21" i="19"/>
  <c r="P13" i="19"/>
  <c r="N23" i="19"/>
  <c r="P23" i="19" s="1"/>
  <c r="P24" i="19"/>
  <c r="P32" i="19"/>
  <c r="P43" i="19"/>
  <c r="P59" i="19"/>
  <c r="P102" i="19"/>
  <c r="P143" i="19"/>
  <c r="P110" i="19"/>
  <c r="P118" i="19"/>
  <c r="P129" i="19"/>
  <c r="P140" i="19"/>
  <c r="H58" i="19"/>
  <c r="H158" i="19"/>
  <c r="F79" i="19"/>
  <c r="H79" i="19" s="1"/>
  <c r="H80" i="19"/>
  <c r="H95" i="19"/>
  <c r="H16" i="19"/>
  <c r="F35" i="19"/>
  <c r="H35" i="19" s="1"/>
  <c r="H27" i="19"/>
  <c r="F37" i="19"/>
  <c r="H37" i="19" s="1"/>
  <c r="H38" i="19"/>
  <c r="H46" i="19"/>
  <c r="H76" i="19"/>
  <c r="H145" i="19"/>
  <c r="H151" i="19"/>
  <c r="F119" i="19"/>
  <c r="H111" i="19"/>
  <c r="F121" i="19"/>
  <c r="H121" i="19" s="1"/>
  <c r="H122" i="19"/>
  <c r="H130" i="19"/>
  <c r="H141" i="19"/>
  <c r="X60" i="19"/>
  <c r="X57" i="19"/>
  <c r="X104" i="19"/>
  <c r="V21" i="19"/>
  <c r="X13" i="19"/>
  <c r="V23" i="19"/>
  <c r="X24" i="19"/>
  <c r="X32" i="19"/>
  <c r="X43" i="19"/>
  <c r="X56" i="19"/>
  <c r="X98" i="19"/>
  <c r="X62" i="19"/>
  <c r="X160" i="19"/>
  <c r="X109" i="19"/>
  <c r="X117" i="19"/>
  <c r="X128" i="19"/>
  <c r="V147" i="19"/>
  <c r="X139" i="19"/>
  <c r="M45" i="2"/>
  <c r="K45" i="2"/>
  <c r="L45" i="2"/>
  <c r="J45" i="2"/>
  <c r="M204" i="3"/>
  <c r="L204" i="3"/>
  <c r="K204" i="3"/>
  <c r="J204" i="3"/>
  <c r="M46" i="2"/>
  <c r="L46" i="2"/>
  <c r="K46" i="2"/>
  <c r="J46" i="2"/>
  <c r="K70" i="2"/>
  <c r="J70" i="2"/>
  <c r="P90" i="19"/>
  <c r="P48" i="19"/>
  <c r="P126" i="19"/>
  <c r="F23" i="19"/>
  <c r="H24" i="19"/>
  <c r="H98" i="19"/>
  <c r="X88" i="19"/>
  <c r="X40" i="19"/>
  <c r="V107" i="19"/>
  <c r="X108" i="19"/>
  <c r="V135" i="19"/>
  <c r="X136" i="19"/>
  <c r="H86" i="19"/>
  <c r="N63" i="19"/>
  <c r="P55" i="19"/>
  <c r="P89" i="19"/>
  <c r="P68" i="19"/>
  <c r="P14" i="19"/>
  <c r="P25" i="19"/>
  <c r="P33" i="19"/>
  <c r="P44" i="19"/>
  <c r="N77" i="19"/>
  <c r="P69" i="19"/>
  <c r="P61" i="19"/>
  <c r="P152" i="19"/>
  <c r="N119" i="19"/>
  <c r="P111" i="19"/>
  <c r="N121" i="19"/>
  <c r="P122" i="19"/>
  <c r="P130" i="19"/>
  <c r="P141" i="19"/>
  <c r="F65" i="19"/>
  <c r="H66" i="19"/>
  <c r="F63" i="19"/>
  <c r="H63" i="19" s="1"/>
  <c r="H55" i="19"/>
  <c r="H84" i="19"/>
  <c r="H103" i="19"/>
  <c r="H17" i="19"/>
  <c r="H28" i="19"/>
  <c r="H39" i="19"/>
  <c r="H47" i="19"/>
  <c r="H81" i="19"/>
  <c r="H56" i="19"/>
  <c r="H155" i="19"/>
  <c r="H112" i="19"/>
  <c r="H123" i="19"/>
  <c r="H131" i="19"/>
  <c r="H142" i="19"/>
  <c r="X68" i="19"/>
  <c r="X95" i="19"/>
  <c r="X143" i="19"/>
  <c r="X14" i="19"/>
  <c r="X25" i="19"/>
  <c r="X33" i="19"/>
  <c r="X44" i="19"/>
  <c r="X61" i="19"/>
  <c r="X152" i="19"/>
  <c r="X67" i="19"/>
  <c r="X144" i="19"/>
  <c r="X110" i="19"/>
  <c r="X118" i="19"/>
  <c r="X129" i="19"/>
  <c r="X140" i="19"/>
  <c r="K71" i="2"/>
  <c r="J71" i="2"/>
  <c r="L71" i="2"/>
  <c r="N71" i="2"/>
  <c r="M71" i="2"/>
  <c r="L207" i="3"/>
  <c r="J207" i="3"/>
  <c r="K207" i="3"/>
  <c r="M207" i="3"/>
  <c r="P85" i="19"/>
  <c r="P40" i="19"/>
  <c r="N91" i="19"/>
  <c r="P91" i="19" s="1"/>
  <c r="P83" i="19"/>
  <c r="P154" i="19"/>
  <c r="H99" i="19"/>
  <c r="H32" i="19"/>
  <c r="X48" i="19"/>
  <c r="V149" i="19"/>
  <c r="X150" i="19"/>
  <c r="H15" i="19"/>
  <c r="P62" i="19"/>
  <c r="N105" i="19"/>
  <c r="P97" i="19"/>
  <c r="P72" i="19"/>
  <c r="P54" i="19"/>
  <c r="P15" i="19"/>
  <c r="P26" i="19"/>
  <c r="P34" i="19"/>
  <c r="P45" i="19"/>
  <c r="P73" i="19"/>
  <c r="N65" i="19"/>
  <c r="P66" i="19"/>
  <c r="P156" i="19"/>
  <c r="P112" i="19"/>
  <c r="P123" i="19"/>
  <c r="P131" i="19"/>
  <c r="P142" i="19"/>
  <c r="H70" i="19"/>
  <c r="H101" i="19"/>
  <c r="H87" i="19"/>
  <c r="F9" i="19"/>
  <c r="H10" i="19"/>
  <c r="H18" i="19"/>
  <c r="H29" i="19"/>
  <c r="H40" i="19"/>
  <c r="H48" i="19"/>
  <c r="H85" i="19"/>
  <c r="F77" i="19"/>
  <c r="H77" i="19" s="1"/>
  <c r="H69" i="19"/>
  <c r="H159" i="19"/>
  <c r="H113" i="19"/>
  <c r="H124" i="19"/>
  <c r="H132" i="19"/>
  <c r="H144" i="19"/>
  <c r="X72" i="19"/>
  <c r="X103" i="19"/>
  <c r="X15" i="19"/>
  <c r="X26" i="19"/>
  <c r="X34" i="19"/>
  <c r="X45" i="19"/>
  <c r="V65" i="19"/>
  <c r="X65" i="19" s="1"/>
  <c r="X66" i="19"/>
  <c r="X86" i="19"/>
  <c r="X71" i="19"/>
  <c r="V161" i="19"/>
  <c r="X153" i="19"/>
  <c r="V119" i="19"/>
  <c r="X119" i="19" s="1"/>
  <c r="X111" i="19"/>
  <c r="V121" i="19"/>
  <c r="X122" i="19"/>
  <c r="X130" i="19"/>
  <c r="X141" i="19"/>
  <c r="M69" i="2"/>
  <c r="L69" i="2"/>
  <c r="K69" i="2"/>
  <c r="J69" i="2"/>
  <c r="J199" i="3"/>
  <c r="K199" i="3"/>
  <c r="M199" i="3"/>
  <c r="L199" i="3"/>
  <c r="M203" i="3"/>
  <c r="L203" i="3"/>
  <c r="K203" i="3"/>
  <c r="J203" i="3"/>
  <c r="K200" i="3"/>
  <c r="J200" i="3"/>
  <c r="L200" i="3"/>
  <c r="M200" i="3"/>
  <c r="M44" i="2"/>
  <c r="L44" i="2"/>
  <c r="K44" i="2"/>
  <c r="J44" i="2"/>
  <c r="K205" i="3"/>
  <c r="J205" i="3"/>
  <c r="N9" i="19"/>
  <c r="P9" i="19" s="1"/>
  <c r="P10" i="19"/>
  <c r="P101" i="19"/>
  <c r="P115" i="19"/>
  <c r="H67" i="19"/>
  <c r="H54" i="19"/>
  <c r="H116" i="19"/>
  <c r="X73" i="19"/>
  <c r="V91" i="19"/>
  <c r="X91" i="19" s="1"/>
  <c r="X83" i="19"/>
  <c r="V133" i="19"/>
  <c r="X125" i="19"/>
  <c r="H75" i="19"/>
  <c r="P67" i="19"/>
  <c r="P146" i="19"/>
  <c r="P76" i="19"/>
  <c r="P100" i="19"/>
  <c r="P16" i="19"/>
  <c r="N35" i="19"/>
  <c r="P27" i="19"/>
  <c r="N37" i="19"/>
  <c r="P38" i="19"/>
  <c r="P46" i="19"/>
  <c r="P82" i="19"/>
  <c r="P70" i="19"/>
  <c r="P160" i="19"/>
  <c r="P113" i="19"/>
  <c r="P124" i="19"/>
  <c r="P132" i="19"/>
  <c r="P145" i="19"/>
  <c r="H61" i="19"/>
  <c r="H74" i="19"/>
  <c r="H60" i="19"/>
  <c r="F93" i="19"/>
  <c r="H93" i="19" s="1"/>
  <c r="H94" i="19"/>
  <c r="H11" i="19"/>
  <c r="H19" i="19"/>
  <c r="H30" i="19"/>
  <c r="F49" i="19"/>
  <c r="H41" i="19"/>
  <c r="F51" i="19"/>
  <c r="H51" i="19" s="1"/>
  <c r="H52" i="19"/>
  <c r="H89" i="19"/>
  <c r="H73" i="19"/>
  <c r="H143" i="19"/>
  <c r="H114" i="19"/>
  <c r="F133" i="19"/>
  <c r="H125" i="19"/>
  <c r="F135" i="19"/>
  <c r="H135" i="19" s="1"/>
  <c r="H136" i="19"/>
  <c r="F161" i="19"/>
  <c r="H153" i="19"/>
  <c r="X76" i="19"/>
  <c r="X54" i="19"/>
  <c r="X59" i="19"/>
  <c r="X16" i="19"/>
  <c r="V35" i="19"/>
  <c r="X35" i="19" s="1"/>
  <c r="X27" i="19"/>
  <c r="V37" i="19"/>
  <c r="X38" i="19"/>
  <c r="X46" i="19"/>
  <c r="X70" i="19"/>
  <c r="X90" i="19"/>
  <c r="X75" i="19"/>
  <c r="X157" i="19"/>
  <c r="X112" i="19"/>
  <c r="X123" i="19"/>
  <c r="X131" i="19"/>
  <c r="X142" i="19"/>
  <c r="P87" i="19"/>
  <c r="P18" i="19"/>
  <c r="N161" i="19"/>
  <c r="P161" i="19" s="1"/>
  <c r="P153" i="19"/>
  <c r="F21" i="19"/>
  <c r="H21" i="19" s="1"/>
  <c r="H13" i="19"/>
  <c r="H156" i="19"/>
  <c r="X18" i="19"/>
  <c r="X151" i="19"/>
  <c r="H109" i="19"/>
  <c r="P71" i="19"/>
  <c r="P60" i="19"/>
  <c r="P81" i="19"/>
  <c r="P159" i="19"/>
  <c r="P17" i="19"/>
  <c r="P28" i="19"/>
  <c r="P39" i="19"/>
  <c r="P47" i="19"/>
  <c r="P88" i="19"/>
  <c r="P74" i="19"/>
  <c r="P144" i="19"/>
  <c r="P114" i="19"/>
  <c r="N133" i="19"/>
  <c r="P125" i="19"/>
  <c r="N135" i="19"/>
  <c r="P136" i="19"/>
  <c r="N149" i="19"/>
  <c r="P150" i="19"/>
  <c r="H90" i="19"/>
  <c r="F91" i="19"/>
  <c r="H83" i="19"/>
  <c r="H62" i="19"/>
  <c r="H102" i="19"/>
  <c r="H12" i="19"/>
  <c r="H20" i="19"/>
  <c r="H31" i="19"/>
  <c r="H42" i="19"/>
  <c r="H53" i="19"/>
  <c r="H96" i="19"/>
  <c r="H82" i="19"/>
  <c r="H152" i="19"/>
  <c r="H115" i="19"/>
  <c r="H126" i="19"/>
  <c r="H137" i="19"/>
  <c r="H157" i="19"/>
  <c r="X81" i="19"/>
  <c r="V77" i="19"/>
  <c r="X69" i="19"/>
  <c r="V105" i="19"/>
  <c r="X97" i="19"/>
  <c r="X17" i="19"/>
  <c r="X28" i="19"/>
  <c r="X39" i="19"/>
  <c r="X47" i="19"/>
  <c r="X74" i="19"/>
  <c r="X99" i="19"/>
  <c r="V79" i="19"/>
  <c r="X79" i="19" s="1"/>
  <c r="X80" i="19"/>
  <c r="X145" i="19"/>
  <c r="X113" i="19"/>
  <c r="X124" i="19"/>
  <c r="X132" i="19"/>
  <c r="X146" i="19"/>
  <c r="K197" i="3"/>
  <c r="J197" i="3"/>
  <c r="L201" i="3"/>
  <c r="M201" i="3"/>
  <c r="L70" i="2"/>
  <c r="M70" i="2"/>
  <c r="P29" i="19"/>
  <c r="H88" i="19"/>
  <c r="H43" i="19"/>
  <c r="H138" i="19"/>
  <c r="X29" i="19"/>
  <c r="X114" i="19"/>
  <c r="M206" i="3"/>
  <c r="K206" i="3"/>
  <c r="J206" i="3"/>
  <c r="L206" i="3"/>
  <c r="P96" i="19"/>
  <c r="N79" i="19"/>
  <c r="P79" i="19" s="1"/>
  <c r="P80" i="19"/>
  <c r="P98" i="19"/>
  <c r="P99" i="19"/>
  <c r="P11" i="19"/>
  <c r="P19" i="19"/>
  <c r="P30" i="19"/>
  <c r="N49" i="19"/>
  <c r="P41" i="19"/>
  <c r="N51" i="19"/>
  <c r="P51" i="19" s="1"/>
  <c r="P52" i="19"/>
  <c r="P56" i="19"/>
  <c r="P95" i="19"/>
  <c r="P157" i="19"/>
  <c r="P116" i="19"/>
  <c r="P127" i="19"/>
  <c r="P138" i="19"/>
  <c r="P158" i="19"/>
  <c r="F107" i="19"/>
  <c r="H108" i="19"/>
  <c r="H100" i="19"/>
  <c r="H71" i="19"/>
  <c r="H57" i="19"/>
  <c r="H14" i="19"/>
  <c r="H25" i="19"/>
  <c r="H33" i="19"/>
  <c r="H44" i="19"/>
  <c r="H68" i="19"/>
  <c r="H59" i="19"/>
  <c r="F149" i="19"/>
  <c r="H150" i="19"/>
  <c r="H160" i="19"/>
  <c r="H117" i="19"/>
  <c r="H128" i="19"/>
  <c r="F147" i="19"/>
  <c r="H139" i="19"/>
  <c r="X101" i="19"/>
  <c r="V93" i="19"/>
  <c r="X94" i="19"/>
  <c r="X82" i="19"/>
  <c r="X11" i="19"/>
  <c r="X19" i="19"/>
  <c r="X30" i="19"/>
  <c r="V49" i="19"/>
  <c r="X41" i="19"/>
  <c r="V51" i="19"/>
  <c r="X52" i="19"/>
  <c r="X87" i="19"/>
  <c r="X156" i="19"/>
  <c r="X85" i="19"/>
  <c r="X154" i="19"/>
  <c r="X115" i="19"/>
  <c r="X126" i="19"/>
  <c r="X137" i="19"/>
  <c r="X155" i="19"/>
  <c r="J201" i="3"/>
  <c r="K201" i="3"/>
  <c r="M202" i="3"/>
  <c r="L202" i="3"/>
  <c r="K202" i="3"/>
  <c r="J202" i="3"/>
  <c r="D7" i="19"/>
  <c r="I53" i="12"/>
  <c r="H57" i="12"/>
  <c r="N53" i="12"/>
  <c r="M53" i="12"/>
  <c r="L53" i="12"/>
  <c r="K53" i="12"/>
  <c r="J53" i="12"/>
  <c r="J119" i="19"/>
  <c r="H119" i="19"/>
  <c r="J51" i="19"/>
  <c r="C57" i="12"/>
  <c r="J77" i="19"/>
  <c r="AA21" i="15"/>
  <c r="Z21" i="15"/>
  <c r="Y21" i="15"/>
  <c r="X21" i="15"/>
  <c r="W21" i="15"/>
  <c r="M34" i="13"/>
  <c r="L34" i="13"/>
  <c r="K34" i="13"/>
  <c r="J34" i="13"/>
  <c r="I34" i="13"/>
  <c r="M146" i="13"/>
  <c r="L146" i="13"/>
  <c r="K146" i="13"/>
  <c r="J146" i="13"/>
  <c r="I146" i="13"/>
  <c r="L189" i="3"/>
  <c r="K189" i="3"/>
  <c r="J189" i="3"/>
  <c r="M189" i="3"/>
  <c r="K76" i="13"/>
  <c r="J76" i="13"/>
  <c r="I76" i="13"/>
  <c r="M76" i="13"/>
  <c r="L76" i="13"/>
  <c r="AA20" i="13"/>
  <c r="Z20" i="13"/>
  <c r="Y20" i="13"/>
  <c r="X20" i="13"/>
  <c r="W20" i="13"/>
  <c r="R133" i="19"/>
  <c r="P133" i="19"/>
  <c r="R121" i="19"/>
  <c r="P121" i="19"/>
  <c r="J62" i="28"/>
  <c r="I62" i="28"/>
  <c r="M62" i="28"/>
  <c r="L62" i="28"/>
  <c r="K62" i="28"/>
  <c r="I48" i="28"/>
  <c r="M48" i="28"/>
  <c r="L48" i="28"/>
  <c r="K48" i="28"/>
  <c r="J48" i="28"/>
  <c r="M196" i="3"/>
  <c r="L196" i="3"/>
  <c r="K196" i="3"/>
  <c r="J196" i="3"/>
  <c r="I133" i="17"/>
  <c r="M133" i="17"/>
  <c r="L133" i="17"/>
  <c r="K133" i="17"/>
  <c r="J133" i="17"/>
  <c r="R135" i="19"/>
  <c r="P135" i="19"/>
  <c r="R105" i="19"/>
  <c r="P105" i="19"/>
  <c r="M55" i="12"/>
  <c r="L55" i="12"/>
  <c r="K55" i="12"/>
  <c r="J55" i="12"/>
  <c r="I55" i="12"/>
  <c r="N55" i="12"/>
  <c r="L107" i="17"/>
  <c r="K107" i="17"/>
  <c r="I107" i="17"/>
  <c r="M107" i="17"/>
  <c r="J107" i="17"/>
  <c r="X93" i="19"/>
  <c r="J79" i="19"/>
  <c r="R161" i="19"/>
  <c r="M188" i="3"/>
  <c r="L188" i="3"/>
  <c r="K188" i="3"/>
  <c r="J188" i="3"/>
  <c r="M132" i="13"/>
  <c r="L132" i="13"/>
  <c r="K132" i="13"/>
  <c r="J132" i="13"/>
  <c r="I132" i="13"/>
  <c r="N56" i="12"/>
  <c r="M56" i="12"/>
  <c r="L56" i="12"/>
  <c r="K56" i="12"/>
  <c r="J56" i="12"/>
  <c r="I56" i="12"/>
  <c r="R63" i="19"/>
  <c r="P63" i="19"/>
  <c r="X21" i="16"/>
  <c r="W21" i="16"/>
  <c r="AA21" i="16"/>
  <c r="Z21" i="16"/>
  <c r="Y21" i="16"/>
  <c r="L105" i="17"/>
  <c r="K105" i="17"/>
  <c r="J105" i="17"/>
  <c r="I105" i="17"/>
  <c r="M105" i="17"/>
  <c r="J63" i="19"/>
  <c r="J161" i="19"/>
  <c r="H161" i="19"/>
  <c r="J133" i="19"/>
  <c r="H133" i="19"/>
  <c r="X9" i="16"/>
  <c r="W9" i="16"/>
  <c r="AA9" i="16"/>
  <c r="Z9" i="16"/>
  <c r="Y9" i="16"/>
  <c r="AA20" i="16"/>
  <c r="P49" i="19"/>
  <c r="R49" i="19"/>
  <c r="R9" i="19"/>
  <c r="R103" i="19"/>
  <c r="R61" i="19"/>
  <c r="R74" i="19"/>
  <c r="R95" i="19"/>
  <c r="R70" i="19"/>
  <c r="R66" i="19"/>
  <c r="R83" i="19"/>
  <c r="R100" i="19"/>
  <c r="R138" i="19"/>
  <c r="J118" i="19"/>
  <c r="J25" i="19"/>
  <c r="K76" i="28"/>
  <c r="J76" i="28"/>
  <c r="I76" i="28"/>
  <c r="M76" i="28"/>
  <c r="L76" i="28"/>
  <c r="AA19" i="17"/>
  <c r="J137" i="19"/>
  <c r="J105" i="19"/>
  <c r="H105" i="19"/>
  <c r="J35" i="19"/>
  <c r="J46" i="19"/>
  <c r="L7" i="19"/>
  <c r="P35" i="19"/>
  <c r="R35" i="19"/>
  <c r="K190" i="3"/>
  <c r="J190" i="3"/>
  <c r="L190" i="3"/>
  <c r="M190" i="3"/>
  <c r="W21" i="17"/>
  <c r="AA21" i="17"/>
  <c r="Z21" i="17"/>
  <c r="Y21" i="17"/>
  <c r="X21" i="17"/>
  <c r="M51" i="17"/>
  <c r="L51" i="17"/>
  <c r="K51" i="17"/>
  <c r="J51" i="17"/>
  <c r="I51" i="17"/>
  <c r="R143" i="19"/>
  <c r="R75" i="19"/>
  <c r="X107" i="19"/>
  <c r="R101" i="19"/>
  <c r="K139" i="42"/>
  <c r="J144" i="19"/>
  <c r="R159" i="19"/>
  <c r="R29" i="19"/>
  <c r="R48" i="19"/>
  <c r="I129" i="37"/>
  <c r="G129" i="37"/>
  <c r="H129" i="37"/>
  <c r="AA17" i="16"/>
  <c r="R68" i="19"/>
  <c r="J38" i="19"/>
  <c r="O146" i="43"/>
  <c r="N146" i="43"/>
  <c r="M146" i="43"/>
  <c r="L146" i="43"/>
  <c r="J44" i="19"/>
  <c r="J76" i="19"/>
  <c r="I146" i="43"/>
  <c r="H146" i="43"/>
  <c r="K146" i="43" s="1"/>
  <c r="G146" i="43"/>
  <c r="R130" i="19"/>
  <c r="J113" i="19"/>
  <c r="M20" i="28"/>
  <c r="L20" i="28"/>
  <c r="K20" i="28"/>
  <c r="J20" i="28"/>
  <c r="I20" i="28"/>
  <c r="F57" i="12"/>
  <c r="R158" i="19"/>
  <c r="R13" i="19"/>
  <c r="K140" i="41"/>
  <c r="T7" i="19"/>
  <c r="Z7" i="19"/>
  <c r="P37" i="19"/>
  <c r="R37" i="19"/>
  <c r="M195" i="3"/>
  <c r="L195" i="3"/>
  <c r="K195" i="3"/>
  <c r="J195" i="3"/>
  <c r="J147" i="17"/>
  <c r="I147" i="17"/>
  <c r="M147" i="17"/>
  <c r="L147" i="17"/>
  <c r="K147" i="17"/>
  <c r="H147" i="19"/>
  <c r="J147" i="19"/>
  <c r="J149" i="19"/>
  <c r="H149" i="19"/>
  <c r="R150" i="19"/>
  <c r="O146" i="41"/>
  <c r="N146" i="41"/>
  <c r="M146" i="41"/>
  <c r="L146" i="41"/>
  <c r="J60" i="19"/>
  <c r="J157" i="19"/>
  <c r="R152" i="19"/>
  <c r="R65" i="19"/>
  <c r="P65" i="19"/>
  <c r="R139" i="19"/>
  <c r="J123" i="19"/>
  <c r="J37" i="19"/>
  <c r="K104" i="28"/>
  <c r="I104" i="28"/>
  <c r="M104" i="28"/>
  <c r="L104" i="28"/>
  <c r="J104" i="28"/>
  <c r="M34" i="28"/>
  <c r="L34" i="28"/>
  <c r="K34" i="28"/>
  <c r="J34" i="28"/>
  <c r="I34" i="28"/>
  <c r="K145" i="42"/>
  <c r="M121" i="17"/>
  <c r="L121" i="17"/>
  <c r="J121" i="17"/>
  <c r="I121" i="17"/>
  <c r="K121" i="17"/>
  <c r="R72" i="19"/>
  <c r="R114" i="19"/>
  <c r="R97" i="19"/>
  <c r="X133" i="19"/>
  <c r="J65" i="19"/>
  <c r="H65" i="19"/>
  <c r="R109" i="19"/>
  <c r="J13" i="19"/>
  <c r="J54" i="19"/>
  <c r="J97" i="19"/>
  <c r="R85" i="19"/>
  <c r="P21" i="19"/>
  <c r="R21" i="19"/>
  <c r="J42" i="2"/>
  <c r="K42" i="2"/>
  <c r="M42" i="2"/>
  <c r="L42" i="2"/>
  <c r="J121" i="19"/>
  <c r="M193" i="3"/>
  <c r="L193" i="3"/>
  <c r="K193" i="3"/>
  <c r="J193" i="3"/>
  <c r="M67" i="2"/>
  <c r="L67" i="2"/>
  <c r="K67" i="2"/>
  <c r="J67" i="2"/>
  <c r="J107" i="19"/>
  <c r="H107" i="19"/>
  <c r="J91" i="19"/>
  <c r="H91" i="19"/>
  <c r="X49" i="19"/>
  <c r="J20" i="13"/>
  <c r="I20" i="13"/>
  <c r="M20" i="13"/>
  <c r="L20" i="13"/>
  <c r="K20" i="13"/>
  <c r="R107" i="19"/>
  <c r="L90" i="13"/>
  <c r="K90" i="13"/>
  <c r="J90" i="13"/>
  <c r="I90" i="13"/>
  <c r="M90" i="13"/>
  <c r="J79" i="17"/>
  <c r="I79" i="17"/>
  <c r="M79" i="17"/>
  <c r="L79" i="17"/>
  <c r="K79" i="17"/>
  <c r="AA18" i="16"/>
  <c r="L149" i="17"/>
  <c r="K149" i="17"/>
  <c r="J149" i="17"/>
  <c r="I149" i="17"/>
  <c r="M149" i="17"/>
  <c r="R118" i="19"/>
  <c r="R15" i="19"/>
  <c r="R26" i="19"/>
  <c r="R34" i="19"/>
  <c r="R45" i="19"/>
  <c r="R93" i="19"/>
  <c r="P93" i="19"/>
  <c r="W9" i="17"/>
  <c r="AA9" i="17"/>
  <c r="Z9" i="17"/>
  <c r="Y9" i="17"/>
  <c r="X9" i="17"/>
  <c r="V23" i="14"/>
  <c r="U23" i="14"/>
  <c r="T23" i="14"/>
  <c r="I160" i="13"/>
  <c r="M160" i="13"/>
  <c r="L160" i="13"/>
  <c r="K160" i="13"/>
  <c r="J160" i="13"/>
  <c r="P149" i="19"/>
  <c r="R149" i="19"/>
  <c r="J14" i="19"/>
  <c r="R141" i="19"/>
  <c r="J15" i="19"/>
  <c r="J34" i="19"/>
  <c r="R77" i="19"/>
  <c r="P77" i="19"/>
  <c r="R147" i="19"/>
  <c r="R116" i="19"/>
  <c r="R24" i="19"/>
  <c r="R73" i="19"/>
  <c r="K141" i="41"/>
  <c r="H146" i="41"/>
  <c r="K146" i="41" s="1"/>
  <c r="G146" i="41"/>
  <c r="I146" i="41"/>
  <c r="J151" i="19"/>
  <c r="R11" i="19"/>
  <c r="R30" i="19"/>
  <c r="R56" i="19"/>
  <c r="J115" i="19"/>
  <c r="X149" i="19"/>
  <c r="R76" i="19"/>
  <c r="J21" i="19"/>
  <c r="J32" i="19"/>
  <c r="AB21" i="22"/>
  <c r="AA21" i="22"/>
  <c r="Z21" i="22"/>
  <c r="Y21" i="22"/>
  <c r="X21" i="22"/>
  <c r="J131" i="19"/>
  <c r="R32" i="19"/>
  <c r="Q16" i="41"/>
  <c r="T16" i="41"/>
  <c r="S16" i="41"/>
  <c r="R16" i="41"/>
  <c r="P16" i="41"/>
  <c r="K143" i="42"/>
  <c r="G57" i="12"/>
  <c r="R79" i="19"/>
  <c r="X21" i="19"/>
  <c r="K54" i="12"/>
  <c r="J54" i="12"/>
  <c r="I54" i="12"/>
  <c r="N54" i="12"/>
  <c r="M54" i="12"/>
  <c r="L54" i="12"/>
  <c r="X51" i="19"/>
  <c r="M104" i="13"/>
  <c r="L104" i="13"/>
  <c r="K104" i="13"/>
  <c r="J104" i="13"/>
  <c r="I104" i="13"/>
  <c r="AA11" i="16"/>
  <c r="R90" i="19"/>
  <c r="J135" i="19"/>
  <c r="L63" i="17"/>
  <c r="K63" i="17"/>
  <c r="I63" i="17"/>
  <c r="J63" i="17"/>
  <c r="M63" i="17"/>
  <c r="R98" i="19"/>
  <c r="J129" i="19"/>
  <c r="J33" i="19"/>
  <c r="J93" i="19"/>
  <c r="L118" i="28"/>
  <c r="K118" i="28"/>
  <c r="J118" i="28"/>
  <c r="M118" i="28"/>
  <c r="I118" i="28"/>
  <c r="J191" i="3"/>
  <c r="K191" i="3"/>
  <c r="M191" i="3"/>
  <c r="L191" i="3"/>
  <c r="K161" i="17"/>
  <c r="J161" i="17"/>
  <c r="I161" i="17"/>
  <c r="M161" i="17"/>
  <c r="L161" i="17"/>
  <c r="J62" i="19"/>
  <c r="J124" i="19"/>
  <c r="K142" i="42"/>
  <c r="J99" i="19"/>
  <c r="J102" i="19"/>
  <c r="R23" i="19"/>
  <c r="L90" i="28"/>
  <c r="K90" i="28"/>
  <c r="J90" i="28"/>
  <c r="I90" i="28"/>
  <c r="M90" i="28"/>
  <c r="R104" i="19"/>
  <c r="R52" i="19"/>
  <c r="R111" i="19"/>
  <c r="J26" i="19"/>
  <c r="J45" i="19"/>
  <c r="J145" i="19"/>
  <c r="M146" i="28"/>
  <c r="L146" i="28"/>
  <c r="K146" i="28"/>
  <c r="J146" i="28"/>
  <c r="I146" i="28"/>
  <c r="M186" i="3"/>
  <c r="L186" i="3"/>
  <c r="K186" i="3"/>
  <c r="J186" i="3"/>
  <c r="R127" i="19"/>
  <c r="X121" i="19"/>
  <c r="M160" i="28"/>
  <c r="L160" i="28"/>
  <c r="K160" i="28"/>
  <c r="J160" i="28"/>
  <c r="I160" i="28"/>
  <c r="M135" i="17"/>
  <c r="K135" i="17"/>
  <c r="J135" i="17"/>
  <c r="I135" i="17"/>
  <c r="L135" i="17"/>
  <c r="AA16" i="16"/>
  <c r="AA15" i="16"/>
  <c r="X147" i="19"/>
  <c r="G146" i="42"/>
  <c r="I146" i="42"/>
  <c r="H146" i="42"/>
  <c r="K146" i="42" s="1"/>
  <c r="L17" i="2"/>
  <c r="K17" i="2"/>
  <c r="J17" i="2"/>
  <c r="M17" i="2"/>
  <c r="X63" i="19"/>
  <c r="J126" i="19"/>
  <c r="X135" i="19"/>
  <c r="O146" i="42"/>
  <c r="N146" i="42"/>
  <c r="M146" i="42"/>
  <c r="L146" i="42"/>
  <c r="J143" i="19"/>
  <c r="J24" i="19"/>
  <c r="J72" i="19"/>
  <c r="J159" i="19"/>
  <c r="R43" i="19"/>
  <c r="N16" i="41"/>
  <c r="M16" i="41"/>
  <c r="L16" i="41"/>
  <c r="K144" i="42"/>
  <c r="J140" i="19"/>
  <c r="R146" i="19"/>
  <c r="R51" i="19"/>
  <c r="J75" i="19"/>
  <c r="R119" i="19"/>
  <c r="P119" i="19"/>
  <c r="I48" i="13"/>
  <c r="M48" i="13"/>
  <c r="L48" i="13"/>
  <c r="K48" i="13"/>
  <c r="J48" i="13"/>
  <c r="R81" i="19"/>
  <c r="R157" i="19"/>
  <c r="X161" i="19"/>
  <c r="M132" i="28"/>
  <c r="L132" i="28"/>
  <c r="K132" i="28"/>
  <c r="J132" i="28"/>
  <c r="I132" i="28"/>
  <c r="X23" i="19"/>
  <c r="X77" i="19"/>
  <c r="M119" i="17"/>
  <c r="L119" i="17"/>
  <c r="K119" i="17"/>
  <c r="J119" i="17"/>
  <c r="I119" i="17"/>
  <c r="R91" i="19"/>
  <c r="X105" i="19"/>
  <c r="M118" i="13"/>
  <c r="L118" i="13"/>
  <c r="K118" i="13"/>
  <c r="J118" i="13"/>
  <c r="I118" i="13"/>
  <c r="M91" i="17"/>
  <c r="K91" i="17"/>
  <c r="J91" i="17"/>
  <c r="I91" i="17"/>
  <c r="L91" i="17"/>
  <c r="K18" i="2"/>
  <c r="J18" i="2"/>
  <c r="L18" i="2"/>
  <c r="M18" i="2"/>
  <c r="H49" i="19"/>
  <c r="J49" i="19"/>
  <c r="N68" i="2"/>
  <c r="M68" i="2"/>
  <c r="L68" i="2"/>
  <c r="K68" i="2"/>
  <c r="J68" i="2"/>
  <c r="K93" i="17"/>
  <c r="J93" i="17"/>
  <c r="M93" i="17"/>
  <c r="L93" i="17"/>
  <c r="I93" i="17"/>
  <c r="M43" i="2"/>
  <c r="L43" i="2"/>
  <c r="K43" i="2"/>
  <c r="J43" i="2"/>
  <c r="I65" i="17"/>
  <c r="M65" i="17"/>
  <c r="L65" i="17"/>
  <c r="K65" i="17"/>
  <c r="J65" i="17"/>
  <c r="M187" i="3"/>
  <c r="L187" i="3"/>
  <c r="K187" i="3"/>
  <c r="J187" i="3"/>
  <c r="J192" i="3"/>
  <c r="M192" i="3"/>
  <c r="L192" i="3"/>
  <c r="K192" i="3"/>
  <c r="M194" i="3"/>
  <c r="L194" i="3"/>
  <c r="K194" i="3"/>
  <c r="J194" i="3"/>
  <c r="R57" i="19"/>
  <c r="R110" i="19"/>
  <c r="H9" i="19"/>
  <c r="J9" i="19"/>
  <c r="J82" i="19"/>
  <c r="J103" i="19"/>
  <c r="J98" i="19"/>
  <c r="J69" i="19"/>
  <c r="J56" i="19"/>
  <c r="J73" i="19"/>
  <c r="J18" i="19"/>
  <c r="J29" i="19"/>
  <c r="J40" i="19"/>
  <c r="J48" i="19"/>
  <c r="J85" i="19"/>
  <c r="M77" i="17"/>
  <c r="L77" i="17"/>
  <c r="J77" i="17"/>
  <c r="I77" i="17"/>
  <c r="K77" i="17"/>
  <c r="AA10" i="16"/>
  <c r="R125" i="19"/>
  <c r="R19" i="19"/>
  <c r="J156" i="19"/>
  <c r="R122" i="19"/>
  <c r="R20" i="19"/>
  <c r="R42" i="19"/>
  <c r="R69" i="19"/>
  <c r="R117" i="19"/>
  <c r="H23" i="19"/>
  <c r="J23" i="19"/>
  <c r="J43" i="19"/>
  <c r="M129" i="37"/>
  <c r="L129" i="37"/>
  <c r="K129" i="37"/>
  <c r="O129" i="37"/>
  <c r="N129" i="37"/>
  <c r="R155" i="19"/>
  <c r="R136" i="19"/>
  <c r="X37" i="19"/>
  <c r="R62" i="19"/>
  <c r="J154" i="19"/>
  <c r="J62" i="13"/>
  <c r="I62" i="13"/>
  <c r="M62" i="13"/>
  <c r="L62" i="13"/>
  <c r="K62" i="13"/>
  <c r="J132" i="19"/>
  <c r="R18" i="19"/>
  <c r="R40" i="19"/>
  <c r="I16" i="41"/>
  <c r="J16" i="41"/>
  <c r="H16" i="41"/>
  <c r="J112" i="19"/>
  <c r="R88" i="19"/>
  <c r="U119" i="19" l="1"/>
  <c r="Z152" i="19"/>
  <c r="M105" i="19"/>
  <c r="E65" i="19"/>
  <c r="E49" i="19"/>
  <c r="U35" i="19"/>
  <c r="U37" i="19"/>
  <c r="Z37" i="19" s="1"/>
  <c r="Z123" i="19"/>
  <c r="U161" i="19"/>
  <c r="M35" i="19"/>
  <c r="M37" i="19"/>
  <c r="M147" i="19"/>
  <c r="M149" i="19"/>
  <c r="E79" i="19"/>
  <c r="E93" i="19"/>
  <c r="U93" i="19"/>
  <c r="Z132" i="19"/>
  <c r="E21" i="19"/>
  <c r="E23" i="19"/>
  <c r="E77" i="19"/>
  <c r="E133" i="19"/>
  <c r="E135" i="19"/>
  <c r="U9" i="19"/>
  <c r="Z9" i="19" s="1"/>
  <c r="U91" i="19"/>
  <c r="Z80" i="19"/>
  <c r="U79" i="19"/>
  <c r="U133" i="19"/>
  <c r="U135" i="19"/>
  <c r="Z136" i="19"/>
  <c r="M9" i="19"/>
  <c r="M119" i="19"/>
  <c r="M121" i="19"/>
  <c r="E63" i="19"/>
  <c r="E161" i="19"/>
  <c r="U51" i="19"/>
  <c r="Z145" i="19"/>
  <c r="M65" i="19"/>
  <c r="M161" i="19"/>
  <c r="U105" i="19"/>
  <c r="Z116" i="19"/>
  <c r="M93" i="19"/>
  <c r="E37" i="19"/>
  <c r="E147" i="19"/>
  <c r="E149" i="19"/>
  <c r="Z26" i="19"/>
  <c r="U65" i="19"/>
  <c r="U121" i="19"/>
  <c r="Z160" i="19"/>
  <c r="M107" i="19"/>
  <c r="E51" i="19"/>
  <c r="U49" i="19"/>
  <c r="Z84" i="19"/>
  <c r="M79" i="19"/>
  <c r="M49" i="19"/>
  <c r="M51" i="19"/>
  <c r="E105" i="19"/>
  <c r="E107" i="19"/>
  <c r="U107" i="19"/>
  <c r="Z127" i="19"/>
  <c r="E35" i="19"/>
  <c r="U77" i="19"/>
  <c r="U21" i="19"/>
  <c r="U23" i="19"/>
  <c r="Z23" i="19" s="1"/>
  <c r="U63" i="19"/>
  <c r="Z98" i="19"/>
  <c r="U147" i="19"/>
  <c r="U149" i="19"/>
  <c r="Z158" i="19"/>
  <c r="M63" i="19"/>
  <c r="M21" i="19"/>
  <c r="M23" i="19"/>
  <c r="M133" i="19"/>
  <c r="M135" i="19"/>
  <c r="E91" i="19"/>
  <c r="Z73" i="19"/>
  <c r="Z99" i="19"/>
  <c r="M77" i="19"/>
  <c r="M91" i="19"/>
  <c r="E9" i="19"/>
  <c r="E119" i="19"/>
  <c r="E121" i="19"/>
  <c r="S7" i="19"/>
  <c r="K7" i="19"/>
  <c r="I57" i="12"/>
  <c r="N57" i="12"/>
  <c r="M57" i="12"/>
  <c r="L57" i="12"/>
  <c r="K57" i="12"/>
  <c r="J57" i="12"/>
  <c r="C7" i="19"/>
  <c r="T105" i="19" l="1"/>
  <c r="D21" i="19"/>
  <c r="D23" i="19"/>
  <c r="L35" i="19"/>
  <c r="L37" i="19"/>
  <c r="L119" i="19"/>
  <c r="L121" i="19"/>
  <c r="T35" i="19"/>
  <c r="T37" i="19"/>
  <c r="T149" i="19"/>
  <c r="T147" i="19"/>
  <c r="D147" i="19"/>
  <c r="T65" i="19"/>
  <c r="D63" i="19"/>
  <c r="D77" i="19"/>
  <c r="D91" i="19"/>
  <c r="D119" i="19"/>
  <c r="D121" i="19"/>
  <c r="T107" i="19"/>
  <c r="L9" i="19"/>
  <c r="L63" i="19"/>
  <c r="L93" i="19"/>
  <c r="T9" i="19"/>
  <c r="T91" i="19"/>
  <c r="T119" i="19"/>
  <c r="T121" i="19"/>
  <c r="L161" i="19"/>
  <c r="D35" i="19"/>
  <c r="D37" i="19"/>
  <c r="D93" i="19"/>
  <c r="L49" i="19"/>
  <c r="L51" i="19"/>
  <c r="L133" i="19"/>
  <c r="L135" i="19"/>
  <c r="L149" i="19"/>
  <c r="T49" i="19"/>
  <c r="T51" i="19"/>
  <c r="T79" i="19"/>
  <c r="L79" i="19"/>
  <c r="D133" i="19"/>
  <c r="D135" i="19"/>
  <c r="D161" i="19"/>
  <c r="L65" i="19"/>
  <c r="T93" i="19"/>
  <c r="D79" i="19"/>
  <c r="D149" i="19"/>
  <c r="L91" i="19"/>
  <c r="D9" i="19"/>
  <c r="L21" i="19"/>
  <c r="L23" i="19"/>
  <c r="L105" i="19"/>
  <c r="L107" i="19"/>
  <c r="T77" i="19"/>
  <c r="T21" i="19"/>
  <c r="T23" i="19"/>
  <c r="T161" i="19"/>
  <c r="T133" i="19"/>
  <c r="T135" i="19"/>
  <c r="D49" i="19"/>
  <c r="D51" i="19"/>
  <c r="D65" i="19"/>
  <c r="D105" i="19"/>
  <c r="D107" i="19"/>
  <c r="L77" i="19"/>
  <c r="L147" i="19"/>
  <c r="T63" i="19"/>
  <c r="Q7" i="19"/>
  <c r="Y7" i="19"/>
  <c r="Z88" i="19"/>
  <c r="Z68" i="19"/>
  <c r="Z150" i="19"/>
  <c r="Z63" i="19"/>
  <c r="Z13" i="19"/>
  <c r="Z108" i="19"/>
  <c r="Z87" i="19"/>
  <c r="Z141" i="19"/>
  <c r="Z82" i="19"/>
  <c r="Z97" i="19"/>
  <c r="Z126" i="19"/>
  <c r="Z100" i="19"/>
  <c r="Z135" i="19"/>
  <c r="Z83" i="19"/>
  <c r="Z124" i="19"/>
  <c r="Z39" i="19"/>
  <c r="Z112" i="19"/>
  <c r="Z27" i="19"/>
  <c r="Z130" i="19"/>
  <c r="Z159" i="19"/>
  <c r="Z62" i="19"/>
  <c r="Z149" i="19"/>
  <c r="Z55" i="19"/>
  <c r="Z21" i="19"/>
  <c r="Z107" i="19"/>
  <c r="Z41" i="19"/>
  <c r="Z122" i="19"/>
  <c r="Z105" i="19"/>
  <c r="Z115" i="19"/>
  <c r="Z125" i="19"/>
  <c r="Z91" i="19"/>
  <c r="Z113" i="19"/>
  <c r="Z28" i="19"/>
  <c r="Z101" i="19"/>
  <c r="Z35" i="19"/>
  <c r="Z111" i="19"/>
  <c r="I7" i="19"/>
  <c r="Z151" i="19"/>
  <c r="Z61" i="19"/>
  <c r="Z139" i="19"/>
  <c r="Z58" i="19"/>
  <c r="Z77" i="19"/>
  <c r="Z85" i="19"/>
  <c r="Z49" i="19"/>
  <c r="Z121" i="19"/>
  <c r="Z86" i="19"/>
  <c r="Z96" i="19"/>
  <c r="Z133" i="19"/>
  <c r="Z48" i="19"/>
  <c r="Z102" i="19"/>
  <c r="Z17" i="19"/>
  <c r="Z90" i="19"/>
  <c r="Z16" i="19"/>
  <c r="Z119" i="19"/>
  <c r="Z140" i="19"/>
  <c r="Z44" i="19"/>
  <c r="Z147" i="19"/>
  <c r="Z56" i="19"/>
  <c r="Z69" i="19"/>
  <c r="Z53" i="19"/>
  <c r="Z19" i="19"/>
  <c r="Z89" i="19"/>
  <c r="Z31" i="19"/>
  <c r="Z52" i="19"/>
  <c r="Z114" i="19"/>
  <c r="Z40" i="19"/>
  <c r="Z94" i="19"/>
  <c r="Z59" i="19"/>
  <c r="Z153" i="19"/>
  <c r="Z71" i="19"/>
  <c r="Z76" i="19"/>
  <c r="Z67" i="19"/>
  <c r="Z129" i="19"/>
  <c r="Z33" i="19"/>
  <c r="Z128" i="19"/>
  <c r="Z43" i="19"/>
  <c r="Z60" i="19"/>
  <c r="Z42" i="19"/>
  <c r="Z156" i="19"/>
  <c r="Z57" i="19"/>
  <c r="Z65" i="19"/>
  <c r="Z12" i="19"/>
  <c r="Z51" i="19"/>
  <c r="Z103" i="19"/>
  <c r="Z29" i="19"/>
  <c r="Z93" i="19"/>
  <c r="Z81" i="19"/>
  <c r="Z161" i="19"/>
  <c r="Z70" i="19"/>
  <c r="Z45" i="19"/>
  <c r="Z118" i="19"/>
  <c r="Z25" i="19"/>
  <c r="Z117" i="19"/>
  <c r="Z32" i="19"/>
  <c r="Z20" i="19"/>
  <c r="Z137" i="19"/>
  <c r="Z66" i="19"/>
  <c r="Z146" i="19"/>
  <c r="Z30" i="19"/>
  <c r="Z155" i="19"/>
  <c r="Z95" i="19"/>
  <c r="Z18" i="19"/>
  <c r="Z154" i="19"/>
  <c r="Z75" i="19"/>
  <c r="Z142" i="19"/>
  <c r="Z46" i="19"/>
  <c r="Z15" i="19"/>
  <c r="Z47" i="19"/>
  <c r="Z110" i="19"/>
  <c r="Z14" i="19"/>
  <c r="Z109" i="19"/>
  <c r="Z24" i="19"/>
  <c r="Z157" i="19"/>
  <c r="Z54" i="19"/>
  <c r="Z104" i="19"/>
  <c r="Z34" i="19"/>
  <c r="Z138" i="19"/>
  <c r="Z11" i="19"/>
  <c r="Z144" i="19"/>
  <c r="Z79" i="19"/>
  <c r="Z10" i="19"/>
  <c r="Z143" i="19"/>
  <c r="Z74" i="19"/>
  <c r="Z131" i="19"/>
  <c r="Z38" i="19"/>
  <c r="Z72" i="19"/>
  <c r="I45" i="19" l="1"/>
  <c r="C37" i="19"/>
  <c r="I37" i="19" s="1"/>
  <c r="I38" i="19"/>
  <c r="I62" i="19"/>
  <c r="C21" i="19"/>
  <c r="I21" i="19" s="1"/>
  <c r="I13" i="19"/>
  <c r="C23" i="19"/>
  <c r="I23" i="19" s="1"/>
  <c r="I24" i="19"/>
  <c r="I32" i="19"/>
  <c r="I43" i="19"/>
  <c r="I54" i="19"/>
  <c r="C77" i="19"/>
  <c r="I77" i="19" s="1"/>
  <c r="I69" i="19"/>
  <c r="C91" i="19"/>
  <c r="I91" i="19" s="1"/>
  <c r="I83" i="19"/>
  <c r="I95" i="19"/>
  <c r="I103" i="19"/>
  <c r="I114" i="19"/>
  <c r="C133" i="19"/>
  <c r="I133" i="19" s="1"/>
  <c r="I125" i="19"/>
  <c r="C135" i="19"/>
  <c r="I135" i="19" s="1"/>
  <c r="I136" i="19"/>
  <c r="I144" i="19"/>
  <c r="I155" i="19"/>
  <c r="S9" i="19"/>
  <c r="Y9" i="19" s="1"/>
  <c r="Y10" i="19"/>
  <c r="Y18" i="19"/>
  <c r="Y29" i="19"/>
  <c r="Y40" i="19"/>
  <c r="Y48" i="19"/>
  <c r="S91" i="19"/>
  <c r="Y91" i="19" s="1"/>
  <c r="Y83" i="19"/>
  <c r="S63" i="19"/>
  <c r="Y63" i="19" s="1"/>
  <c r="Y55" i="19"/>
  <c r="Y86" i="19"/>
  <c r="S105" i="19"/>
  <c r="Y105" i="19" s="1"/>
  <c r="Y97" i="19"/>
  <c r="S107" i="19"/>
  <c r="Y107" i="19" s="1"/>
  <c r="Y108" i="19"/>
  <c r="Y116" i="19"/>
  <c r="Y127" i="19"/>
  <c r="Y138" i="19"/>
  <c r="Y146" i="19"/>
  <c r="Y157" i="19"/>
  <c r="Q76" i="19"/>
  <c r="Q15" i="19"/>
  <c r="Q26" i="19"/>
  <c r="Q34" i="19"/>
  <c r="Q45" i="19"/>
  <c r="Q73" i="19"/>
  <c r="Q58" i="19"/>
  <c r="Q60" i="19"/>
  <c r="Q95" i="19"/>
  <c r="Q103" i="19"/>
  <c r="Q114" i="19"/>
  <c r="K133" i="19"/>
  <c r="Q133" i="19" s="1"/>
  <c r="Q125" i="19"/>
  <c r="K135" i="19"/>
  <c r="Q135" i="19" s="1"/>
  <c r="Q136" i="19"/>
  <c r="Q144" i="19"/>
  <c r="Q155" i="19"/>
  <c r="I71" i="19"/>
  <c r="I60" i="19"/>
  <c r="I14" i="19"/>
  <c r="I25" i="19"/>
  <c r="I33" i="19"/>
  <c r="I44" i="19"/>
  <c r="I68" i="19"/>
  <c r="I73" i="19"/>
  <c r="C63" i="19"/>
  <c r="I63" i="19" s="1"/>
  <c r="I55" i="19"/>
  <c r="I96" i="19"/>
  <c r="I104" i="19"/>
  <c r="I115" i="19"/>
  <c r="I126" i="19"/>
  <c r="I137" i="19"/>
  <c r="I145" i="19"/>
  <c r="I156" i="19"/>
  <c r="Y11" i="19"/>
  <c r="Y19" i="19"/>
  <c r="Y30" i="19"/>
  <c r="S49" i="19"/>
  <c r="Y49" i="19" s="1"/>
  <c r="Y41" i="19"/>
  <c r="S51" i="19"/>
  <c r="Y51" i="19" s="1"/>
  <c r="Y52" i="19"/>
  <c r="Y58" i="19"/>
  <c r="Y60" i="19"/>
  <c r="Y87" i="19"/>
  <c r="Y98" i="19"/>
  <c r="Y109" i="19"/>
  <c r="Y117" i="19"/>
  <c r="Y128" i="19"/>
  <c r="S147" i="19"/>
  <c r="Y147" i="19" s="1"/>
  <c r="Y139" i="19"/>
  <c r="S149" i="19"/>
  <c r="Y149" i="19" s="1"/>
  <c r="Y150" i="19"/>
  <c r="Y158" i="19"/>
  <c r="Q81" i="19"/>
  <c r="Q16" i="19"/>
  <c r="K35" i="19"/>
  <c r="Q35" i="19" s="1"/>
  <c r="Q27" i="19"/>
  <c r="K37" i="19"/>
  <c r="Q37" i="19" s="1"/>
  <c r="Q38" i="19"/>
  <c r="Q46" i="19"/>
  <c r="Q82" i="19"/>
  <c r="K63" i="19"/>
  <c r="Q63" i="19" s="1"/>
  <c r="Q55" i="19"/>
  <c r="Q85" i="19"/>
  <c r="Q96" i="19"/>
  <c r="Q104" i="19"/>
  <c r="Q115" i="19"/>
  <c r="Q126" i="19"/>
  <c r="Q137" i="19"/>
  <c r="Q145" i="19"/>
  <c r="Q156" i="19"/>
  <c r="I72" i="19"/>
  <c r="I82" i="19"/>
  <c r="I86" i="19"/>
  <c r="C105" i="19"/>
  <c r="I105" i="19" s="1"/>
  <c r="I97" i="19"/>
  <c r="C107" i="19"/>
  <c r="I107" i="19" s="1"/>
  <c r="I108" i="19"/>
  <c r="I116" i="19"/>
  <c r="I127" i="19"/>
  <c r="I138" i="19"/>
  <c r="I146" i="19"/>
  <c r="I157" i="19"/>
  <c r="Y12" i="19"/>
  <c r="Y20" i="19"/>
  <c r="Y31" i="19"/>
  <c r="Y42" i="19"/>
  <c r="Y53" i="19"/>
  <c r="Y62" i="19"/>
  <c r="Y68" i="19"/>
  <c r="Y88" i="19"/>
  <c r="Y99" i="19"/>
  <c r="Y110" i="19"/>
  <c r="Y118" i="19"/>
  <c r="Y129" i="19"/>
  <c r="Y140" i="19"/>
  <c r="Y151" i="19"/>
  <c r="Y159" i="19"/>
  <c r="Q54" i="19"/>
  <c r="Q17" i="19"/>
  <c r="Q28" i="19"/>
  <c r="Q39" i="19"/>
  <c r="Q47" i="19"/>
  <c r="Q56" i="19"/>
  <c r="Q62" i="19"/>
  <c r="Q86" i="19"/>
  <c r="K105" i="19"/>
  <c r="Q105" i="19" s="1"/>
  <c r="Q97" i="19"/>
  <c r="K107" i="19"/>
  <c r="Q107" i="19" s="1"/>
  <c r="Q108" i="19"/>
  <c r="Q116" i="19"/>
  <c r="Q127" i="19"/>
  <c r="Q138" i="19"/>
  <c r="Q146" i="19"/>
  <c r="Q157" i="19"/>
  <c r="I16" i="19"/>
  <c r="I87" i="19"/>
  <c r="I98" i="19"/>
  <c r="I109" i="19"/>
  <c r="I117" i="19"/>
  <c r="I128" i="19"/>
  <c r="C147" i="19"/>
  <c r="I147" i="19" s="1"/>
  <c r="I139" i="19"/>
  <c r="C149" i="19"/>
  <c r="I149" i="19" s="1"/>
  <c r="I150" i="19"/>
  <c r="I158" i="19"/>
  <c r="Y54" i="19"/>
  <c r="S21" i="19"/>
  <c r="Y21" i="19" s="1"/>
  <c r="Y13" i="19"/>
  <c r="S23" i="19"/>
  <c r="Y23" i="19" s="1"/>
  <c r="Y24" i="19"/>
  <c r="Y32" i="19"/>
  <c r="Y43" i="19"/>
  <c r="Y56" i="19"/>
  <c r="Y67" i="19"/>
  <c r="Y72" i="19"/>
  <c r="Y89" i="19"/>
  <c r="Y100" i="19"/>
  <c r="S119" i="19"/>
  <c r="Y119" i="19" s="1"/>
  <c r="Y111" i="19"/>
  <c r="S121" i="19"/>
  <c r="Y121" i="19" s="1"/>
  <c r="Y122" i="19"/>
  <c r="Y130" i="19"/>
  <c r="Y141" i="19"/>
  <c r="Y152" i="19"/>
  <c r="Y160" i="19"/>
  <c r="K9" i="19"/>
  <c r="Q9" i="19" s="1"/>
  <c r="Q10" i="19"/>
  <c r="Q18" i="19"/>
  <c r="Q29" i="19"/>
  <c r="Q40" i="19"/>
  <c r="Q48" i="19"/>
  <c r="Q61" i="19"/>
  <c r="Q67" i="19"/>
  <c r="Q87" i="19"/>
  <c r="Q98" i="19"/>
  <c r="Q109" i="19"/>
  <c r="Q117" i="19"/>
  <c r="Q128" i="19"/>
  <c r="K147" i="19"/>
  <c r="Q147" i="19" s="1"/>
  <c r="Q139" i="19"/>
  <c r="K149" i="19"/>
  <c r="Q149" i="19" s="1"/>
  <c r="Q150" i="19"/>
  <c r="Q158" i="19"/>
  <c r="I34" i="19"/>
  <c r="C35" i="19"/>
  <c r="I35" i="19" s="1"/>
  <c r="I27" i="19"/>
  <c r="I57" i="19"/>
  <c r="I17" i="19"/>
  <c r="I28" i="19"/>
  <c r="I39" i="19"/>
  <c r="I47" i="19"/>
  <c r="I81" i="19"/>
  <c r="I58" i="19"/>
  <c r="I88" i="19"/>
  <c r="I99" i="19"/>
  <c r="I110" i="19"/>
  <c r="I118" i="19"/>
  <c r="I129" i="19"/>
  <c r="I140" i="19"/>
  <c r="I151" i="19"/>
  <c r="I159" i="19"/>
  <c r="S77" i="19"/>
  <c r="Y77" i="19" s="1"/>
  <c r="Y69" i="19"/>
  <c r="Y14" i="19"/>
  <c r="Y25" i="19"/>
  <c r="Y33" i="19"/>
  <c r="Y44" i="19"/>
  <c r="Y61" i="19"/>
  <c r="Y71" i="19"/>
  <c r="Y76" i="19"/>
  <c r="Y90" i="19"/>
  <c r="Y101" i="19"/>
  <c r="Y112" i="19"/>
  <c r="Y123" i="19"/>
  <c r="Y131" i="19"/>
  <c r="Y142" i="19"/>
  <c r="S161" i="19"/>
  <c r="Y161" i="19" s="1"/>
  <c r="Y153" i="19"/>
  <c r="Q11" i="19"/>
  <c r="Q19" i="19"/>
  <c r="Q30" i="19"/>
  <c r="K49" i="19"/>
  <c r="Q49" i="19" s="1"/>
  <c r="Q41" i="19"/>
  <c r="K51" i="19"/>
  <c r="Q51" i="19" s="1"/>
  <c r="Q52" i="19"/>
  <c r="K65" i="19"/>
  <c r="Q65" i="19" s="1"/>
  <c r="Q66" i="19"/>
  <c r="Q71" i="19"/>
  <c r="Q88" i="19"/>
  <c r="Q99" i="19"/>
  <c r="Q110" i="19"/>
  <c r="Q118" i="19"/>
  <c r="Q129" i="19"/>
  <c r="Q140" i="19"/>
  <c r="Q151" i="19"/>
  <c r="Q159" i="19"/>
  <c r="I15" i="19"/>
  <c r="I46" i="19"/>
  <c r="C9" i="19"/>
  <c r="I9" i="19" s="1"/>
  <c r="I10" i="19"/>
  <c r="I18" i="19"/>
  <c r="I29" i="19"/>
  <c r="I40" i="19"/>
  <c r="I48" i="19"/>
  <c r="I85" i="19"/>
  <c r="C65" i="19"/>
  <c r="I65" i="19" s="1"/>
  <c r="I66" i="19"/>
  <c r="I89" i="19"/>
  <c r="I100" i="19"/>
  <c r="C119" i="19"/>
  <c r="I119" i="19" s="1"/>
  <c r="I111" i="19"/>
  <c r="C121" i="19"/>
  <c r="I121" i="19" s="1"/>
  <c r="I122" i="19"/>
  <c r="I130" i="19"/>
  <c r="I141" i="19"/>
  <c r="I152" i="19"/>
  <c r="I160" i="19"/>
  <c r="Y73" i="19"/>
  <c r="Y15" i="19"/>
  <c r="Y26" i="19"/>
  <c r="Y34" i="19"/>
  <c r="Y45" i="19"/>
  <c r="S65" i="19"/>
  <c r="Y65" i="19" s="1"/>
  <c r="Y66" i="19"/>
  <c r="Y75" i="19"/>
  <c r="Y81" i="19"/>
  <c r="S93" i="19"/>
  <c r="Y93" i="19" s="1"/>
  <c r="Y94" i="19"/>
  <c r="Y102" i="19"/>
  <c r="Y113" i="19"/>
  <c r="Y124" i="19"/>
  <c r="Y132" i="19"/>
  <c r="Y143" i="19"/>
  <c r="Y154" i="19"/>
  <c r="Q57" i="19"/>
  <c r="Q12" i="19"/>
  <c r="Q20" i="19"/>
  <c r="Q31" i="19"/>
  <c r="Q42" i="19"/>
  <c r="Q53" i="19"/>
  <c r="Q70" i="19"/>
  <c r="Q75" i="19"/>
  <c r="Q89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I26" i="19"/>
  <c r="I61" i="19"/>
  <c r="I75" i="19"/>
  <c r="C79" i="19"/>
  <c r="I79" i="19" s="1"/>
  <c r="I80" i="19"/>
  <c r="I11" i="19"/>
  <c r="I19" i="19"/>
  <c r="I30" i="19"/>
  <c r="C49" i="19"/>
  <c r="I49" i="19" s="1"/>
  <c r="I41" i="19"/>
  <c r="C51" i="19"/>
  <c r="I51" i="19" s="1"/>
  <c r="I52" i="19"/>
  <c r="I59" i="19"/>
  <c r="I70" i="19"/>
  <c r="I90" i="19"/>
  <c r="I101" i="19"/>
  <c r="I112" i="19"/>
  <c r="I123" i="19"/>
  <c r="I131" i="19"/>
  <c r="I142" i="19"/>
  <c r="C161" i="19"/>
  <c r="I161" i="19" s="1"/>
  <c r="I153" i="19"/>
  <c r="Y82" i="19"/>
  <c r="Y16" i="19"/>
  <c r="S35" i="19"/>
  <c r="Y35" i="19" s="1"/>
  <c r="Y27" i="19"/>
  <c r="S37" i="19"/>
  <c r="Y37" i="19" s="1"/>
  <c r="Y38" i="19"/>
  <c r="Y46" i="19"/>
  <c r="Y70" i="19"/>
  <c r="S79" i="19"/>
  <c r="Y79" i="19" s="1"/>
  <c r="Y80" i="19"/>
  <c r="Y57" i="19"/>
  <c r="Y95" i="19"/>
  <c r="Y103" i="19"/>
  <c r="Y114" i="19"/>
  <c r="S133" i="19"/>
  <c r="Y133" i="19" s="1"/>
  <c r="Y125" i="19"/>
  <c r="S135" i="19"/>
  <c r="Y135" i="19" s="1"/>
  <c r="Y136" i="19"/>
  <c r="Y144" i="19"/>
  <c r="Y155" i="19"/>
  <c r="Q68" i="19"/>
  <c r="K21" i="19"/>
  <c r="Q21" i="19" s="1"/>
  <c r="Q13" i="19"/>
  <c r="K23" i="19"/>
  <c r="Q23" i="19" s="1"/>
  <c r="Q24" i="19"/>
  <c r="Q32" i="19"/>
  <c r="Q43" i="19"/>
  <c r="Q59" i="19"/>
  <c r="Q74" i="19"/>
  <c r="K79" i="19"/>
  <c r="Q79" i="19" s="1"/>
  <c r="Q80" i="19"/>
  <c r="Q90" i="19"/>
  <c r="Q101" i="19"/>
  <c r="Q112" i="19"/>
  <c r="Q123" i="19"/>
  <c r="Q131" i="19"/>
  <c r="Q142" i="19"/>
  <c r="K161" i="19"/>
  <c r="Q161" i="19" s="1"/>
  <c r="Q153" i="19"/>
  <c r="I67" i="19"/>
  <c r="I76" i="19"/>
  <c r="I84" i="19"/>
  <c r="I12" i="19"/>
  <c r="I20" i="19"/>
  <c r="I31" i="19"/>
  <c r="I42" i="19"/>
  <c r="I53" i="19"/>
  <c r="I56" i="19"/>
  <c r="I74" i="19"/>
  <c r="C93" i="19"/>
  <c r="I93" i="19" s="1"/>
  <c r="I94" i="19"/>
  <c r="I102" i="19"/>
  <c r="I113" i="19"/>
  <c r="I124" i="19"/>
  <c r="I132" i="19"/>
  <c r="I143" i="19"/>
  <c r="I154" i="19"/>
  <c r="Y59" i="19"/>
  <c r="Y17" i="19"/>
  <c r="Y28" i="19"/>
  <c r="Y39" i="19"/>
  <c r="Y47" i="19"/>
  <c r="Y74" i="19"/>
  <c r="Y84" i="19"/>
  <c r="Y85" i="19"/>
  <c r="Y96" i="19"/>
  <c r="Y104" i="19"/>
  <c r="Y115" i="19"/>
  <c r="Y126" i="19"/>
  <c r="Y137" i="19"/>
  <c r="Y145" i="19"/>
  <c r="Y156" i="19"/>
  <c r="Q72" i="19"/>
  <c r="Q14" i="19"/>
  <c r="Q25" i="19"/>
  <c r="Q33" i="19"/>
  <c r="Q44" i="19"/>
  <c r="K77" i="19"/>
  <c r="Q77" i="19" s="1"/>
  <c r="Q69" i="19"/>
  <c r="K91" i="19"/>
  <c r="Q91" i="19" s="1"/>
  <c r="Q83" i="19"/>
  <c r="Q84" i="19"/>
  <c r="K93" i="19"/>
  <c r="Q93" i="19" s="1"/>
  <c r="Q94" i="19"/>
  <c r="Q102" i="19"/>
  <c r="Q113" i="19"/>
  <c r="Q124" i="19"/>
  <c r="Q132" i="19"/>
  <c r="Q143" i="19"/>
  <c r="Q154" i="19"/>
</calcChain>
</file>

<file path=xl/sharedStrings.xml><?xml version="1.0" encoding="utf-8"?>
<sst xmlns="http://schemas.openxmlformats.org/spreadsheetml/2006/main" count="5545" uniqueCount="323">
  <si>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</si>
  <si>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</si>
  <si>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</si>
  <si>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</si>
  <si>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</si>
  <si>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</si>
  <si>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</si>
  <si>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</si>
  <si>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</si>
  <si>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</si>
  <si>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</si>
  <si>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</si>
  <si>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</si>
  <si>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</si>
  <si>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</si>
  <si>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</si>
  <si>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</si>
  <si>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</si>
  <si>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</si>
  <si>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</si>
  <si>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</si>
  <si>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</si>
  <si>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</si>
  <si>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</si>
  <si>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</si>
  <si>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</si>
  <si>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</si>
  <si>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</si>
  <si>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</si>
  <si>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</si>
  <si>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</si>
  <si>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</si>
  <si>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</si>
  <si>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</si>
  <si>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</si>
  <si>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</si>
  <si>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</si>
  <si>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</si>
  <si>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</si>
  <si>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</si>
  <si>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</si>
  <si>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</si>
  <si>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</si>
  <si>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</si>
  <si>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</si>
  <si>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</si>
  <si>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</si>
  <si>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</si>
  <si>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</si>
  <si>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</si>
  <si>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</si>
  <si>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</si>
  <si>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</si>
  <si>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</si>
  <si>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</si>
  <si>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</si>
  <si>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</si>
  <si>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</si>
  <si>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</si>
  <si>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</si>
  <si>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</si>
  <si>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</si>
  <si>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</si>
  <si>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</si>
  <si>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</si>
  <si>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</si>
  <si>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</si>
  <si>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</si>
  <si>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</si>
  <si>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</si>
  <si>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</si>
  <si>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</si>
  <si>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</si>
  <si>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</si>
  <si>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</si>
  <si>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</si>
  <si>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</si>
  <si>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</si>
  <si>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</si>
  <si>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</si>
  <si>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</si>
  <si>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</si>
  <si>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</si>
  <si>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</si>
  <si>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</si>
  <si>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</si>
  <si>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</si>
  <si>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</si>
  <si>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</si>
  <si>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</si>
  <si>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</si>
  <si>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</si>
  <si>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</si>
  <si>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</si>
  <si>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</si>
  <si>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</si>
  <si>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</si>
  <si>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</si>
  <si>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</si>
  <si>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</si>
  <si>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</si>
  <si>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</si>
  <si>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</si>
  <si>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</si>
  <si>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</si>
  <si>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</si>
  <si>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</si>
  <si>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</si>
  <si>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</si>
  <si>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</si>
  <si>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</si>
  <si>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</si>
  <si>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</si>
  <si>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</si>
  <si>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</si>
  <si>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</si>
  <si>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</si>
  <si>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</si>
  <si>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</si>
  <si>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</si>
  <si>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</si>
  <si>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</si>
  <si>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</si>
  <si>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</si>
  <si>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</si>
  <si>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</si>
  <si>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</si>
  <si>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</si>
  <si>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</si>
  <si>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</si>
  <si>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</si>
  <si>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</si>
  <si>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</si>
  <si>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</si>
  <si>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</si>
  <si>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</si>
  <si>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</si>
  <si>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</si>
  <si>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</si>
  <si>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</si>
  <si>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</si>
  <si>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</si>
  <si>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</si>
  <si>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</si>
  <si>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</si>
  <si>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</si>
  <si>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</si>
  <si>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</si>
  <si>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</si>
  <si>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</si>
  <si>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</si>
  <si>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</si>
  <si>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</si>
  <si>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</si>
  <si>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</si>
  <si>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</si>
  <si>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</si>
  <si>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</si>
  <si>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</si>
  <si>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</si>
  <si>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</si>
  <si>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</si>
  <si>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</si>
  <si>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</si>
  <si>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</si>
  <si>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</si>
  <si>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</si>
  <si>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</si>
  <si>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</si>
  <si>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</si>
  <si>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</si>
  <si>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</si>
  <si>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</si>
  <si>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</si>
  <si>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</si>
  <si>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</si>
  <si>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</si>
  <si>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</si>
  <si>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</si>
  <si>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</si>
  <si>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</si>
  <si>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</si>
  <si>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</si>
  <si>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</si>
  <si>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</si>
  <si>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</si>
  <si>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</si>
  <si>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</si>
  <si>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</si>
  <si>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</si>
  <si>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</si>
  <si>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</si>
  <si>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</si>
  <si>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</si>
  <si>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</si>
  <si>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</si>
  <si>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</si>
  <si>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</si>
  <si>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</si>
  <si>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</si>
  <si>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</si>
  <si>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</si>
  <si>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</si>
  <si>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</si>
  <si>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</si>
  <si>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</si>
  <si>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</si>
  <si>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</si>
  <si>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</si>
  <si>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agosto 2024</t>
  </si>
  <si>
    <t>Resumen indicadores Arona</t>
  </si>
  <si>
    <t>Evolución mensual de viajeros entrados en Arona según lugar de residencia</t>
  </si>
  <si>
    <t>Evolución mensual de viajeros entrados en Arona según categoría del establecimiento</t>
  </si>
  <si>
    <t>Evolución anual de viajeros entrados en Arona según categoría del establecimiento</t>
  </si>
  <si>
    <t>Evolución mensual de pernoctaciones en Arona según lugar de residencia</t>
  </si>
  <si>
    <t>Evolución mensual de pernoctaciones en Arona según categoría del establecimiento</t>
  </si>
  <si>
    <t>Evolución mensual de estancia media en Arona según lugar de residencia</t>
  </si>
  <si>
    <t>Evolución mensual de estancia media en Arona según categoría del establecimiento</t>
  </si>
  <si>
    <t>Evolución mensual de tasa de ocupación en Arona según categoría del establecimiento</t>
  </si>
  <si>
    <t>Viajeros españoles entrados en los hoteles y apartamentos de Arona según lugar de residencia - acumulado</t>
  </si>
  <si>
    <t>Viajeros españoles entrados en los hoteles y apartamentos de Arona por tipología y categoría de alojamiento - acumulado</t>
  </si>
  <si>
    <t>Viajeros peninsulares entrados en los hoteles y apartamentos de Arona por tipología y categoría de alojamiento - acumulado</t>
  </si>
  <si>
    <t>Viajeros canarios entrados en los hoteles y apartamentos de Arona por tipología y categoría de alojamiento - acumulado</t>
  </si>
  <si>
    <t>Resumen de indicadores turísticos de Tenerife-Arona</t>
  </si>
  <si>
    <t>agosto 2019</t>
  </si>
  <si>
    <t>agosto 2021</t>
  </si>
  <si>
    <t>agosto 2022</t>
  </si>
  <si>
    <t>agosto 2023</t>
  </si>
  <si>
    <t>agosto 2024</t>
  </si>
  <si>
    <t>acumulado a agosto 2019</t>
  </si>
  <si>
    <t>acumulado a agosto 2021</t>
  </si>
  <si>
    <t>acumulado a agosto 2022</t>
  </si>
  <si>
    <t>acumulado a agosto 2023</t>
  </si>
  <si>
    <t>acumulado a agosto 2024</t>
  </si>
  <si>
    <t>agosto 2020</t>
  </si>
  <si>
    <t>Viajeros  entrados en los establecimientos alojativos de Arona 
(hotel + apartamento)</t>
  </si>
  <si>
    <t>-</t>
  </si>
  <si>
    <t>Viajeros españoles entrados en los establecimientos alojativos de Arona 
(hotel + apartamento)</t>
  </si>
  <si>
    <t>Viajeros peninsulares entrados en los establecimientos alojativos de Arona 
(hotel + apartamento)</t>
  </si>
  <si>
    <t>Viajeros canarios entrados en los establecimientos alojativos de Arona 
(hotel + apartamento)</t>
  </si>
  <si>
    <t>Viajeros extranjeros entrados en los establecimientos alojativos de Arona 
(hotel + apartamento)</t>
  </si>
  <si>
    <t>Viajeros británicos entrados en los establecimientos alojativos de Arona 
(hotel + apartamento)</t>
  </si>
  <si>
    <t>Viajeros alemanes entrados en los establecimientos alojativos de Arona 
(hotel + apartamento)</t>
  </si>
  <si>
    <t>Viajeros franceses entrados en los establecimientos alojativos de Arona 
(hotel + apartamento)</t>
  </si>
  <si>
    <t>Viajeros belgas entrados en los establecimientos alojativos de Arona 
(hotel + apartamento)</t>
  </si>
  <si>
    <t>Viajeros holandeses entrados en los establecimientos alojativos de Arona 
(hotel + apartamento)</t>
  </si>
  <si>
    <t>Viajeros daneses entrados en los establecimientos alojativos de Arona 
(hotel + apartamento)</t>
  </si>
  <si>
    <t>Viajeros suecos entrados en los establecimientos alojativos de Arona 
(hotel + apartamento)</t>
  </si>
  <si>
    <t>var 21/20</t>
  </si>
  <si>
    <t>var 23/22</t>
  </si>
  <si>
    <t>Viajeros entrados en los establecimientos alojativos de Arona 
(hotel + apartamento)</t>
  </si>
  <si>
    <t>Viajeros entrados en los hoteles de Arona</t>
  </si>
  <si>
    <t>Viajeros entrados en los hoteles de 4, 5 estrellas Arona</t>
  </si>
  <si>
    <t>Viajeros entrados en los hoteles de 1, 2, 3 estrellas Arona</t>
  </si>
  <si>
    <t>Viajeros entrados en los apartamentos de Arona</t>
  </si>
  <si>
    <t>Evolución de viajeros entrados en los establecimientos alojativos de Arona 
(hotel + apartamento)</t>
  </si>
  <si>
    <t>Evolución de viajeros entrados en los hoteles de Arona</t>
  </si>
  <si>
    <t>Evolución de viajeros entrados en los hoteles de 4, 5 estrellas de Arona</t>
  </si>
  <si>
    <t>Evolución de viajeros entrados en los apartamentos de Arona</t>
  </si>
  <si>
    <t>acumulado a agosto 2020</t>
  </si>
  <si>
    <t>Viajeros entrados en los establecimientos alojativos de Arona según lugar de residencia (hotel + apartamento)</t>
  </si>
  <si>
    <t>acumulado agosto 2018</t>
  </si>
  <si>
    <t>acumulado agosto 2019</t>
  </si>
  <si>
    <t>acumulado agosto 2020</t>
  </si>
  <si>
    <t>acumulado agosto 2022</t>
  </si>
  <si>
    <t>acumulado agosto 2023</t>
  </si>
  <si>
    <t>acumulado agosto 2024</t>
  </si>
  <si>
    <t>Viajeros entrados en los hoteles de Arona según lugar de residencia (hotel + apartamento)</t>
  </si>
  <si>
    <t>Viajeros entrados en los apartamentos de Arona según lugar de residencia (hotel + apartamento)</t>
  </si>
  <si>
    <t>acumulado agosto 2021</t>
  </si>
  <si>
    <t>Viajeros alojados en los establecimientos alojativos de Arona según lugar de residencia (hotel + apartamento)</t>
  </si>
  <si>
    <t>Pernoctaciones realizadas por los turistas en los establecimientos alojativos de Arona (hotel + apartamento)</t>
  </si>
  <si>
    <t>Pernoctaciones realizadas por los turistas españoles en los establecimientos alojativos de Arona (hotel + apartamento)</t>
  </si>
  <si>
    <t>var 24/23</t>
  </si>
  <si>
    <t>var 24/19</t>
  </si>
  <si>
    <t>Pernoctaciones realizadas por los procedentes de Península en los establecimientos alojativos de Arona (hotel + apartamento)</t>
  </si>
  <si>
    <t>Pernoctaciones realizadas por los procedentes de Canarias en los establecimientos alojativos de Arona (hotel + apartamento)</t>
  </si>
  <si>
    <t>Pernoctaciones realizadas por los procedentes de Total residentes en el extranjero en los establecimientos alojativos de Arona (hotel + apartamento)</t>
  </si>
  <si>
    <t>Pernoctaciones realizadas por los procedentes de Reino Unido en los establecimientos alojativos de Arona (hotel + apartamento)</t>
  </si>
  <si>
    <t>Pernoctaciones realizadas por los procedentes de Alemania en los establecimientos alojativos de Arona (hotel + apartamento)</t>
  </si>
  <si>
    <t>Pernoctaciones realizadas por los procedentes de Francia en los establecimientos alojativos de Arona (hotel + apartamento)</t>
  </si>
  <si>
    <t>Pernoctaciones realizadas por los procedentes de Bélgica en los establecimientos alojativos de Arona (hotel + apartamento)</t>
  </si>
  <si>
    <t>Pernoctaciones realizadas por los procedentes de Países Bajos en los establecimientos alojativos de Arona (hotel + apartamento)</t>
  </si>
  <si>
    <t>Pernoctaciones realizadas por los procedentes de Dinamarca en los establecimientos alojativos de Arona (hotel + apartamento)</t>
  </si>
  <si>
    <t>Pernoctaciones realizadas por los procedentes de Suecia en los establecimientos alojativos de Arona (hotel + apartamento)</t>
  </si>
  <si>
    <t>2020</t>
  </si>
  <si>
    <t>2021</t>
  </si>
  <si>
    <t>2022</t>
  </si>
  <si>
    <t>Pernoctaciones realizadas por los turistas en los hoteles de Arona</t>
  </si>
  <si>
    <t>Pernoctaciones realizadas por los turistas en los hoteles de 4 y 5 estrellas de Arona</t>
  </si>
  <si>
    <t>Pernoctaciones realizadas por los turistas en los hoteles de 1, 2, 3 estrellas de Arona</t>
  </si>
  <si>
    <t>Pernoctaciones realizadas por los turistas en los apartamentos de Arona</t>
  </si>
  <si>
    <t>agosto 2018</t>
  </si>
  <si>
    <t>Estancia Media en los establecimientos alojativos de Arona
(hotel + apartamento)</t>
  </si>
  <si>
    <t>Estancia media de los viajeros españoles entrados en los establecimientos alojativos de Arona (hotel + apartamento)</t>
  </si>
  <si>
    <t>Estancia media de los viajeros peninsulares entrados en los establecimientos alojativos de Arona (hotel + apartamento)</t>
  </si>
  <si>
    <t>Estancia media de los viajeros canarios entrados en los establecimientos alojativos de Arona (hotel + apartamento)</t>
  </si>
  <si>
    <t>Estancia media de los viajeros extranjeros entrados en los establecimientos alojativos de Arona (hotel + apartamento)</t>
  </si>
  <si>
    <t>Estancia media de los viajeros británicos entrados en los establecimientos alojativos de Arona (hotel + apartamento)</t>
  </si>
  <si>
    <t>Estancia media de los viajeros alemanes entrados en los establecimientos alojativos de Arona (hotel + apartamento)</t>
  </si>
  <si>
    <t>Estancia media de los viajeros franceses entrados en los establecimientos alojativos de Arona (hotel + apartamento)</t>
  </si>
  <si>
    <t>Estancia media de los viajeros belgas entrados en los establecimientos alojativos de Arona (hotel + apartamento)</t>
  </si>
  <si>
    <t>Estancia media de los viajeros holandeses entrados en los establecimientos alojativos de Arona (hotel + apartamento)</t>
  </si>
  <si>
    <t>Estancia media de los viajeros daneses entrados en los establecimientos alojativos de Arona (hotel + apartamento)</t>
  </si>
  <si>
    <t>Estancia media de los viajeros suecos entrados en los establecimientos alojativos de Arona (hotel + apartamento)</t>
  </si>
  <si>
    <t>Estancia Media en los hoteles de Arona</t>
  </si>
  <si>
    <t>Estancia Media en los hoteles de 4, 5 estrellas de Arona</t>
  </si>
  <si>
    <t>Estancia Media en los hoteles de 1, 2, 3 Estrellas de Arona</t>
  </si>
  <si>
    <t>Estancia Media en los apartamentos de Arona</t>
  </si>
  <si>
    <t>Tasa de ocupación por plaza en los establecimientos alojativos de Arona
(hotel + apartamento)</t>
  </si>
  <si>
    <t>Tasa de ocupación por plaza en los hoteles de Arona</t>
  </si>
  <si>
    <t>Tasa de ocupación por plaza en los hoteles de 4, 5 Estrellas de Arona</t>
  </si>
  <si>
    <t>Tasa de ocupación por plaza en los hoteles de 1, 2, 3 Estrellas de Arona</t>
  </si>
  <si>
    <t>Tasa de ocupación por plaza en los apartamentos de Arona</t>
  </si>
  <si>
    <t>Distribución de viajeros españoles entrados en hoteles y apartamentos de Arona  por lugar de residencia</t>
  </si>
  <si>
    <t>Viajeros españoles entrados en los hoteles y apartamentos de Arona según lugar de residencia</t>
  </si>
  <si>
    <t>Viajeros españoles entrados en los hoteles y apartamentos de Arona por tipología y categoría de alojamiento</t>
  </si>
  <si>
    <t>Viajeros peninsulares entrados en los hoteles y apartamentos de Arona por tipología y categoría de alojamiento</t>
  </si>
  <si>
    <t>Viajeros canarios entrados en los hoteles y apartamentos de Arona por tipología y categoría de alojamiento</t>
  </si>
  <si>
    <t>Evolución de viajeros españoles entrados en los establecimientos alojativos de Arona
(hotel + apartamento)</t>
  </si>
  <si>
    <t>Evolución de viajeros peninsulares entrados en los establecimientos alojativos de Arona
(hotel + apartamento)</t>
  </si>
  <si>
    <t>Evolución de viajeros canarios entrados en los establecimientos alojativos de Arona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</si>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</sst>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463B74E6-95F4-4E4F-857D-211C62BB5D60}"/>
    <cellStyle name="Normal 2 6" xfId="3" xr:uid="{0148946C-E931-4EBD-8058-A73DEB2D0F01}"/>
    <cellStyle name="Porcentaje" xfId="1" builtinId="5"/>
  </cellStyles>
  <dxfs count="0"/>
  <tableStyles count="1" defaultTableStyle="TableStyleMedium2" defaultPivotStyle="PivotStyleLight16">
    <tableStyle name="Invisible" pivot="0" table="0" count="0" xr9:uid="{69F51731-0AF2-4608-AFDF-299E27AB919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34-466B-8868-3B22A0AFA59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101909</c:v>
                </c:pt>
                <c:pt idx="1">
                  <c:v>100001</c:v>
                </c:pt>
                <c:pt idx="2">
                  <c:v>119259</c:v>
                </c:pt>
                <c:pt idx="3">
                  <c:v>107270</c:v>
                </c:pt>
                <c:pt idx="4">
                  <c:v>104348</c:v>
                </c:pt>
                <c:pt idx="5">
                  <c:v>109110</c:v>
                </c:pt>
                <c:pt idx="6">
                  <c:v>112094</c:v>
                </c:pt>
                <c:pt idx="7">
                  <c:v>119564</c:v>
                </c:pt>
                <c:pt idx="8">
                  <c:v>99309</c:v>
                </c:pt>
                <c:pt idx="9">
                  <c:v>109838</c:v>
                </c:pt>
                <c:pt idx="10">
                  <c:v>107365</c:v>
                </c:pt>
                <c:pt idx="11">
                  <c:v>109344</c:v>
                </c:pt>
                <c:pt idx="12">
                  <c:v>1299411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34-466B-8868-3B22A0AFA592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34-466B-8868-3B22A0AFA592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72992</c:v>
                </c:pt>
                <c:pt idx="1">
                  <c:v>88104</c:v>
                </c:pt>
                <c:pt idx="2">
                  <c:v>104660</c:v>
                </c:pt>
                <c:pt idx="3">
                  <c:v>110839</c:v>
                </c:pt>
                <c:pt idx="4">
                  <c:v>97379</c:v>
                </c:pt>
                <c:pt idx="5">
                  <c:v>99145</c:v>
                </c:pt>
                <c:pt idx="6">
                  <c:v>119732</c:v>
                </c:pt>
                <c:pt idx="7">
                  <c:v>117894</c:v>
                </c:pt>
                <c:pt idx="8">
                  <c:v>103298</c:v>
                </c:pt>
                <c:pt idx="9">
                  <c:v>113209</c:v>
                </c:pt>
                <c:pt idx="10">
                  <c:v>107366</c:v>
                </c:pt>
                <c:pt idx="11">
                  <c:v>108917</c:v>
                </c:pt>
                <c:pt idx="12">
                  <c:v>1243535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34-466B-8868-3B22A0AFA592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34-466B-8868-3B22A0AFA59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34-466B-8868-3B22A0AFA592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34-466B-8868-3B22A0AFA5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D34-466B-8868-3B22A0AFA59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12">
                  <c:v>922227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34-466B-8868-3B22A0AFA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34-466B-8868-3B22A0AFA5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34-466B-8868-3B22A0AFA5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34-466B-8868-3B22A0AFA5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34-466B-8868-3B22A0AFA5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34-466B-8868-3B22A0AFA5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34-466B-8868-3B22A0AFA5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34-466B-8868-3B22A0AFA5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34-466B-8868-3B22A0AFA5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34-466B-8868-3B22A0AFA5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34-466B-8868-3B22A0AFA5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34-466B-8868-3B22A0AFA5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34-466B-8868-3B22A0AFA5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34-466B-8868-3B22A0AFA592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3.3291881676733581E-4</c:v>
                </c:pt>
                <c:pt idx="1">
                  <c:v>9.8587689507012577E-2</c:v>
                </c:pt>
                <c:pt idx="2">
                  <c:v>7.5724298452088279E-2</c:v>
                </c:pt>
                <c:pt idx="3">
                  <c:v>5.6775405000841772E-3</c:v>
                </c:pt>
                <c:pt idx="4">
                  <c:v>0.14477605762066403</c:v>
                </c:pt>
                <c:pt idx="5">
                  <c:v>3.2846316403118747E-2</c:v>
                </c:pt>
                <c:pt idx="6">
                  <c:v>7.3721527962421263E-2</c:v>
                </c:pt>
                <c:pt idx="7">
                  <c:v>8.0344529397159192E-2</c:v>
                </c:pt>
                <c:pt idx="12">
                  <c:v>6.3052792593198737E-2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34-466B-8868-3B22A0AFA592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2.4727943557487642E-3</c:v>
                </c:pt>
                <c:pt idx="1">
                  <c:v>0.12244877551224498</c:v>
                </c:pt>
                <c:pt idx="2">
                  <c:v>3.084043971524153E-2</c:v>
                </c:pt>
                <c:pt idx="3">
                  <c:v>5.8469283117367432E-2</c:v>
                </c:pt>
                <c:pt idx="4">
                  <c:v>6.0125733123778113E-2</c:v>
                </c:pt>
                <c:pt idx="5">
                  <c:v>3.9226468701310635E-2</c:v>
                </c:pt>
                <c:pt idx="6">
                  <c:v>8.0771495352115252E-2</c:v>
                </c:pt>
                <c:pt idx="7">
                  <c:v>5.5342745307952246E-2</c:v>
                </c:pt>
                <c:pt idx="12">
                  <c:v>5.5717155760083736E-2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34-466B-8868-3B22A0AFA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4E-4B4C-B709-39E5395392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3945</c:v>
                </c:pt>
                <c:pt idx="1">
                  <c:v>4329</c:v>
                </c:pt>
                <c:pt idx="2">
                  <c:v>4395</c:v>
                </c:pt>
                <c:pt idx="3">
                  <c:v>5396</c:v>
                </c:pt>
                <c:pt idx="4">
                  <c:v>4454</c:v>
                </c:pt>
                <c:pt idx="5">
                  <c:v>3976</c:v>
                </c:pt>
                <c:pt idx="6">
                  <c:v>5085</c:v>
                </c:pt>
                <c:pt idx="7">
                  <c:v>6330</c:v>
                </c:pt>
                <c:pt idx="8">
                  <c:v>3863</c:v>
                </c:pt>
                <c:pt idx="9">
                  <c:v>4592</c:v>
                </c:pt>
                <c:pt idx="10">
                  <c:v>3706</c:v>
                </c:pt>
                <c:pt idx="11">
                  <c:v>3819</c:v>
                </c:pt>
                <c:pt idx="12">
                  <c:v>53890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4E-4B4C-B709-39E5395392D8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4E-4B4C-B709-39E5395392D8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4334</c:v>
                </c:pt>
                <c:pt idx="1">
                  <c:v>4319</c:v>
                </c:pt>
                <c:pt idx="2">
                  <c:v>4676</c:v>
                </c:pt>
                <c:pt idx="3">
                  <c:v>6026</c:v>
                </c:pt>
                <c:pt idx="4">
                  <c:v>5608</c:v>
                </c:pt>
                <c:pt idx="5">
                  <c:v>4084</c:v>
                </c:pt>
                <c:pt idx="6">
                  <c:v>5544</c:v>
                </c:pt>
                <c:pt idx="7">
                  <c:v>5675</c:v>
                </c:pt>
                <c:pt idx="8">
                  <c:v>4984</c:v>
                </c:pt>
                <c:pt idx="9">
                  <c:v>4122</c:v>
                </c:pt>
                <c:pt idx="10">
                  <c:v>3873</c:v>
                </c:pt>
                <c:pt idx="11">
                  <c:v>3770</c:v>
                </c:pt>
                <c:pt idx="12">
                  <c:v>57015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4E-4B4C-B709-39E5395392D8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4E-4B4C-B709-39E5395392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4245</c:v>
                </c:pt>
                <c:pt idx="1">
                  <c:v>4506</c:v>
                </c:pt>
                <c:pt idx="2">
                  <c:v>3660</c:v>
                </c:pt>
                <c:pt idx="3">
                  <c:v>5451</c:v>
                </c:pt>
                <c:pt idx="4">
                  <c:v>3597</c:v>
                </c:pt>
                <c:pt idx="5">
                  <c:v>3985</c:v>
                </c:pt>
                <c:pt idx="6">
                  <c:v>4636</c:v>
                </c:pt>
                <c:pt idx="7">
                  <c:v>6242</c:v>
                </c:pt>
                <c:pt idx="8">
                  <c:v>5095</c:v>
                </c:pt>
                <c:pt idx="9">
                  <c:v>5150</c:v>
                </c:pt>
                <c:pt idx="10">
                  <c:v>4206</c:v>
                </c:pt>
                <c:pt idx="11">
                  <c:v>4705</c:v>
                </c:pt>
                <c:pt idx="12">
                  <c:v>55478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4E-4B4C-B709-39E5395392D8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4E-4B4C-B709-39E5395392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24E-4B4C-B709-39E5395392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4309</c:v>
                </c:pt>
                <c:pt idx="1">
                  <c:v>4862</c:v>
                </c:pt>
                <c:pt idx="2">
                  <c:v>3687</c:v>
                </c:pt>
                <c:pt idx="3">
                  <c:v>5828</c:v>
                </c:pt>
                <c:pt idx="4">
                  <c:v>4917</c:v>
                </c:pt>
                <c:pt idx="5">
                  <c:v>3969</c:v>
                </c:pt>
                <c:pt idx="6">
                  <c:v>5583</c:v>
                </c:pt>
                <c:pt idx="7">
                  <c:v>5700</c:v>
                </c:pt>
                <c:pt idx="12">
                  <c:v>38855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4E-4B4C-B709-39E539539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4E-4B4C-B709-39E5395392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4E-4B4C-B709-39E5395392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4E-4B4C-B709-39E5395392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4E-4B4C-B709-39E5395392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4E-4B4C-B709-39E5395392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4E-4B4C-B709-39E5395392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4E-4B4C-B709-39E5395392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4E-4B4C-B709-39E5395392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4E-4B4C-B709-39E5395392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4E-4B4C-B709-39E5395392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4E-4B4C-B709-39E5395392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4E-4B4C-B709-39E5395392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4E-4B4C-B709-39E5395392D8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1.5076560659599503E-2</c:v>
                </c:pt>
                <c:pt idx="1">
                  <c:v>7.9005770084332072E-2</c:v>
                </c:pt>
                <c:pt idx="2">
                  <c:v>7.3770491803277771E-3</c:v>
                </c:pt>
                <c:pt idx="3">
                  <c:v>6.9161621720785105E-2</c:v>
                </c:pt>
                <c:pt idx="4">
                  <c:v>0.3669724770642202</c:v>
                </c:pt>
                <c:pt idx="5">
                  <c:v>-4.0150564617315032E-3</c:v>
                </c:pt>
                <c:pt idx="6">
                  <c:v>0.20427092320966356</c:v>
                </c:pt>
                <c:pt idx="7">
                  <c:v>-8.6831143864146143E-2</c:v>
                </c:pt>
                <c:pt idx="12">
                  <c:v>6.9737349264908266E-2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4E-4B4C-B709-39E5395392D8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9.2268694550063479E-2</c:v>
                </c:pt>
                <c:pt idx="1">
                  <c:v>0.12312312312312312</c:v>
                </c:pt>
                <c:pt idx="2">
                  <c:v>-0.16109215017064848</c:v>
                </c:pt>
                <c:pt idx="3">
                  <c:v>8.0059303187546282E-2</c:v>
                </c:pt>
                <c:pt idx="4">
                  <c:v>0.10395150426582855</c:v>
                </c:pt>
                <c:pt idx="5">
                  <c:v>-1.7605633802817433E-3</c:v>
                </c:pt>
                <c:pt idx="6">
                  <c:v>9.7935103244837673E-2</c:v>
                </c:pt>
                <c:pt idx="7">
                  <c:v>-9.9526066350710929E-2</c:v>
                </c:pt>
                <c:pt idx="12">
                  <c:v>2.4927459773147032E-2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24E-4B4C-B709-39E539539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D9-43C5-88EF-A03B6823CF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3863</c:v>
                </c:pt>
                <c:pt idx="1">
                  <c:v>2778</c:v>
                </c:pt>
                <c:pt idx="2">
                  <c:v>3491</c:v>
                </c:pt>
                <c:pt idx="3">
                  <c:v>3702</c:v>
                </c:pt>
                <c:pt idx="4">
                  <c:v>2547</c:v>
                </c:pt>
                <c:pt idx="5">
                  <c:v>3328</c:v>
                </c:pt>
                <c:pt idx="6">
                  <c:v>3405</c:v>
                </c:pt>
                <c:pt idx="7">
                  <c:v>3040</c:v>
                </c:pt>
                <c:pt idx="8">
                  <c:v>3505</c:v>
                </c:pt>
                <c:pt idx="9">
                  <c:v>3591</c:v>
                </c:pt>
                <c:pt idx="10">
                  <c:v>3864</c:v>
                </c:pt>
                <c:pt idx="11">
                  <c:v>4088</c:v>
                </c:pt>
                <c:pt idx="12">
                  <c:v>41202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9-43C5-88EF-A03B6823CFF2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D9-43C5-88EF-A03B6823CFF2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2729</c:v>
                </c:pt>
                <c:pt idx="1">
                  <c:v>3069</c:v>
                </c:pt>
                <c:pt idx="2">
                  <c:v>3012</c:v>
                </c:pt>
                <c:pt idx="3">
                  <c:v>3784</c:v>
                </c:pt>
                <c:pt idx="4">
                  <c:v>2653</c:v>
                </c:pt>
                <c:pt idx="5">
                  <c:v>2511</c:v>
                </c:pt>
                <c:pt idx="6">
                  <c:v>3593</c:v>
                </c:pt>
                <c:pt idx="7">
                  <c:v>2717</c:v>
                </c:pt>
                <c:pt idx="8">
                  <c:v>3335</c:v>
                </c:pt>
                <c:pt idx="9">
                  <c:v>3802</c:v>
                </c:pt>
                <c:pt idx="10">
                  <c:v>3396</c:v>
                </c:pt>
                <c:pt idx="11">
                  <c:v>4166</c:v>
                </c:pt>
                <c:pt idx="12">
                  <c:v>38767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9-43C5-88EF-A03B6823CFF2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D9-43C5-88EF-A03B6823CF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D9-43C5-88EF-A03B6823CFF2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D9-43C5-88EF-A03B6823CF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D9-43C5-88EF-A03B6823CF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12">
                  <c:v>29784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D9-43C5-88EF-A03B6823C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D9-43C5-88EF-A03B6823CF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D9-43C5-88EF-A03B6823CF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D9-43C5-88EF-A03B6823CF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D9-43C5-88EF-A03B6823CF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D9-43C5-88EF-A03B6823CF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D9-43C5-88EF-A03B6823CF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D9-43C5-88EF-A03B6823CF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D9-43C5-88EF-A03B6823CF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D9-43C5-88EF-A03B6823CF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D9-43C5-88EF-A03B6823CF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D9-43C5-88EF-A03B6823CF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D9-43C5-88EF-A03B6823CF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D9-43C5-88EF-A03B6823CFF2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4.8299655002464359E-2</c:v>
                </c:pt>
                <c:pt idx="1">
                  <c:v>0.19012115563839704</c:v>
                </c:pt>
                <c:pt idx="2">
                  <c:v>0.33593196314670437</c:v>
                </c:pt>
                <c:pt idx="3">
                  <c:v>8.5587929240374505E-2</c:v>
                </c:pt>
                <c:pt idx="4">
                  <c:v>-2.6004728132387744E-2</c:v>
                </c:pt>
                <c:pt idx="5">
                  <c:v>-9.8856758574310644E-2</c:v>
                </c:pt>
                <c:pt idx="6">
                  <c:v>6.5520677628301049E-2</c:v>
                </c:pt>
                <c:pt idx="7">
                  <c:v>-7.9611140304781891E-2</c:v>
                </c:pt>
                <c:pt idx="12">
                  <c:v>5.913729952704383E-2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1D9-43C5-88EF-A03B6823CFF2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0.10121667098110287</c:v>
                </c:pt>
                <c:pt idx="1">
                  <c:v>0.37904967602591788</c:v>
                </c:pt>
                <c:pt idx="2">
                  <c:v>7.991979375537106E-2</c:v>
                </c:pt>
                <c:pt idx="3">
                  <c:v>0.12722852512155591</c:v>
                </c:pt>
                <c:pt idx="4">
                  <c:v>0.29407145661562617</c:v>
                </c:pt>
                <c:pt idx="5">
                  <c:v>-0.19471153846153844</c:v>
                </c:pt>
                <c:pt idx="6">
                  <c:v>0.25609397944199697</c:v>
                </c:pt>
                <c:pt idx="7">
                  <c:v>0.1523026315789473</c:v>
                </c:pt>
                <c:pt idx="12">
                  <c:v>0.1387933012158753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1D9-43C5-88EF-A03B6823C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02-4F22-8346-E60349F0836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4030</c:v>
                </c:pt>
                <c:pt idx="1">
                  <c:v>4289</c:v>
                </c:pt>
                <c:pt idx="2">
                  <c:v>5465</c:v>
                </c:pt>
                <c:pt idx="3">
                  <c:v>2002</c:v>
                </c:pt>
                <c:pt idx="4">
                  <c:v>590</c:v>
                </c:pt>
                <c:pt idx="5">
                  <c:v>362</c:v>
                </c:pt>
                <c:pt idx="6">
                  <c:v>659</c:v>
                </c:pt>
                <c:pt idx="7">
                  <c:v>438</c:v>
                </c:pt>
                <c:pt idx="8">
                  <c:v>599</c:v>
                </c:pt>
                <c:pt idx="9">
                  <c:v>1980</c:v>
                </c:pt>
                <c:pt idx="10">
                  <c:v>2924</c:v>
                </c:pt>
                <c:pt idx="11">
                  <c:v>3581</c:v>
                </c:pt>
                <c:pt idx="12">
                  <c:v>26919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02-4F22-8346-E60349F08362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02-4F22-8346-E60349F08362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3265</c:v>
                </c:pt>
                <c:pt idx="1">
                  <c:v>3518</c:v>
                </c:pt>
                <c:pt idx="2">
                  <c:v>3255</c:v>
                </c:pt>
                <c:pt idx="3">
                  <c:v>1581</c:v>
                </c:pt>
                <c:pt idx="4">
                  <c:v>355</c:v>
                </c:pt>
                <c:pt idx="5">
                  <c:v>320</c:v>
                </c:pt>
                <c:pt idx="6">
                  <c:v>835</c:v>
                </c:pt>
                <c:pt idx="7">
                  <c:v>752</c:v>
                </c:pt>
                <c:pt idx="8">
                  <c:v>493</c:v>
                </c:pt>
                <c:pt idx="9">
                  <c:v>2110</c:v>
                </c:pt>
                <c:pt idx="10">
                  <c:v>3298</c:v>
                </c:pt>
                <c:pt idx="11">
                  <c:v>2675</c:v>
                </c:pt>
                <c:pt idx="12">
                  <c:v>22457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02-4F22-8346-E60349F08362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02-4F22-8346-E60349F0836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3804</c:v>
                </c:pt>
                <c:pt idx="1">
                  <c:v>4227</c:v>
                </c:pt>
                <c:pt idx="2">
                  <c:v>3538</c:v>
                </c:pt>
                <c:pt idx="3">
                  <c:v>2016</c:v>
                </c:pt>
                <c:pt idx="4">
                  <c:v>333</c:v>
                </c:pt>
                <c:pt idx="5">
                  <c:v>529</c:v>
                </c:pt>
                <c:pt idx="6">
                  <c:v>491</c:v>
                </c:pt>
                <c:pt idx="7">
                  <c:v>378</c:v>
                </c:pt>
                <c:pt idx="8">
                  <c:v>422</c:v>
                </c:pt>
                <c:pt idx="9">
                  <c:v>2081</c:v>
                </c:pt>
                <c:pt idx="10">
                  <c:v>2807</c:v>
                </c:pt>
                <c:pt idx="11">
                  <c:v>2879</c:v>
                </c:pt>
                <c:pt idx="12">
                  <c:v>23505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02-4F22-8346-E60349F08362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02-4F22-8346-E60349F083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D02-4F22-8346-E60349F0836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3499</c:v>
                </c:pt>
                <c:pt idx="1">
                  <c:v>3701</c:v>
                </c:pt>
                <c:pt idx="2">
                  <c:v>3652</c:v>
                </c:pt>
                <c:pt idx="3">
                  <c:v>1220</c:v>
                </c:pt>
                <c:pt idx="4">
                  <c:v>530</c:v>
                </c:pt>
                <c:pt idx="5">
                  <c:v>371</c:v>
                </c:pt>
                <c:pt idx="6">
                  <c:v>639</c:v>
                </c:pt>
                <c:pt idx="7">
                  <c:v>367</c:v>
                </c:pt>
                <c:pt idx="12">
                  <c:v>13979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02-4F22-8346-E60349F08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02-4F22-8346-E60349F083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02-4F22-8346-E60349F083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02-4F22-8346-E60349F083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02-4F22-8346-E60349F083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02-4F22-8346-E60349F083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02-4F22-8346-E60349F083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02-4F22-8346-E60349F083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02-4F22-8346-E60349F083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02-4F22-8346-E60349F083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02-4F22-8346-E60349F083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02-4F22-8346-E60349F083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02-4F22-8346-E60349F083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02-4F22-8346-E60349F08362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-8.0178759200841165E-2</c:v>
                </c:pt>
                <c:pt idx="1">
                  <c:v>-0.12443813579370711</c:v>
                </c:pt>
                <c:pt idx="2">
                  <c:v>3.2221594120972252E-2</c:v>
                </c:pt>
                <c:pt idx="3">
                  <c:v>-0.39484126984126988</c:v>
                </c:pt>
                <c:pt idx="4">
                  <c:v>0.59159159159159169</c:v>
                </c:pt>
                <c:pt idx="5">
                  <c:v>-0.29867674858223059</c:v>
                </c:pt>
                <c:pt idx="6">
                  <c:v>0.30142566191446019</c:v>
                </c:pt>
                <c:pt idx="7">
                  <c:v>-2.9100529100529071E-2</c:v>
                </c:pt>
                <c:pt idx="12">
                  <c:v>-8.729433272394882E-2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02-4F22-8346-E60349F08362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-0.13176178660049631</c:v>
                </c:pt>
                <c:pt idx="1">
                  <c:v>-0.13709489391466545</c:v>
                </c:pt>
                <c:pt idx="2">
                  <c:v>-0.3317474839890211</c:v>
                </c:pt>
                <c:pt idx="3">
                  <c:v>-0.39060939060939059</c:v>
                </c:pt>
                <c:pt idx="4">
                  <c:v>-0.10169491525423724</c:v>
                </c:pt>
                <c:pt idx="5">
                  <c:v>2.4861878453038777E-2</c:v>
                </c:pt>
                <c:pt idx="6">
                  <c:v>-3.0349013657056112E-2</c:v>
                </c:pt>
                <c:pt idx="7">
                  <c:v>-0.16210045662100458</c:v>
                </c:pt>
                <c:pt idx="12">
                  <c:v>-0.21620409307541355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02-4F22-8346-E60349F08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F9-4740-911F-FD771691E5D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6497</c:v>
                </c:pt>
                <c:pt idx="1">
                  <c:v>5832</c:v>
                </c:pt>
                <c:pt idx="2">
                  <c:v>8153</c:v>
                </c:pt>
                <c:pt idx="3">
                  <c:v>2633</c:v>
                </c:pt>
                <c:pt idx="4">
                  <c:v>301</c:v>
                </c:pt>
                <c:pt idx="5">
                  <c:v>450</c:v>
                </c:pt>
                <c:pt idx="6">
                  <c:v>529</c:v>
                </c:pt>
                <c:pt idx="7">
                  <c:v>260</c:v>
                </c:pt>
                <c:pt idx="8">
                  <c:v>401</c:v>
                </c:pt>
                <c:pt idx="9">
                  <c:v>3941</c:v>
                </c:pt>
                <c:pt idx="10">
                  <c:v>6275</c:v>
                </c:pt>
                <c:pt idx="11">
                  <c:v>7237</c:v>
                </c:pt>
                <c:pt idx="12">
                  <c:v>42509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F9-4740-911F-FD771691E5D0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F9-4740-911F-FD771691E5D0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3828</c:v>
                </c:pt>
                <c:pt idx="1">
                  <c:v>2552</c:v>
                </c:pt>
                <c:pt idx="2">
                  <c:v>3147</c:v>
                </c:pt>
                <c:pt idx="3">
                  <c:v>1598</c:v>
                </c:pt>
                <c:pt idx="4">
                  <c:v>92</c:v>
                </c:pt>
                <c:pt idx="5">
                  <c:v>149</c:v>
                </c:pt>
                <c:pt idx="6">
                  <c:v>162</c:v>
                </c:pt>
                <c:pt idx="7">
                  <c:v>142</c:v>
                </c:pt>
                <c:pt idx="8">
                  <c:v>100</c:v>
                </c:pt>
                <c:pt idx="9">
                  <c:v>2278</c:v>
                </c:pt>
                <c:pt idx="10">
                  <c:v>4563</c:v>
                </c:pt>
                <c:pt idx="11">
                  <c:v>3949</c:v>
                </c:pt>
                <c:pt idx="12">
                  <c:v>22560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F9-4740-911F-FD771691E5D0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F9-4740-911F-FD771691E5D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4420</c:v>
                </c:pt>
                <c:pt idx="1">
                  <c:v>3815</c:v>
                </c:pt>
                <c:pt idx="2">
                  <c:v>3435</c:v>
                </c:pt>
                <c:pt idx="3">
                  <c:v>2079</c:v>
                </c:pt>
                <c:pt idx="4">
                  <c:v>214</c:v>
                </c:pt>
                <c:pt idx="5">
                  <c:v>259</c:v>
                </c:pt>
                <c:pt idx="6">
                  <c:v>231</c:v>
                </c:pt>
                <c:pt idx="7">
                  <c:v>305</c:v>
                </c:pt>
                <c:pt idx="8">
                  <c:v>349</c:v>
                </c:pt>
                <c:pt idx="9">
                  <c:v>2548</c:v>
                </c:pt>
                <c:pt idx="10">
                  <c:v>4291</c:v>
                </c:pt>
                <c:pt idx="11">
                  <c:v>4580</c:v>
                </c:pt>
                <c:pt idx="12">
                  <c:v>26526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F9-4740-911F-FD771691E5D0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F9-4740-911F-FD771691E5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F9-4740-911F-FD771691E5D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4823</c:v>
                </c:pt>
                <c:pt idx="1">
                  <c:v>4132</c:v>
                </c:pt>
                <c:pt idx="2">
                  <c:v>4396</c:v>
                </c:pt>
                <c:pt idx="3">
                  <c:v>1201</c:v>
                </c:pt>
                <c:pt idx="4">
                  <c:v>105</c:v>
                </c:pt>
                <c:pt idx="5">
                  <c:v>120</c:v>
                </c:pt>
                <c:pt idx="6">
                  <c:v>114</c:v>
                </c:pt>
                <c:pt idx="7">
                  <c:v>52</c:v>
                </c:pt>
                <c:pt idx="12">
                  <c:v>14943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F9-4740-911F-FD771691E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F9-4740-911F-FD771691E5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F9-4740-911F-FD771691E5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F9-4740-911F-FD771691E5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F9-4740-911F-FD771691E5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F9-4740-911F-FD771691E5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F9-4740-911F-FD771691E5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F9-4740-911F-FD771691E5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F9-4740-911F-FD771691E5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F9-4740-911F-FD771691E5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F9-4740-911F-FD771691E5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F9-4740-911F-FD771691E5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F9-4740-911F-FD771691E5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F9-4740-911F-FD771691E5D0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9.1176470588235192E-2</c:v>
                </c:pt>
                <c:pt idx="1">
                  <c:v>8.3093053735255662E-2</c:v>
                </c:pt>
                <c:pt idx="2">
                  <c:v>0.27976710334788946</c:v>
                </c:pt>
                <c:pt idx="3">
                  <c:v>-0.42231842231842232</c:v>
                </c:pt>
                <c:pt idx="4">
                  <c:v>-0.50934579439252337</c:v>
                </c:pt>
                <c:pt idx="5">
                  <c:v>-0.53667953667953672</c:v>
                </c:pt>
                <c:pt idx="6">
                  <c:v>-0.50649350649350655</c:v>
                </c:pt>
                <c:pt idx="7">
                  <c:v>-0.82950819672131149</c:v>
                </c:pt>
                <c:pt idx="12">
                  <c:v>1.2535573926006238E-2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F9-4740-911F-FD771691E5D0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-0.25765738032938279</c:v>
                </c:pt>
                <c:pt idx="1">
                  <c:v>-0.29149519890260633</c:v>
                </c:pt>
                <c:pt idx="2">
                  <c:v>-0.46081197105359994</c:v>
                </c:pt>
                <c:pt idx="3">
                  <c:v>-0.54386631219141668</c:v>
                </c:pt>
                <c:pt idx="4">
                  <c:v>-0.65116279069767447</c:v>
                </c:pt>
                <c:pt idx="5">
                  <c:v>-0.73333333333333339</c:v>
                </c:pt>
                <c:pt idx="6">
                  <c:v>-0.78449905482041582</c:v>
                </c:pt>
                <c:pt idx="7">
                  <c:v>-0.8</c:v>
                </c:pt>
                <c:pt idx="12">
                  <c:v>-0.39391604137091862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F9-4740-911F-FD771691E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17-4D28-961F-15321C2D60F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101909</c:v>
                </c:pt>
                <c:pt idx="1">
                  <c:v>100001</c:v>
                </c:pt>
                <c:pt idx="2">
                  <c:v>119259</c:v>
                </c:pt>
                <c:pt idx="3">
                  <c:v>107270</c:v>
                </c:pt>
                <c:pt idx="4">
                  <c:v>104348</c:v>
                </c:pt>
                <c:pt idx="5">
                  <c:v>109110</c:v>
                </c:pt>
                <c:pt idx="6">
                  <c:v>112094</c:v>
                </c:pt>
                <c:pt idx="7">
                  <c:v>119564</c:v>
                </c:pt>
                <c:pt idx="8">
                  <c:v>99309</c:v>
                </c:pt>
                <c:pt idx="9">
                  <c:v>109838</c:v>
                </c:pt>
                <c:pt idx="10">
                  <c:v>107365</c:v>
                </c:pt>
                <c:pt idx="11">
                  <c:v>109344</c:v>
                </c:pt>
                <c:pt idx="12">
                  <c:v>1299411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17-4D28-961F-15321C2D60FF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17-4D28-961F-15321C2D60FF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72992</c:v>
                </c:pt>
                <c:pt idx="1">
                  <c:v>88104</c:v>
                </c:pt>
                <c:pt idx="2">
                  <c:v>104660</c:v>
                </c:pt>
                <c:pt idx="3">
                  <c:v>110839</c:v>
                </c:pt>
                <c:pt idx="4">
                  <c:v>97379</c:v>
                </c:pt>
                <c:pt idx="5">
                  <c:v>99145</c:v>
                </c:pt>
                <c:pt idx="6">
                  <c:v>119732</c:v>
                </c:pt>
                <c:pt idx="7">
                  <c:v>117894</c:v>
                </c:pt>
                <c:pt idx="8">
                  <c:v>103298</c:v>
                </c:pt>
                <c:pt idx="9">
                  <c:v>113209</c:v>
                </c:pt>
                <c:pt idx="10">
                  <c:v>107366</c:v>
                </c:pt>
                <c:pt idx="11">
                  <c:v>108917</c:v>
                </c:pt>
                <c:pt idx="12">
                  <c:v>1243535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17-4D28-961F-15321C2D60FF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17-4D28-961F-15321C2D60F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17-4D28-961F-15321C2D60FF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17-4D28-961F-15321C2D60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817-4D28-961F-15321C2D60F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12">
                  <c:v>922227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17-4D28-961F-15321C2D6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17-4D28-961F-15321C2D60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17-4D28-961F-15321C2D60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17-4D28-961F-15321C2D60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17-4D28-961F-15321C2D60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17-4D28-961F-15321C2D60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17-4D28-961F-15321C2D60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17-4D28-961F-15321C2D60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17-4D28-961F-15321C2D60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17-4D28-961F-15321C2D60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17-4D28-961F-15321C2D60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17-4D28-961F-15321C2D60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17-4D28-961F-15321C2D60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17-4D28-961F-15321C2D60FF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3.3291881676733581E-4</c:v>
                </c:pt>
                <c:pt idx="1">
                  <c:v>9.8587689507012577E-2</c:v>
                </c:pt>
                <c:pt idx="2">
                  <c:v>7.5724298452088279E-2</c:v>
                </c:pt>
                <c:pt idx="3">
                  <c:v>5.6775405000841772E-3</c:v>
                </c:pt>
                <c:pt idx="4">
                  <c:v>0.14477605762066403</c:v>
                </c:pt>
                <c:pt idx="5">
                  <c:v>3.2846316403118747E-2</c:v>
                </c:pt>
                <c:pt idx="6">
                  <c:v>7.3721527962421263E-2</c:v>
                </c:pt>
                <c:pt idx="7">
                  <c:v>8.0344529397159192E-2</c:v>
                </c:pt>
                <c:pt idx="12">
                  <c:v>6.3052792593198737E-2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17-4D28-961F-15321C2D60FF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2.4727943557487642E-3</c:v>
                </c:pt>
                <c:pt idx="1">
                  <c:v>0.12244877551224498</c:v>
                </c:pt>
                <c:pt idx="2">
                  <c:v>3.084043971524153E-2</c:v>
                </c:pt>
                <c:pt idx="3">
                  <c:v>5.8469283117367432E-2</c:v>
                </c:pt>
                <c:pt idx="4">
                  <c:v>6.0125733123778113E-2</c:v>
                </c:pt>
                <c:pt idx="5">
                  <c:v>3.9226468701310635E-2</c:v>
                </c:pt>
                <c:pt idx="6">
                  <c:v>8.0771495352115252E-2</c:v>
                </c:pt>
                <c:pt idx="7">
                  <c:v>5.5342745307952246E-2</c:v>
                </c:pt>
                <c:pt idx="12">
                  <c:v>5.5717155760083736E-2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817-4D28-961F-15321C2D6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7-4CED-A354-16C26B0CFBD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55770</c:v>
                </c:pt>
                <c:pt idx="1">
                  <c:v>56004</c:v>
                </c:pt>
                <c:pt idx="2">
                  <c:v>64313</c:v>
                </c:pt>
                <c:pt idx="3">
                  <c:v>60413</c:v>
                </c:pt>
                <c:pt idx="4">
                  <c:v>56710</c:v>
                </c:pt>
                <c:pt idx="5">
                  <c:v>61027</c:v>
                </c:pt>
                <c:pt idx="6">
                  <c:v>62023</c:v>
                </c:pt>
                <c:pt idx="7">
                  <c:v>64060</c:v>
                </c:pt>
                <c:pt idx="8">
                  <c:v>56373</c:v>
                </c:pt>
                <c:pt idx="9">
                  <c:v>65787</c:v>
                </c:pt>
                <c:pt idx="10">
                  <c:v>63841</c:v>
                </c:pt>
                <c:pt idx="11">
                  <c:v>63674</c:v>
                </c:pt>
                <c:pt idx="12">
                  <c:v>729995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7-4CED-A354-16C26B0CFBDE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47-4CED-A354-16C26B0CFBDE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40098</c:v>
                </c:pt>
                <c:pt idx="1">
                  <c:v>51286</c:v>
                </c:pt>
                <c:pt idx="2">
                  <c:v>60604</c:v>
                </c:pt>
                <c:pt idx="3">
                  <c:v>66573</c:v>
                </c:pt>
                <c:pt idx="4">
                  <c:v>59315</c:v>
                </c:pt>
                <c:pt idx="5">
                  <c:v>62022</c:v>
                </c:pt>
                <c:pt idx="6">
                  <c:v>71116</c:v>
                </c:pt>
                <c:pt idx="7">
                  <c:v>71571</c:v>
                </c:pt>
                <c:pt idx="8">
                  <c:v>64404</c:v>
                </c:pt>
                <c:pt idx="9">
                  <c:v>71237</c:v>
                </c:pt>
                <c:pt idx="10">
                  <c:v>65777</c:v>
                </c:pt>
                <c:pt idx="11">
                  <c:v>68554</c:v>
                </c:pt>
                <c:pt idx="12">
                  <c:v>752557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47-4CED-A354-16C26B0CFBDE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7-4CED-A354-16C26B0CFBD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63291</c:v>
                </c:pt>
                <c:pt idx="1">
                  <c:v>61780</c:v>
                </c:pt>
                <c:pt idx="2">
                  <c:v>67669</c:v>
                </c:pt>
                <c:pt idx="3">
                  <c:v>68688</c:v>
                </c:pt>
                <c:pt idx="4">
                  <c:v>62382</c:v>
                </c:pt>
                <c:pt idx="5">
                  <c:v>67287</c:v>
                </c:pt>
                <c:pt idx="6">
                  <c:v>70310</c:v>
                </c:pt>
                <c:pt idx="7">
                  <c:v>69694</c:v>
                </c:pt>
                <c:pt idx="8">
                  <c:v>67208</c:v>
                </c:pt>
                <c:pt idx="9">
                  <c:v>73508</c:v>
                </c:pt>
                <c:pt idx="10">
                  <c:v>71022</c:v>
                </c:pt>
                <c:pt idx="11">
                  <c:v>67674</c:v>
                </c:pt>
                <c:pt idx="12">
                  <c:v>810513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47-4CED-A354-16C26B0CFBDE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47-4CED-A354-16C26B0CFB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A47-4CED-A354-16C26B0CFBD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62071</c:v>
                </c:pt>
                <c:pt idx="1">
                  <c:v>67703</c:v>
                </c:pt>
                <c:pt idx="2">
                  <c:v>75940</c:v>
                </c:pt>
                <c:pt idx="3">
                  <c:v>67726</c:v>
                </c:pt>
                <c:pt idx="4">
                  <c:v>68445</c:v>
                </c:pt>
                <c:pt idx="5">
                  <c:v>70894</c:v>
                </c:pt>
                <c:pt idx="6">
                  <c:v>76375</c:v>
                </c:pt>
                <c:pt idx="7">
                  <c:v>78502</c:v>
                </c:pt>
                <c:pt idx="12">
                  <c:v>567656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A47-4CED-A354-16C26B0CF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47-4CED-A354-16C26B0CFB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47-4CED-A354-16C26B0CFB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47-4CED-A354-16C26B0CFB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47-4CED-A354-16C26B0CFB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47-4CED-A354-16C26B0CFB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47-4CED-A354-16C26B0CFB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47-4CED-A354-16C26B0CFB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47-4CED-A354-16C26B0CFB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47-4CED-A354-16C26B0CFB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47-4CED-A354-16C26B0CFB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47-4CED-A354-16C26B0CFB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47-4CED-A354-16C26B0CFB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47-4CED-A354-16C26B0CFBDE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-1.9276042407293303E-2</c:v>
                </c:pt>
                <c:pt idx="1">
                  <c:v>9.5872450631272255E-2</c:v>
                </c:pt>
                <c:pt idx="2">
                  <c:v>0.12222731235868722</c:v>
                </c:pt>
                <c:pt idx="3">
                  <c:v>-1.4005357558816711E-2</c:v>
                </c:pt>
                <c:pt idx="4">
                  <c:v>9.7191497547369332E-2</c:v>
                </c:pt>
                <c:pt idx="5">
                  <c:v>5.3606194361466519E-2</c:v>
                </c:pt>
                <c:pt idx="6">
                  <c:v>8.6260844830038375E-2</c:v>
                </c:pt>
                <c:pt idx="7">
                  <c:v>0.12638103710505932</c:v>
                </c:pt>
                <c:pt idx="12">
                  <c:v>6.8828716195224571E-2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A47-4CED-A354-16C26B0CFBDE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0.11298188990496683</c:v>
                </c:pt>
                <c:pt idx="1">
                  <c:v>0.20889579315763163</c:v>
                </c:pt>
                <c:pt idx="2">
                  <c:v>0.1807877101052664</c:v>
                </c:pt>
                <c:pt idx="3">
                  <c:v>0.12105010510982739</c:v>
                </c:pt>
                <c:pt idx="4">
                  <c:v>0.20692999470992768</c:v>
                </c:pt>
                <c:pt idx="5">
                  <c:v>0.16168253396037824</c:v>
                </c:pt>
                <c:pt idx="6">
                  <c:v>0.23139802976315238</c:v>
                </c:pt>
                <c:pt idx="7">
                  <c:v>0.22544489541055257</c:v>
                </c:pt>
                <c:pt idx="12">
                  <c:v>0.18182878081279141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A47-4CED-A354-16C26B0CF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27-4D70-A723-5FF1DA6D110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41416</c:v>
                </c:pt>
                <c:pt idx="1">
                  <c:v>40123</c:v>
                </c:pt>
                <c:pt idx="2">
                  <c:v>46468</c:v>
                </c:pt>
                <c:pt idx="3">
                  <c:v>46582</c:v>
                </c:pt>
                <c:pt idx="4">
                  <c:v>43259</c:v>
                </c:pt>
                <c:pt idx="5">
                  <c:v>46381</c:v>
                </c:pt>
                <c:pt idx="6">
                  <c:v>48897</c:v>
                </c:pt>
                <c:pt idx="7">
                  <c:v>50189</c:v>
                </c:pt>
                <c:pt idx="8">
                  <c:v>44069</c:v>
                </c:pt>
                <c:pt idx="9">
                  <c:v>50834</c:v>
                </c:pt>
                <c:pt idx="10">
                  <c:v>47158</c:v>
                </c:pt>
                <c:pt idx="11">
                  <c:v>46919</c:v>
                </c:pt>
                <c:pt idx="12">
                  <c:v>552295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27-4D70-A723-5FF1DA6D1101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27-4D70-A723-5FF1DA6D1101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32265</c:v>
                </c:pt>
                <c:pt idx="1">
                  <c:v>39485</c:v>
                </c:pt>
                <c:pt idx="2">
                  <c:v>44785</c:v>
                </c:pt>
                <c:pt idx="3">
                  <c:v>48283</c:v>
                </c:pt>
                <c:pt idx="4">
                  <c:v>46145</c:v>
                </c:pt>
                <c:pt idx="5">
                  <c:v>46624</c:v>
                </c:pt>
                <c:pt idx="6">
                  <c:v>54466</c:v>
                </c:pt>
                <c:pt idx="7">
                  <c:v>54395</c:v>
                </c:pt>
                <c:pt idx="8">
                  <c:v>49072</c:v>
                </c:pt>
                <c:pt idx="9">
                  <c:v>54881</c:v>
                </c:pt>
                <c:pt idx="10">
                  <c:v>50351</c:v>
                </c:pt>
                <c:pt idx="11">
                  <c:v>52615</c:v>
                </c:pt>
                <c:pt idx="12">
                  <c:v>573367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27-4D70-A723-5FF1DA6D1101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27-4D70-A723-5FF1DA6D110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48326</c:v>
                </c:pt>
                <c:pt idx="1">
                  <c:v>45827</c:v>
                </c:pt>
                <c:pt idx="2">
                  <c:v>48639</c:v>
                </c:pt>
                <c:pt idx="3">
                  <c:v>50475</c:v>
                </c:pt>
                <c:pt idx="4">
                  <c:v>48589</c:v>
                </c:pt>
                <c:pt idx="5">
                  <c:v>50600</c:v>
                </c:pt>
                <c:pt idx="6">
                  <c:v>53655</c:v>
                </c:pt>
                <c:pt idx="7">
                  <c:v>55335</c:v>
                </c:pt>
                <c:pt idx="8">
                  <c:v>51415</c:v>
                </c:pt>
                <c:pt idx="9">
                  <c:v>55616</c:v>
                </c:pt>
                <c:pt idx="10">
                  <c:v>49722</c:v>
                </c:pt>
                <c:pt idx="11">
                  <c:v>51027</c:v>
                </c:pt>
                <c:pt idx="12">
                  <c:v>609226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27-4D70-A723-5FF1DA6D1101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27-4D70-A723-5FF1DA6D11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D27-4D70-A723-5FF1DA6D110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49957</c:v>
                </c:pt>
                <c:pt idx="1">
                  <c:v>50552</c:v>
                </c:pt>
                <c:pt idx="2">
                  <c:v>55860</c:v>
                </c:pt>
                <c:pt idx="3">
                  <c:v>50481</c:v>
                </c:pt>
                <c:pt idx="4">
                  <c:v>52392</c:v>
                </c:pt>
                <c:pt idx="5">
                  <c:v>52676</c:v>
                </c:pt>
                <c:pt idx="6">
                  <c:v>57122</c:v>
                </c:pt>
                <c:pt idx="7">
                  <c:v>59369</c:v>
                </c:pt>
                <c:pt idx="12">
                  <c:v>428409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27-4D70-A723-5FF1DA6D1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27-4D70-A723-5FF1DA6D11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27-4D70-A723-5FF1DA6D11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27-4D70-A723-5FF1DA6D11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27-4D70-A723-5FF1DA6D11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27-4D70-A723-5FF1DA6D11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27-4D70-A723-5FF1DA6D11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27-4D70-A723-5FF1DA6D11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27-4D70-A723-5FF1DA6D11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27-4D70-A723-5FF1DA6D11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27-4D70-A723-5FF1DA6D11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27-4D70-A723-5FF1DA6D11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27-4D70-A723-5FF1DA6D11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27-4D70-A723-5FF1DA6D1101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3.374994826801303E-2</c:v>
                </c:pt>
                <c:pt idx="1">
                  <c:v>0.1031051563488774</c:v>
                </c:pt>
                <c:pt idx="2">
                  <c:v>0.14846111145377172</c:v>
                </c:pt>
                <c:pt idx="3">
                  <c:v>1.188707280832535E-4</c:v>
                </c:pt>
                <c:pt idx="4">
                  <c:v>7.8268743954392983E-2</c:v>
                </c:pt>
                <c:pt idx="5">
                  <c:v>4.1027667984189664E-2</c:v>
                </c:pt>
                <c:pt idx="6">
                  <c:v>6.46165315441245E-2</c:v>
                </c:pt>
                <c:pt idx="7">
                  <c:v>7.2901418631968973E-2</c:v>
                </c:pt>
                <c:pt idx="12">
                  <c:v>6.7164699610906542E-2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27-4D70-A723-5FF1DA6D1101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0.20622464747923508</c:v>
                </c:pt>
                <c:pt idx="1">
                  <c:v>0.25992572838521544</c:v>
                </c:pt>
                <c:pt idx="2">
                  <c:v>0.20211758629594567</c:v>
                </c:pt>
                <c:pt idx="3">
                  <c:v>8.3701859087200958E-2</c:v>
                </c:pt>
                <c:pt idx="4">
                  <c:v>0.21112369680297749</c:v>
                </c:pt>
                <c:pt idx="5">
                  <c:v>0.135723679955154</c:v>
                </c:pt>
                <c:pt idx="6">
                  <c:v>0.16821072867456088</c:v>
                </c:pt>
                <c:pt idx="7">
                  <c:v>0.18290860547131849</c:v>
                </c:pt>
                <c:pt idx="12">
                  <c:v>0.17916683869369554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D27-4D70-A723-5FF1DA6D1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20-496A-B0C2-61B8CBBD68D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14354</c:v>
                </c:pt>
                <c:pt idx="1">
                  <c:v>15881</c:v>
                </c:pt>
                <c:pt idx="2">
                  <c:v>17845</c:v>
                </c:pt>
                <c:pt idx="3">
                  <c:v>13831</c:v>
                </c:pt>
                <c:pt idx="4">
                  <c:v>13451</c:v>
                </c:pt>
                <c:pt idx="5">
                  <c:v>14646</c:v>
                </c:pt>
                <c:pt idx="6">
                  <c:v>13126</c:v>
                </c:pt>
                <c:pt idx="7">
                  <c:v>13871</c:v>
                </c:pt>
                <c:pt idx="8">
                  <c:v>12304</c:v>
                </c:pt>
                <c:pt idx="9">
                  <c:v>14953</c:v>
                </c:pt>
                <c:pt idx="10">
                  <c:v>16683</c:v>
                </c:pt>
                <c:pt idx="11">
                  <c:v>16755</c:v>
                </c:pt>
                <c:pt idx="12">
                  <c:v>177700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20-496A-B0C2-61B8CBBD68D3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20-496A-B0C2-61B8CBBD68D3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7833</c:v>
                </c:pt>
                <c:pt idx="1">
                  <c:v>11801</c:v>
                </c:pt>
                <c:pt idx="2">
                  <c:v>15819</c:v>
                </c:pt>
                <c:pt idx="3">
                  <c:v>18290</c:v>
                </c:pt>
                <c:pt idx="4">
                  <c:v>13170</c:v>
                </c:pt>
                <c:pt idx="5">
                  <c:v>15398</c:v>
                </c:pt>
                <c:pt idx="6">
                  <c:v>16650</c:v>
                </c:pt>
                <c:pt idx="7">
                  <c:v>17176</c:v>
                </c:pt>
                <c:pt idx="8">
                  <c:v>15332</c:v>
                </c:pt>
                <c:pt idx="9">
                  <c:v>16356</c:v>
                </c:pt>
                <c:pt idx="10">
                  <c:v>15426</c:v>
                </c:pt>
                <c:pt idx="11">
                  <c:v>15939</c:v>
                </c:pt>
                <c:pt idx="12">
                  <c:v>179190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20-496A-B0C2-61B8CBBD68D3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20-496A-B0C2-61B8CBBD68D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14965</c:v>
                </c:pt>
                <c:pt idx="1">
                  <c:v>15953</c:v>
                </c:pt>
                <c:pt idx="2">
                  <c:v>19030</c:v>
                </c:pt>
                <c:pt idx="3">
                  <c:v>18213</c:v>
                </c:pt>
                <c:pt idx="4">
                  <c:v>13793</c:v>
                </c:pt>
                <c:pt idx="5">
                  <c:v>16687</c:v>
                </c:pt>
                <c:pt idx="6">
                  <c:v>16655</c:v>
                </c:pt>
                <c:pt idx="7">
                  <c:v>14359</c:v>
                </c:pt>
                <c:pt idx="8">
                  <c:v>15793</c:v>
                </c:pt>
                <c:pt idx="9">
                  <c:v>17892</c:v>
                </c:pt>
                <c:pt idx="10">
                  <c:v>21300</c:v>
                </c:pt>
                <c:pt idx="11">
                  <c:v>16647</c:v>
                </c:pt>
                <c:pt idx="12">
                  <c:v>201287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20-496A-B0C2-61B8CBBD68D3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720-496A-B0C2-61B8CBBD68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720-496A-B0C2-61B8CBBD68D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12114</c:v>
                </c:pt>
                <c:pt idx="1">
                  <c:v>17151</c:v>
                </c:pt>
                <c:pt idx="2">
                  <c:v>20080</c:v>
                </c:pt>
                <c:pt idx="3">
                  <c:v>17245</c:v>
                </c:pt>
                <c:pt idx="4">
                  <c:v>16053</c:v>
                </c:pt>
                <c:pt idx="5">
                  <c:v>18218</c:v>
                </c:pt>
                <c:pt idx="6">
                  <c:v>19253</c:v>
                </c:pt>
                <c:pt idx="7">
                  <c:v>19133</c:v>
                </c:pt>
                <c:pt idx="12">
                  <c:v>139247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20-496A-B0C2-61B8CBBD6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20-496A-B0C2-61B8CBBD68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20-496A-B0C2-61B8CBBD68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20-496A-B0C2-61B8CBBD68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20-496A-B0C2-61B8CBBD68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20-496A-B0C2-61B8CBBD68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20-496A-B0C2-61B8CBBD68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20-496A-B0C2-61B8CBBD68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20-496A-B0C2-61B8CBBD68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20-496A-B0C2-61B8CBBD68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20-496A-B0C2-61B8CBBD68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20-496A-B0C2-61B8CBBD68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20-496A-B0C2-61B8CBBD68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20-496A-B0C2-61B8CBBD68D3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-0.19051119278316075</c:v>
                </c:pt>
                <c:pt idx="1">
                  <c:v>7.5095593305334329E-2</c:v>
                </c:pt>
                <c:pt idx="2">
                  <c:v>5.5176037834997471E-2</c:v>
                </c:pt>
                <c:pt idx="3">
                  <c:v>-5.3148849722725489E-2</c:v>
                </c:pt>
                <c:pt idx="4">
                  <c:v>0.16385122888421666</c:v>
                </c:pt>
                <c:pt idx="5">
                  <c:v>9.1748067357823482E-2</c:v>
                </c:pt>
                <c:pt idx="6">
                  <c:v>0.15598919243470433</c:v>
                </c:pt>
                <c:pt idx="7">
                  <c:v>0.33247440629570302</c:v>
                </c:pt>
                <c:pt idx="12">
                  <c:v>7.3980949442751909E-2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720-496A-B0C2-61B8CBBD68D3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-0.15605406158562074</c:v>
                </c:pt>
                <c:pt idx="1">
                  <c:v>7.9969775203072802E-2</c:v>
                </c:pt>
                <c:pt idx="2">
                  <c:v>0.12524516671336516</c:v>
                </c:pt>
                <c:pt idx="3">
                  <c:v>0.2468368158484564</c:v>
                </c:pt>
                <c:pt idx="4">
                  <c:v>0.19344286670136057</c:v>
                </c:pt>
                <c:pt idx="5">
                  <c:v>0.24388911648231604</c:v>
                </c:pt>
                <c:pt idx="6">
                  <c:v>0.46678348316318763</c:v>
                </c:pt>
                <c:pt idx="7">
                  <c:v>0.37935260615672983</c:v>
                </c:pt>
                <c:pt idx="12">
                  <c:v>0.19009444040852963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720-496A-B0C2-61B8CBBD6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35-4CB7-99E9-1BC89DADD1B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46139</c:v>
                </c:pt>
                <c:pt idx="1">
                  <c:v>43997</c:v>
                </c:pt>
                <c:pt idx="2">
                  <c:v>54946</c:v>
                </c:pt>
                <c:pt idx="3">
                  <c:v>46857</c:v>
                </c:pt>
                <c:pt idx="4">
                  <c:v>47638</c:v>
                </c:pt>
                <c:pt idx="5">
                  <c:v>48083</c:v>
                </c:pt>
                <c:pt idx="6">
                  <c:v>50071</c:v>
                </c:pt>
                <c:pt idx="7">
                  <c:v>55504</c:v>
                </c:pt>
                <c:pt idx="8">
                  <c:v>42936</c:v>
                </c:pt>
                <c:pt idx="9">
                  <c:v>44051</c:v>
                </c:pt>
                <c:pt idx="10">
                  <c:v>43524</c:v>
                </c:pt>
                <c:pt idx="11">
                  <c:v>45670</c:v>
                </c:pt>
                <c:pt idx="12">
                  <c:v>569416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35-4CB7-99E9-1BC89DADD1B5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35-4CB7-99E9-1BC89DADD1B5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32894</c:v>
                </c:pt>
                <c:pt idx="1">
                  <c:v>36818</c:v>
                </c:pt>
                <c:pt idx="2">
                  <c:v>44056</c:v>
                </c:pt>
                <c:pt idx="3">
                  <c:v>44266</c:v>
                </c:pt>
                <c:pt idx="4">
                  <c:v>38064</c:v>
                </c:pt>
                <c:pt idx="5">
                  <c:v>37123</c:v>
                </c:pt>
                <c:pt idx="6">
                  <c:v>48616</c:v>
                </c:pt>
                <c:pt idx="7">
                  <c:v>46323</c:v>
                </c:pt>
                <c:pt idx="8">
                  <c:v>38894</c:v>
                </c:pt>
                <c:pt idx="9">
                  <c:v>41972</c:v>
                </c:pt>
                <c:pt idx="10">
                  <c:v>41589</c:v>
                </c:pt>
                <c:pt idx="11">
                  <c:v>40363</c:v>
                </c:pt>
                <c:pt idx="12">
                  <c:v>490978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35-4CB7-99E9-1BC89DADD1B5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35-4CB7-99E9-1BC89DADD1B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38836</c:v>
                </c:pt>
                <c:pt idx="1">
                  <c:v>40393</c:v>
                </c:pt>
                <c:pt idx="2">
                  <c:v>46614</c:v>
                </c:pt>
                <c:pt idx="3">
                  <c:v>44213</c:v>
                </c:pt>
                <c:pt idx="4">
                  <c:v>34250</c:v>
                </c:pt>
                <c:pt idx="5">
                  <c:v>42497</c:v>
                </c:pt>
                <c:pt idx="6">
                  <c:v>42520</c:v>
                </c:pt>
                <c:pt idx="7">
                  <c:v>47103</c:v>
                </c:pt>
                <c:pt idx="8">
                  <c:v>40104</c:v>
                </c:pt>
                <c:pt idx="9">
                  <c:v>46013</c:v>
                </c:pt>
                <c:pt idx="10">
                  <c:v>42977</c:v>
                </c:pt>
                <c:pt idx="11">
                  <c:v>43945</c:v>
                </c:pt>
                <c:pt idx="12">
                  <c:v>509465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35-4CB7-99E9-1BC89DADD1B5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35-4CB7-99E9-1BC89DADD1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435-4CB7-99E9-1BC89DADD1B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40090</c:v>
                </c:pt>
                <c:pt idx="1">
                  <c:v>44543</c:v>
                </c:pt>
                <c:pt idx="2">
                  <c:v>46997</c:v>
                </c:pt>
                <c:pt idx="3">
                  <c:v>45816</c:v>
                </c:pt>
                <c:pt idx="4">
                  <c:v>42177</c:v>
                </c:pt>
                <c:pt idx="5">
                  <c:v>42496</c:v>
                </c:pt>
                <c:pt idx="6">
                  <c:v>44773</c:v>
                </c:pt>
                <c:pt idx="7">
                  <c:v>47679</c:v>
                </c:pt>
                <c:pt idx="12">
                  <c:v>354571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35-4CB7-99E9-1BC89DADD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35-4CB7-99E9-1BC89DADD1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35-4CB7-99E9-1BC89DADD1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35-4CB7-99E9-1BC89DADD1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35-4CB7-99E9-1BC89DADD1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35-4CB7-99E9-1BC89DADD1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35-4CB7-99E9-1BC89DADD1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35-4CB7-99E9-1BC89DADD1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35-4CB7-99E9-1BC89DADD1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35-4CB7-99E9-1BC89DADD1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35-4CB7-99E9-1BC89DADD1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35-4CB7-99E9-1BC89DADD1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35-4CB7-99E9-1BC89DADD1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35-4CB7-99E9-1BC89DADD1B5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3.2289628180039109E-2</c:v>
                </c:pt>
                <c:pt idx="1">
                  <c:v>0.10274057386180768</c:v>
                </c:pt>
                <c:pt idx="2">
                  <c:v>8.2164156691122425E-3</c:v>
                </c:pt>
                <c:pt idx="3">
                  <c:v>3.6256304706760556E-2</c:v>
                </c:pt>
                <c:pt idx="4">
                  <c:v>0.2314452554744526</c:v>
                </c:pt>
                <c:pt idx="5">
                  <c:v>-2.3531072781635132E-5</c:v>
                </c:pt>
                <c:pt idx="6">
                  <c:v>5.2986829727187157E-2</c:v>
                </c:pt>
                <c:pt idx="7">
                  <c:v>1.2228520476402771E-2</c:v>
                </c:pt>
                <c:pt idx="12">
                  <c:v>5.3934594829174953E-2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35-4CB7-99E9-1BC89DADD1B5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-0.13110383840135242</c:v>
                </c:pt>
                <c:pt idx="1">
                  <c:v>1.2409937041161889E-2</c:v>
                </c:pt>
                <c:pt idx="2">
                  <c:v>-0.14466931168783892</c:v>
                </c:pt>
                <c:pt idx="3">
                  <c:v>-2.221653114796085E-2</c:v>
                </c:pt>
                <c:pt idx="4">
                  <c:v>-0.11463537512070199</c:v>
                </c:pt>
                <c:pt idx="5">
                  <c:v>-0.11619491296300144</c:v>
                </c:pt>
                <c:pt idx="6">
                  <c:v>-0.10580975015478022</c:v>
                </c:pt>
                <c:pt idx="7">
                  <c:v>-0.14098083021043528</c:v>
                </c:pt>
                <c:pt idx="12">
                  <c:v>-9.8322885806197302E-2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435-4CB7-99E9-1BC89DADD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1319978</c:v>
                </c:pt>
                <c:pt idx="1">
                  <c:v>1243535</c:v>
                </c:pt>
                <c:pt idx="2">
                  <c:v>492258</c:v>
                </c:pt>
                <c:pt idx="3">
                  <c:v>375345</c:v>
                </c:pt>
                <c:pt idx="4">
                  <c:v>1299411</c:v>
                </c:pt>
                <c:pt idx="5">
                  <c:v>1322486</c:v>
                </c:pt>
                <c:pt idx="6">
                  <c:v>1360793</c:v>
                </c:pt>
                <c:pt idx="7">
                  <c:v>1347211</c:v>
                </c:pt>
                <c:pt idx="8">
                  <c:v>1241852</c:v>
                </c:pt>
                <c:pt idx="9">
                  <c:v>1207652</c:v>
                </c:pt>
                <c:pt idx="10">
                  <c:v>1179248</c:v>
                </c:pt>
                <c:pt idx="11">
                  <c:v>1140909</c:v>
                </c:pt>
                <c:pt idx="12">
                  <c:v>1138202</c:v>
                </c:pt>
                <c:pt idx="13">
                  <c:v>1027823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E0-42A6-B5D4-E37AF6536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6.1472334916186533E-2</c:v>
                </c:pt>
                <c:pt idx="1">
                  <c:v>1.5261854555944239</c:v>
                </c:pt>
                <c:pt idx="2">
                  <c:v>0.31148143707788845</c:v>
                </c:pt>
                <c:pt idx="3">
                  <c:v>-0.71114220212080703</c:v>
                </c:pt>
                <c:pt idx="4">
                  <c:v>-1.7448199829714683E-2</c:v>
                </c:pt>
                <c:pt idx="5">
                  <c:v>-2.8150497540772146E-2</c:v>
                </c:pt>
                <c:pt idx="6">
                  <c:v>1.008156851450881E-2</c:v>
                </c:pt>
                <c:pt idx="7">
                  <c:v>8.4840222506385565E-2</c:v>
                </c:pt>
                <c:pt idx="8">
                  <c:v>2.8319416520653284E-2</c:v>
                </c:pt>
                <c:pt idx="9">
                  <c:v>2.4086536504619893E-2</c:v>
                </c:pt>
                <c:pt idx="10">
                  <c:v>3.3603907060072213E-2</c:v>
                </c:pt>
                <c:pt idx="11">
                  <c:v>2.3783124612326567E-3</c:v>
                </c:pt>
                <c:pt idx="12">
                  <c:v>0.10739105857720643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E0-42A6-B5D4-E37AF6536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B8-4C96-8D3B-B13A083BECB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4903</c:v>
                </c:pt>
                <c:pt idx="1">
                  <c:v>6262</c:v>
                </c:pt>
                <c:pt idx="2">
                  <c:v>7306</c:v>
                </c:pt>
                <c:pt idx="3">
                  <c:v>14185</c:v>
                </c:pt>
                <c:pt idx="4">
                  <c:v>9119</c:v>
                </c:pt>
                <c:pt idx="5">
                  <c:v>13027</c:v>
                </c:pt>
                <c:pt idx="6">
                  <c:v>15713</c:v>
                </c:pt>
                <c:pt idx="7">
                  <c:v>21245</c:v>
                </c:pt>
                <c:pt idx="8">
                  <c:v>9328</c:v>
                </c:pt>
                <c:pt idx="9">
                  <c:v>10671</c:v>
                </c:pt>
                <c:pt idx="10">
                  <c:v>7624</c:v>
                </c:pt>
                <c:pt idx="11">
                  <c:v>8436</c:v>
                </c:pt>
                <c:pt idx="12">
                  <c:v>127819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B8-4C96-8D3B-B13A083BECB2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B8-4C96-8D3B-B13A083BECB2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4149</c:v>
                </c:pt>
                <c:pt idx="1">
                  <c:v>5940</c:v>
                </c:pt>
                <c:pt idx="2">
                  <c:v>5677</c:v>
                </c:pt>
                <c:pt idx="3">
                  <c:v>13370</c:v>
                </c:pt>
                <c:pt idx="4">
                  <c:v>10229</c:v>
                </c:pt>
                <c:pt idx="5">
                  <c:v>11920</c:v>
                </c:pt>
                <c:pt idx="6">
                  <c:v>18621</c:v>
                </c:pt>
                <c:pt idx="7">
                  <c:v>19560</c:v>
                </c:pt>
                <c:pt idx="8">
                  <c:v>11009</c:v>
                </c:pt>
                <c:pt idx="9">
                  <c:v>9548</c:v>
                </c:pt>
                <c:pt idx="10">
                  <c:v>5905</c:v>
                </c:pt>
                <c:pt idx="11">
                  <c:v>8023</c:v>
                </c:pt>
                <c:pt idx="12">
                  <c:v>123951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B8-4C96-8D3B-B13A083BECB2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B8-4C96-8D3B-B13A083BECB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5690</c:v>
                </c:pt>
                <c:pt idx="1">
                  <c:v>4224</c:v>
                </c:pt>
                <c:pt idx="2">
                  <c:v>6239</c:v>
                </c:pt>
                <c:pt idx="3">
                  <c:v>12713</c:v>
                </c:pt>
                <c:pt idx="4">
                  <c:v>8043</c:v>
                </c:pt>
                <c:pt idx="5">
                  <c:v>12303</c:v>
                </c:pt>
                <c:pt idx="6">
                  <c:v>14490</c:v>
                </c:pt>
                <c:pt idx="7">
                  <c:v>19950</c:v>
                </c:pt>
                <c:pt idx="8">
                  <c:v>10743</c:v>
                </c:pt>
                <c:pt idx="9">
                  <c:v>10093</c:v>
                </c:pt>
                <c:pt idx="10">
                  <c:v>7021</c:v>
                </c:pt>
                <c:pt idx="11">
                  <c:v>7457</c:v>
                </c:pt>
                <c:pt idx="12">
                  <c:v>118966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B8-4C96-8D3B-B13A083BECB2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B8-4C96-8D3B-B13A083BEC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B8-4C96-8D3B-B13A083BECB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4403</c:v>
                </c:pt>
                <c:pt idx="1">
                  <c:v>4931</c:v>
                </c:pt>
                <c:pt idx="2">
                  <c:v>8729</c:v>
                </c:pt>
                <c:pt idx="3">
                  <c:v>8246</c:v>
                </c:pt>
                <c:pt idx="4">
                  <c:v>9596</c:v>
                </c:pt>
                <c:pt idx="5">
                  <c:v>10664</c:v>
                </c:pt>
                <c:pt idx="6">
                  <c:v>14582</c:v>
                </c:pt>
                <c:pt idx="7">
                  <c:v>19201</c:v>
                </c:pt>
                <c:pt idx="12">
                  <c:v>80352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B8-4C96-8D3B-B13A083BE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B8-4C96-8D3B-B13A083BEC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B8-4C96-8D3B-B13A083BEC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B8-4C96-8D3B-B13A083BEC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B8-4C96-8D3B-B13A083BEC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B8-4C96-8D3B-B13A083BEC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B8-4C96-8D3B-B13A083BEC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B8-4C96-8D3B-B13A083BEC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B8-4C96-8D3B-B13A083BEC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B8-4C96-8D3B-B13A083BEC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B8-4C96-8D3B-B13A083BEC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B8-4C96-8D3B-B13A083BEC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B8-4C96-8D3B-B13A083BEC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B8-4C96-8D3B-B13A083BECB2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-0.22618629173989457</c:v>
                </c:pt>
                <c:pt idx="1">
                  <c:v>0.16737689393939403</c:v>
                </c:pt>
                <c:pt idx="2">
                  <c:v>0.39910242025965692</c:v>
                </c:pt>
                <c:pt idx="3">
                  <c:v>-0.35137261071344295</c:v>
                </c:pt>
                <c:pt idx="4">
                  <c:v>0.19308715653363162</c:v>
                </c:pt>
                <c:pt idx="5">
                  <c:v>-0.13321953994960578</c:v>
                </c:pt>
                <c:pt idx="6">
                  <c:v>6.3492063492063266E-3</c:v>
                </c:pt>
                <c:pt idx="7">
                  <c:v>-3.7543859649122768E-2</c:v>
                </c:pt>
                <c:pt idx="12">
                  <c:v>-3.9449146463921947E-2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B8-4C96-8D3B-B13A083BECB2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-0.10197838058331632</c:v>
                </c:pt>
                <c:pt idx="1">
                  <c:v>-0.21255190035132543</c:v>
                </c:pt>
                <c:pt idx="2">
                  <c:v>0.19477142075006837</c:v>
                </c:pt>
                <c:pt idx="3">
                  <c:v>-0.41868170602749388</c:v>
                </c:pt>
                <c:pt idx="4">
                  <c:v>5.2308367145520451E-2</c:v>
                </c:pt>
                <c:pt idx="5">
                  <c:v>-0.18139249251554468</c:v>
                </c:pt>
                <c:pt idx="6">
                  <c:v>-7.1978616432253562E-2</c:v>
                </c:pt>
                <c:pt idx="7">
                  <c:v>-9.6210873146622689E-2</c:v>
                </c:pt>
                <c:pt idx="12">
                  <c:v>-0.12432432432432428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B8-4C96-8D3B-B13A083BE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810513</c:v>
                </c:pt>
                <c:pt idx="1">
                  <c:v>752557</c:v>
                </c:pt>
                <c:pt idx="2">
                  <c:v>256749</c:v>
                </c:pt>
                <c:pt idx="3">
                  <c:v>206279</c:v>
                </c:pt>
                <c:pt idx="4">
                  <c:v>729995</c:v>
                </c:pt>
                <c:pt idx="5">
                  <c:v>708603</c:v>
                </c:pt>
                <c:pt idx="6">
                  <c:v>722030</c:v>
                </c:pt>
                <c:pt idx="7">
                  <c:v>738826</c:v>
                </c:pt>
                <c:pt idx="8">
                  <c:v>674992</c:v>
                </c:pt>
                <c:pt idx="9">
                  <c:v>642601</c:v>
                </c:pt>
                <c:pt idx="10">
                  <c:v>623830</c:v>
                </c:pt>
                <c:pt idx="11">
                  <c:v>609497</c:v>
                </c:pt>
                <c:pt idx="12">
                  <c:v>614736</c:v>
                </c:pt>
                <c:pt idx="13">
                  <c:v>562934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3-4800-90E5-9CAD98C3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7.7012106724141827E-2</c:v>
                </c:pt>
                <c:pt idx="1">
                  <c:v>1.9311000237586127</c:v>
                </c:pt>
                <c:pt idx="2">
                  <c:v>0.24466862841103554</c:v>
                </c:pt>
                <c:pt idx="3">
                  <c:v>-0.71742409194583523</c:v>
                </c:pt>
                <c:pt idx="4">
                  <c:v>3.0188977466931499E-2</c:v>
                </c:pt>
                <c:pt idx="5">
                  <c:v>-1.8596180214118574E-2</c:v>
                </c:pt>
                <c:pt idx="6">
                  <c:v>-2.2733363471236778E-2</c:v>
                </c:pt>
                <c:pt idx="7">
                  <c:v>9.4570009718633719E-2</c:v>
                </c:pt>
                <c:pt idx="8">
                  <c:v>5.0406084024145592E-2</c:v>
                </c:pt>
                <c:pt idx="9">
                  <c:v>3.0089928345863548E-2</c:v>
                </c:pt>
                <c:pt idx="10">
                  <c:v>2.3516112466509309E-2</c:v>
                </c:pt>
                <c:pt idx="11">
                  <c:v>-8.5223575648734062E-3</c:v>
                </c:pt>
                <c:pt idx="12">
                  <c:v>9.2021444787488305E-2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3-4800-90E5-9CAD98C3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609226</c:v>
                </c:pt>
                <c:pt idx="1">
                  <c:v>573367</c:v>
                </c:pt>
                <c:pt idx="2">
                  <c:v>206077</c:v>
                </c:pt>
                <c:pt idx="3">
                  <c:v>151994</c:v>
                </c:pt>
                <c:pt idx="4">
                  <c:v>552295</c:v>
                </c:pt>
                <c:pt idx="5">
                  <c:v>510204</c:v>
                </c:pt>
                <c:pt idx="6">
                  <c:v>508931</c:v>
                </c:pt>
                <c:pt idx="7">
                  <c:v>529296</c:v>
                </c:pt>
                <c:pt idx="8">
                  <c:v>490647</c:v>
                </c:pt>
                <c:pt idx="9">
                  <c:v>462729</c:v>
                </c:pt>
                <c:pt idx="10">
                  <c:v>441183</c:v>
                </c:pt>
                <c:pt idx="11">
                  <c:v>422920</c:v>
                </c:pt>
                <c:pt idx="12">
                  <c:v>411341</c:v>
                </c:pt>
                <c:pt idx="13">
                  <c:v>386941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8E-4E1A-A8F7-8A5150324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6.254109497058602E-2</c:v>
                </c:pt>
                <c:pt idx="1">
                  <c:v>1.7822949674150923</c:v>
                </c:pt>
                <c:pt idx="2">
                  <c:v>0.35582325618116495</c:v>
                </c:pt>
                <c:pt idx="3">
                  <c:v>-0.72479562552621335</c:v>
                </c:pt>
                <c:pt idx="4">
                  <c:v>8.2498373199739738E-2</c:v>
                </c:pt>
                <c:pt idx="5">
                  <c:v>2.50132139720316E-3</c:v>
                </c:pt>
                <c:pt idx="6">
                  <c:v>-3.8475635561198263E-2</c:v>
                </c:pt>
                <c:pt idx="7">
                  <c:v>7.8771499672880996E-2</c:v>
                </c:pt>
                <c:pt idx="8">
                  <c:v>6.0333370071899539E-2</c:v>
                </c:pt>
                <c:pt idx="9">
                  <c:v>4.8836877214217145E-2</c:v>
                </c:pt>
                <c:pt idx="10">
                  <c:v>4.3183107916390906E-2</c:v>
                </c:pt>
                <c:pt idx="11">
                  <c:v>2.8149394298161434E-2</c:v>
                </c:pt>
                <c:pt idx="12">
                  <c:v>6.3058709208897445E-2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8E-4E1A-A8F7-8A5150324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01-4464-993D-0273897AFEE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201-4464-993D-0273897AFE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201-4464-993D-0273897AFE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201-4464-993D-0273897AFEE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201-4464-993D-0273897AFEE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201-4464-993D-0273897AFEE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201-4464-993D-0273897AFEE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201-4464-993D-0273897AFE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1319978</c:v>
                </c:pt>
                <c:pt idx="1">
                  <c:v>118966</c:v>
                </c:pt>
                <c:pt idx="2">
                  <c:v>1201012</c:v>
                </c:pt>
                <c:pt idx="3">
                  <c:v>634691</c:v>
                </c:pt>
                <c:pt idx="4">
                  <c:v>45133</c:v>
                </c:pt>
                <c:pt idx="5">
                  <c:v>28898</c:v>
                </c:pt>
                <c:pt idx="6">
                  <c:v>55478</c:v>
                </c:pt>
                <c:pt idx="7">
                  <c:v>44187</c:v>
                </c:pt>
                <c:pt idx="8">
                  <c:v>23505</c:v>
                </c:pt>
                <c:pt idx="9">
                  <c:v>26526</c:v>
                </c:pt>
                <c:pt idx="10">
                  <c:v>342594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01-4464-993D-0273897AFEEA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01-4464-993D-0273897AFEEA}"/>
                </c:ext>
              </c:extLst>
            </c:dLbl>
            <c:dLbl>
              <c:idx val="1"/>
              <c:layout>
                <c:manualLayout>
                  <c:x val="-2.517308725280787E-3"/>
                  <c:y val="-0.157197478520313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01-4464-993D-0273897AFEEA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01-4464-993D-0273897AFEEA}"/>
                </c:ext>
              </c:extLst>
            </c:dLbl>
            <c:dLbl>
              <c:idx val="3"/>
              <c:layout>
                <c:manualLayout>
                  <c:x val="-3.7759630879211459E-3"/>
                  <c:y val="-0.3057589339794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01-4464-993D-0273897AFEEA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01-4464-993D-0273897AFEEA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01-4464-993D-0273897AFEEA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01-4464-993D-0273897AFEEA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01-4464-993D-0273897AFEEA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01-4464-993D-0273897AFEEA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01-4464-993D-0273897AFEEA}"/>
                </c:ext>
              </c:extLst>
            </c:dLbl>
            <c:dLbl>
              <c:idx val="10"/>
              <c:layout>
                <c:manualLayout>
                  <c:x val="-6.4241671142883311E-3"/>
                  <c:y val="-0.223868990735132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01-4464-993D-0273897AFEE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6.1472334916186533E-2</c:v>
                </c:pt>
                <c:pt idx="1">
                  <c:v>-4.0217505304515511E-2</c:v>
                </c:pt>
                <c:pt idx="2">
                  <c:v>7.2730585646097135E-2</c:v>
                </c:pt>
                <c:pt idx="3">
                  <c:v>9.0787381952858404E-2</c:v>
                </c:pt>
                <c:pt idx="4">
                  <c:v>0.15512387387387383</c:v>
                </c:pt>
                <c:pt idx="5">
                  <c:v>5.9777028018189737E-2</c:v>
                </c:pt>
                <c:pt idx="6">
                  <c:v>-2.6957818118039101E-2</c:v>
                </c:pt>
                <c:pt idx="7">
                  <c:v>0.13980963190342299</c:v>
                </c:pt>
                <c:pt idx="8">
                  <c:v>4.6666963530302308E-2</c:v>
                </c:pt>
                <c:pt idx="9">
                  <c:v>0.17579787234042543</c:v>
                </c:pt>
                <c:pt idx="10">
                  <c:v>3.6342186460160963E-2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201-4464-993D-0273897AFEE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A201-4464-993D-0273897AFEE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201-4464-993D-0273897AFEE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201-4464-993D-0273897AFEE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201-4464-993D-0273897AFEE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201-4464-993D-0273897AFEE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201-4464-993D-0273897AFEE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201-4464-993D-0273897AFEEA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01-4464-993D-0273897AFEEA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201-4464-993D-0273897AFEEA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201-4464-993D-0273897AFEEA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01-4464-993D-0273897AFEEA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01-4464-993D-0273897AFEEA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01-4464-993D-0273897AFEEA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01-4464-993D-0273897AFEEA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01-4464-993D-0273897AFEEA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201-4464-993D-0273897AFEEA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201-4464-993D-0273897AFEEA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201-4464-993D-0273897AFEE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9.0127259696752518E-2</c:v>
                </c:pt>
                <c:pt idx="2">
                  <c:v>0.9098727403032475</c:v>
                </c:pt>
                <c:pt idx="3">
                  <c:v>0.4808345290603328</c:v>
                </c:pt>
                <c:pt idx="4">
                  <c:v>3.4192236537275621E-2</c:v>
                </c:pt>
                <c:pt idx="5">
                  <c:v>2.1892789122242948E-2</c:v>
                </c:pt>
                <c:pt idx="6">
                  <c:v>4.2029488370260715E-2</c:v>
                </c:pt>
                <c:pt idx="7">
                  <c:v>3.3475557925965432E-2</c:v>
                </c:pt>
                <c:pt idx="8">
                  <c:v>1.7807114967067633E-2</c:v>
                </c:pt>
                <c:pt idx="9">
                  <c:v>2.0095789475279135E-2</c:v>
                </c:pt>
                <c:pt idx="10">
                  <c:v>0.25954523484482317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201-4464-993D-0273897AF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2C-420D-ADCC-4EECDB99321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F2C-420D-ADCC-4EECDB99321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F2C-420D-ADCC-4EECDB99321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F2C-420D-ADCC-4EECDB99321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F2C-420D-ADCC-4EECDB99321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F2C-420D-ADCC-4EECDB99321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F2C-420D-ADCC-4EECDB99321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F2C-420D-ADCC-4EECDB9932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152016</c:v>
                </c:pt>
                <c:pt idx="1">
                  <c:v>20840</c:v>
                </c:pt>
                <c:pt idx="2">
                  <c:v>131176</c:v>
                </c:pt>
                <c:pt idx="3">
                  <c:v>76327</c:v>
                </c:pt>
                <c:pt idx="4">
                  <c:v>3779</c:v>
                </c:pt>
                <c:pt idx="5">
                  <c:v>3914</c:v>
                </c:pt>
                <c:pt idx="6">
                  <c:v>7598</c:v>
                </c:pt>
                <c:pt idx="7">
                  <c:v>4672</c:v>
                </c:pt>
                <c:pt idx="8">
                  <c:v>513</c:v>
                </c:pt>
                <c:pt idx="9">
                  <c:v>63</c:v>
                </c:pt>
                <c:pt idx="10">
                  <c:v>34310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2C-420D-ADCC-4EECDB99321D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498736530114186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2C-420D-ADCC-4EECDB99321D}"/>
                </c:ext>
              </c:extLst>
            </c:dLbl>
            <c:dLbl>
              <c:idx val="1"/>
              <c:layout>
                <c:manualLayout>
                  <c:x val="-7.8209794181455239E-3"/>
                  <c:y val="0.260984670149314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2C-420D-ADCC-4EECDB99321D}"/>
                </c:ext>
              </c:extLst>
            </c:dLbl>
            <c:dLbl>
              <c:idx val="2"/>
              <c:layout>
                <c:manualLayout>
                  <c:x val="-3.7759152420983179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2C-420D-ADCC-4EECDB99321D}"/>
                </c:ext>
              </c:extLst>
            </c:dLbl>
            <c:dLbl>
              <c:idx val="3"/>
              <c:layout>
                <c:manualLayout>
                  <c:x val="-7.7536399835462094E-3"/>
                  <c:y val="-0.281458802612079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2C-420D-ADCC-4EECDB99321D}"/>
                </c:ext>
              </c:extLst>
            </c:dLbl>
            <c:dLbl>
              <c:idx val="4"/>
              <c:layout>
                <c:manualLayout>
                  <c:x val="-6.4950711709962751E-3"/>
                  <c:y val="-0.138019025817261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2C-420D-ADCC-4EECDB99321D}"/>
                </c:ext>
              </c:extLst>
            </c:dLbl>
            <c:dLbl>
              <c:idx val="5"/>
              <c:layout>
                <c:manualLayout>
                  <c:x val="-3.977724741447892E-3"/>
                  <c:y val="-9.8992325207469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2C-420D-ADCC-4EECDB99321D}"/>
                </c:ext>
              </c:extLst>
            </c:dLbl>
            <c:dLbl>
              <c:idx val="6"/>
              <c:layout>
                <c:manualLayout>
                  <c:x val="-3.8432546766976323E-3"/>
                  <c:y val="0.2116021211634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2C-420D-ADCC-4EECDB99321D}"/>
                </c:ext>
              </c:extLst>
            </c:dLbl>
            <c:dLbl>
              <c:idx val="7"/>
              <c:layout>
                <c:manualLayout>
                  <c:x val="-5.2363979562220593E-3"/>
                  <c:y val="-0.103550777957266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2C-420D-ADCC-4EECDB99321D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2C-420D-ADCC-4EECDB99321D}"/>
                </c:ext>
              </c:extLst>
            </c:dLbl>
            <c:dLbl>
              <c:idx val="9"/>
              <c:layout>
                <c:manualLayout>
                  <c:x val="-5.0345884568724856E-3"/>
                  <c:y val="0.169087698624138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2C-420D-ADCC-4EECDB99321D}"/>
                </c:ext>
              </c:extLst>
            </c:dLbl>
            <c:dLbl>
              <c:idx val="10"/>
              <c:layout>
                <c:manualLayout>
                  <c:x val="-3.977724741447892E-3"/>
                  <c:y val="-0.15811237880979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2C-420D-ADCC-4EECDB99321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5.9057120364500282E-2</c:v>
                </c:pt>
                <c:pt idx="1">
                  <c:v>-9.1820281518281255E-2</c:v>
                </c:pt>
                <c:pt idx="2">
                  <c:v>8.776701605413284E-2</c:v>
                </c:pt>
                <c:pt idx="3">
                  <c:v>0.10848570225249432</c:v>
                </c:pt>
                <c:pt idx="4">
                  <c:v>1.3248542660306839E-3</c:v>
                </c:pt>
                <c:pt idx="5">
                  <c:v>8.0618442849254457E-2</c:v>
                </c:pt>
                <c:pt idx="6">
                  <c:v>-8.1923634606089868E-2</c:v>
                </c:pt>
                <c:pt idx="7">
                  <c:v>-4.1050903119868587E-2</c:v>
                </c:pt>
                <c:pt idx="8">
                  <c:v>0.15280898876404492</c:v>
                </c:pt>
                <c:pt idx="9">
                  <c:v>-0.8359375</c:v>
                </c:pt>
                <c:pt idx="10">
                  <c:v>0.13003095975232193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F2C-420D-ADCC-4EECDB99321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F2C-420D-ADCC-4EECDB99321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F2C-420D-ADCC-4EECDB99321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F2C-420D-ADCC-4EECDB99321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F2C-420D-ADCC-4EECDB99321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F2C-420D-ADCC-4EECDB99321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F2C-420D-ADCC-4EECDB99321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F2C-420D-ADCC-4EECDB99321D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2C-420D-ADCC-4EECDB99321D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F2C-420D-ADCC-4EECDB99321D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F2C-420D-ADCC-4EECDB99321D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2C-420D-ADCC-4EECDB99321D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2C-420D-ADCC-4EECDB99321D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2C-420D-ADCC-4EECDB99321D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2C-420D-ADCC-4EECDB99321D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F2C-420D-ADCC-4EECDB99321D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F2C-420D-ADCC-4EECDB99321D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F2C-420D-ADCC-4EECDB99321D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F2C-420D-ADCC-4EECDB99321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0.13709083254394275</c:v>
                </c:pt>
                <c:pt idx="2">
                  <c:v>0.86290916745605728</c:v>
                </c:pt>
                <c:pt idx="3">
                  <c:v>0.50209846331965058</c:v>
                </c:pt>
                <c:pt idx="4">
                  <c:v>2.4859225344700558E-2</c:v>
                </c:pt>
                <c:pt idx="5">
                  <c:v>2.5747289758972738E-2</c:v>
                </c:pt>
                <c:pt idx="6">
                  <c:v>4.9981580886222503E-2</c:v>
                </c:pt>
                <c:pt idx="7">
                  <c:v>3.0733606988738029E-2</c:v>
                </c:pt>
                <c:pt idx="8">
                  <c:v>3.3746447742342913E-3</c:v>
                </c:pt>
                <c:pt idx="9">
                  <c:v>4.1443005999368485E-4</c:v>
                </c:pt>
                <c:pt idx="10">
                  <c:v>0.22569992632354488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F2C-420D-ADCC-4EECDB993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C8-42A7-BE5C-B301D44036F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EC8-42A7-BE5C-B301D44036F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EC8-42A7-BE5C-B301D44036F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EC8-42A7-BE5C-B301D44036F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EC8-42A7-BE5C-B301D44036F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EC8-42A7-BE5C-B301D44036F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EC8-42A7-BE5C-B301D44036F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EC8-42A7-BE5C-B301D44036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922227</c:v>
                </c:pt>
                <c:pt idx="1">
                  <c:v>80352</c:v>
                </c:pt>
                <c:pt idx="2">
                  <c:v>841875</c:v>
                </c:pt>
                <c:pt idx="3">
                  <c:v>456197</c:v>
                </c:pt>
                <c:pt idx="4">
                  <c:v>27922</c:v>
                </c:pt>
                <c:pt idx="5">
                  <c:v>20175</c:v>
                </c:pt>
                <c:pt idx="6">
                  <c:v>38855</c:v>
                </c:pt>
                <c:pt idx="7">
                  <c:v>29784</c:v>
                </c:pt>
                <c:pt idx="8">
                  <c:v>13979</c:v>
                </c:pt>
                <c:pt idx="9">
                  <c:v>14943</c:v>
                </c:pt>
                <c:pt idx="10">
                  <c:v>240020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EC8-42A7-BE5C-B301D44036F7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C8-42A7-BE5C-B301D44036F7}"/>
                </c:ext>
              </c:extLst>
            </c:dLbl>
            <c:dLbl>
              <c:idx val="1"/>
              <c:layout>
                <c:manualLayout>
                  <c:x val="-6.4950711709962266E-3"/>
                  <c:y val="0.241889312708092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C8-42A7-BE5C-B301D44036F7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C8-42A7-BE5C-B301D44036F7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C8-42A7-BE5C-B301D44036F7}"/>
                </c:ext>
              </c:extLst>
            </c:dLbl>
            <c:dLbl>
              <c:idx val="4"/>
              <c:layout>
                <c:manualLayout>
                  <c:x val="-5.1691629238469292E-3"/>
                  <c:y val="0.222406033832237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C8-42A7-BE5C-B301D44036F7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C8-42A7-BE5C-B301D44036F7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C8-42A7-BE5C-B301D44036F7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C8-42A7-BE5C-B301D44036F7}"/>
                </c:ext>
              </c:extLst>
            </c:dLbl>
            <c:dLbl>
              <c:idx val="8"/>
              <c:layout>
                <c:manualLayout>
                  <c:x val="-9.0795482306955059E-3"/>
                  <c:y val="0.21222929840536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C8-42A7-BE5C-B301D44036F7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C8-42A7-BE5C-B301D44036F7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C8-42A7-BE5C-B301D44036F7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6.3052792593198737E-2</c:v>
                </c:pt>
                <c:pt idx="1">
                  <c:v>-3.9449146463921947E-2</c:v>
                </c:pt>
                <c:pt idx="2">
                  <c:v>7.3991388933184465E-2</c:v>
                </c:pt>
                <c:pt idx="3">
                  <c:v>0.10026674770394384</c:v>
                </c:pt>
                <c:pt idx="4">
                  <c:v>-1.948941250834002E-2</c:v>
                </c:pt>
                <c:pt idx="5">
                  <c:v>1.5349773527931543E-2</c:v>
                </c:pt>
                <c:pt idx="6">
                  <c:v>6.9737349264908266E-2</c:v>
                </c:pt>
                <c:pt idx="7">
                  <c:v>5.913729952704383E-2</c:v>
                </c:pt>
                <c:pt idx="8">
                  <c:v>-8.729433272394882E-2</c:v>
                </c:pt>
                <c:pt idx="9">
                  <c:v>1.2535573926006238E-2</c:v>
                </c:pt>
                <c:pt idx="10">
                  <c:v>6.0219888951220657E-2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EC8-42A7-BE5C-B301D44036F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EC8-42A7-BE5C-B301D44036F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EC8-42A7-BE5C-B301D44036F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EC8-42A7-BE5C-B301D44036F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EC8-42A7-BE5C-B301D44036F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EC8-42A7-BE5C-B301D44036F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EC8-42A7-BE5C-B301D44036F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EC8-42A7-BE5C-B301D44036F7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C8-42A7-BE5C-B301D44036F7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EC8-42A7-BE5C-B301D44036F7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EC8-42A7-BE5C-B301D44036F7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C8-42A7-BE5C-B301D44036F7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C8-42A7-BE5C-B301D44036F7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C8-42A7-BE5C-B301D44036F7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EC8-42A7-BE5C-B301D44036F7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EC8-42A7-BE5C-B301D44036F7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EC8-42A7-BE5C-B301D44036F7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EC8-42A7-BE5C-B301D44036F7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EC8-42A7-BE5C-B301D44036F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8.712822331161417E-2</c:v>
                </c:pt>
                <c:pt idx="2">
                  <c:v>0.91287177668838582</c:v>
                </c:pt>
                <c:pt idx="3">
                  <c:v>0.49466888304072643</c:v>
                </c:pt>
                <c:pt idx="4">
                  <c:v>3.0276710614631757E-2</c:v>
                </c:pt>
                <c:pt idx="5">
                  <c:v>2.1876392688567999E-2</c:v>
                </c:pt>
                <c:pt idx="6">
                  <c:v>4.2131709438131826E-2</c:v>
                </c:pt>
                <c:pt idx="7">
                  <c:v>3.2295736299197485E-2</c:v>
                </c:pt>
                <c:pt idx="8">
                  <c:v>1.5157873278487834E-2</c:v>
                </c:pt>
                <c:pt idx="9">
                  <c:v>1.6203169067919288E-2</c:v>
                </c:pt>
                <c:pt idx="10">
                  <c:v>0.26026130226072325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EC8-42A7-BE5C-B301D4403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B0-4245-8485-46A70ED876A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CB0-4245-8485-46A70ED876A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CB0-4245-8485-46A70ED876A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CB0-4245-8485-46A70ED876A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CB0-4245-8485-46A70ED876A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CB0-4245-8485-46A70ED876A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CB0-4245-8485-46A70ED876A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CB0-4245-8485-46A70ED876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567656</c:v>
                </c:pt>
                <c:pt idx="1">
                  <c:v>55343</c:v>
                </c:pt>
                <c:pt idx="2">
                  <c:v>512313</c:v>
                </c:pt>
                <c:pt idx="3">
                  <c:v>271249</c:v>
                </c:pt>
                <c:pt idx="4">
                  <c:v>19965</c:v>
                </c:pt>
                <c:pt idx="5">
                  <c:v>13478</c:v>
                </c:pt>
                <c:pt idx="6">
                  <c:v>21301</c:v>
                </c:pt>
                <c:pt idx="7">
                  <c:v>23930</c:v>
                </c:pt>
                <c:pt idx="8">
                  <c:v>5257</c:v>
                </c:pt>
                <c:pt idx="9">
                  <c:v>5387</c:v>
                </c:pt>
                <c:pt idx="10">
                  <c:v>151746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CB0-4245-8485-46A70ED876A9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B0-4245-8485-46A70ED876A9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B0-4245-8485-46A70ED876A9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B0-4245-8485-46A70ED876A9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B0-4245-8485-46A70ED876A9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B0-4245-8485-46A70ED876A9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B0-4245-8485-46A70ED876A9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B0-4245-8485-46A70ED876A9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B0-4245-8485-46A70ED876A9}"/>
                </c:ext>
              </c:extLst>
            </c:dLbl>
            <c:dLbl>
              <c:idx val="8"/>
              <c:layout>
                <c:manualLayout>
                  <c:x val="-6.4277317363969121E-3"/>
                  <c:y val="0.202681619684757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B0-4245-8485-46A70ED876A9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B0-4245-8485-46A70ED876A9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B0-4245-8485-46A70ED876A9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6.8828716195224571E-2</c:v>
                </c:pt>
                <c:pt idx="1">
                  <c:v>-1.8549717143414468E-2</c:v>
                </c:pt>
                <c:pt idx="2">
                  <c:v>7.9208025076256794E-2</c:v>
                </c:pt>
                <c:pt idx="3">
                  <c:v>0.11553029524134617</c:v>
                </c:pt>
                <c:pt idx="4">
                  <c:v>-6.5308988764044895E-2</c:v>
                </c:pt>
                <c:pt idx="5">
                  <c:v>-4.0641395108254041E-3</c:v>
                </c:pt>
                <c:pt idx="6">
                  <c:v>9.432314410480358E-2</c:v>
                </c:pt>
                <c:pt idx="7">
                  <c:v>4.320153450455555E-2</c:v>
                </c:pt>
                <c:pt idx="8">
                  <c:v>-0.15590879897238274</c:v>
                </c:pt>
                <c:pt idx="9">
                  <c:v>-9.2792185921185544E-2</c:v>
                </c:pt>
                <c:pt idx="10">
                  <c:v>6.7941896799256885E-2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CB0-4245-8485-46A70ED876A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CB0-4245-8485-46A70ED876A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CB0-4245-8485-46A70ED876A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CB0-4245-8485-46A70ED876A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CB0-4245-8485-46A70ED876A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CB0-4245-8485-46A70ED876A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CB0-4245-8485-46A70ED876A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CB0-4245-8485-46A70ED876A9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B0-4245-8485-46A70ED876A9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CB0-4245-8485-46A70ED876A9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CB0-4245-8485-46A70ED876A9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B0-4245-8485-46A70ED876A9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B0-4245-8485-46A70ED876A9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B0-4245-8485-46A70ED876A9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B0-4245-8485-46A70ED876A9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B0-4245-8485-46A70ED876A9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CB0-4245-8485-46A70ED876A9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CB0-4245-8485-46A70ED876A9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CB0-4245-8485-46A70ED876A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9.7493904759220373E-2</c:v>
                </c:pt>
                <c:pt idx="2">
                  <c:v>0.90250609524077963</c:v>
                </c:pt>
                <c:pt idx="3">
                  <c:v>0.47784045266851755</c:v>
                </c:pt>
                <c:pt idx="4">
                  <c:v>3.5170948602674862E-2</c:v>
                </c:pt>
                <c:pt idx="5">
                  <c:v>2.3743252956015617E-2</c:v>
                </c:pt>
                <c:pt idx="6">
                  <c:v>3.7524486660935497E-2</c:v>
                </c:pt>
                <c:pt idx="7">
                  <c:v>4.2155812675282213E-2</c:v>
                </c:pt>
                <c:pt idx="8">
                  <c:v>9.2608903984103055E-3</c:v>
                </c:pt>
                <c:pt idx="9">
                  <c:v>9.4899023352171038E-3</c:v>
                </c:pt>
                <c:pt idx="10">
                  <c:v>0.26732034894372647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CB0-4245-8485-46A70ED87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40-453B-9CD5-AB6A1874CF9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540-453B-9CD5-AB6A1874CF9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540-453B-9CD5-AB6A1874CF9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540-453B-9CD5-AB6A1874CF9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540-453B-9CD5-AB6A1874CF9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540-453B-9CD5-AB6A1874CF9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540-453B-9CD5-AB6A1874CF9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540-453B-9CD5-AB6A1874CF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354571</c:v>
                </c:pt>
                <c:pt idx="1">
                  <c:v>25009</c:v>
                </c:pt>
                <c:pt idx="2">
                  <c:v>329562</c:v>
                </c:pt>
                <c:pt idx="3">
                  <c:v>184948</c:v>
                </c:pt>
                <c:pt idx="4">
                  <c:v>7957</c:v>
                </c:pt>
                <c:pt idx="5">
                  <c:v>6697</c:v>
                </c:pt>
                <c:pt idx="6">
                  <c:v>17554</c:v>
                </c:pt>
                <c:pt idx="7">
                  <c:v>5854</c:v>
                </c:pt>
                <c:pt idx="8">
                  <c:v>8722</c:v>
                </c:pt>
                <c:pt idx="9">
                  <c:v>9556</c:v>
                </c:pt>
                <c:pt idx="10">
                  <c:v>88274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40-453B-9CD5-AB6A1874CF91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40-453B-9CD5-AB6A1874CF91}"/>
                </c:ext>
              </c:extLst>
            </c:dLbl>
            <c:dLbl>
              <c:idx val="1"/>
              <c:layout>
                <c:manualLayout>
                  <c:x val="-1.0472795912444143E-2"/>
                  <c:y val="0.241678812704802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40-453B-9CD5-AB6A1874CF91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40-453B-9CD5-AB6A1874CF91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40-453B-9CD5-AB6A1874CF91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40-453B-9CD5-AB6A1874CF91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40-453B-9CD5-AB6A1874CF91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40-453B-9CD5-AB6A1874CF91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40-453B-9CD5-AB6A1874CF91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40-453B-9CD5-AB6A1874CF91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40-453B-9CD5-AB6A1874CF91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40-453B-9CD5-AB6A1874CF9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5.3934594829174953E-2</c:v>
                </c:pt>
                <c:pt idx="1">
                  <c:v>-8.2676154495103238E-2</c:v>
                </c:pt>
                <c:pt idx="2">
                  <c:v>6.5981375520356655E-2</c:v>
                </c:pt>
                <c:pt idx="3">
                  <c:v>7.8621542337592665E-2</c:v>
                </c:pt>
                <c:pt idx="4">
                  <c:v>0.11802725867640862</c:v>
                </c:pt>
                <c:pt idx="5">
                  <c:v>5.6809215717216421E-2</c:v>
                </c:pt>
                <c:pt idx="6">
                  <c:v>4.134780803227156E-2</c:v>
                </c:pt>
                <c:pt idx="7">
                  <c:v>0.12967966036279432</c:v>
                </c:pt>
                <c:pt idx="8">
                  <c:v>-4.0272887323943629E-2</c:v>
                </c:pt>
                <c:pt idx="9">
                  <c:v>8.3446712018140579E-2</c:v>
                </c:pt>
                <c:pt idx="10">
                  <c:v>4.7203274215552593E-2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540-453B-9CD5-AB6A1874CF9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540-453B-9CD5-AB6A1874CF9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540-453B-9CD5-AB6A1874CF9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540-453B-9CD5-AB6A1874CF9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540-453B-9CD5-AB6A1874CF9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540-453B-9CD5-AB6A1874CF9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540-453B-9CD5-AB6A1874CF9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540-453B-9CD5-AB6A1874CF91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40-453B-9CD5-AB6A1874CF91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540-453B-9CD5-AB6A1874CF91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540-453B-9CD5-AB6A1874CF91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40-453B-9CD5-AB6A1874CF91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40-453B-9CD5-AB6A1874CF91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40-453B-9CD5-AB6A1874CF91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40-453B-9CD5-AB6A1874CF91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40-453B-9CD5-AB6A1874CF91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540-453B-9CD5-AB6A1874CF91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540-453B-9CD5-AB6A1874CF91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540-453B-9CD5-AB6A1874CF9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7.05331231262568E-2</c:v>
                </c:pt>
                <c:pt idx="2">
                  <c:v>0.92946687687374319</c:v>
                </c:pt>
                <c:pt idx="3">
                  <c:v>0.52161062241412859</c:v>
                </c:pt>
                <c:pt idx="4">
                  <c:v>2.2441203595330694E-2</c:v>
                </c:pt>
                <c:pt idx="5">
                  <c:v>1.8887613482208077E-2</c:v>
                </c:pt>
                <c:pt idx="6">
                  <c:v>4.9507714956947974E-2</c:v>
                </c:pt>
                <c:pt idx="7">
                  <c:v>1.651009247795223E-2</c:v>
                </c:pt>
                <c:pt idx="8">
                  <c:v>2.4598740449726569E-2</c:v>
                </c:pt>
                <c:pt idx="9">
                  <c:v>2.6950878667460113E-2</c:v>
                </c:pt>
                <c:pt idx="10">
                  <c:v>0.24896001082998892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540-453B-9CD5-AB6A1874C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BF-4D26-917B-1701E25E10D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BF-4D26-917B-1701E25E10D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7BF-4D26-917B-1701E25E10D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7BF-4D26-917B-1701E25E10D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7BF-4D26-917B-1701E25E10D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7BF-4D26-917B-1701E25E10D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7BF-4D26-917B-1701E25E10D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7BF-4D26-917B-1701E25E10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152016</c:v>
                </c:pt>
                <c:pt idx="1">
                  <c:v>20840</c:v>
                </c:pt>
                <c:pt idx="2">
                  <c:v>131176</c:v>
                </c:pt>
                <c:pt idx="3">
                  <c:v>76327</c:v>
                </c:pt>
                <c:pt idx="4">
                  <c:v>3779</c:v>
                </c:pt>
                <c:pt idx="5">
                  <c:v>3914</c:v>
                </c:pt>
                <c:pt idx="6">
                  <c:v>7598</c:v>
                </c:pt>
                <c:pt idx="7">
                  <c:v>4672</c:v>
                </c:pt>
                <c:pt idx="8">
                  <c:v>513</c:v>
                </c:pt>
                <c:pt idx="9">
                  <c:v>63</c:v>
                </c:pt>
                <c:pt idx="10">
                  <c:v>34310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BF-4D26-917B-1701E25E10D0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F-4D26-917B-1701E25E10D0}"/>
                </c:ext>
              </c:extLst>
            </c:dLbl>
            <c:dLbl>
              <c:idx val="1"/>
              <c:layout>
                <c:manualLayout>
                  <c:x val="-9.1468876652948464E-3"/>
                  <c:y val="0.251436991428703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F-4D26-917B-1701E25E10D0}"/>
                </c:ext>
              </c:extLst>
            </c:dLbl>
            <c:dLbl>
              <c:idx val="2"/>
              <c:layout>
                <c:manualLayout>
                  <c:x val="-7.7536399835461851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F-4D26-917B-1701E25E10D0}"/>
                </c:ext>
              </c:extLst>
            </c:dLbl>
            <c:dLbl>
              <c:idx val="3"/>
              <c:layout>
                <c:manualLayout>
                  <c:x val="-3.7759152420983179E-3"/>
                  <c:y val="-0.31010183877391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BF-4D26-917B-1701E25E10D0}"/>
                </c:ext>
              </c:extLst>
            </c:dLbl>
            <c:dLbl>
              <c:idx val="4"/>
              <c:layout>
                <c:manualLayout>
                  <c:x val="-6.4950711709962751E-3"/>
                  <c:y val="-0.152340355951746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BF-4D26-917B-1701E25E10D0}"/>
                </c:ext>
              </c:extLst>
            </c:dLbl>
            <c:dLbl>
              <c:idx val="5"/>
              <c:layout>
                <c:manualLayout>
                  <c:x val="-3.977724741447892E-3"/>
                  <c:y val="-0.106153084247927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BF-4D26-917B-1701E25E10D0}"/>
                </c:ext>
              </c:extLst>
            </c:dLbl>
            <c:dLbl>
              <c:idx val="6"/>
              <c:layout>
                <c:manualLayout>
                  <c:x val="-5.1691629238469292E-3"/>
                  <c:y val="0.19966752276266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BF-4D26-917B-1701E25E10D0}"/>
                </c:ext>
              </c:extLst>
            </c:dLbl>
            <c:dLbl>
              <c:idx val="7"/>
              <c:layout>
                <c:manualLayout>
                  <c:x val="-5.2363979562220593E-3"/>
                  <c:y val="0.213909727449482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BF-4D26-917B-1701E25E10D0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BF-4D26-917B-1701E25E10D0}"/>
                </c:ext>
              </c:extLst>
            </c:dLbl>
            <c:dLbl>
              <c:idx val="9"/>
              <c:layout>
                <c:manualLayout>
                  <c:x val="-3.7086802097230907E-3"/>
                  <c:y val="0.173861537984443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BF-4D26-917B-1701E25E10D0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BF-4D26-917B-1701E25E10D0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5.9057120364500282E-2</c:v>
                </c:pt>
                <c:pt idx="1">
                  <c:v>-9.1820281518281255E-2</c:v>
                </c:pt>
                <c:pt idx="2">
                  <c:v>8.776701605413284E-2</c:v>
                </c:pt>
                <c:pt idx="3">
                  <c:v>0.10848570225249432</c:v>
                </c:pt>
                <c:pt idx="4">
                  <c:v>1.3248542660306839E-3</c:v>
                </c:pt>
                <c:pt idx="5">
                  <c:v>8.0618442849254457E-2</c:v>
                </c:pt>
                <c:pt idx="6">
                  <c:v>-8.1923634606089868E-2</c:v>
                </c:pt>
                <c:pt idx="7">
                  <c:v>-4.1050903119868587E-2</c:v>
                </c:pt>
                <c:pt idx="8">
                  <c:v>0.15280898876404492</c:v>
                </c:pt>
                <c:pt idx="9">
                  <c:v>-0.8359375</c:v>
                </c:pt>
                <c:pt idx="10">
                  <c:v>0.13003095975232193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7BF-4D26-917B-1701E25E10D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7BF-4D26-917B-1701E25E10D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7BF-4D26-917B-1701E25E10D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7BF-4D26-917B-1701E25E10D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7BF-4D26-917B-1701E25E10D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7BF-4D26-917B-1701E25E10D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7BF-4D26-917B-1701E25E10D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7BF-4D26-917B-1701E25E10D0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BF-4D26-917B-1701E25E10D0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7BF-4D26-917B-1701E25E10D0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7BF-4D26-917B-1701E25E10D0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BF-4D26-917B-1701E25E10D0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BF-4D26-917B-1701E25E10D0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BF-4D26-917B-1701E25E10D0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BF-4D26-917B-1701E25E10D0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BF-4D26-917B-1701E25E10D0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7BF-4D26-917B-1701E25E10D0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7BF-4D26-917B-1701E25E10D0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7BF-4D26-917B-1701E25E10D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0.13709083254394275</c:v>
                </c:pt>
                <c:pt idx="2">
                  <c:v>0.86290916745605728</c:v>
                </c:pt>
                <c:pt idx="3">
                  <c:v>0.50209846331965058</c:v>
                </c:pt>
                <c:pt idx="4">
                  <c:v>2.4859225344700558E-2</c:v>
                </c:pt>
                <c:pt idx="5">
                  <c:v>2.5747289758972738E-2</c:v>
                </c:pt>
                <c:pt idx="6">
                  <c:v>4.9981580886222503E-2</c:v>
                </c:pt>
                <c:pt idx="7">
                  <c:v>3.0733606988738029E-2</c:v>
                </c:pt>
                <c:pt idx="8">
                  <c:v>3.3746447742342913E-3</c:v>
                </c:pt>
                <c:pt idx="9">
                  <c:v>4.1443005999368485E-4</c:v>
                </c:pt>
                <c:pt idx="10">
                  <c:v>0.22569992632354488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7BF-4D26-917B-1701E25E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C1-421E-A639-1120F9B18897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7C1-421E-A639-1120F9B1889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7C1-421E-A639-1120F9B1889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7C1-421E-A639-1120F9B1889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7C1-421E-A639-1120F9B1889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7C1-421E-A639-1120F9B1889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7C1-421E-A639-1120F9B1889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7C1-421E-A639-1120F9B188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1110160</c:v>
                </c:pt>
                <c:pt idx="1">
                  <c:v>89973</c:v>
                </c:pt>
                <c:pt idx="2">
                  <c:v>41049</c:v>
                </c:pt>
                <c:pt idx="3">
                  <c:v>48924</c:v>
                </c:pt>
                <c:pt idx="4">
                  <c:v>1020187</c:v>
                </c:pt>
                <c:pt idx="5">
                  <c:v>546136</c:v>
                </c:pt>
                <c:pt idx="6">
                  <c:v>34060</c:v>
                </c:pt>
                <c:pt idx="7">
                  <c:v>24726</c:v>
                </c:pt>
                <c:pt idx="8">
                  <c:v>48389</c:v>
                </c:pt>
                <c:pt idx="9">
                  <c:v>37191</c:v>
                </c:pt>
                <c:pt idx="10">
                  <c:v>18002</c:v>
                </c:pt>
                <c:pt idx="11">
                  <c:v>19988</c:v>
                </c:pt>
                <c:pt idx="12">
                  <c:v>291695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C1-421E-A639-1120F9B18897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86732147741675E-3"/>
                  <c:y val="-0.563183361478311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C1-421E-A639-1120F9B18897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C1-421E-A639-1120F9B18897}"/>
                </c:ext>
              </c:extLst>
            </c:dLbl>
            <c:dLbl>
              <c:idx val="2"/>
              <c:layout>
                <c:manualLayout>
                  <c:x val="-3.977724741447892E-3"/>
                  <c:y val="-0.121732903687790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3A-4720-83C2-2409B42F7CB2}"/>
                </c:ext>
              </c:extLst>
            </c:dLbl>
            <c:dLbl>
              <c:idx val="3"/>
              <c:layout>
                <c:manualLayout>
                  <c:x val="-5.3036329885971893E-3"/>
                  <c:y val="-0.114572144647332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3A-4720-83C2-2409B42F7CB2}"/>
                </c:ext>
              </c:extLst>
            </c:dLbl>
            <c:dLbl>
              <c:idx val="4"/>
              <c:layout>
                <c:manualLayout>
                  <c:x val="-3.7759152420983179E-3"/>
                  <c:y val="-0.518090125952301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C1-421E-A639-1120F9B18897}"/>
                </c:ext>
              </c:extLst>
            </c:dLbl>
            <c:dLbl>
              <c:idx val="5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C1-421E-A639-1120F9B18897}"/>
                </c:ext>
              </c:extLst>
            </c:dLbl>
            <c:dLbl>
              <c:idx val="6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C1-421E-A639-1120F9B18897}"/>
                </c:ext>
              </c:extLst>
            </c:dLbl>
            <c:dLbl>
              <c:idx val="7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C1-421E-A639-1120F9B18897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C1-421E-A639-1120F9B18897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C1-421E-A639-1120F9B18897}"/>
                </c:ext>
              </c:extLst>
            </c:dLbl>
            <c:dLbl>
              <c:idx val="10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C1-421E-A639-1120F9B18897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C1-421E-A639-1120F9B18897}"/>
                </c:ext>
              </c:extLst>
            </c:dLbl>
            <c:dLbl>
              <c:idx val="12"/>
              <c:layout>
                <c:manualLayout>
                  <c:x val="-2.6518164942985947E-3"/>
                  <c:y val="-0.236880728254832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C1-421E-A639-1120F9B18897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5.8458534427361153E-2</c:v>
                </c:pt>
                <c:pt idx="1">
                  <c:v>-2.8537185799429876E-2</c:v>
                </c:pt>
                <c:pt idx="2">
                  <c:v>2.5507144998501152E-2</c:v>
                </c:pt>
                <c:pt idx="3">
                  <c:v>-6.9673689815166973E-2</c:v>
                </c:pt>
                <c:pt idx="4">
                  <c:v>6.6884536147161278E-2</c:v>
                </c:pt>
                <c:pt idx="5">
                  <c:v>8.7632161200319469E-2</c:v>
                </c:pt>
                <c:pt idx="6">
                  <c:v>-1.7991004497751151E-2</c:v>
                </c:pt>
                <c:pt idx="7">
                  <c:v>3.8035264483627262E-2</c:v>
                </c:pt>
                <c:pt idx="8">
                  <c:v>3.5745628117040074E-2</c:v>
                </c:pt>
                <c:pt idx="9">
                  <c:v>7.5879426058782729E-2</c:v>
                </c:pt>
                <c:pt idx="10">
                  <c:v>-5.2177117885536806E-2</c:v>
                </c:pt>
                <c:pt idx="11">
                  <c:v>6.3644103873989E-2</c:v>
                </c:pt>
                <c:pt idx="12">
                  <c:v>5.4874674979477067E-2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7C1-421E-A639-1120F9B1889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7C1-421E-A639-1120F9B1889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7C1-421E-A639-1120F9B1889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7C1-421E-A639-1120F9B1889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7C1-421E-A639-1120F9B1889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7C1-421E-A639-1120F9B1889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7C1-421E-A639-1120F9B1889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7C1-421E-A639-1120F9B18897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C1-421E-A639-1120F9B18897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7C1-421E-A639-1120F9B18897}"/>
                </c:ext>
              </c:extLst>
            </c:dLbl>
            <c:dLbl>
              <c:idx val="2"/>
              <c:layout>
                <c:manualLayout>
                  <c:x val="-3.977724741447892E-3"/>
                  <c:y val="5.72860723236662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3A-4720-83C2-2409B42F7CB2}"/>
                </c:ext>
              </c:extLst>
            </c:dLbl>
            <c:dLbl>
              <c:idx val="3"/>
              <c:layout>
                <c:manualLayout>
                  <c:x val="-5.3036329885971893E-3"/>
                  <c:y val="6.44468313641245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3A-4720-83C2-2409B42F7CB2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7C1-421E-A639-1120F9B18897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C1-421E-A639-1120F9B18897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C1-421E-A639-1120F9B18897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C1-421E-A639-1120F9B18897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C1-421E-A639-1120F9B18897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C1-421E-A639-1120F9B18897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7C1-421E-A639-1120F9B18897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7C1-421E-A639-1120F9B18897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7C1-421E-A639-1120F9B1889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8.1045074583843774E-2</c:v>
                </c:pt>
                <c:pt idx="2">
                  <c:v>3.6975751243064063E-2</c:v>
                </c:pt>
                <c:pt idx="3">
                  <c:v>4.4069323340779711E-2</c:v>
                </c:pt>
                <c:pt idx="4">
                  <c:v>0.9189549254161562</c:v>
                </c:pt>
                <c:pt idx="5">
                  <c:v>0.4919435036391151</c:v>
                </c:pt>
                <c:pt idx="6">
                  <c:v>3.068026230453268E-2</c:v>
                </c:pt>
                <c:pt idx="7">
                  <c:v>2.2272465230237085E-2</c:v>
                </c:pt>
                <c:pt idx="8">
                  <c:v>4.358741082366506E-2</c:v>
                </c:pt>
                <c:pt idx="9">
                  <c:v>3.3500576493478415E-2</c:v>
                </c:pt>
                <c:pt idx="10">
                  <c:v>1.6215680622612957E-2</c:v>
                </c:pt>
                <c:pt idx="11">
                  <c:v>1.8004611947827341E-2</c:v>
                </c:pt>
                <c:pt idx="12">
                  <c:v>0.2627504143546876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7C1-421E-A639-1120F9B18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AB-40A0-B244-FC26A3B144E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875568</c:v>
                </c:pt>
                <c:pt idx="1">
                  <c:v>803828</c:v>
                </c:pt>
                <c:pt idx="2">
                  <c:v>863214</c:v>
                </c:pt>
                <c:pt idx="3">
                  <c:v>768872</c:v>
                </c:pt>
                <c:pt idx="4">
                  <c:v>745816</c:v>
                </c:pt>
                <c:pt idx="5">
                  <c:v>826901</c:v>
                </c:pt>
                <c:pt idx="6">
                  <c:v>925657</c:v>
                </c:pt>
                <c:pt idx="7">
                  <c:v>967054</c:v>
                </c:pt>
                <c:pt idx="8">
                  <c:v>796998</c:v>
                </c:pt>
                <c:pt idx="9">
                  <c:v>827986</c:v>
                </c:pt>
                <c:pt idx="10">
                  <c:v>828275</c:v>
                </c:pt>
                <c:pt idx="11">
                  <c:v>863408</c:v>
                </c:pt>
                <c:pt idx="12">
                  <c:v>10093577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B-40A0-B244-FC26A3B144EF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AB-40A0-B244-FC26A3B144EF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576461</c:v>
                </c:pt>
                <c:pt idx="1">
                  <c:v>608977</c:v>
                </c:pt>
                <c:pt idx="2">
                  <c:v>747881</c:v>
                </c:pt>
                <c:pt idx="3">
                  <c:v>725227</c:v>
                </c:pt>
                <c:pt idx="4">
                  <c:v>653261</c:v>
                </c:pt>
                <c:pt idx="5">
                  <c:v>672943</c:v>
                </c:pt>
                <c:pt idx="6">
                  <c:v>858220</c:v>
                </c:pt>
                <c:pt idx="7">
                  <c:v>895466</c:v>
                </c:pt>
                <c:pt idx="8">
                  <c:v>748642</c:v>
                </c:pt>
                <c:pt idx="9">
                  <c:v>801936</c:v>
                </c:pt>
                <c:pt idx="10">
                  <c:v>785918</c:v>
                </c:pt>
                <c:pt idx="11">
                  <c:v>790311</c:v>
                </c:pt>
                <c:pt idx="12">
                  <c:v>8865243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AB-40A0-B244-FC26A3B144EF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AB-40A0-B244-FC26A3B144E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AB-40A0-B244-FC26A3B144EF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AB-40A0-B244-FC26A3B144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AB-40A0-B244-FC26A3B144E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12">
                  <c:v>6684568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AB-40A0-B244-FC26A3B14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AB-40A0-B244-FC26A3B144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AB-40A0-B244-FC26A3B144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AB-40A0-B244-FC26A3B144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AB-40A0-B244-FC26A3B144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AB-40A0-B244-FC26A3B144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AB-40A0-B244-FC26A3B144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AB-40A0-B244-FC26A3B144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AB-40A0-B244-FC26A3B144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AB-40A0-B244-FC26A3B144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AB-40A0-B244-FC26A3B144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AB-40A0-B244-FC26A3B144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AB-40A0-B244-FC26A3B144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AB-40A0-B244-FC26A3B144EF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3.2349737829840297E-2</c:v>
                </c:pt>
                <c:pt idx="1">
                  <c:v>6.5797499237572499E-2</c:v>
                </c:pt>
                <c:pt idx="2">
                  <c:v>5.8975906705995396E-2</c:v>
                </c:pt>
                <c:pt idx="3">
                  <c:v>5.8778817318610344E-2</c:v>
                </c:pt>
                <c:pt idx="4">
                  <c:v>0.11297112907047624</c:v>
                </c:pt>
                <c:pt idx="5">
                  <c:v>3.9135964032801063E-2</c:v>
                </c:pt>
                <c:pt idx="6">
                  <c:v>2.7875588201538015E-2</c:v>
                </c:pt>
                <c:pt idx="7">
                  <c:v>-1.1526641237250557E-2</c:v>
                </c:pt>
                <c:pt idx="12">
                  <c:v>4.5040154960470424E-2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AB-40A0-B244-FC26A3B144EF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-4.4094804743891935E-2</c:v>
                </c:pt>
                <c:pt idx="1">
                  <c:v>2.6041640749016048E-2</c:v>
                </c:pt>
                <c:pt idx="2">
                  <c:v>4.0013252797104215E-3</c:v>
                </c:pt>
                <c:pt idx="3">
                  <c:v>2.7212591952886722E-2</c:v>
                </c:pt>
                <c:pt idx="4">
                  <c:v>1.3555622298260239E-3</c:v>
                </c:pt>
                <c:pt idx="5">
                  <c:v>-4.7419219471254714E-2</c:v>
                </c:pt>
                <c:pt idx="6">
                  <c:v>-3.2483954639785595E-2</c:v>
                </c:pt>
                <c:pt idx="7">
                  <c:v>-3.1823455567114189E-2</c:v>
                </c:pt>
                <c:pt idx="12">
                  <c:v>-1.3625974079632175E-2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AB-40A0-B244-FC26A3B14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0F-49D7-AE1F-72DED1A1AB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3885</c:v>
                </c:pt>
                <c:pt idx="1">
                  <c:v>4436</c:v>
                </c:pt>
                <c:pt idx="2">
                  <c:v>4910</c:v>
                </c:pt>
                <c:pt idx="3">
                  <c:v>9560</c:v>
                </c:pt>
                <c:pt idx="4">
                  <c:v>4441</c:v>
                </c:pt>
                <c:pt idx="5">
                  <c:v>6211</c:v>
                </c:pt>
                <c:pt idx="6">
                  <c:v>8836</c:v>
                </c:pt>
                <c:pt idx="7">
                  <c:v>11624</c:v>
                </c:pt>
                <c:pt idx="8">
                  <c:v>6300</c:v>
                </c:pt>
                <c:pt idx="9">
                  <c:v>6028</c:v>
                </c:pt>
                <c:pt idx="10">
                  <c:v>4798</c:v>
                </c:pt>
                <c:pt idx="11">
                  <c:v>5462</c:v>
                </c:pt>
                <c:pt idx="12">
                  <c:v>76491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F-49D7-AE1F-72DED1A1AB5C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0F-49D7-AE1F-72DED1A1AB5C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2603</c:v>
                </c:pt>
                <c:pt idx="1">
                  <c:v>3449</c:v>
                </c:pt>
                <c:pt idx="2">
                  <c:v>3256</c:v>
                </c:pt>
                <c:pt idx="3">
                  <c:v>8246</c:v>
                </c:pt>
                <c:pt idx="4">
                  <c:v>5450</c:v>
                </c:pt>
                <c:pt idx="5">
                  <c:v>7306</c:v>
                </c:pt>
                <c:pt idx="6">
                  <c:v>10472</c:v>
                </c:pt>
                <c:pt idx="7">
                  <c:v>11207</c:v>
                </c:pt>
                <c:pt idx="8">
                  <c:v>7045</c:v>
                </c:pt>
                <c:pt idx="9">
                  <c:v>6519</c:v>
                </c:pt>
                <c:pt idx="10">
                  <c:v>4255</c:v>
                </c:pt>
                <c:pt idx="11">
                  <c:v>6049</c:v>
                </c:pt>
                <c:pt idx="12">
                  <c:v>75857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0F-49D7-AE1F-72DED1A1AB5C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0F-49D7-AE1F-72DED1A1AB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4265</c:v>
                </c:pt>
                <c:pt idx="1">
                  <c:v>2830</c:v>
                </c:pt>
                <c:pt idx="2">
                  <c:v>4198</c:v>
                </c:pt>
                <c:pt idx="3">
                  <c:v>7014</c:v>
                </c:pt>
                <c:pt idx="4">
                  <c:v>4156</c:v>
                </c:pt>
                <c:pt idx="5">
                  <c:v>6696</c:v>
                </c:pt>
                <c:pt idx="6">
                  <c:v>7620</c:v>
                </c:pt>
                <c:pt idx="7">
                  <c:v>9492</c:v>
                </c:pt>
                <c:pt idx="8">
                  <c:v>6112</c:v>
                </c:pt>
                <c:pt idx="9">
                  <c:v>5748</c:v>
                </c:pt>
                <c:pt idx="10">
                  <c:v>4279</c:v>
                </c:pt>
                <c:pt idx="11">
                  <c:v>4654</c:v>
                </c:pt>
                <c:pt idx="12">
                  <c:v>67064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0F-49D7-AE1F-72DED1A1AB5C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0F-49D7-AE1F-72DED1A1AB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0F-49D7-AE1F-72DED1A1AB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3219</c:v>
                </c:pt>
                <c:pt idx="1">
                  <c:v>3176</c:v>
                </c:pt>
                <c:pt idx="2">
                  <c:v>4814</c:v>
                </c:pt>
                <c:pt idx="3">
                  <c:v>4307</c:v>
                </c:pt>
                <c:pt idx="4">
                  <c:v>5457</c:v>
                </c:pt>
                <c:pt idx="5">
                  <c:v>5557</c:v>
                </c:pt>
                <c:pt idx="6">
                  <c:v>7599</c:v>
                </c:pt>
                <c:pt idx="7">
                  <c:v>9450</c:v>
                </c:pt>
                <c:pt idx="12">
                  <c:v>43579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0F-49D7-AE1F-72DED1A1A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0F-49D7-AE1F-72DED1A1AB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0F-49D7-AE1F-72DED1A1AB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0F-49D7-AE1F-72DED1A1AB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0F-49D7-AE1F-72DED1A1AB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0F-49D7-AE1F-72DED1A1AB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0F-49D7-AE1F-72DED1A1AB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0F-49D7-AE1F-72DED1A1AB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0F-49D7-AE1F-72DED1A1AB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0F-49D7-AE1F-72DED1A1AB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0F-49D7-AE1F-72DED1A1AB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0F-49D7-AE1F-72DED1A1AB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0F-49D7-AE1F-72DED1A1AB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0F-49D7-AE1F-72DED1A1AB5C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-0.24525205158264951</c:v>
                </c:pt>
                <c:pt idx="1">
                  <c:v>0.12226148409894</c:v>
                </c:pt>
                <c:pt idx="2">
                  <c:v>0.14673654121010005</c:v>
                </c:pt>
                <c:pt idx="3">
                  <c:v>-0.38594240091246079</c:v>
                </c:pt>
                <c:pt idx="4">
                  <c:v>0.313041385948027</c:v>
                </c:pt>
                <c:pt idx="5">
                  <c:v>-0.17010155316606934</c:v>
                </c:pt>
                <c:pt idx="6">
                  <c:v>-2.7559055118110409E-3</c:v>
                </c:pt>
                <c:pt idx="7">
                  <c:v>-4.4247787610619538E-3</c:v>
                </c:pt>
                <c:pt idx="12">
                  <c:v>-5.8178988999589398E-2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0F-49D7-AE1F-72DED1A1AB5C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-0.17142857142857137</c:v>
                </c:pt>
                <c:pt idx="1">
                  <c:v>-0.28403967538322816</c:v>
                </c:pt>
                <c:pt idx="2">
                  <c:v>-1.9551934826883888E-2</c:v>
                </c:pt>
                <c:pt idx="3">
                  <c:v>-0.54947698744769879</c:v>
                </c:pt>
                <c:pt idx="4">
                  <c:v>0.22877730240936733</c:v>
                </c:pt>
                <c:pt idx="5">
                  <c:v>-0.10529705361455477</c:v>
                </c:pt>
                <c:pt idx="6">
                  <c:v>-0.13999547306473514</c:v>
                </c:pt>
                <c:pt idx="7">
                  <c:v>-0.18702684101858225</c:v>
                </c:pt>
                <c:pt idx="12">
                  <c:v>-0.19152922842884446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0F-49D7-AE1F-72DED1A1A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1F-4348-90DD-9253A97C8FC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29110</c:v>
                </c:pt>
                <c:pt idx="1">
                  <c:v>35047</c:v>
                </c:pt>
                <c:pt idx="2">
                  <c:v>34361</c:v>
                </c:pt>
                <c:pt idx="3">
                  <c:v>59339</c:v>
                </c:pt>
                <c:pt idx="4">
                  <c:v>43826</c:v>
                </c:pt>
                <c:pt idx="5">
                  <c:v>55200</c:v>
                </c:pt>
                <c:pt idx="6">
                  <c:v>74982</c:v>
                </c:pt>
                <c:pt idx="7">
                  <c:v>108676</c:v>
                </c:pt>
                <c:pt idx="8">
                  <c:v>44639</c:v>
                </c:pt>
                <c:pt idx="9">
                  <c:v>50417</c:v>
                </c:pt>
                <c:pt idx="10">
                  <c:v>38894</c:v>
                </c:pt>
                <c:pt idx="11">
                  <c:v>40039</c:v>
                </c:pt>
                <c:pt idx="12">
                  <c:v>614530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1F-4348-90DD-9253A97C8FC0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1F-4348-90DD-9253A97C8FC0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23050</c:v>
                </c:pt>
                <c:pt idx="1">
                  <c:v>23773</c:v>
                </c:pt>
                <c:pt idx="2">
                  <c:v>26880</c:v>
                </c:pt>
                <c:pt idx="3">
                  <c:v>48682</c:v>
                </c:pt>
                <c:pt idx="4">
                  <c:v>35593</c:v>
                </c:pt>
                <c:pt idx="5">
                  <c:v>44483</c:v>
                </c:pt>
                <c:pt idx="6">
                  <c:v>72292</c:v>
                </c:pt>
                <c:pt idx="7">
                  <c:v>87149</c:v>
                </c:pt>
                <c:pt idx="8">
                  <c:v>45509</c:v>
                </c:pt>
                <c:pt idx="9">
                  <c:v>38548</c:v>
                </c:pt>
                <c:pt idx="10">
                  <c:v>30570</c:v>
                </c:pt>
                <c:pt idx="11">
                  <c:v>36689</c:v>
                </c:pt>
                <c:pt idx="12">
                  <c:v>513218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1F-4348-90DD-9253A97C8FC0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1F-4348-90DD-9253A97C8FC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31748</c:v>
                </c:pt>
                <c:pt idx="1">
                  <c:v>21281</c:v>
                </c:pt>
                <c:pt idx="2">
                  <c:v>24322</c:v>
                </c:pt>
                <c:pt idx="3">
                  <c:v>46080</c:v>
                </c:pt>
                <c:pt idx="4">
                  <c:v>29396</c:v>
                </c:pt>
                <c:pt idx="5">
                  <c:v>44590</c:v>
                </c:pt>
                <c:pt idx="6">
                  <c:v>66167</c:v>
                </c:pt>
                <c:pt idx="7">
                  <c:v>132200</c:v>
                </c:pt>
                <c:pt idx="8">
                  <c:v>54675</c:v>
                </c:pt>
                <c:pt idx="9">
                  <c:v>44421</c:v>
                </c:pt>
                <c:pt idx="10">
                  <c:v>36335</c:v>
                </c:pt>
                <c:pt idx="11">
                  <c:v>45648</c:v>
                </c:pt>
                <c:pt idx="12">
                  <c:v>576863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1F-4348-90DD-9253A97C8FC0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1F-4348-90DD-9253A97C8F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F1F-4348-90DD-9253A97C8FC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32373</c:v>
                </c:pt>
                <c:pt idx="1">
                  <c:v>26641</c:v>
                </c:pt>
                <c:pt idx="2">
                  <c:v>38910</c:v>
                </c:pt>
                <c:pt idx="3">
                  <c:v>38278</c:v>
                </c:pt>
                <c:pt idx="4">
                  <c:v>41371</c:v>
                </c:pt>
                <c:pt idx="5">
                  <c:v>47095</c:v>
                </c:pt>
                <c:pt idx="6">
                  <c:v>72329</c:v>
                </c:pt>
                <c:pt idx="7">
                  <c:v>90782</c:v>
                </c:pt>
                <c:pt idx="12">
                  <c:v>387779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1F-4348-90DD-9253A97C8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1F-4348-90DD-9253A97C8F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1F-4348-90DD-9253A97C8F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1F-4348-90DD-9253A97C8F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1F-4348-90DD-9253A97C8F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1F-4348-90DD-9253A97C8F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1F-4348-90DD-9253A97C8F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1F-4348-90DD-9253A97C8F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1F-4348-90DD-9253A97C8F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1F-4348-90DD-9253A97C8F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1F-4348-90DD-9253A97C8F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1F-4348-90DD-9253A97C8F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1F-4348-90DD-9253A97C8F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1F-4348-90DD-9253A97C8FC0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1.9686279450674027E-2</c:v>
                </c:pt>
                <c:pt idx="1">
                  <c:v>0.25186786335228617</c:v>
                </c:pt>
                <c:pt idx="2">
                  <c:v>0.59978620179261566</c:v>
                </c:pt>
                <c:pt idx="3">
                  <c:v>-0.16931423611111107</c:v>
                </c:pt>
                <c:pt idx="4">
                  <c:v>0.40736834943529732</c:v>
                </c:pt>
                <c:pt idx="5">
                  <c:v>5.6178515362188763E-2</c:v>
                </c:pt>
                <c:pt idx="6">
                  <c:v>9.3127994317409035E-2</c:v>
                </c:pt>
                <c:pt idx="7">
                  <c:v>-0.31329803328290473</c:v>
                </c:pt>
                <c:pt idx="12">
                  <c:v>-2.0225678653002621E-2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1F-4348-90DD-9253A97C8FC0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0.11209206458261756</c:v>
                </c:pt>
                <c:pt idx="1">
                  <c:v>-0.23984934516506407</c:v>
                </c:pt>
                <c:pt idx="2">
                  <c:v>0.13238846366520174</c:v>
                </c:pt>
                <c:pt idx="3">
                  <c:v>-0.35492677665616201</c:v>
                </c:pt>
                <c:pt idx="4">
                  <c:v>-5.6016976224159132E-2</c:v>
                </c:pt>
                <c:pt idx="5">
                  <c:v>-0.14682971014492752</c:v>
                </c:pt>
                <c:pt idx="6">
                  <c:v>-3.538182497132647E-2</c:v>
                </c:pt>
                <c:pt idx="7">
                  <c:v>-0.16465456954617397</c:v>
                </c:pt>
                <c:pt idx="12">
                  <c:v>-0.11976637815776514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1F-4348-90DD-9253A97C8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60-41D9-ADB5-4EB91825378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24298</c:v>
                </c:pt>
                <c:pt idx="1">
                  <c:v>24362</c:v>
                </c:pt>
                <c:pt idx="2">
                  <c:v>21192</c:v>
                </c:pt>
                <c:pt idx="3">
                  <c:v>41032</c:v>
                </c:pt>
                <c:pt idx="4">
                  <c:v>24447</c:v>
                </c:pt>
                <c:pt idx="5">
                  <c:v>31086</c:v>
                </c:pt>
                <c:pt idx="6">
                  <c:v>48800</c:v>
                </c:pt>
                <c:pt idx="7">
                  <c:v>65272</c:v>
                </c:pt>
                <c:pt idx="8">
                  <c:v>35770</c:v>
                </c:pt>
                <c:pt idx="9">
                  <c:v>33630</c:v>
                </c:pt>
                <c:pt idx="10">
                  <c:v>26834</c:v>
                </c:pt>
                <c:pt idx="11">
                  <c:v>27264</c:v>
                </c:pt>
                <c:pt idx="12">
                  <c:v>403987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60-41D9-ADB5-4EB91825378F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60-41D9-ADB5-4EB91825378F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16394</c:v>
                </c:pt>
                <c:pt idx="1">
                  <c:v>16294</c:v>
                </c:pt>
                <c:pt idx="2">
                  <c:v>18322</c:v>
                </c:pt>
                <c:pt idx="3">
                  <c:v>33602</c:v>
                </c:pt>
                <c:pt idx="4">
                  <c:v>21960</c:v>
                </c:pt>
                <c:pt idx="5">
                  <c:v>29605</c:v>
                </c:pt>
                <c:pt idx="6">
                  <c:v>45742</c:v>
                </c:pt>
                <c:pt idx="7">
                  <c:v>58778</c:v>
                </c:pt>
                <c:pt idx="8">
                  <c:v>34328</c:v>
                </c:pt>
                <c:pt idx="9">
                  <c:v>28657</c:v>
                </c:pt>
                <c:pt idx="10">
                  <c:v>24068</c:v>
                </c:pt>
                <c:pt idx="11">
                  <c:v>30360</c:v>
                </c:pt>
                <c:pt idx="12">
                  <c:v>358110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60-41D9-ADB5-4EB91825378F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60-41D9-ADB5-4EB91825378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25146</c:v>
                </c:pt>
                <c:pt idx="1">
                  <c:v>16027</c:v>
                </c:pt>
                <c:pt idx="2">
                  <c:v>18063</c:v>
                </c:pt>
                <c:pt idx="3">
                  <c:v>31153</c:v>
                </c:pt>
                <c:pt idx="4">
                  <c:v>18994</c:v>
                </c:pt>
                <c:pt idx="5">
                  <c:v>26276</c:v>
                </c:pt>
                <c:pt idx="6">
                  <c:v>36382</c:v>
                </c:pt>
                <c:pt idx="7">
                  <c:v>83159</c:v>
                </c:pt>
                <c:pt idx="8">
                  <c:v>27840</c:v>
                </c:pt>
                <c:pt idx="9">
                  <c:v>24146</c:v>
                </c:pt>
                <c:pt idx="10">
                  <c:v>20317</c:v>
                </c:pt>
                <c:pt idx="11">
                  <c:v>31159</c:v>
                </c:pt>
                <c:pt idx="12">
                  <c:v>358662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60-41D9-ADB5-4EB91825378F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60-41D9-ADB5-4EB9182537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560-41D9-ADB5-4EB91825378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18647</c:v>
                </c:pt>
                <c:pt idx="1">
                  <c:v>16643</c:v>
                </c:pt>
                <c:pt idx="2">
                  <c:v>20604</c:v>
                </c:pt>
                <c:pt idx="3">
                  <c:v>18824</c:v>
                </c:pt>
                <c:pt idx="4">
                  <c:v>22446</c:v>
                </c:pt>
                <c:pt idx="5">
                  <c:v>24937</c:v>
                </c:pt>
                <c:pt idx="6">
                  <c:v>39454</c:v>
                </c:pt>
                <c:pt idx="7">
                  <c:v>50144</c:v>
                </c:pt>
                <c:pt idx="12">
                  <c:v>211699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60-41D9-ADB5-4EB918253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60-41D9-ADB5-4EB9182537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60-41D9-ADB5-4EB9182537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60-41D9-ADB5-4EB9182537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60-41D9-ADB5-4EB9182537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60-41D9-ADB5-4EB9182537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60-41D9-ADB5-4EB9182537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60-41D9-ADB5-4EB9182537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60-41D9-ADB5-4EB9182537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60-41D9-ADB5-4EB9182537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60-41D9-ADB5-4EB9182537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60-41D9-ADB5-4EB9182537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60-41D9-ADB5-4EB9182537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60-41D9-ADB5-4EB91825378F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-0.25845064821442776</c:v>
                </c:pt>
                <c:pt idx="1">
                  <c:v>3.8435140700068704E-2</c:v>
                </c:pt>
                <c:pt idx="2">
                  <c:v>0.14067430659358915</c:v>
                </c:pt>
                <c:pt idx="3">
                  <c:v>-0.3957564279523641</c:v>
                </c:pt>
                <c:pt idx="4">
                  <c:v>0.18174160261135097</c:v>
                </c:pt>
                <c:pt idx="5">
                  <c:v>-5.0959050083726587E-2</c:v>
                </c:pt>
                <c:pt idx="6">
                  <c:v>8.4437359133637591E-2</c:v>
                </c:pt>
                <c:pt idx="7">
                  <c:v>-0.39701054606236241</c:v>
                </c:pt>
                <c:pt idx="12">
                  <c:v>-0.17045846394984321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60-41D9-ADB5-4EB91825378F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-0.23257058194090052</c:v>
                </c:pt>
                <c:pt idx="1">
                  <c:v>-0.31684590756095554</c:v>
                </c:pt>
                <c:pt idx="2">
                  <c:v>-2.7746319365798411E-2</c:v>
                </c:pt>
                <c:pt idx="3">
                  <c:v>-0.54123610840319758</c:v>
                </c:pt>
                <c:pt idx="4">
                  <c:v>-8.185053380782914E-2</c:v>
                </c:pt>
                <c:pt idx="5">
                  <c:v>-0.19780608634111818</c:v>
                </c:pt>
                <c:pt idx="6">
                  <c:v>-0.19151639344262295</c:v>
                </c:pt>
                <c:pt idx="7">
                  <c:v>-0.23176859909302605</c:v>
                </c:pt>
                <c:pt idx="12">
                  <c:v>-0.24525025936846012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560-41D9-ADB5-4EB918253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D8-4674-9BB2-0E8DB9E69C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4812</c:v>
                </c:pt>
                <c:pt idx="1">
                  <c:v>10685</c:v>
                </c:pt>
                <c:pt idx="2">
                  <c:v>13169</c:v>
                </c:pt>
                <c:pt idx="3">
                  <c:v>18307</c:v>
                </c:pt>
                <c:pt idx="4">
                  <c:v>19379</c:v>
                </c:pt>
                <c:pt idx="5">
                  <c:v>24114</c:v>
                </c:pt>
                <c:pt idx="6">
                  <c:v>26182</c:v>
                </c:pt>
                <c:pt idx="7">
                  <c:v>43404</c:v>
                </c:pt>
                <c:pt idx="8">
                  <c:v>8869</c:v>
                </c:pt>
                <c:pt idx="9">
                  <c:v>16787</c:v>
                </c:pt>
                <c:pt idx="10">
                  <c:v>12060</c:v>
                </c:pt>
                <c:pt idx="11">
                  <c:v>12775</c:v>
                </c:pt>
                <c:pt idx="12">
                  <c:v>210543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D8-4674-9BB2-0E8DB9E69CB7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D8-4674-9BB2-0E8DB9E69CB7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6656</c:v>
                </c:pt>
                <c:pt idx="1">
                  <c:v>7479</c:v>
                </c:pt>
                <c:pt idx="2">
                  <c:v>8558</c:v>
                </c:pt>
                <c:pt idx="3">
                  <c:v>15080</c:v>
                </c:pt>
                <c:pt idx="4">
                  <c:v>13633</c:v>
                </c:pt>
                <c:pt idx="5">
                  <c:v>14878</c:v>
                </c:pt>
                <c:pt idx="6">
                  <c:v>26550</c:v>
                </c:pt>
                <c:pt idx="7">
                  <c:v>28371</c:v>
                </c:pt>
                <c:pt idx="8">
                  <c:v>11181</c:v>
                </c:pt>
                <c:pt idx="9">
                  <c:v>9891</c:v>
                </c:pt>
                <c:pt idx="10">
                  <c:v>6502</c:v>
                </c:pt>
                <c:pt idx="11">
                  <c:v>6329</c:v>
                </c:pt>
                <c:pt idx="12">
                  <c:v>155108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D8-4674-9BB2-0E8DB9E69CB7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D8-4674-9BB2-0E8DB9E69C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6602</c:v>
                </c:pt>
                <c:pt idx="1">
                  <c:v>5254</c:v>
                </c:pt>
                <c:pt idx="2">
                  <c:v>6259</c:v>
                </c:pt>
                <c:pt idx="3">
                  <c:v>14927</c:v>
                </c:pt>
                <c:pt idx="4">
                  <c:v>10402</c:v>
                </c:pt>
                <c:pt idx="5">
                  <c:v>18314</c:v>
                </c:pt>
                <c:pt idx="6">
                  <c:v>29785</c:v>
                </c:pt>
                <c:pt idx="7">
                  <c:v>49041</c:v>
                </c:pt>
                <c:pt idx="8">
                  <c:v>26835</c:v>
                </c:pt>
                <c:pt idx="9">
                  <c:v>20275</c:v>
                </c:pt>
                <c:pt idx="10">
                  <c:v>16018</c:v>
                </c:pt>
                <c:pt idx="11">
                  <c:v>14489</c:v>
                </c:pt>
                <c:pt idx="12">
                  <c:v>218201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D8-4674-9BB2-0E8DB9E69CB7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D8-4674-9BB2-0E8DB9E69C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5D8-4674-9BB2-0E8DB9E69C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13726</c:v>
                </c:pt>
                <c:pt idx="1">
                  <c:v>9998</c:v>
                </c:pt>
                <c:pt idx="2">
                  <c:v>18306</c:v>
                </c:pt>
                <c:pt idx="3">
                  <c:v>19454</c:v>
                </c:pt>
                <c:pt idx="4">
                  <c:v>18925</c:v>
                </c:pt>
                <c:pt idx="5">
                  <c:v>22158</c:v>
                </c:pt>
                <c:pt idx="6">
                  <c:v>32875</c:v>
                </c:pt>
                <c:pt idx="7">
                  <c:v>40638</c:v>
                </c:pt>
                <c:pt idx="12">
                  <c:v>176080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D8-4674-9BB2-0E8DB9E69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D8-4674-9BB2-0E8DB9E69C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D8-4674-9BB2-0E8DB9E69C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D8-4674-9BB2-0E8DB9E69C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D8-4674-9BB2-0E8DB9E69C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D8-4674-9BB2-0E8DB9E69C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D8-4674-9BB2-0E8DB9E69C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D8-4674-9BB2-0E8DB9E69C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D8-4674-9BB2-0E8DB9E69C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D8-4674-9BB2-0E8DB9E69C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D8-4674-9BB2-0E8DB9E69C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D8-4674-9BB2-0E8DB9E69C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D8-4674-9BB2-0E8DB9E69C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D8-4674-9BB2-0E8DB9E69CB7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1.0790669494092699</c:v>
                </c:pt>
                <c:pt idx="1">
                  <c:v>0.90293110011419864</c:v>
                </c:pt>
                <c:pt idx="2">
                  <c:v>1.924748362358204</c:v>
                </c:pt>
                <c:pt idx="3">
                  <c:v>0.30327594292222138</c:v>
                </c:pt>
                <c:pt idx="4">
                  <c:v>0.81936166121899645</c:v>
                </c:pt>
                <c:pt idx="5">
                  <c:v>0.20989407011029804</c:v>
                </c:pt>
                <c:pt idx="6">
                  <c:v>0.10374349504784286</c:v>
                </c:pt>
                <c:pt idx="7">
                  <c:v>-0.17134642442038295</c:v>
                </c:pt>
                <c:pt idx="12">
                  <c:v>0.2524896147499005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D8-4674-9BB2-0E8DB9E69CB7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1.8524522028262678</c:v>
                </c:pt>
                <c:pt idx="1">
                  <c:v>-6.429574169396346E-2</c:v>
                </c:pt>
                <c:pt idx="2">
                  <c:v>0.39008277014200021</c:v>
                </c:pt>
                <c:pt idx="3">
                  <c:v>6.2653629759108487E-2</c:v>
                </c:pt>
                <c:pt idx="4">
                  <c:v>-2.3427421435574636E-2</c:v>
                </c:pt>
                <c:pt idx="5">
                  <c:v>-8.1114705150534983E-2</c:v>
                </c:pt>
                <c:pt idx="6">
                  <c:v>0.25563364143304557</c:v>
                </c:pt>
                <c:pt idx="7">
                  <c:v>-6.372684545203211E-2</c:v>
                </c:pt>
                <c:pt idx="12">
                  <c:v>0.1001424537025466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D8-4674-9BB2-0E8DB9E69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0D-4813-A5AA-E14A623C188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846458</c:v>
                </c:pt>
                <c:pt idx="1">
                  <c:v>768781</c:v>
                </c:pt>
                <c:pt idx="2">
                  <c:v>828853</c:v>
                </c:pt>
                <c:pt idx="3">
                  <c:v>709533</c:v>
                </c:pt>
                <c:pt idx="4">
                  <c:v>701990</c:v>
                </c:pt>
                <c:pt idx="5">
                  <c:v>771701</c:v>
                </c:pt>
                <c:pt idx="6">
                  <c:v>850675</c:v>
                </c:pt>
                <c:pt idx="7">
                  <c:v>858378</c:v>
                </c:pt>
                <c:pt idx="8">
                  <c:v>752359</c:v>
                </c:pt>
                <c:pt idx="9">
                  <c:v>777569</c:v>
                </c:pt>
                <c:pt idx="10">
                  <c:v>789381</c:v>
                </c:pt>
                <c:pt idx="11">
                  <c:v>823369</c:v>
                </c:pt>
                <c:pt idx="12">
                  <c:v>9479047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0D-4813-A5AA-E14A623C1880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0D-4813-A5AA-E14A623C1880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553411</c:v>
                </c:pt>
                <c:pt idx="1">
                  <c:v>585204</c:v>
                </c:pt>
                <c:pt idx="2">
                  <c:v>721001</c:v>
                </c:pt>
                <c:pt idx="3">
                  <c:v>676545</c:v>
                </c:pt>
                <c:pt idx="4">
                  <c:v>617668</c:v>
                </c:pt>
                <c:pt idx="5">
                  <c:v>628460</c:v>
                </c:pt>
                <c:pt idx="6">
                  <c:v>785928</c:v>
                </c:pt>
                <c:pt idx="7">
                  <c:v>808317</c:v>
                </c:pt>
                <c:pt idx="8">
                  <c:v>703133</c:v>
                </c:pt>
                <c:pt idx="9">
                  <c:v>763388</c:v>
                </c:pt>
                <c:pt idx="10">
                  <c:v>755348</c:v>
                </c:pt>
                <c:pt idx="11">
                  <c:v>753622</c:v>
                </c:pt>
                <c:pt idx="12">
                  <c:v>8352025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0D-4813-A5AA-E14A623C1880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0D-4813-A5AA-E14A623C188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778985</c:v>
                </c:pt>
                <c:pt idx="1">
                  <c:v>752563</c:v>
                </c:pt>
                <c:pt idx="2">
                  <c:v>794080</c:v>
                </c:pt>
                <c:pt idx="3">
                  <c:v>699869</c:v>
                </c:pt>
                <c:pt idx="4">
                  <c:v>641625</c:v>
                </c:pt>
                <c:pt idx="5">
                  <c:v>713434</c:v>
                </c:pt>
                <c:pt idx="6">
                  <c:v>805133</c:v>
                </c:pt>
                <c:pt idx="7">
                  <c:v>814997</c:v>
                </c:pt>
                <c:pt idx="8">
                  <c:v>745193</c:v>
                </c:pt>
                <c:pt idx="9">
                  <c:v>818995</c:v>
                </c:pt>
                <c:pt idx="10">
                  <c:v>811442</c:v>
                </c:pt>
                <c:pt idx="11">
                  <c:v>786129</c:v>
                </c:pt>
                <c:pt idx="12">
                  <c:v>9162445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0D-4813-A5AA-E14A623C1880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0D-4813-A5AA-E14A623C18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0D-4813-A5AA-E14A623C188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804587</c:v>
                </c:pt>
                <c:pt idx="1">
                  <c:v>798120</c:v>
                </c:pt>
                <c:pt idx="2">
                  <c:v>827758</c:v>
                </c:pt>
                <c:pt idx="3">
                  <c:v>751517</c:v>
                </c:pt>
                <c:pt idx="4">
                  <c:v>705456</c:v>
                </c:pt>
                <c:pt idx="5">
                  <c:v>740595</c:v>
                </c:pt>
                <c:pt idx="6">
                  <c:v>823259</c:v>
                </c:pt>
                <c:pt idx="7">
                  <c:v>845497</c:v>
                </c:pt>
                <c:pt idx="12">
                  <c:v>6296789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0D-4813-A5AA-E14A623C1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0D-4813-A5AA-E14A623C18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0D-4813-A5AA-E14A623C18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0D-4813-A5AA-E14A623C18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0D-4813-A5AA-E14A623C18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0D-4813-A5AA-E14A623C18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0D-4813-A5AA-E14A623C18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0D-4813-A5AA-E14A623C18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0D-4813-A5AA-E14A623C18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0D-4813-A5AA-E14A623C18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0D-4813-A5AA-E14A623C18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0D-4813-A5AA-E14A623C18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0D-4813-A5AA-E14A623C18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0D-4813-A5AA-E14A623C1880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3.2865844656829069E-2</c:v>
                </c:pt>
                <c:pt idx="1">
                  <c:v>6.053579567424916E-2</c:v>
                </c:pt>
                <c:pt idx="2">
                  <c:v>4.2411343945194524E-2</c:v>
                </c:pt>
                <c:pt idx="3">
                  <c:v>7.3796667662091142E-2</c:v>
                </c:pt>
                <c:pt idx="4">
                  <c:v>9.9483343074225683E-2</c:v>
                </c:pt>
                <c:pt idx="5">
                  <c:v>3.8070795616693243E-2</c:v>
                </c:pt>
                <c:pt idx="6">
                  <c:v>2.2513050638838461E-2</c:v>
                </c:pt>
                <c:pt idx="7">
                  <c:v>3.7423450638468525E-2</c:v>
                </c:pt>
                <c:pt idx="12">
                  <c:v>4.9344858237874822E-2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0D-4813-A5AA-E14A623C1880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-4.9466128266257736E-2</c:v>
                </c:pt>
                <c:pt idx="1">
                  <c:v>3.8163013914235711E-2</c:v>
                </c:pt>
                <c:pt idx="2">
                  <c:v>-1.3211027769700623E-3</c:v>
                </c:pt>
                <c:pt idx="3">
                  <c:v>5.9171314089689897E-2</c:v>
                </c:pt>
                <c:pt idx="4">
                  <c:v>4.9373922705451267E-3</c:v>
                </c:pt>
                <c:pt idx="5">
                  <c:v>-4.0308357770690972E-2</c:v>
                </c:pt>
                <c:pt idx="6">
                  <c:v>-3.2228524407088455E-2</c:v>
                </c:pt>
                <c:pt idx="7">
                  <c:v>-1.5006209385608704E-2</c:v>
                </c:pt>
                <c:pt idx="12">
                  <c:v>-6.2464796478867157E-3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0D-4813-A5AA-E14A623C1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97-4888-91A5-D237C68036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371879</c:v>
                </c:pt>
                <c:pt idx="1">
                  <c:v>323982</c:v>
                </c:pt>
                <c:pt idx="2">
                  <c:v>366991</c:v>
                </c:pt>
                <c:pt idx="3">
                  <c:v>363477</c:v>
                </c:pt>
                <c:pt idx="4">
                  <c:v>460629</c:v>
                </c:pt>
                <c:pt idx="5">
                  <c:v>500493</c:v>
                </c:pt>
                <c:pt idx="6">
                  <c:v>533742</c:v>
                </c:pt>
                <c:pt idx="7">
                  <c:v>530867</c:v>
                </c:pt>
                <c:pt idx="8">
                  <c:v>483251</c:v>
                </c:pt>
                <c:pt idx="9">
                  <c:v>432642</c:v>
                </c:pt>
                <c:pt idx="10">
                  <c:v>351675</c:v>
                </c:pt>
                <c:pt idx="11">
                  <c:v>375307</c:v>
                </c:pt>
                <c:pt idx="12">
                  <c:v>5094935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97-4888-91A5-D237C6803648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97-4888-91A5-D237C6803648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194152</c:v>
                </c:pt>
                <c:pt idx="1">
                  <c:v>236389</c:v>
                </c:pt>
                <c:pt idx="2">
                  <c:v>322218</c:v>
                </c:pt>
                <c:pt idx="3">
                  <c:v>336250</c:v>
                </c:pt>
                <c:pt idx="4">
                  <c:v>366440</c:v>
                </c:pt>
                <c:pt idx="5">
                  <c:v>382090</c:v>
                </c:pt>
                <c:pt idx="6">
                  <c:v>453306</c:v>
                </c:pt>
                <c:pt idx="7">
                  <c:v>453711</c:v>
                </c:pt>
                <c:pt idx="8">
                  <c:v>420455</c:v>
                </c:pt>
                <c:pt idx="9">
                  <c:v>411383</c:v>
                </c:pt>
                <c:pt idx="10">
                  <c:v>344832</c:v>
                </c:pt>
                <c:pt idx="11">
                  <c:v>335204</c:v>
                </c:pt>
                <c:pt idx="12">
                  <c:v>4256430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97-4888-91A5-D237C6803648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97-4888-91A5-D237C68036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305389</c:v>
                </c:pt>
                <c:pt idx="1">
                  <c:v>294598</c:v>
                </c:pt>
                <c:pt idx="2">
                  <c:v>365880</c:v>
                </c:pt>
                <c:pt idx="3">
                  <c:v>328415</c:v>
                </c:pt>
                <c:pt idx="4">
                  <c:v>380507</c:v>
                </c:pt>
                <c:pt idx="5">
                  <c:v>428359</c:v>
                </c:pt>
                <c:pt idx="6">
                  <c:v>480731</c:v>
                </c:pt>
                <c:pt idx="7">
                  <c:v>456116</c:v>
                </c:pt>
                <c:pt idx="8">
                  <c:v>441166</c:v>
                </c:pt>
                <c:pt idx="9">
                  <c:v>438839</c:v>
                </c:pt>
                <c:pt idx="10">
                  <c:v>355194</c:v>
                </c:pt>
                <c:pt idx="11">
                  <c:v>352959</c:v>
                </c:pt>
                <c:pt idx="12">
                  <c:v>4628153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97-4888-91A5-D237C6803648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97-4888-91A5-D237C68036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B97-4888-91A5-D237C68036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337479</c:v>
                </c:pt>
                <c:pt idx="1">
                  <c:v>317505</c:v>
                </c:pt>
                <c:pt idx="2">
                  <c:v>366554</c:v>
                </c:pt>
                <c:pt idx="3">
                  <c:v>387552</c:v>
                </c:pt>
                <c:pt idx="4">
                  <c:v>422996</c:v>
                </c:pt>
                <c:pt idx="5">
                  <c:v>458450</c:v>
                </c:pt>
                <c:pt idx="6">
                  <c:v>490081</c:v>
                </c:pt>
                <c:pt idx="7">
                  <c:v>482673</c:v>
                </c:pt>
                <c:pt idx="12">
                  <c:v>3263290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97-4888-91A5-D237C6803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97-4888-91A5-D237C68036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97-4888-91A5-D237C68036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97-4888-91A5-D237C68036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97-4888-91A5-D237C68036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97-4888-91A5-D237C68036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97-4888-91A5-D237C68036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97-4888-91A5-D237C68036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97-4888-91A5-D237C68036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97-4888-91A5-D237C68036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97-4888-91A5-D237C68036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97-4888-91A5-D237C68036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97-4888-91A5-D237C68036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97-4888-91A5-D237C6803648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0.10507909584169695</c:v>
                </c:pt>
                <c:pt idx="1">
                  <c:v>7.7756807581857323E-2</c:v>
                </c:pt>
                <c:pt idx="2">
                  <c:v>1.8421340330163627E-3</c:v>
                </c:pt>
                <c:pt idx="3">
                  <c:v>0.18006790189242272</c:v>
                </c:pt>
                <c:pt idx="4">
                  <c:v>0.11166417437786946</c:v>
                </c:pt>
                <c:pt idx="5">
                  <c:v>7.024715250525837E-2</c:v>
                </c:pt>
                <c:pt idx="6">
                  <c:v>1.9449546627947845E-2</c:v>
                </c:pt>
                <c:pt idx="7">
                  <c:v>5.8224223662401764E-2</c:v>
                </c:pt>
                <c:pt idx="12">
                  <c:v>7.3452423441485948E-2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97-4888-91A5-D237C6803648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-9.2503206688197004E-2</c:v>
                </c:pt>
                <c:pt idx="1">
                  <c:v>-1.9991851399151828E-2</c:v>
                </c:pt>
                <c:pt idx="2">
                  <c:v>-1.1907648961418937E-3</c:v>
                </c:pt>
                <c:pt idx="3">
                  <c:v>6.6235277610412702E-2</c:v>
                </c:pt>
                <c:pt idx="4">
                  <c:v>-8.1699154851301192E-2</c:v>
                </c:pt>
                <c:pt idx="5">
                  <c:v>-8.4003172871548681E-2</c:v>
                </c:pt>
                <c:pt idx="6">
                  <c:v>-8.1801694451626439E-2</c:v>
                </c:pt>
                <c:pt idx="7">
                  <c:v>-9.0783567258842623E-2</c:v>
                </c:pt>
                <c:pt idx="12">
                  <c:v>-5.4683290556942765E-2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B97-4888-91A5-D237C6803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7C-4277-9E50-19FF257375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49589</c:v>
                </c:pt>
                <c:pt idx="1">
                  <c:v>46635</c:v>
                </c:pt>
                <c:pt idx="2">
                  <c:v>46288</c:v>
                </c:pt>
                <c:pt idx="3">
                  <c:v>41018</c:v>
                </c:pt>
                <c:pt idx="4">
                  <c:v>31819</c:v>
                </c:pt>
                <c:pt idx="5">
                  <c:v>32121</c:v>
                </c:pt>
                <c:pt idx="6">
                  <c:v>36049</c:v>
                </c:pt>
                <c:pt idx="7">
                  <c:v>30446</c:v>
                </c:pt>
                <c:pt idx="8">
                  <c:v>34634</c:v>
                </c:pt>
                <c:pt idx="9">
                  <c:v>35739</c:v>
                </c:pt>
                <c:pt idx="10">
                  <c:v>45345</c:v>
                </c:pt>
                <c:pt idx="11">
                  <c:v>41241</c:v>
                </c:pt>
                <c:pt idx="12">
                  <c:v>470924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7C-4277-9E50-19FF25737563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7C-4277-9E50-19FF25737563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24948</c:v>
                </c:pt>
                <c:pt idx="1">
                  <c:v>24167</c:v>
                </c:pt>
                <c:pt idx="2">
                  <c:v>30216</c:v>
                </c:pt>
                <c:pt idx="3">
                  <c:v>29557</c:v>
                </c:pt>
                <c:pt idx="4">
                  <c:v>16808</c:v>
                </c:pt>
                <c:pt idx="5">
                  <c:v>19444</c:v>
                </c:pt>
                <c:pt idx="6">
                  <c:v>25892</c:v>
                </c:pt>
                <c:pt idx="7">
                  <c:v>23834</c:v>
                </c:pt>
                <c:pt idx="8">
                  <c:v>20951</c:v>
                </c:pt>
                <c:pt idx="9">
                  <c:v>22674</c:v>
                </c:pt>
                <c:pt idx="10">
                  <c:v>37132</c:v>
                </c:pt>
                <c:pt idx="11">
                  <c:v>35573</c:v>
                </c:pt>
                <c:pt idx="12">
                  <c:v>311196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7C-4277-9E50-19FF25737563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7C-4277-9E50-19FF257375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34751</c:v>
                </c:pt>
                <c:pt idx="1">
                  <c:v>41108</c:v>
                </c:pt>
                <c:pt idx="2">
                  <c:v>34033</c:v>
                </c:pt>
                <c:pt idx="3">
                  <c:v>29401</c:v>
                </c:pt>
                <c:pt idx="4">
                  <c:v>17791</c:v>
                </c:pt>
                <c:pt idx="5">
                  <c:v>23745</c:v>
                </c:pt>
                <c:pt idx="6">
                  <c:v>21000</c:v>
                </c:pt>
                <c:pt idx="7">
                  <c:v>24723</c:v>
                </c:pt>
                <c:pt idx="8">
                  <c:v>27751</c:v>
                </c:pt>
                <c:pt idx="9">
                  <c:v>29023</c:v>
                </c:pt>
                <c:pt idx="10">
                  <c:v>37370</c:v>
                </c:pt>
                <c:pt idx="11">
                  <c:v>37684</c:v>
                </c:pt>
                <c:pt idx="12">
                  <c:v>358380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7C-4277-9E50-19FF25737563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7C-4277-9E50-19FF257375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57C-4277-9E50-19FF257375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33149</c:v>
                </c:pt>
                <c:pt idx="1">
                  <c:v>38403</c:v>
                </c:pt>
                <c:pt idx="2">
                  <c:v>36177</c:v>
                </c:pt>
                <c:pt idx="3">
                  <c:v>30259</c:v>
                </c:pt>
                <c:pt idx="4">
                  <c:v>18366</c:v>
                </c:pt>
                <c:pt idx="5">
                  <c:v>18611</c:v>
                </c:pt>
                <c:pt idx="6">
                  <c:v>21458</c:v>
                </c:pt>
                <c:pt idx="7">
                  <c:v>25592</c:v>
                </c:pt>
                <c:pt idx="12">
                  <c:v>222015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7C-4277-9E50-19FF2573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7C-4277-9E50-19FF257375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7C-4277-9E50-19FF257375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7C-4277-9E50-19FF257375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7C-4277-9E50-19FF257375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7C-4277-9E50-19FF257375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7C-4277-9E50-19FF257375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7C-4277-9E50-19FF257375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7C-4277-9E50-19FF257375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7C-4277-9E50-19FF257375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7C-4277-9E50-19FF257375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7C-4277-9E50-19FF257375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7C-4277-9E50-19FF257375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7C-4277-9E50-19FF25737563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-4.6099392823228058E-2</c:v>
                </c:pt>
                <c:pt idx="1">
                  <c:v>-6.5802276929064929E-2</c:v>
                </c:pt>
                <c:pt idx="2">
                  <c:v>6.2997678723591743E-2</c:v>
                </c:pt>
                <c:pt idx="3">
                  <c:v>2.9182680861195243E-2</c:v>
                </c:pt>
                <c:pt idx="4">
                  <c:v>3.2319712214040841E-2</c:v>
                </c:pt>
                <c:pt idx="5">
                  <c:v>-0.21621393977679515</c:v>
                </c:pt>
                <c:pt idx="6">
                  <c:v>2.1809523809523723E-2</c:v>
                </c:pt>
                <c:pt idx="7">
                  <c:v>3.5149455972171673E-2</c:v>
                </c:pt>
                <c:pt idx="12">
                  <c:v>-2.0026307426109669E-2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7C-4277-9E50-19FF25737563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-0.33152513662304139</c:v>
                </c:pt>
                <c:pt idx="1">
                  <c:v>-0.17651978128015444</c:v>
                </c:pt>
                <c:pt idx="2">
                  <c:v>-0.21843674386450052</c:v>
                </c:pt>
                <c:pt idx="3">
                  <c:v>-0.26229947827782929</c:v>
                </c:pt>
                <c:pt idx="4">
                  <c:v>-0.4227976994877275</c:v>
                </c:pt>
                <c:pt idx="5">
                  <c:v>-0.42059711715077364</c:v>
                </c:pt>
                <c:pt idx="6">
                  <c:v>-0.40475463951843327</c:v>
                </c:pt>
                <c:pt idx="7">
                  <c:v>-0.15942981015568547</c:v>
                </c:pt>
                <c:pt idx="12">
                  <c:v>-0.2928670393196694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57C-4277-9E50-19FF2573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A8-4A67-9BEF-DB05610B39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16500</c:v>
                </c:pt>
                <c:pt idx="1">
                  <c:v>18433</c:v>
                </c:pt>
                <c:pt idx="2">
                  <c:v>13898</c:v>
                </c:pt>
                <c:pt idx="3">
                  <c:v>16560</c:v>
                </c:pt>
                <c:pt idx="4">
                  <c:v>12694</c:v>
                </c:pt>
                <c:pt idx="5">
                  <c:v>13826</c:v>
                </c:pt>
                <c:pt idx="6">
                  <c:v>15219</c:v>
                </c:pt>
                <c:pt idx="7">
                  <c:v>20154</c:v>
                </c:pt>
                <c:pt idx="8">
                  <c:v>12071</c:v>
                </c:pt>
                <c:pt idx="9">
                  <c:v>13638</c:v>
                </c:pt>
                <c:pt idx="10">
                  <c:v>13351</c:v>
                </c:pt>
                <c:pt idx="11">
                  <c:v>12063</c:v>
                </c:pt>
                <c:pt idx="12">
                  <c:v>178407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A8-4A67-9BEF-DB05610B396F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A8-4A67-9BEF-DB05610B396F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13267</c:v>
                </c:pt>
                <c:pt idx="1">
                  <c:v>18071</c:v>
                </c:pt>
                <c:pt idx="2">
                  <c:v>15881</c:v>
                </c:pt>
                <c:pt idx="3">
                  <c:v>15425</c:v>
                </c:pt>
                <c:pt idx="4">
                  <c:v>14464</c:v>
                </c:pt>
                <c:pt idx="5">
                  <c:v>11078</c:v>
                </c:pt>
                <c:pt idx="6">
                  <c:v>14696</c:v>
                </c:pt>
                <c:pt idx="7">
                  <c:v>26445</c:v>
                </c:pt>
                <c:pt idx="8">
                  <c:v>15077</c:v>
                </c:pt>
                <c:pt idx="9">
                  <c:v>19469</c:v>
                </c:pt>
                <c:pt idx="10">
                  <c:v>14978</c:v>
                </c:pt>
                <c:pt idx="11">
                  <c:v>20052</c:v>
                </c:pt>
                <c:pt idx="12">
                  <c:v>198903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A8-4A67-9BEF-DB05610B396F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A8-4A67-9BEF-DB05610B39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19000</c:v>
                </c:pt>
                <c:pt idx="1">
                  <c:v>20172</c:v>
                </c:pt>
                <c:pt idx="2">
                  <c:v>20521</c:v>
                </c:pt>
                <c:pt idx="3">
                  <c:v>24238</c:v>
                </c:pt>
                <c:pt idx="4">
                  <c:v>19331</c:v>
                </c:pt>
                <c:pt idx="5">
                  <c:v>16213</c:v>
                </c:pt>
                <c:pt idx="6">
                  <c:v>16801</c:v>
                </c:pt>
                <c:pt idx="7">
                  <c:v>28351</c:v>
                </c:pt>
                <c:pt idx="8">
                  <c:v>19988</c:v>
                </c:pt>
                <c:pt idx="9">
                  <c:v>23246</c:v>
                </c:pt>
                <c:pt idx="10">
                  <c:v>20932</c:v>
                </c:pt>
                <c:pt idx="11">
                  <c:v>19000</c:v>
                </c:pt>
                <c:pt idx="12">
                  <c:v>247793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A8-4A67-9BEF-DB05610B396F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A8-4A67-9BEF-DB05610B39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1A8-4A67-9BEF-DB05610B39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18969</c:v>
                </c:pt>
                <c:pt idx="1">
                  <c:v>19532</c:v>
                </c:pt>
                <c:pt idx="2">
                  <c:v>19164</c:v>
                </c:pt>
                <c:pt idx="3">
                  <c:v>23046</c:v>
                </c:pt>
                <c:pt idx="4">
                  <c:v>18795</c:v>
                </c:pt>
                <c:pt idx="5">
                  <c:v>18025</c:v>
                </c:pt>
                <c:pt idx="6">
                  <c:v>21516</c:v>
                </c:pt>
                <c:pt idx="7">
                  <c:v>28603</c:v>
                </c:pt>
                <c:pt idx="12">
                  <c:v>167650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1A8-4A67-9BEF-DB05610B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A8-4A67-9BEF-DB05610B39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A8-4A67-9BEF-DB05610B39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A8-4A67-9BEF-DB05610B39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A8-4A67-9BEF-DB05610B39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A8-4A67-9BEF-DB05610B39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A8-4A67-9BEF-DB05610B39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A8-4A67-9BEF-DB05610B39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A8-4A67-9BEF-DB05610B39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A8-4A67-9BEF-DB05610B39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A8-4A67-9BEF-DB05610B39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A8-4A67-9BEF-DB05610B39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A8-4A67-9BEF-DB05610B39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A8-4A67-9BEF-DB05610B396F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-1.6315789473684283E-3</c:v>
                </c:pt>
                <c:pt idx="1">
                  <c:v>-3.1727146539758055E-2</c:v>
                </c:pt>
                <c:pt idx="2">
                  <c:v>-6.612738170654453E-2</c:v>
                </c:pt>
                <c:pt idx="3">
                  <c:v>-4.9178975162967209E-2</c:v>
                </c:pt>
                <c:pt idx="4">
                  <c:v>-2.7727484351559695E-2</c:v>
                </c:pt>
                <c:pt idx="5">
                  <c:v>0.11176216616295576</c:v>
                </c:pt>
                <c:pt idx="6">
                  <c:v>0.28063805725849655</c:v>
                </c:pt>
                <c:pt idx="7">
                  <c:v>8.8885753588938687E-3</c:v>
                </c:pt>
                <c:pt idx="12">
                  <c:v>1.8362723004124559E-2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A8-4A67-9BEF-DB05610B396F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0.14963636363636357</c:v>
                </c:pt>
                <c:pt idx="1">
                  <c:v>5.9621331307980308E-2</c:v>
                </c:pt>
                <c:pt idx="2">
                  <c:v>0.37890343934379045</c:v>
                </c:pt>
                <c:pt idx="3">
                  <c:v>0.39166666666666661</c:v>
                </c:pt>
                <c:pt idx="4">
                  <c:v>0.48062076571608636</c:v>
                </c:pt>
                <c:pt idx="5">
                  <c:v>0.3037031679444524</c:v>
                </c:pt>
                <c:pt idx="6">
                  <c:v>0.41375911689335698</c:v>
                </c:pt>
                <c:pt idx="7">
                  <c:v>0.41922199067182686</c:v>
                </c:pt>
                <c:pt idx="12">
                  <c:v>0.31713333961849099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1A8-4A67-9BEF-DB05610B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0C-4828-8040-C226BEDE1AD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32399</c:v>
                </c:pt>
                <c:pt idx="1">
                  <c:v>24892</c:v>
                </c:pt>
                <c:pt idx="2">
                  <c:v>27290</c:v>
                </c:pt>
                <c:pt idx="3">
                  <c:v>27480</c:v>
                </c:pt>
                <c:pt idx="4">
                  <c:v>20908</c:v>
                </c:pt>
                <c:pt idx="5">
                  <c:v>30548</c:v>
                </c:pt>
                <c:pt idx="6">
                  <c:v>32147</c:v>
                </c:pt>
                <c:pt idx="7">
                  <c:v>24873</c:v>
                </c:pt>
                <c:pt idx="8">
                  <c:v>31071</c:v>
                </c:pt>
                <c:pt idx="9">
                  <c:v>30757</c:v>
                </c:pt>
                <c:pt idx="10">
                  <c:v>29400</c:v>
                </c:pt>
                <c:pt idx="11">
                  <c:v>41860</c:v>
                </c:pt>
                <c:pt idx="12">
                  <c:v>353625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0C-4828-8040-C226BEDE1AD6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0C-4828-8040-C226BEDE1AD6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24134</c:v>
                </c:pt>
                <c:pt idx="1">
                  <c:v>23097</c:v>
                </c:pt>
                <c:pt idx="2">
                  <c:v>26029</c:v>
                </c:pt>
                <c:pt idx="3">
                  <c:v>26786</c:v>
                </c:pt>
                <c:pt idx="4">
                  <c:v>22076</c:v>
                </c:pt>
                <c:pt idx="5">
                  <c:v>22144</c:v>
                </c:pt>
                <c:pt idx="6">
                  <c:v>30251</c:v>
                </c:pt>
                <c:pt idx="7">
                  <c:v>21835</c:v>
                </c:pt>
                <c:pt idx="8">
                  <c:v>28789</c:v>
                </c:pt>
                <c:pt idx="9">
                  <c:v>28129</c:v>
                </c:pt>
                <c:pt idx="10">
                  <c:v>29244</c:v>
                </c:pt>
                <c:pt idx="11">
                  <c:v>36172</c:v>
                </c:pt>
                <c:pt idx="12">
                  <c:v>318686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0C-4828-8040-C226BEDE1AD6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0C-4828-8040-C226BEDE1AD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34084</c:v>
                </c:pt>
                <c:pt idx="1">
                  <c:v>28094</c:v>
                </c:pt>
                <c:pt idx="2">
                  <c:v>24451</c:v>
                </c:pt>
                <c:pt idx="3">
                  <c:v>29765</c:v>
                </c:pt>
                <c:pt idx="4">
                  <c:v>28163</c:v>
                </c:pt>
                <c:pt idx="5">
                  <c:v>26526</c:v>
                </c:pt>
                <c:pt idx="6">
                  <c:v>33464</c:v>
                </c:pt>
                <c:pt idx="7">
                  <c:v>31558</c:v>
                </c:pt>
                <c:pt idx="8">
                  <c:v>33205</c:v>
                </c:pt>
                <c:pt idx="9">
                  <c:v>34381</c:v>
                </c:pt>
                <c:pt idx="10">
                  <c:v>31295</c:v>
                </c:pt>
                <c:pt idx="11">
                  <c:v>39946</c:v>
                </c:pt>
                <c:pt idx="12">
                  <c:v>374932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0C-4828-8040-C226BEDE1AD6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0C-4828-8040-C226BEDE1A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0C-4828-8040-C226BEDE1AD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36621</c:v>
                </c:pt>
                <c:pt idx="1">
                  <c:v>31556</c:v>
                </c:pt>
                <c:pt idx="2">
                  <c:v>29418</c:v>
                </c:pt>
                <c:pt idx="3">
                  <c:v>34774</c:v>
                </c:pt>
                <c:pt idx="4">
                  <c:v>25349</c:v>
                </c:pt>
                <c:pt idx="5">
                  <c:v>22751</c:v>
                </c:pt>
                <c:pt idx="6">
                  <c:v>32743</c:v>
                </c:pt>
                <c:pt idx="7">
                  <c:v>29115</c:v>
                </c:pt>
                <c:pt idx="12">
                  <c:v>242327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0C-4828-8040-C226BEDE1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0C-4828-8040-C226BEDE1A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0C-4828-8040-C226BEDE1A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0C-4828-8040-C226BEDE1A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0C-4828-8040-C226BEDE1A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0C-4828-8040-C226BEDE1A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0C-4828-8040-C226BEDE1A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0C-4828-8040-C226BEDE1A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0C-4828-8040-C226BEDE1A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0C-4828-8040-C226BEDE1A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0C-4828-8040-C226BEDE1A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0C-4828-8040-C226BEDE1A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0C-4828-8040-C226BEDE1A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0C-4828-8040-C226BEDE1AD6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7.4433751907053258E-2</c:v>
                </c:pt>
                <c:pt idx="1">
                  <c:v>0.12322915925108568</c:v>
                </c:pt>
                <c:pt idx="2">
                  <c:v>0.20314097582920954</c:v>
                </c:pt>
                <c:pt idx="3">
                  <c:v>0.16828489837056937</c:v>
                </c:pt>
                <c:pt idx="4">
                  <c:v>-9.9918332564002399E-2</c:v>
                </c:pt>
                <c:pt idx="5">
                  <c:v>-0.14231320214129528</c:v>
                </c:pt>
                <c:pt idx="6">
                  <c:v>-2.1545541477408503E-2</c:v>
                </c:pt>
                <c:pt idx="7">
                  <c:v>-7.741301730147665E-2</c:v>
                </c:pt>
                <c:pt idx="12">
                  <c:v>2.635268206941821E-2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0C-4828-8040-C226BEDE1AD6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0.1303126639711103</c:v>
                </c:pt>
                <c:pt idx="1">
                  <c:v>0.26771653543307083</c:v>
                </c:pt>
                <c:pt idx="2">
                  <c:v>7.7977281055331638E-2</c:v>
                </c:pt>
                <c:pt idx="3">
                  <c:v>0.265429403202329</c:v>
                </c:pt>
                <c:pt idx="4">
                  <c:v>0.21240673426439649</c:v>
                </c:pt>
                <c:pt idx="5">
                  <c:v>-0.25523765876653137</c:v>
                </c:pt>
                <c:pt idx="6">
                  <c:v>1.8539832643792664E-2</c:v>
                </c:pt>
                <c:pt idx="7">
                  <c:v>0.17054637558798702</c:v>
                </c:pt>
                <c:pt idx="12">
                  <c:v>9.8804282274629562E-2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0C-4828-8040-C226BEDE1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0D-4BFE-BFC8-93449EAE4A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34543</c:v>
                </c:pt>
                <c:pt idx="1">
                  <c:v>35824</c:v>
                </c:pt>
                <c:pt idx="2">
                  <c:v>34161</c:v>
                </c:pt>
                <c:pt idx="3">
                  <c:v>38194</c:v>
                </c:pt>
                <c:pt idx="4">
                  <c:v>37685</c:v>
                </c:pt>
                <c:pt idx="5">
                  <c:v>38241</c:v>
                </c:pt>
                <c:pt idx="6">
                  <c:v>42148</c:v>
                </c:pt>
                <c:pt idx="7">
                  <c:v>56601</c:v>
                </c:pt>
                <c:pt idx="8">
                  <c:v>36804</c:v>
                </c:pt>
                <c:pt idx="9">
                  <c:v>36996</c:v>
                </c:pt>
                <c:pt idx="10">
                  <c:v>28105</c:v>
                </c:pt>
                <c:pt idx="11">
                  <c:v>32174</c:v>
                </c:pt>
                <c:pt idx="12">
                  <c:v>451476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0D-4BFE-BFC8-93449EAE4AB0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0D-4BFE-BFC8-93449EAE4AB0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33158</c:v>
                </c:pt>
                <c:pt idx="1">
                  <c:v>31142</c:v>
                </c:pt>
                <c:pt idx="2">
                  <c:v>37658</c:v>
                </c:pt>
                <c:pt idx="3">
                  <c:v>39062</c:v>
                </c:pt>
                <c:pt idx="4">
                  <c:v>47122</c:v>
                </c:pt>
                <c:pt idx="5">
                  <c:v>34341</c:v>
                </c:pt>
                <c:pt idx="6">
                  <c:v>47180</c:v>
                </c:pt>
                <c:pt idx="7">
                  <c:v>56250</c:v>
                </c:pt>
                <c:pt idx="8">
                  <c:v>48135</c:v>
                </c:pt>
                <c:pt idx="9">
                  <c:v>37257</c:v>
                </c:pt>
                <c:pt idx="10">
                  <c:v>31131</c:v>
                </c:pt>
                <c:pt idx="11">
                  <c:v>34614</c:v>
                </c:pt>
                <c:pt idx="12">
                  <c:v>477050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0D-4BFE-BFC8-93449EAE4AB0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0D-4BFE-BFC8-93449EAE4A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37744</c:v>
                </c:pt>
                <c:pt idx="1">
                  <c:v>38159</c:v>
                </c:pt>
                <c:pt idx="2">
                  <c:v>34053</c:v>
                </c:pt>
                <c:pt idx="3">
                  <c:v>39077</c:v>
                </c:pt>
                <c:pt idx="4">
                  <c:v>38759</c:v>
                </c:pt>
                <c:pt idx="5">
                  <c:v>38151</c:v>
                </c:pt>
                <c:pt idx="6">
                  <c:v>46479</c:v>
                </c:pt>
                <c:pt idx="7">
                  <c:v>60423</c:v>
                </c:pt>
                <c:pt idx="8">
                  <c:v>45100</c:v>
                </c:pt>
                <c:pt idx="9">
                  <c:v>47048</c:v>
                </c:pt>
                <c:pt idx="10">
                  <c:v>36228</c:v>
                </c:pt>
                <c:pt idx="11">
                  <c:v>39875</c:v>
                </c:pt>
                <c:pt idx="12">
                  <c:v>501096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0D-4BFE-BFC8-93449EAE4AB0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0D-4BFE-BFC8-93449EAE4A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D0D-4BFE-BFC8-93449EAE4A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41040</c:v>
                </c:pt>
                <c:pt idx="1">
                  <c:v>40584</c:v>
                </c:pt>
                <c:pt idx="2">
                  <c:v>33027</c:v>
                </c:pt>
                <c:pt idx="3">
                  <c:v>40882</c:v>
                </c:pt>
                <c:pt idx="4">
                  <c:v>41406</c:v>
                </c:pt>
                <c:pt idx="5">
                  <c:v>35459</c:v>
                </c:pt>
                <c:pt idx="6">
                  <c:v>44935</c:v>
                </c:pt>
                <c:pt idx="7">
                  <c:v>53292</c:v>
                </c:pt>
                <c:pt idx="12">
                  <c:v>330625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0D-4BFE-BFC8-93449EAE4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0D-4BFE-BFC8-93449EAE4A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0D-4BFE-BFC8-93449EAE4A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0D-4BFE-BFC8-93449EAE4A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0D-4BFE-BFC8-93449EAE4A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0D-4BFE-BFC8-93449EAE4A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0D-4BFE-BFC8-93449EAE4A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0D-4BFE-BFC8-93449EAE4A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0D-4BFE-BFC8-93449EAE4A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0D-4BFE-BFC8-93449EAE4A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0D-4BFE-BFC8-93449EAE4A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0D-4BFE-BFC8-93449EAE4A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0D-4BFE-BFC8-93449EAE4A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0D-4BFE-BFC8-93449EAE4AB0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8.7325137770241534E-2</c:v>
                </c:pt>
                <c:pt idx="1">
                  <c:v>6.3549883382688188E-2</c:v>
                </c:pt>
                <c:pt idx="2">
                  <c:v>-3.0129504008457375E-2</c:v>
                </c:pt>
                <c:pt idx="3">
                  <c:v>4.619085395501199E-2</c:v>
                </c:pt>
                <c:pt idx="4">
                  <c:v>6.8293815629918209E-2</c:v>
                </c:pt>
                <c:pt idx="5">
                  <c:v>-7.0561715289245375E-2</c:v>
                </c:pt>
                <c:pt idx="6">
                  <c:v>-3.3219303341293971E-2</c:v>
                </c:pt>
                <c:pt idx="7">
                  <c:v>-0.11801797328831731</c:v>
                </c:pt>
                <c:pt idx="12">
                  <c:v>-6.6697712148297006E-3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0D-4BFE-BFC8-93449EAE4AB0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0.18808441652433205</c:v>
                </c:pt>
                <c:pt idx="1">
                  <c:v>0.13287181777579282</c:v>
                </c:pt>
                <c:pt idx="2">
                  <c:v>-3.3195749538947883E-2</c:v>
                </c:pt>
                <c:pt idx="3">
                  <c:v>7.0377546211446873E-2</c:v>
                </c:pt>
                <c:pt idx="4">
                  <c:v>9.8739551545707904E-2</c:v>
                </c:pt>
                <c:pt idx="5">
                  <c:v>-7.2749143589341259E-2</c:v>
                </c:pt>
                <c:pt idx="6">
                  <c:v>6.6124134003985979E-2</c:v>
                </c:pt>
                <c:pt idx="7">
                  <c:v>-5.8461864631366933E-2</c:v>
                </c:pt>
                <c:pt idx="12">
                  <c:v>4.167651238039416E-2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0D-4BFE-BFC8-93449EAE4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F2-43BD-BEEE-340E5DE780A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36703</c:v>
                </c:pt>
                <c:pt idx="1">
                  <c:v>35703</c:v>
                </c:pt>
                <c:pt idx="2">
                  <c:v>41063</c:v>
                </c:pt>
                <c:pt idx="3">
                  <c:v>19975</c:v>
                </c:pt>
                <c:pt idx="4">
                  <c:v>5286</c:v>
                </c:pt>
                <c:pt idx="5">
                  <c:v>3174</c:v>
                </c:pt>
                <c:pt idx="6">
                  <c:v>5152</c:v>
                </c:pt>
                <c:pt idx="7">
                  <c:v>4214</c:v>
                </c:pt>
                <c:pt idx="8">
                  <c:v>5452</c:v>
                </c:pt>
                <c:pt idx="9">
                  <c:v>13615</c:v>
                </c:pt>
                <c:pt idx="10">
                  <c:v>24911</c:v>
                </c:pt>
                <c:pt idx="11">
                  <c:v>32438</c:v>
                </c:pt>
                <c:pt idx="12">
                  <c:v>227686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F2-43BD-BEEE-340E5DE780A0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F2-43BD-BEEE-340E5DE780A0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27584</c:v>
                </c:pt>
                <c:pt idx="1">
                  <c:v>28945</c:v>
                </c:pt>
                <c:pt idx="2">
                  <c:v>27402</c:v>
                </c:pt>
                <c:pt idx="3">
                  <c:v>14540</c:v>
                </c:pt>
                <c:pt idx="4">
                  <c:v>3257</c:v>
                </c:pt>
                <c:pt idx="5">
                  <c:v>2257</c:v>
                </c:pt>
                <c:pt idx="6">
                  <c:v>7344</c:v>
                </c:pt>
                <c:pt idx="7">
                  <c:v>6474</c:v>
                </c:pt>
                <c:pt idx="8">
                  <c:v>4878</c:v>
                </c:pt>
                <c:pt idx="9">
                  <c:v>14250</c:v>
                </c:pt>
                <c:pt idx="10">
                  <c:v>25858</c:v>
                </c:pt>
                <c:pt idx="11">
                  <c:v>22903</c:v>
                </c:pt>
                <c:pt idx="12">
                  <c:v>185692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F2-43BD-BEEE-340E5DE780A0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F2-43BD-BEEE-340E5DE780A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28081</c:v>
                </c:pt>
                <c:pt idx="1">
                  <c:v>34359</c:v>
                </c:pt>
                <c:pt idx="2">
                  <c:v>32644</c:v>
                </c:pt>
                <c:pt idx="3">
                  <c:v>16479</c:v>
                </c:pt>
                <c:pt idx="4">
                  <c:v>3226</c:v>
                </c:pt>
                <c:pt idx="5">
                  <c:v>4389</c:v>
                </c:pt>
                <c:pt idx="6">
                  <c:v>3899</c:v>
                </c:pt>
                <c:pt idx="7">
                  <c:v>3011</c:v>
                </c:pt>
                <c:pt idx="8">
                  <c:v>3511</c:v>
                </c:pt>
                <c:pt idx="9">
                  <c:v>13071</c:v>
                </c:pt>
                <c:pt idx="10">
                  <c:v>23720</c:v>
                </c:pt>
                <c:pt idx="11">
                  <c:v>21949</c:v>
                </c:pt>
                <c:pt idx="12">
                  <c:v>188339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F2-43BD-BEEE-340E5DE780A0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F2-43BD-BEEE-340E5DE780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F2-43BD-BEEE-340E5DE780A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29190</c:v>
                </c:pt>
                <c:pt idx="1">
                  <c:v>31973</c:v>
                </c:pt>
                <c:pt idx="2">
                  <c:v>30472</c:v>
                </c:pt>
                <c:pt idx="3">
                  <c:v>12896</c:v>
                </c:pt>
                <c:pt idx="4">
                  <c:v>4569</c:v>
                </c:pt>
                <c:pt idx="5">
                  <c:v>3883</c:v>
                </c:pt>
                <c:pt idx="6">
                  <c:v>4602</c:v>
                </c:pt>
                <c:pt idx="7">
                  <c:v>3794</c:v>
                </c:pt>
                <c:pt idx="12">
                  <c:v>121379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F2-43BD-BEEE-340E5DE78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F2-43BD-BEEE-340E5DE780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F2-43BD-BEEE-340E5DE780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F2-43BD-BEEE-340E5DE780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F2-43BD-BEEE-340E5DE780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F2-43BD-BEEE-340E5DE780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F2-43BD-BEEE-340E5DE780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F2-43BD-BEEE-340E5DE780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F2-43BD-BEEE-340E5DE780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F2-43BD-BEEE-340E5DE780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F2-43BD-BEEE-340E5DE780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F2-43BD-BEEE-340E5DE780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F2-43BD-BEEE-340E5DE780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F2-43BD-BEEE-340E5DE780A0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3.949289555215274E-2</c:v>
                </c:pt>
                <c:pt idx="1">
                  <c:v>-6.9443231758782309E-2</c:v>
                </c:pt>
                <c:pt idx="2">
                  <c:v>-6.6535963729935088E-2</c:v>
                </c:pt>
                <c:pt idx="3">
                  <c:v>-0.21742824200497601</c:v>
                </c:pt>
                <c:pt idx="4">
                  <c:v>0.4163050216986981</c:v>
                </c:pt>
                <c:pt idx="5">
                  <c:v>-0.11528822055137844</c:v>
                </c:pt>
                <c:pt idx="6">
                  <c:v>0.1803026417030007</c:v>
                </c:pt>
                <c:pt idx="7">
                  <c:v>0.26004649618067077</c:v>
                </c:pt>
                <c:pt idx="12">
                  <c:v>-3.7346932301249969E-2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F2-43BD-BEEE-340E5DE780A0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-0.20469716371958691</c:v>
                </c:pt>
                <c:pt idx="1">
                  <c:v>-0.10447301347225724</c:v>
                </c:pt>
                <c:pt idx="2">
                  <c:v>-0.25792075591164798</c:v>
                </c:pt>
                <c:pt idx="3">
                  <c:v>-0.35439299123904877</c:v>
                </c:pt>
                <c:pt idx="4">
                  <c:v>-0.13564131668558455</c:v>
                </c:pt>
                <c:pt idx="5">
                  <c:v>0.2233774417139256</c:v>
                </c:pt>
                <c:pt idx="6">
                  <c:v>-0.10675465838509313</c:v>
                </c:pt>
                <c:pt idx="7">
                  <c:v>-9.9667774086378724E-2</c:v>
                </c:pt>
                <c:pt idx="12">
                  <c:v>-0.1976003173134131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F2-43BD-BEEE-340E5DE78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E7-4139-A15D-10F3B39DAF4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1018</c:v>
                </c:pt>
                <c:pt idx="1">
                  <c:v>1826</c:v>
                </c:pt>
                <c:pt idx="2">
                  <c:v>2396</c:v>
                </c:pt>
                <c:pt idx="3">
                  <c:v>4625</c:v>
                </c:pt>
                <c:pt idx="4">
                  <c:v>4678</c:v>
                </c:pt>
                <c:pt idx="5">
                  <c:v>6816</c:v>
                </c:pt>
                <c:pt idx="6">
                  <c:v>6877</c:v>
                </c:pt>
                <c:pt idx="7">
                  <c:v>9621</c:v>
                </c:pt>
                <c:pt idx="8">
                  <c:v>3028</c:v>
                </c:pt>
                <c:pt idx="9">
                  <c:v>4643</c:v>
                </c:pt>
                <c:pt idx="10">
                  <c:v>2826</c:v>
                </c:pt>
                <c:pt idx="11">
                  <c:v>2974</c:v>
                </c:pt>
                <c:pt idx="12">
                  <c:v>51328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7-4139-A15D-10F3B39DAF4C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E7-4139-A15D-10F3B39DAF4C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1546</c:v>
                </c:pt>
                <c:pt idx="1">
                  <c:v>2491</c:v>
                </c:pt>
                <c:pt idx="2">
                  <c:v>2421</c:v>
                </c:pt>
                <c:pt idx="3">
                  <c:v>5124</c:v>
                </c:pt>
                <c:pt idx="4">
                  <c:v>4779</c:v>
                </c:pt>
                <c:pt idx="5">
                  <c:v>4614</c:v>
                </c:pt>
                <c:pt idx="6">
                  <c:v>8149</c:v>
                </c:pt>
                <c:pt idx="7">
                  <c:v>8353</c:v>
                </c:pt>
                <c:pt idx="8">
                  <c:v>3964</c:v>
                </c:pt>
                <c:pt idx="9">
                  <c:v>3029</c:v>
                </c:pt>
                <c:pt idx="10">
                  <c:v>1650</c:v>
                </c:pt>
                <c:pt idx="11">
                  <c:v>1974</c:v>
                </c:pt>
                <c:pt idx="12">
                  <c:v>48094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E7-4139-A15D-10F3B39DAF4C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E7-4139-A15D-10F3B39DAF4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1425</c:v>
                </c:pt>
                <c:pt idx="1">
                  <c:v>1394</c:v>
                </c:pt>
                <c:pt idx="2">
                  <c:v>2041</c:v>
                </c:pt>
                <c:pt idx="3">
                  <c:v>5699</c:v>
                </c:pt>
                <c:pt idx="4">
                  <c:v>3887</c:v>
                </c:pt>
                <c:pt idx="5">
                  <c:v>5607</c:v>
                </c:pt>
                <c:pt idx="6">
                  <c:v>6870</c:v>
                </c:pt>
                <c:pt idx="7">
                  <c:v>10458</c:v>
                </c:pt>
                <c:pt idx="8">
                  <c:v>4631</c:v>
                </c:pt>
                <c:pt idx="9">
                  <c:v>4345</c:v>
                </c:pt>
                <c:pt idx="10">
                  <c:v>2742</c:v>
                </c:pt>
                <c:pt idx="11">
                  <c:v>2803</c:v>
                </c:pt>
                <c:pt idx="12">
                  <c:v>51902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E7-4139-A15D-10F3B39DAF4C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E7-4139-A15D-10F3B39DAF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7E7-4139-A15D-10F3B39DAF4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1184</c:v>
                </c:pt>
                <c:pt idx="1">
                  <c:v>1755</c:v>
                </c:pt>
                <c:pt idx="2">
                  <c:v>3915</c:v>
                </c:pt>
                <c:pt idx="3">
                  <c:v>3939</c:v>
                </c:pt>
                <c:pt idx="4">
                  <c:v>4139</c:v>
                </c:pt>
                <c:pt idx="5">
                  <c:v>5107</c:v>
                </c:pt>
                <c:pt idx="6">
                  <c:v>6983</c:v>
                </c:pt>
                <c:pt idx="7">
                  <c:v>9751</c:v>
                </c:pt>
                <c:pt idx="12">
                  <c:v>36773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E7-4139-A15D-10F3B39DA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E7-4139-A15D-10F3B39DAF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E7-4139-A15D-10F3B39DAF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E7-4139-A15D-10F3B39DAF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E7-4139-A15D-10F3B39DAF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E7-4139-A15D-10F3B39DAF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E7-4139-A15D-10F3B39DAF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E7-4139-A15D-10F3B39DAF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E7-4139-A15D-10F3B39DAF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E7-4139-A15D-10F3B39DAF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E7-4139-A15D-10F3B39DAF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E7-4139-A15D-10F3B39DAF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E7-4139-A15D-10F3B39DAF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E7-4139-A15D-10F3B39DAF4C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-0.1691228070175439</c:v>
                </c:pt>
                <c:pt idx="1">
                  <c:v>0.25896700143472029</c:v>
                </c:pt>
                <c:pt idx="2">
                  <c:v>0.9181773640372366</c:v>
                </c:pt>
                <c:pt idx="3">
                  <c:v>-0.3088261098438323</c:v>
                </c:pt>
                <c:pt idx="4">
                  <c:v>6.4831489580653434E-2</c:v>
                </c:pt>
                <c:pt idx="5">
                  <c:v>-8.9174246477617292E-2</c:v>
                </c:pt>
                <c:pt idx="6">
                  <c:v>1.644832605531299E-2</c:v>
                </c:pt>
                <c:pt idx="7">
                  <c:v>-6.7603748326639845E-2</c:v>
                </c:pt>
                <c:pt idx="12">
                  <c:v>-1.626494743318796E-2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E7-4139-A15D-10F3B39DAF4C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0.16306483300589392</c:v>
                </c:pt>
                <c:pt idx="1">
                  <c:v>-3.8882803943044886E-2</c:v>
                </c:pt>
                <c:pt idx="2">
                  <c:v>0.63397328881469117</c:v>
                </c:pt>
                <c:pt idx="3">
                  <c:v>-0.1483243243243243</c:v>
                </c:pt>
                <c:pt idx="4">
                  <c:v>-0.11522017956391617</c:v>
                </c:pt>
                <c:pt idx="5">
                  <c:v>-0.25073356807511737</c:v>
                </c:pt>
                <c:pt idx="6">
                  <c:v>1.5413697833357665E-2</c:v>
                </c:pt>
                <c:pt idx="7">
                  <c:v>1.3512108928385835E-2</c:v>
                </c:pt>
                <c:pt idx="12">
                  <c:v>-2.8634070317246518E-2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E7-4139-A15D-10F3B39DA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03-4393-BA36-77EE1EC1D1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61938</c:v>
                </c:pt>
                <c:pt idx="1">
                  <c:v>53954</c:v>
                </c:pt>
                <c:pt idx="2">
                  <c:v>65265</c:v>
                </c:pt>
                <c:pt idx="3">
                  <c:v>27968</c:v>
                </c:pt>
                <c:pt idx="4">
                  <c:v>3416</c:v>
                </c:pt>
                <c:pt idx="5">
                  <c:v>3124</c:v>
                </c:pt>
                <c:pt idx="6">
                  <c:v>4427</c:v>
                </c:pt>
                <c:pt idx="7">
                  <c:v>2562</c:v>
                </c:pt>
                <c:pt idx="8">
                  <c:v>3446</c:v>
                </c:pt>
                <c:pt idx="9">
                  <c:v>24352</c:v>
                </c:pt>
                <c:pt idx="10">
                  <c:v>56528</c:v>
                </c:pt>
                <c:pt idx="11">
                  <c:v>59689</c:v>
                </c:pt>
                <c:pt idx="12">
                  <c:v>366669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03-4393-BA36-77EE1EC1D153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3-4393-BA36-77EE1EC1D153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32167</c:v>
                </c:pt>
                <c:pt idx="1">
                  <c:v>21001</c:v>
                </c:pt>
                <c:pt idx="2">
                  <c:v>28576</c:v>
                </c:pt>
                <c:pt idx="3">
                  <c:v>14762</c:v>
                </c:pt>
                <c:pt idx="4">
                  <c:v>724</c:v>
                </c:pt>
                <c:pt idx="5">
                  <c:v>1267</c:v>
                </c:pt>
                <c:pt idx="6">
                  <c:v>1278</c:v>
                </c:pt>
                <c:pt idx="7">
                  <c:v>989</c:v>
                </c:pt>
                <c:pt idx="8">
                  <c:v>881</c:v>
                </c:pt>
                <c:pt idx="9">
                  <c:v>12144</c:v>
                </c:pt>
                <c:pt idx="10">
                  <c:v>39258</c:v>
                </c:pt>
                <c:pt idx="11">
                  <c:v>35181</c:v>
                </c:pt>
                <c:pt idx="12">
                  <c:v>188228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03-4393-BA36-77EE1EC1D153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03-4393-BA36-77EE1EC1D1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36246</c:v>
                </c:pt>
                <c:pt idx="1">
                  <c:v>33395</c:v>
                </c:pt>
                <c:pt idx="2">
                  <c:v>32444</c:v>
                </c:pt>
                <c:pt idx="3">
                  <c:v>16826</c:v>
                </c:pt>
                <c:pt idx="4">
                  <c:v>2087</c:v>
                </c:pt>
                <c:pt idx="5">
                  <c:v>2269</c:v>
                </c:pt>
                <c:pt idx="6">
                  <c:v>2935</c:v>
                </c:pt>
                <c:pt idx="7">
                  <c:v>2710</c:v>
                </c:pt>
                <c:pt idx="8">
                  <c:v>2697</c:v>
                </c:pt>
                <c:pt idx="9">
                  <c:v>13940</c:v>
                </c:pt>
                <c:pt idx="10">
                  <c:v>40654</c:v>
                </c:pt>
                <c:pt idx="11">
                  <c:v>38319</c:v>
                </c:pt>
                <c:pt idx="12">
                  <c:v>224522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03-4393-BA36-77EE1EC1D153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03-4393-BA36-77EE1EC1D1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E03-4393-BA36-77EE1EC1D1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42817</c:v>
                </c:pt>
                <c:pt idx="1">
                  <c:v>37402</c:v>
                </c:pt>
                <c:pt idx="2">
                  <c:v>37795</c:v>
                </c:pt>
                <c:pt idx="3">
                  <c:v>16401</c:v>
                </c:pt>
                <c:pt idx="4">
                  <c:v>973</c:v>
                </c:pt>
                <c:pt idx="5">
                  <c:v>1043</c:v>
                </c:pt>
                <c:pt idx="6">
                  <c:v>781</c:v>
                </c:pt>
                <c:pt idx="7">
                  <c:v>381</c:v>
                </c:pt>
                <c:pt idx="12">
                  <c:v>137593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03-4393-BA36-77EE1EC1D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03-4393-BA36-77EE1EC1D1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03-4393-BA36-77EE1EC1D1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03-4393-BA36-77EE1EC1D1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03-4393-BA36-77EE1EC1D1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03-4393-BA36-77EE1EC1D1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03-4393-BA36-77EE1EC1D1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03-4393-BA36-77EE1EC1D1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03-4393-BA36-77EE1EC1D1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03-4393-BA36-77EE1EC1D1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03-4393-BA36-77EE1EC1D1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03-4393-BA36-77EE1EC1D1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03-4393-BA36-77EE1EC1D1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03-4393-BA36-77EE1EC1D153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0.1812889698173592</c:v>
                </c:pt>
                <c:pt idx="1">
                  <c:v>0.11998802215900595</c:v>
                </c:pt>
                <c:pt idx="2">
                  <c:v>0.16493034151152752</c:v>
                </c:pt>
                <c:pt idx="3">
                  <c:v>-2.5258528467847374E-2</c:v>
                </c:pt>
                <c:pt idx="4">
                  <c:v>-0.53378054623862004</c:v>
                </c:pt>
                <c:pt idx="5">
                  <c:v>-0.54032613486117231</c:v>
                </c:pt>
                <c:pt idx="6">
                  <c:v>-0.73390119250425889</c:v>
                </c:pt>
                <c:pt idx="7">
                  <c:v>-0.85940959409594098</c:v>
                </c:pt>
                <c:pt idx="12">
                  <c:v>6.7340511356584365E-2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03-4393-BA36-77EE1EC1D153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-0.30871193774419581</c:v>
                </c:pt>
                <c:pt idx="1">
                  <c:v>-0.30677984950142712</c:v>
                </c:pt>
                <c:pt idx="2">
                  <c:v>-0.42089941009729559</c:v>
                </c:pt>
                <c:pt idx="3">
                  <c:v>-0.4135798054919908</c:v>
                </c:pt>
                <c:pt idx="4">
                  <c:v>-0.7151639344262295</c:v>
                </c:pt>
                <c:pt idx="5">
                  <c:v>-0.66613316261203592</c:v>
                </c:pt>
                <c:pt idx="6">
                  <c:v>-0.82358256155409981</c:v>
                </c:pt>
                <c:pt idx="7">
                  <c:v>-0.85128805620608894</c:v>
                </c:pt>
                <c:pt idx="12">
                  <c:v>-0.38203221141322408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E03-4393-BA36-77EE1EC1D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A9-4EB2-B069-BEE6C2A0300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875568</c:v>
                </c:pt>
                <c:pt idx="1">
                  <c:v>803828</c:v>
                </c:pt>
                <c:pt idx="2">
                  <c:v>863214</c:v>
                </c:pt>
                <c:pt idx="3">
                  <c:v>768872</c:v>
                </c:pt>
                <c:pt idx="4">
                  <c:v>745816</c:v>
                </c:pt>
                <c:pt idx="5">
                  <c:v>826901</c:v>
                </c:pt>
                <c:pt idx="6">
                  <c:v>925657</c:v>
                </c:pt>
                <c:pt idx="7">
                  <c:v>967054</c:v>
                </c:pt>
                <c:pt idx="8">
                  <c:v>796998</c:v>
                </c:pt>
                <c:pt idx="9">
                  <c:v>827986</c:v>
                </c:pt>
                <c:pt idx="10">
                  <c:v>828275</c:v>
                </c:pt>
                <c:pt idx="11">
                  <c:v>863408</c:v>
                </c:pt>
                <c:pt idx="12">
                  <c:v>10093577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A9-4EB2-B069-BEE6C2A0300D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A9-4EB2-B069-BEE6C2A0300D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576461</c:v>
                </c:pt>
                <c:pt idx="1">
                  <c:v>608977</c:v>
                </c:pt>
                <c:pt idx="2">
                  <c:v>747881</c:v>
                </c:pt>
                <c:pt idx="3">
                  <c:v>725227</c:v>
                </c:pt>
                <c:pt idx="4">
                  <c:v>653261</c:v>
                </c:pt>
                <c:pt idx="5">
                  <c:v>672943</c:v>
                </c:pt>
                <c:pt idx="6">
                  <c:v>858220</c:v>
                </c:pt>
                <c:pt idx="7">
                  <c:v>895466</c:v>
                </c:pt>
                <c:pt idx="8">
                  <c:v>748642</c:v>
                </c:pt>
                <c:pt idx="9">
                  <c:v>801936</c:v>
                </c:pt>
                <c:pt idx="10">
                  <c:v>785918</c:v>
                </c:pt>
                <c:pt idx="11">
                  <c:v>790311</c:v>
                </c:pt>
                <c:pt idx="12">
                  <c:v>8865243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A9-4EB2-B069-BEE6C2A0300D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A9-4EB2-B069-BEE6C2A0300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A9-4EB2-B069-BEE6C2A0300D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A9-4EB2-B069-BEE6C2A030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A9-4EB2-B069-BEE6C2A0300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12">
                  <c:v>6684568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A9-4EB2-B069-BEE6C2A03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A9-4EB2-B069-BEE6C2A030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A9-4EB2-B069-BEE6C2A030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A9-4EB2-B069-BEE6C2A030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A9-4EB2-B069-BEE6C2A030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A9-4EB2-B069-BEE6C2A030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A9-4EB2-B069-BEE6C2A030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A9-4EB2-B069-BEE6C2A030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A9-4EB2-B069-BEE6C2A030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A9-4EB2-B069-BEE6C2A030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A9-4EB2-B069-BEE6C2A030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A9-4EB2-B069-BEE6C2A030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A9-4EB2-B069-BEE6C2A030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A9-4EB2-B069-BEE6C2A0300D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3.2349737829840297E-2</c:v>
                </c:pt>
                <c:pt idx="1">
                  <c:v>6.5797499237572499E-2</c:v>
                </c:pt>
                <c:pt idx="2">
                  <c:v>5.8975906705995396E-2</c:v>
                </c:pt>
                <c:pt idx="3">
                  <c:v>5.8778817318610344E-2</c:v>
                </c:pt>
                <c:pt idx="4">
                  <c:v>0.11297112907047624</c:v>
                </c:pt>
                <c:pt idx="5">
                  <c:v>3.9135964032801063E-2</c:v>
                </c:pt>
                <c:pt idx="6">
                  <c:v>2.7875588201538015E-2</c:v>
                </c:pt>
                <c:pt idx="7">
                  <c:v>-1.1526641237250557E-2</c:v>
                </c:pt>
                <c:pt idx="12">
                  <c:v>4.5040154960470424E-2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A9-4EB2-B069-BEE6C2A0300D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-4.4094804743891935E-2</c:v>
                </c:pt>
                <c:pt idx="1">
                  <c:v>2.6041640749016048E-2</c:v>
                </c:pt>
                <c:pt idx="2">
                  <c:v>4.0013252797104215E-3</c:v>
                </c:pt>
                <c:pt idx="3">
                  <c:v>2.7212591952886722E-2</c:v>
                </c:pt>
                <c:pt idx="4">
                  <c:v>1.3555622298260239E-3</c:v>
                </c:pt>
                <c:pt idx="5">
                  <c:v>-4.7419219471254714E-2</c:v>
                </c:pt>
                <c:pt idx="6">
                  <c:v>-3.2483954639785595E-2</c:v>
                </c:pt>
                <c:pt idx="7">
                  <c:v>-3.1823455567114189E-2</c:v>
                </c:pt>
                <c:pt idx="12">
                  <c:v>-1.3625974079632175E-2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A9-4EB2-B069-BEE6C2A03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4E-4C0A-9800-D116FD319E2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455150</c:v>
                </c:pt>
                <c:pt idx="1">
                  <c:v>414221</c:v>
                </c:pt>
                <c:pt idx="2">
                  <c:v>447071</c:v>
                </c:pt>
                <c:pt idx="3">
                  <c:v>419899</c:v>
                </c:pt>
                <c:pt idx="4">
                  <c:v>407540</c:v>
                </c:pt>
                <c:pt idx="5">
                  <c:v>455997</c:v>
                </c:pt>
                <c:pt idx="6">
                  <c:v>502865</c:v>
                </c:pt>
                <c:pt idx="7">
                  <c:v>487856</c:v>
                </c:pt>
                <c:pt idx="8">
                  <c:v>448598</c:v>
                </c:pt>
                <c:pt idx="9">
                  <c:v>477219</c:v>
                </c:pt>
                <c:pt idx="10">
                  <c:v>469816</c:v>
                </c:pt>
                <c:pt idx="11">
                  <c:v>485402</c:v>
                </c:pt>
                <c:pt idx="12">
                  <c:v>5471634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4E-4C0A-9800-D116FD319E28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4E-4C0A-9800-D116FD319E28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303205</c:v>
                </c:pt>
                <c:pt idx="1">
                  <c:v>330152</c:v>
                </c:pt>
                <c:pt idx="2">
                  <c:v>426904</c:v>
                </c:pt>
                <c:pt idx="3">
                  <c:v>425285</c:v>
                </c:pt>
                <c:pt idx="4">
                  <c:v>388948</c:v>
                </c:pt>
                <c:pt idx="5">
                  <c:v>408804</c:v>
                </c:pt>
                <c:pt idx="6">
                  <c:v>491736</c:v>
                </c:pt>
                <c:pt idx="7">
                  <c:v>530698</c:v>
                </c:pt>
                <c:pt idx="8">
                  <c:v>466212</c:v>
                </c:pt>
                <c:pt idx="9">
                  <c:v>492206</c:v>
                </c:pt>
                <c:pt idx="10">
                  <c:v>471403</c:v>
                </c:pt>
                <c:pt idx="11">
                  <c:v>481522</c:v>
                </c:pt>
                <c:pt idx="12">
                  <c:v>5217075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4E-4C0A-9800-D116FD319E28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4E-4C0A-9800-D116FD319E2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488351</c:v>
                </c:pt>
                <c:pt idx="1">
                  <c:v>443471</c:v>
                </c:pt>
                <c:pt idx="2">
                  <c:v>469427</c:v>
                </c:pt>
                <c:pt idx="3">
                  <c:v>444527</c:v>
                </c:pt>
                <c:pt idx="4">
                  <c:v>422412</c:v>
                </c:pt>
                <c:pt idx="5">
                  <c:v>454213</c:v>
                </c:pt>
                <c:pt idx="6">
                  <c:v>510638</c:v>
                </c:pt>
                <c:pt idx="7">
                  <c:v>569851</c:v>
                </c:pt>
                <c:pt idx="8">
                  <c:v>491257</c:v>
                </c:pt>
                <c:pt idx="9">
                  <c:v>505474</c:v>
                </c:pt>
                <c:pt idx="10">
                  <c:v>495470</c:v>
                </c:pt>
                <c:pt idx="11">
                  <c:v>480103</c:v>
                </c:pt>
                <c:pt idx="12">
                  <c:v>5775194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4E-4C0A-9800-D116FD319E28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4E-4C0A-9800-D116FD319E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F4E-4C0A-9800-D116FD319E2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464379</c:v>
                </c:pt>
                <c:pt idx="1">
                  <c:v>463066</c:v>
                </c:pt>
                <c:pt idx="2">
                  <c:v>495607</c:v>
                </c:pt>
                <c:pt idx="3">
                  <c:v>447408</c:v>
                </c:pt>
                <c:pt idx="4">
                  <c:v>435777</c:v>
                </c:pt>
                <c:pt idx="5">
                  <c:v>465333</c:v>
                </c:pt>
                <c:pt idx="6">
                  <c:v>531003</c:v>
                </c:pt>
                <c:pt idx="7">
                  <c:v>553021</c:v>
                </c:pt>
                <c:pt idx="12">
                  <c:v>3855594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4E-4C0A-9800-D116FD319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4E-4C0A-9800-D116FD319E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4E-4C0A-9800-D116FD319E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4E-4C0A-9800-D116FD319E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4E-4C0A-9800-D116FD319E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4E-4C0A-9800-D116FD319E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4E-4C0A-9800-D116FD319E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4E-4C0A-9800-D116FD319E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4E-4C0A-9800-D116FD319E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4E-4C0A-9800-D116FD319E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4E-4C0A-9800-D116FD319E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4E-4C0A-9800-D116FD319E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4E-4C0A-9800-D116FD319E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4E-4C0A-9800-D116FD319E28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-4.9087643928240166E-2</c:v>
                </c:pt>
                <c:pt idx="1">
                  <c:v>4.4185527351281229E-2</c:v>
                </c:pt>
                <c:pt idx="2">
                  <c:v>5.5770119741727742E-2</c:v>
                </c:pt>
                <c:pt idx="3">
                  <c:v>6.4810461456783486E-3</c:v>
                </c:pt>
                <c:pt idx="4">
                  <c:v>3.1639726144143676E-2</c:v>
                </c:pt>
                <c:pt idx="5">
                  <c:v>2.4481906066096792E-2</c:v>
                </c:pt>
                <c:pt idx="6">
                  <c:v>3.9881481597531021E-2</c:v>
                </c:pt>
                <c:pt idx="7">
                  <c:v>-2.9534036090135829E-2</c:v>
                </c:pt>
                <c:pt idx="12">
                  <c:v>1.3858933600498613E-2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4E-4C0A-9800-D116FD319E28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2.027683181368789E-2</c:v>
                </c:pt>
                <c:pt idx="1">
                  <c:v>0.11792014407767826</c:v>
                </c:pt>
                <c:pt idx="2">
                  <c:v>0.10856441146931917</c:v>
                </c:pt>
                <c:pt idx="3">
                  <c:v>6.5513373454092472E-2</c:v>
                </c:pt>
                <c:pt idx="4">
                  <c:v>6.9286450409775657E-2</c:v>
                </c:pt>
                <c:pt idx="5">
                  <c:v>2.0473818906703301E-2</c:v>
                </c:pt>
                <c:pt idx="6">
                  <c:v>5.5955375697254839E-2</c:v>
                </c:pt>
                <c:pt idx="7">
                  <c:v>0.13357425141845125</c:v>
                </c:pt>
                <c:pt idx="12">
                  <c:v>7.38024491178213E-2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4E-4C0A-9800-D116FD319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DD-4DBA-83A3-FAA1D939801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337641</c:v>
                </c:pt>
                <c:pt idx="1">
                  <c:v>299499</c:v>
                </c:pt>
                <c:pt idx="2">
                  <c:v>327336</c:v>
                </c:pt>
                <c:pt idx="3">
                  <c:v>319614</c:v>
                </c:pt>
                <c:pt idx="4">
                  <c:v>312505</c:v>
                </c:pt>
                <c:pt idx="5">
                  <c:v>340693</c:v>
                </c:pt>
                <c:pt idx="6">
                  <c:v>377431</c:v>
                </c:pt>
                <c:pt idx="7">
                  <c:v>381986</c:v>
                </c:pt>
                <c:pt idx="8">
                  <c:v>352404</c:v>
                </c:pt>
                <c:pt idx="9">
                  <c:v>371892</c:v>
                </c:pt>
                <c:pt idx="10">
                  <c:v>350126</c:v>
                </c:pt>
                <c:pt idx="11">
                  <c:v>359173</c:v>
                </c:pt>
                <c:pt idx="12">
                  <c:v>4130300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DD-4DBA-83A3-FAA1D9398014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DD-4DBA-83A3-FAA1D9398014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234995</c:v>
                </c:pt>
                <c:pt idx="1">
                  <c:v>256339</c:v>
                </c:pt>
                <c:pt idx="2">
                  <c:v>322615</c:v>
                </c:pt>
                <c:pt idx="3">
                  <c:v>326468</c:v>
                </c:pt>
                <c:pt idx="4">
                  <c:v>316077</c:v>
                </c:pt>
                <c:pt idx="5">
                  <c:v>318832</c:v>
                </c:pt>
                <c:pt idx="6">
                  <c:v>380812</c:v>
                </c:pt>
                <c:pt idx="7">
                  <c:v>408951</c:v>
                </c:pt>
                <c:pt idx="8">
                  <c:v>364342</c:v>
                </c:pt>
                <c:pt idx="9">
                  <c:v>388751</c:v>
                </c:pt>
                <c:pt idx="10">
                  <c:v>371295</c:v>
                </c:pt>
                <c:pt idx="11">
                  <c:v>375961</c:v>
                </c:pt>
                <c:pt idx="12">
                  <c:v>4065438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DD-4DBA-83A3-FAA1D9398014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DD-4DBA-83A3-FAA1D939801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371455</c:v>
                </c:pt>
                <c:pt idx="1">
                  <c:v>333022</c:v>
                </c:pt>
                <c:pt idx="2">
                  <c:v>346043</c:v>
                </c:pt>
                <c:pt idx="3">
                  <c:v>331335</c:v>
                </c:pt>
                <c:pt idx="4">
                  <c:v>340704</c:v>
                </c:pt>
                <c:pt idx="5">
                  <c:v>354121</c:v>
                </c:pt>
                <c:pt idx="6">
                  <c:v>398818</c:v>
                </c:pt>
                <c:pt idx="7">
                  <c:v>415100</c:v>
                </c:pt>
                <c:pt idx="8">
                  <c:v>384126</c:v>
                </c:pt>
                <c:pt idx="9">
                  <c:v>392254</c:v>
                </c:pt>
                <c:pt idx="10">
                  <c:v>361460</c:v>
                </c:pt>
                <c:pt idx="11">
                  <c:v>362997</c:v>
                </c:pt>
                <c:pt idx="12">
                  <c:v>4391435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DD-4DBA-83A3-FAA1D9398014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DD-4DBA-83A3-FAA1D93980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DDD-4DBA-83A3-FAA1D939801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375590</c:v>
                </c:pt>
                <c:pt idx="1">
                  <c:v>353865</c:v>
                </c:pt>
                <c:pt idx="2">
                  <c:v>376224</c:v>
                </c:pt>
                <c:pt idx="3">
                  <c:v>344040</c:v>
                </c:pt>
                <c:pt idx="4">
                  <c:v>344685</c:v>
                </c:pt>
                <c:pt idx="5">
                  <c:v>354898</c:v>
                </c:pt>
                <c:pt idx="6">
                  <c:v>405625</c:v>
                </c:pt>
                <c:pt idx="7">
                  <c:v>423978</c:v>
                </c:pt>
                <c:pt idx="12">
                  <c:v>2978905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DD-4DBA-83A3-FAA1D9398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DD-4DBA-83A3-FAA1D93980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DD-4DBA-83A3-FAA1D93980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DD-4DBA-83A3-FAA1D93980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DD-4DBA-83A3-FAA1D93980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DD-4DBA-83A3-FAA1D93980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DD-4DBA-83A3-FAA1D93980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DD-4DBA-83A3-FAA1D93980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DD-4DBA-83A3-FAA1D93980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DD-4DBA-83A3-FAA1D93980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DD-4DBA-83A3-FAA1D93980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DD-4DBA-83A3-FAA1D93980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DD-4DBA-83A3-FAA1D93980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DD-4DBA-83A3-FAA1D9398014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1.1131900230175962E-2</c:v>
                </c:pt>
                <c:pt idx="1">
                  <c:v>6.2587456684543463E-2</c:v>
                </c:pt>
                <c:pt idx="2">
                  <c:v>8.7217484532269074E-2</c:v>
                </c:pt>
                <c:pt idx="3">
                  <c:v>3.8344877540857469E-2</c:v>
                </c:pt>
                <c:pt idx="4">
                  <c:v>1.1684629473091013E-2</c:v>
                </c:pt>
                <c:pt idx="5">
                  <c:v>2.1941652711925386E-3</c:v>
                </c:pt>
                <c:pt idx="6">
                  <c:v>1.7067935750141761E-2</c:v>
                </c:pt>
                <c:pt idx="7">
                  <c:v>2.1387617441580353E-2</c:v>
                </c:pt>
                <c:pt idx="12">
                  <c:v>3.0549733999677642E-2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DD-4DBA-83A3-FAA1D9398014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0.11239452554636431</c:v>
                </c:pt>
                <c:pt idx="1">
                  <c:v>0.18152314364989541</c:v>
                </c:pt>
                <c:pt idx="2">
                  <c:v>0.1493511254490798</c:v>
                </c:pt>
                <c:pt idx="3">
                  <c:v>7.6423435769396919E-2</c:v>
                </c:pt>
                <c:pt idx="4">
                  <c:v>0.10297435241036146</c:v>
                </c:pt>
                <c:pt idx="5">
                  <c:v>4.1694428708544118E-2</c:v>
                </c:pt>
                <c:pt idx="6">
                  <c:v>7.4699746443720905E-2</c:v>
                </c:pt>
                <c:pt idx="7">
                  <c:v>0.10993073044561852</c:v>
                </c:pt>
                <c:pt idx="12">
                  <c:v>0.10464622567169934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DD-4DBA-83A3-FAA1D9398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4B-4E8D-A3A6-568AF65C19E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117509</c:v>
                </c:pt>
                <c:pt idx="1">
                  <c:v>114722</c:v>
                </c:pt>
                <c:pt idx="2">
                  <c:v>119735</c:v>
                </c:pt>
                <c:pt idx="3">
                  <c:v>100285</c:v>
                </c:pt>
                <c:pt idx="4">
                  <c:v>95035</c:v>
                </c:pt>
                <c:pt idx="5">
                  <c:v>115304</c:v>
                </c:pt>
                <c:pt idx="6">
                  <c:v>125434</c:v>
                </c:pt>
                <c:pt idx="7">
                  <c:v>105870</c:v>
                </c:pt>
                <c:pt idx="8">
                  <c:v>96194</c:v>
                </c:pt>
                <c:pt idx="9">
                  <c:v>105327</c:v>
                </c:pt>
                <c:pt idx="10">
                  <c:v>119690</c:v>
                </c:pt>
                <c:pt idx="11">
                  <c:v>126229</c:v>
                </c:pt>
                <c:pt idx="12">
                  <c:v>1341334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4B-4E8D-A3A6-568AF65C19E9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4B-4E8D-A3A6-568AF65C19E9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68210</c:v>
                </c:pt>
                <c:pt idx="1">
                  <c:v>73813</c:v>
                </c:pt>
                <c:pt idx="2">
                  <c:v>104289</c:v>
                </c:pt>
                <c:pt idx="3">
                  <c:v>98817</c:v>
                </c:pt>
                <c:pt idx="4">
                  <c:v>72871</c:v>
                </c:pt>
                <c:pt idx="5">
                  <c:v>89972</c:v>
                </c:pt>
                <c:pt idx="6">
                  <c:v>110924</c:v>
                </c:pt>
                <c:pt idx="7">
                  <c:v>121747</c:v>
                </c:pt>
                <c:pt idx="8">
                  <c:v>101870</c:v>
                </c:pt>
                <c:pt idx="9">
                  <c:v>103455</c:v>
                </c:pt>
                <c:pt idx="10">
                  <c:v>100108</c:v>
                </c:pt>
                <c:pt idx="11">
                  <c:v>105561</c:v>
                </c:pt>
                <c:pt idx="12">
                  <c:v>1151637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4B-4E8D-A3A6-568AF65C19E9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4B-4E8D-A3A6-568AF65C19E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116896</c:v>
                </c:pt>
                <c:pt idx="1">
                  <c:v>110449</c:v>
                </c:pt>
                <c:pt idx="2">
                  <c:v>123384</c:v>
                </c:pt>
                <c:pt idx="3">
                  <c:v>113192</c:v>
                </c:pt>
                <c:pt idx="4">
                  <c:v>81708</c:v>
                </c:pt>
                <c:pt idx="5">
                  <c:v>100092</c:v>
                </c:pt>
                <c:pt idx="6">
                  <c:v>111820</c:v>
                </c:pt>
                <c:pt idx="7">
                  <c:v>154751</c:v>
                </c:pt>
                <c:pt idx="8">
                  <c:v>107131</c:v>
                </c:pt>
                <c:pt idx="9">
                  <c:v>113220</c:v>
                </c:pt>
                <c:pt idx="10">
                  <c:v>134010</c:v>
                </c:pt>
                <c:pt idx="11">
                  <c:v>117106</c:v>
                </c:pt>
                <c:pt idx="12">
                  <c:v>1383759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4B-4E8D-A3A6-568AF65C19E9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4B-4E8D-A3A6-568AF65C19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4B-4E8D-A3A6-568AF65C19E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88789</c:v>
                </c:pt>
                <c:pt idx="1">
                  <c:v>109201</c:v>
                </c:pt>
                <c:pt idx="2">
                  <c:v>119383</c:v>
                </c:pt>
                <c:pt idx="3">
                  <c:v>103368</c:v>
                </c:pt>
                <c:pt idx="4">
                  <c:v>91092</c:v>
                </c:pt>
                <c:pt idx="5">
                  <c:v>110435</c:v>
                </c:pt>
                <c:pt idx="6">
                  <c:v>125378</c:v>
                </c:pt>
                <c:pt idx="7">
                  <c:v>129043</c:v>
                </c:pt>
                <c:pt idx="12">
                  <c:v>876689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4B-4E8D-A3A6-568AF65C1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4B-4E8D-A3A6-568AF65C19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4B-4E8D-A3A6-568AF65C19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4B-4E8D-A3A6-568AF65C19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4B-4E8D-A3A6-568AF65C19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4B-4E8D-A3A6-568AF65C19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4B-4E8D-A3A6-568AF65C19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4B-4E8D-A3A6-568AF65C19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4B-4E8D-A3A6-568AF65C19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4B-4E8D-A3A6-568AF65C19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4B-4E8D-A3A6-568AF65C19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4B-4E8D-A3A6-568AF65C19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4B-4E8D-A3A6-568AF65C19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4B-4E8D-A3A6-568AF65C19E9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-0.24044449767314535</c:v>
                </c:pt>
                <c:pt idx="1">
                  <c:v>-1.1299332723700539E-2</c:v>
                </c:pt>
                <c:pt idx="2">
                  <c:v>-3.2427219088374537E-2</c:v>
                </c:pt>
                <c:pt idx="3">
                  <c:v>-8.679058590713129E-2</c:v>
                </c:pt>
                <c:pt idx="4">
                  <c:v>0.11484799530033785</c:v>
                </c:pt>
                <c:pt idx="5">
                  <c:v>0.10333493186268639</c:v>
                </c:pt>
                <c:pt idx="6">
                  <c:v>0.12124843498479709</c:v>
                </c:pt>
                <c:pt idx="7">
                  <c:v>-0.16612493618781143</c:v>
                </c:pt>
                <c:pt idx="12">
                  <c:v>-3.9025882064075978E-2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4B-4E8D-A3A6-568AF65C19E9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-0.24440681139316989</c:v>
                </c:pt>
                <c:pt idx="1">
                  <c:v>-4.812503268771462E-2</c:v>
                </c:pt>
                <c:pt idx="2">
                  <c:v>-2.9398254478640862E-3</c:v>
                </c:pt>
                <c:pt idx="3">
                  <c:v>3.0742384205015627E-2</c:v>
                </c:pt>
                <c:pt idx="4">
                  <c:v>-4.1489977376755971E-2</c:v>
                </c:pt>
                <c:pt idx="5">
                  <c:v>-4.2227502948726792E-2</c:v>
                </c:pt>
                <c:pt idx="6">
                  <c:v>-4.4644992585740617E-4</c:v>
                </c:pt>
                <c:pt idx="7">
                  <c:v>0.2188816473032964</c:v>
                </c:pt>
                <c:pt idx="12">
                  <c:v>-1.9247248555197771E-2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4B-4E8D-A3A6-568AF65C1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24-4947-860B-F19E5D830E7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420418</c:v>
                </c:pt>
                <c:pt idx="1">
                  <c:v>389607</c:v>
                </c:pt>
                <c:pt idx="2">
                  <c:v>416143</c:v>
                </c:pt>
                <c:pt idx="3">
                  <c:v>348973</c:v>
                </c:pt>
                <c:pt idx="4">
                  <c:v>338276</c:v>
                </c:pt>
                <c:pt idx="5">
                  <c:v>370904</c:v>
                </c:pt>
                <c:pt idx="6">
                  <c:v>422792</c:v>
                </c:pt>
                <c:pt idx="7">
                  <c:v>479198</c:v>
                </c:pt>
                <c:pt idx="8">
                  <c:v>348400</c:v>
                </c:pt>
                <c:pt idx="9">
                  <c:v>350767</c:v>
                </c:pt>
                <c:pt idx="10">
                  <c:v>358459</c:v>
                </c:pt>
                <c:pt idx="11">
                  <c:v>378006</c:v>
                </c:pt>
                <c:pt idx="12">
                  <c:v>4621943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24-4947-860B-F19E5D830E70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24-4947-860B-F19E5D830E70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273256</c:v>
                </c:pt>
                <c:pt idx="1">
                  <c:v>278825</c:v>
                </c:pt>
                <c:pt idx="2">
                  <c:v>320977</c:v>
                </c:pt>
                <c:pt idx="3">
                  <c:v>299942</c:v>
                </c:pt>
                <c:pt idx="4">
                  <c:v>264313</c:v>
                </c:pt>
                <c:pt idx="5">
                  <c:v>264139</c:v>
                </c:pt>
                <c:pt idx="6">
                  <c:v>366484</c:v>
                </c:pt>
                <c:pt idx="7">
                  <c:v>364768</c:v>
                </c:pt>
                <c:pt idx="8">
                  <c:v>282430</c:v>
                </c:pt>
                <c:pt idx="9">
                  <c:v>309730</c:v>
                </c:pt>
                <c:pt idx="10">
                  <c:v>314515</c:v>
                </c:pt>
                <c:pt idx="11">
                  <c:v>308789</c:v>
                </c:pt>
                <c:pt idx="12">
                  <c:v>3648168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24-4947-860B-F19E5D830E70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24-4947-860B-F19E5D830E7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322382</c:v>
                </c:pt>
                <c:pt idx="1">
                  <c:v>330373</c:v>
                </c:pt>
                <c:pt idx="2">
                  <c:v>348975</c:v>
                </c:pt>
                <c:pt idx="3">
                  <c:v>301422</c:v>
                </c:pt>
                <c:pt idx="4">
                  <c:v>248609</c:v>
                </c:pt>
                <c:pt idx="5">
                  <c:v>303811</c:v>
                </c:pt>
                <c:pt idx="6">
                  <c:v>360662</c:v>
                </c:pt>
                <c:pt idx="7">
                  <c:v>377346</c:v>
                </c:pt>
                <c:pt idx="8">
                  <c:v>308611</c:v>
                </c:pt>
                <c:pt idx="9">
                  <c:v>357942</c:v>
                </c:pt>
                <c:pt idx="10">
                  <c:v>352307</c:v>
                </c:pt>
                <c:pt idx="11">
                  <c:v>351674</c:v>
                </c:pt>
                <c:pt idx="12">
                  <c:v>3964114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24-4947-860B-F19E5D830E70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24-4947-860B-F19E5D830E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24-4947-860B-F19E5D830E7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372581</c:v>
                </c:pt>
                <c:pt idx="1">
                  <c:v>361695</c:v>
                </c:pt>
                <c:pt idx="2">
                  <c:v>371061</c:v>
                </c:pt>
                <c:pt idx="3">
                  <c:v>342387</c:v>
                </c:pt>
                <c:pt idx="4">
                  <c:v>311050</c:v>
                </c:pt>
                <c:pt idx="5">
                  <c:v>322357</c:v>
                </c:pt>
                <c:pt idx="6">
                  <c:v>364585</c:v>
                </c:pt>
                <c:pt idx="7">
                  <c:v>383258</c:v>
                </c:pt>
                <c:pt idx="12">
                  <c:v>2828974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24-4947-860B-F19E5D830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24-4947-860B-F19E5D830E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24-4947-860B-F19E5D830E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24-4947-860B-F19E5D830E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24-4947-860B-F19E5D830E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24-4947-860B-F19E5D830E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24-4947-860B-F19E5D830E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24-4947-860B-F19E5D830E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24-4947-860B-F19E5D830E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24-4947-860B-F19E5D830E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24-4947-860B-F19E5D830E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24-4947-860B-F19E5D830E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24-4947-860B-F19E5D830E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24-4947-860B-F19E5D830E70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0.15571278793481036</c:v>
                </c:pt>
                <c:pt idx="1">
                  <c:v>9.4807989757032196E-2</c:v>
                </c:pt>
                <c:pt idx="2">
                  <c:v>6.3288201160541568E-2</c:v>
                </c:pt>
                <c:pt idx="3">
                  <c:v>0.13590580647729755</c:v>
                </c:pt>
                <c:pt idx="4">
                  <c:v>0.25116146237666381</c:v>
                </c:pt>
                <c:pt idx="5">
                  <c:v>6.104453097484952E-2</c:v>
                </c:pt>
                <c:pt idx="6">
                  <c:v>1.0877220222812456E-2</c:v>
                </c:pt>
                <c:pt idx="7">
                  <c:v>1.5667318588245216E-2</c:v>
                </c:pt>
                <c:pt idx="12">
                  <c:v>9.0760261877405046E-2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24-4947-860B-F19E5D830E70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-0.11378437650148188</c:v>
                </c:pt>
                <c:pt idx="1">
                  <c:v>-7.1641423280382588E-2</c:v>
                </c:pt>
                <c:pt idx="2">
                  <c:v>-0.10833295285514832</c:v>
                </c:pt>
                <c:pt idx="3">
                  <c:v>-1.887252022362762E-2</c:v>
                </c:pt>
                <c:pt idx="4">
                  <c:v>-8.0484574725963376E-2</c:v>
                </c:pt>
                <c:pt idx="5">
                  <c:v>-0.13088831611414276</c:v>
                </c:pt>
                <c:pt idx="6">
                  <c:v>-0.13767289825729911</c:v>
                </c:pt>
                <c:pt idx="7">
                  <c:v>-0.20020951673421006</c:v>
                </c:pt>
                <c:pt idx="12">
                  <c:v>-0.11214755872857363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24-4947-860B-F19E5D830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FC-4720-8CC7-BD25773213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8.5916651129929651</c:v>
                </c:pt>
                <c:pt idx="1">
                  <c:v>8.0381996180038193</c:v>
                </c:pt>
                <c:pt idx="2">
                  <c:v>7.2381455487636153</c:v>
                </c:pt>
                <c:pt idx="3">
                  <c:v>7.1676330754171715</c:v>
                </c:pt>
                <c:pt idx="4">
                  <c:v>7.1473914210142979</c:v>
                </c:pt>
                <c:pt idx="5">
                  <c:v>7.5785995784071121</c:v>
                </c:pt>
                <c:pt idx="6">
                  <c:v>8.2578639356254566</c:v>
                </c:pt>
                <c:pt idx="7">
                  <c:v>8.0881703522799508</c:v>
                </c:pt>
                <c:pt idx="8">
                  <c:v>8.0254357611092644</c:v>
                </c:pt>
                <c:pt idx="9">
                  <c:v>7.5382472368397098</c:v>
                </c:pt>
                <c:pt idx="10">
                  <c:v>7.7145717878265732</c:v>
                </c:pt>
                <c:pt idx="11">
                  <c:v>7.8962540239976589</c:v>
                </c:pt>
                <c:pt idx="12">
                  <c:v>7.7678094151888821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FC-4720-8CC7-BD25773213CD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FC-4720-8CC7-BD25773213CD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7.8975915168785624</c:v>
                </c:pt>
                <c:pt idx="1">
                  <c:v>6.9120244256787435</c:v>
                </c:pt>
                <c:pt idx="2">
                  <c:v>7.1458150200649726</c:v>
                </c:pt>
                <c:pt idx="3">
                  <c:v>6.5430669710120082</c:v>
                </c:pt>
                <c:pt idx="4">
                  <c:v>6.7084381642859343</c:v>
                </c:pt>
                <c:pt idx="5">
                  <c:v>6.7874628069998488</c:v>
                </c:pt>
                <c:pt idx="6">
                  <c:v>7.167841512711723</c:v>
                </c:pt>
                <c:pt idx="7">
                  <c:v>7.5955180077018341</c:v>
                </c:pt>
                <c:pt idx="8">
                  <c:v>7.2474007241185694</c:v>
                </c:pt>
                <c:pt idx="9">
                  <c:v>7.0836770928106425</c:v>
                </c:pt>
                <c:pt idx="10">
                  <c:v>7.319989568392228</c:v>
                </c:pt>
                <c:pt idx="11">
                  <c:v>7.2560849086919399</c:v>
                </c:pt>
                <c:pt idx="12">
                  <c:v>7.1290659289847085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FC-4720-8CC7-BD25773213CD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FC-4720-8CC7-BD25773213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FC-4720-8CC7-BD25773213CD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FC-4720-8CC7-BD25773213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1FC-4720-8CC7-BD25773213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12">
                  <c:v>7.2482891956101918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FC-4720-8CC7-BD2577321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FC-4720-8CC7-BD25773213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FC-4720-8CC7-BD25773213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FC-4720-8CC7-BD25773213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FC-4720-8CC7-BD25773213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FC-4720-8CC7-BD25773213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FC-4720-8CC7-BD25773213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FC-4720-8CC7-BD25773213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FC-4720-8CC7-BD25773213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FC-4720-8CC7-BD25773213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FC-4720-8CC7-BD25773213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FC-4720-8CC7-BD25773213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FC-4720-8CC7-BD25773213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FC-4720-8CC7-BD25773213CD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0.25408024323299205</c:v>
                </c:pt>
                <c:pt idx="1">
                  <c:v>-0.22606143647760035</c:v>
                </c:pt>
                <c:pt idx="2">
                  <c:v>-0.11149545947750461</c:v>
                </c:pt>
                <c:pt idx="3">
                  <c:v>0.3488651278073549</c:v>
                </c:pt>
                <c:pt idx="4">
                  <c:v>-0.19292523151520946</c:v>
                </c:pt>
                <c:pt idx="5">
                  <c:v>4.204695171392725E-2</c:v>
                </c:pt>
                <c:pt idx="6">
                  <c:v>-0.32972535505049727</c:v>
                </c:pt>
                <c:pt idx="7">
                  <c:v>-0.68964501162140923</c:v>
                </c:pt>
                <c:pt idx="12">
                  <c:v>-0.12493377036089637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1FC-4720-8CC7-BD25773213CD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-0.39910630875260011</c:v>
                </c:pt>
                <c:pt idx="1">
                  <c:v>-0.69040103275356568</c:v>
                </c:pt>
                <c:pt idx="2">
                  <c:v>-0.18845343003613735</c:v>
                </c:pt>
                <c:pt idx="3">
                  <c:v>-0.21166083606961728</c:v>
                </c:pt>
                <c:pt idx="4">
                  <c:v>-0.39622980759201276</c:v>
                </c:pt>
                <c:pt idx="5">
                  <c:v>-0.63186706231221823</c:v>
                </c:pt>
                <c:pt idx="6">
                  <c:v>-0.86535229696860672</c:v>
                </c:pt>
                <c:pt idx="7">
                  <c:v>-0.66804370880747843</c:v>
                </c:pt>
                <c:pt idx="12">
                  <c:v>-0.5095623420720381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1FC-4720-8CC7-BD2577321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91-4305-AEE8-C8AE50C9FA1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5.9371813175606771</c:v>
                </c:pt>
                <c:pt idx="1">
                  <c:v>5.596774193548387</c:v>
                </c:pt>
                <c:pt idx="2">
                  <c:v>4.7031207226936766</c:v>
                </c:pt>
                <c:pt idx="3">
                  <c:v>4.1832217130771943</c:v>
                </c:pt>
                <c:pt idx="4">
                  <c:v>4.806009430858647</c:v>
                </c:pt>
                <c:pt idx="5">
                  <c:v>4.237353189529439</c:v>
                </c:pt>
                <c:pt idx="6">
                  <c:v>4.7719722522751864</c:v>
                </c:pt>
                <c:pt idx="7">
                  <c:v>5.1153683219581074</c:v>
                </c:pt>
                <c:pt idx="8">
                  <c:v>4.7854845626072038</c:v>
                </c:pt>
                <c:pt idx="9">
                  <c:v>4.7246743510448876</c:v>
                </c:pt>
                <c:pt idx="10">
                  <c:v>5.1015215110178387</c:v>
                </c:pt>
                <c:pt idx="11">
                  <c:v>4.7462067330488384</c:v>
                </c:pt>
                <c:pt idx="12">
                  <c:v>4.8078141747314564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91-4305-AEE8-C8AE50C9FA15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91-4305-AEE8-C8AE50C9FA15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5.5555555555555554</c:v>
                </c:pt>
                <c:pt idx="1">
                  <c:v>4.0021885521885521</c:v>
                </c:pt>
                <c:pt idx="2">
                  <c:v>4.7348951911220718</c:v>
                </c:pt>
                <c:pt idx="3">
                  <c:v>3.6411368735976066</c:v>
                </c:pt>
                <c:pt idx="4">
                  <c:v>3.4796167758334149</c:v>
                </c:pt>
                <c:pt idx="5">
                  <c:v>3.7317953020134227</c:v>
                </c:pt>
                <c:pt idx="6">
                  <c:v>3.8822834434240909</c:v>
                </c:pt>
                <c:pt idx="7">
                  <c:v>4.4554703476482613</c:v>
                </c:pt>
                <c:pt idx="8">
                  <c:v>4.1337996184939598</c:v>
                </c:pt>
                <c:pt idx="9">
                  <c:v>4.0372852953498111</c:v>
                </c:pt>
                <c:pt idx="10">
                  <c:v>5.1769686706181206</c:v>
                </c:pt>
                <c:pt idx="11">
                  <c:v>4.5729776891437117</c:v>
                </c:pt>
                <c:pt idx="12">
                  <c:v>4.1404910004759943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91-4305-AEE8-C8AE50C9FA15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91-4305-AEE8-C8AE50C9FA1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5.5796133567662567</c:v>
                </c:pt>
                <c:pt idx="1">
                  <c:v>5.0381155303030303</c:v>
                </c:pt>
                <c:pt idx="2">
                  <c:v>3.8983811508254527</c:v>
                </c:pt>
                <c:pt idx="3">
                  <c:v>3.6246361991662077</c:v>
                </c:pt>
                <c:pt idx="4">
                  <c:v>3.6548551535496707</c:v>
                </c:pt>
                <c:pt idx="5">
                  <c:v>3.624319271722344</c:v>
                </c:pt>
                <c:pt idx="6">
                  <c:v>4.5663906142167008</c:v>
                </c:pt>
                <c:pt idx="7">
                  <c:v>6.6265664160401005</c:v>
                </c:pt>
                <c:pt idx="8">
                  <c:v>5.0893605138229541</c:v>
                </c:pt>
                <c:pt idx="9">
                  <c:v>4.4011691271178046</c:v>
                </c:pt>
                <c:pt idx="10">
                  <c:v>5.175188719555619</c:v>
                </c:pt>
                <c:pt idx="11">
                  <c:v>6.1214965803942603</c:v>
                </c:pt>
                <c:pt idx="12">
                  <c:v>4.848973656338786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91-4305-AEE8-C8AE50C9FA15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91-4305-AEE8-C8AE50C9FA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091-4305-AEE8-C8AE50C9FA1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7.3524869407222351</c:v>
                </c:pt>
                <c:pt idx="1">
                  <c:v>5.4027580612451835</c:v>
                </c:pt>
                <c:pt idx="2">
                  <c:v>4.4575552755183869</c:v>
                </c:pt>
                <c:pt idx="3">
                  <c:v>4.6420082464225079</c:v>
                </c:pt>
                <c:pt idx="4">
                  <c:v>4.3112755314714466</c:v>
                </c:pt>
                <c:pt idx="5">
                  <c:v>4.4162603150787696</c:v>
                </c:pt>
                <c:pt idx="6">
                  <c:v>4.9601563571526537</c:v>
                </c:pt>
                <c:pt idx="7">
                  <c:v>4.7279829175563775</c:v>
                </c:pt>
                <c:pt idx="12">
                  <c:v>4.8260030864197532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91-4305-AEE8-C8AE50C9F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91-4305-AEE8-C8AE50C9FA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91-4305-AEE8-C8AE50C9FA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91-4305-AEE8-C8AE50C9FA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91-4305-AEE8-C8AE50C9FA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91-4305-AEE8-C8AE50C9FA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91-4305-AEE8-C8AE50C9FA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91-4305-AEE8-C8AE50C9FA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91-4305-AEE8-C8AE50C9FA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91-4305-AEE8-C8AE50C9FA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91-4305-AEE8-C8AE50C9FA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91-4305-AEE8-C8AE50C9FA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91-4305-AEE8-C8AE50C9FA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91-4305-AEE8-C8AE50C9FA15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1.7728735839559784</c:v>
                </c:pt>
                <c:pt idx="1">
                  <c:v>0.36464253094215326</c:v>
                </c:pt>
                <c:pt idx="2">
                  <c:v>0.55917412469293426</c:v>
                </c:pt>
                <c:pt idx="3">
                  <c:v>1.0173720472563001</c:v>
                </c:pt>
                <c:pt idx="4">
                  <c:v>0.65642037792177588</c:v>
                </c:pt>
                <c:pt idx="5">
                  <c:v>0.79194104335642557</c:v>
                </c:pt>
                <c:pt idx="6">
                  <c:v>0.3937657429359529</c:v>
                </c:pt>
                <c:pt idx="7">
                  <c:v>-1.8985834984837231</c:v>
                </c:pt>
                <c:pt idx="12">
                  <c:v>9.4687636699483768E-2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091-4305-AEE8-C8AE50C9FA15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1.4153056231615579</c:v>
                </c:pt>
                <c:pt idx="1">
                  <c:v>-0.19401613230320347</c:v>
                </c:pt>
                <c:pt idx="2">
                  <c:v>-0.24556544717528972</c:v>
                </c:pt>
                <c:pt idx="3">
                  <c:v>0.45878653334531361</c:v>
                </c:pt>
                <c:pt idx="4">
                  <c:v>-0.49473389938720036</c:v>
                </c:pt>
                <c:pt idx="5">
                  <c:v>0.17890712554933064</c:v>
                </c:pt>
                <c:pt idx="6">
                  <c:v>0.18818410487746728</c:v>
                </c:pt>
                <c:pt idx="7">
                  <c:v>-0.38738540440172997</c:v>
                </c:pt>
                <c:pt idx="12">
                  <c:v>2.4989572906239488E-2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91-4305-AEE8-C8AE50C9F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11-4F58-9B40-91BFA363DE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6.2543114543114546</c:v>
                </c:pt>
                <c:pt idx="1">
                  <c:v>5.4918845807033367</c:v>
                </c:pt>
                <c:pt idx="2">
                  <c:v>4.3160896130346229</c:v>
                </c:pt>
                <c:pt idx="3">
                  <c:v>4.292050209205021</c:v>
                </c:pt>
                <c:pt idx="4">
                  <c:v>5.5048412519702774</c:v>
                </c:pt>
                <c:pt idx="5">
                  <c:v>5.0049911447431974</c:v>
                </c:pt>
                <c:pt idx="6">
                  <c:v>5.52286102308737</c:v>
                </c:pt>
                <c:pt idx="7">
                  <c:v>5.6152787336545078</c:v>
                </c:pt>
                <c:pt idx="8">
                  <c:v>5.677777777777778</c:v>
                </c:pt>
                <c:pt idx="9">
                  <c:v>5.5789648307896487</c:v>
                </c:pt>
                <c:pt idx="10">
                  <c:v>5.5927469779074617</c:v>
                </c:pt>
                <c:pt idx="11">
                  <c:v>4.9915781764921272</c:v>
                </c:pt>
                <c:pt idx="12">
                  <c:v>5.2814971696016526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1-4F58-9B40-91BFA363DE8E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11-4F58-9B40-91BFA363DE8E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6.2981175566653862</c:v>
                </c:pt>
                <c:pt idx="1">
                  <c:v>4.7242679037402144</c:v>
                </c:pt>
                <c:pt idx="2">
                  <c:v>5.6271498771498774</c:v>
                </c:pt>
                <c:pt idx="3">
                  <c:v>4.0749454280863446</c:v>
                </c:pt>
                <c:pt idx="4">
                  <c:v>4.0293577981651376</c:v>
                </c:pt>
                <c:pt idx="5">
                  <c:v>4.052148918696961</c:v>
                </c:pt>
                <c:pt idx="6">
                  <c:v>4.3680290297937354</c:v>
                </c:pt>
                <c:pt idx="7">
                  <c:v>5.2447577406977786</c:v>
                </c:pt>
                <c:pt idx="8">
                  <c:v>4.8726756564939677</c:v>
                </c:pt>
                <c:pt idx="9">
                  <c:v>4.3959196195735544</c:v>
                </c:pt>
                <c:pt idx="10">
                  <c:v>5.6564042303172739</c:v>
                </c:pt>
                <c:pt idx="11">
                  <c:v>5.0190114068441067</c:v>
                </c:pt>
                <c:pt idx="12">
                  <c:v>4.7208563481287156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11-4F58-9B40-91BFA363DE8E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11-4F58-9B40-91BFA363DE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5.8958968347010554</c:v>
                </c:pt>
                <c:pt idx="1">
                  <c:v>5.6632508833922257</c:v>
                </c:pt>
                <c:pt idx="2">
                  <c:v>4.3027632205812294</c:v>
                </c:pt>
                <c:pt idx="3">
                  <c:v>4.441545480467636</c:v>
                </c:pt>
                <c:pt idx="4">
                  <c:v>4.5702598652550526</c:v>
                </c:pt>
                <c:pt idx="5">
                  <c:v>3.9241338112305852</c:v>
                </c:pt>
                <c:pt idx="6">
                  <c:v>4.7745406824146981</c:v>
                </c:pt>
                <c:pt idx="7">
                  <c:v>8.7609565950273911</c:v>
                </c:pt>
                <c:pt idx="8">
                  <c:v>4.5549738219895284</c:v>
                </c:pt>
                <c:pt idx="9">
                  <c:v>4.2007654836464861</c:v>
                </c:pt>
                <c:pt idx="10">
                  <c:v>4.7480719794344477</c:v>
                </c:pt>
                <c:pt idx="11">
                  <c:v>6.695100988397078</c:v>
                </c:pt>
                <c:pt idx="12">
                  <c:v>5.3480555886913992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11-4F58-9B40-91BFA363DE8E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11-4F58-9B40-91BFA363DE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F11-4F58-9B40-91BFA363DE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5.7927927927927927</c:v>
                </c:pt>
                <c:pt idx="1">
                  <c:v>5.2402392947103271</c:v>
                </c:pt>
                <c:pt idx="2">
                  <c:v>4.2800166181969255</c:v>
                </c:pt>
                <c:pt idx="3">
                  <c:v>4.3705595542140703</c:v>
                </c:pt>
                <c:pt idx="4">
                  <c:v>4.1132490379329303</c:v>
                </c:pt>
                <c:pt idx="5">
                  <c:v>4.4874932517545441</c:v>
                </c:pt>
                <c:pt idx="6">
                  <c:v>5.1919989472298989</c:v>
                </c:pt>
                <c:pt idx="7">
                  <c:v>5.306243386243386</c:v>
                </c:pt>
                <c:pt idx="12">
                  <c:v>4.8578214277518992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11-4F58-9B40-91BFA363D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11-4F58-9B40-91BFA363DE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11-4F58-9B40-91BFA363DE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11-4F58-9B40-91BFA363DE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11-4F58-9B40-91BFA363DE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11-4F58-9B40-91BFA363DE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11-4F58-9B40-91BFA363DE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11-4F58-9B40-91BFA363DE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11-4F58-9B40-91BFA363DE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11-4F58-9B40-91BFA363DE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11-4F58-9B40-91BFA363DE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11-4F58-9B40-91BFA363DE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11-4F58-9B40-91BFA363DE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11-4F58-9B40-91BFA363DE8E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-0.10310404190826272</c:v>
                </c:pt>
                <c:pt idx="1">
                  <c:v>-0.42301158868189859</c:v>
                </c:pt>
                <c:pt idx="2">
                  <c:v>-2.2746602384303927E-2</c:v>
                </c:pt>
                <c:pt idx="3">
                  <c:v>-7.0985926253565701E-2</c:v>
                </c:pt>
                <c:pt idx="4">
                  <c:v>-0.45701082732212228</c:v>
                </c:pt>
                <c:pt idx="5">
                  <c:v>0.56335944052395881</c:v>
                </c:pt>
                <c:pt idx="6">
                  <c:v>0.41745826481520076</c:v>
                </c:pt>
                <c:pt idx="7">
                  <c:v>-3.4547132087840051</c:v>
                </c:pt>
                <c:pt idx="12">
                  <c:v>-0.65751215051526568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11-4F58-9B40-91BFA363DE8E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-0.46151866151866194</c:v>
                </c:pt>
                <c:pt idx="1">
                  <c:v>-0.25164528599300962</c:v>
                </c:pt>
                <c:pt idx="2">
                  <c:v>-3.6072994837697436E-2</c:v>
                </c:pt>
                <c:pt idx="3">
                  <c:v>7.8509345009049269E-2</c:v>
                </c:pt>
                <c:pt idx="4">
                  <c:v>-1.3915922140373471</c:v>
                </c:pt>
                <c:pt idx="5">
                  <c:v>-0.51749789298865334</c:v>
                </c:pt>
                <c:pt idx="6">
                  <c:v>-0.33086207585747118</c:v>
                </c:pt>
                <c:pt idx="7">
                  <c:v>-0.30903534741112182</c:v>
                </c:pt>
                <c:pt idx="12">
                  <c:v>-0.34576649870859466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F11-4F58-9B40-91BFA363D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03-49D0-8875-7D0A221F42C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4.7269155206286833</c:v>
                </c:pt>
                <c:pt idx="1">
                  <c:v>5.8515881708652797</c:v>
                </c:pt>
                <c:pt idx="2">
                  <c:v>5.4962437395659434</c:v>
                </c:pt>
                <c:pt idx="3">
                  <c:v>3.9582702702702703</c:v>
                </c:pt>
                <c:pt idx="4">
                  <c:v>4.14258230012826</c:v>
                </c:pt>
                <c:pt idx="5">
                  <c:v>3.5378521126760565</c:v>
                </c:pt>
                <c:pt idx="6">
                  <c:v>3.8071833648393194</c:v>
                </c:pt>
                <c:pt idx="7">
                  <c:v>4.5113813532896785</c:v>
                </c:pt>
                <c:pt idx="8">
                  <c:v>2.928996036988111</c:v>
                </c:pt>
                <c:pt idx="9">
                  <c:v>3.6155502907602841</c:v>
                </c:pt>
                <c:pt idx="10">
                  <c:v>4.2675159235668794</c:v>
                </c:pt>
                <c:pt idx="11">
                  <c:v>4.2955615332885007</c:v>
                </c:pt>
                <c:pt idx="12">
                  <c:v>4.101913185785536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03-49D0-8875-7D0A221F42C4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03-49D0-8875-7D0A221F42C4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4.3053040103492881</c:v>
                </c:pt>
                <c:pt idx="1">
                  <c:v>3.0024086712163789</c:v>
                </c:pt>
                <c:pt idx="2">
                  <c:v>3.5349029326724493</c:v>
                </c:pt>
                <c:pt idx="3">
                  <c:v>2.9430132708821235</c:v>
                </c:pt>
                <c:pt idx="4">
                  <c:v>2.8526888470391296</c:v>
                </c:pt>
                <c:pt idx="5">
                  <c:v>3.2245340268747289</c:v>
                </c:pt>
                <c:pt idx="6">
                  <c:v>3.2580684746594675</c:v>
                </c:pt>
                <c:pt idx="7">
                  <c:v>3.3965042499700706</c:v>
                </c:pt>
                <c:pt idx="8">
                  <c:v>2.8206357214934408</c:v>
                </c:pt>
                <c:pt idx="9">
                  <c:v>3.2654341366787718</c:v>
                </c:pt>
                <c:pt idx="10">
                  <c:v>3.9406060606060604</c:v>
                </c:pt>
                <c:pt idx="11">
                  <c:v>3.2061803444782169</c:v>
                </c:pt>
                <c:pt idx="12">
                  <c:v>3.2251008441801474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03-49D0-8875-7D0A221F42C4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03-49D0-8875-7D0A221F42C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4.6329824561403505</c:v>
                </c:pt>
                <c:pt idx="1">
                  <c:v>3.7690100430416069</c:v>
                </c:pt>
                <c:pt idx="2">
                  <c:v>3.0666340029397352</c:v>
                </c:pt>
                <c:pt idx="3">
                  <c:v>2.6192314441130025</c:v>
                </c:pt>
                <c:pt idx="4">
                  <c:v>2.6760998199125288</c:v>
                </c:pt>
                <c:pt idx="5">
                  <c:v>3.266274299982165</c:v>
                </c:pt>
                <c:pt idx="6">
                  <c:v>4.3355167394468701</c:v>
                </c:pt>
                <c:pt idx="7">
                  <c:v>4.6893287435456106</c:v>
                </c:pt>
                <c:pt idx="8">
                  <c:v>5.7946447851435972</c:v>
                </c:pt>
                <c:pt idx="9">
                  <c:v>4.6662830840046032</c:v>
                </c:pt>
                <c:pt idx="10">
                  <c:v>5.841721371261853</c:v>
                </c:pt>
                <c:pt idx="11">
                  <c:v>5.1691045308597934</c:v>
                </c:pt>
                <c:pt idx="12">
                  <c:v>4.2040961812646911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03-49D0-8875-7D0A221F42C4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03-49D0-8875-7D0A221F42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903-49D0-8875-7D0A221F42C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11.592905405405405</c:v>
                </c:pt>
                <c:pt idx="1">
                  <c:v>5.6968660968660965</c:v>
                </c:pt>
                <c:pt idx="2">
                  <c:v>4.6758620689655173</c:v>
                </c:pt>
                <c:pt idx="3">
                  <c:v>4.938816958618939</c:v>
                </c:pt>
                <c:pt idx="4">
                  <c:v>4.5723604735443342</c:v>
                </c:pt>
                <c:pt idx="5">
                  <c:v>4.3387507342862737</c:v>
                </c:pt>
                <c:pt idx="6">
                  <c:v>4.7078619504510959</c:v>
                </c:pt>
                <c:pt idx="7">
                  <c:v>4.167572556660855</c:v>
                </c:pt>
                <c:pt idx="12">
                  <c:v>4.7882957604764362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03-49D0-8875-7D0A221F4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03-49D0-8875-7D0A221F42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03-49D0-8875-7D0A221F42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03-49D0-8875-7D0A221F42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03-49D0-8875-7D0A221F42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03-49D0-8875-7D0A221F42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03-49D0-8875-7D0A221F42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03-49D0-8875-7D0A221F42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03-49D0-8875-7D0A221F42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03-49D0-8875-7D0A221F42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03-49D0-8875-7D0A221F42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03-49D0-8875-7D0A221F42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03-49D0-8875-7D0A221F42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03-49D0-8875-7D0A221F42C4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6.9599229492650547</c:v>
                </c:pt>
                <c:pt idx="1">
                  <c:v>1.9278560538244895</c:v>
                </c:pt>
                <c:pt idx="2">
                  <c:v>1.6092280660257821</c:v>
                </c:pt>
                <c:pt idx="3">
                  <c:v>2.3195855145059365</c:v>
                </c:pt>
                <c:pt idx="4">
                  <c:v>1.8962606536318054</c:v>
                </c:pt>
                <c:pt idx="5">
                  <c:v>1.0724764343041087</c:v>
                </c:pt>
                <c:pt idx="6">
                  <c:v>0.3723452110042258</c:v>
                </c:pt>
                <c:pt idx="7">
                  <c:v>-0.52175618688475556</c:v>
                </c:pt>
                <c:pt idx="12">
                  <c:v>1.0274546914841673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03-49D0-8875-7D0A221F42C4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6.865989884776722</c:v>
                </c:pt>
                <c:pt idx="1">
                  <c:v>-0.15472207399918325</c:v>
                </c:pt>
                <c:pt idx="2">
                  <c:v>-0.82038167060042611</c:v>
                </c:pt>
                <c:pt idx="3">
                  <c:v>0.98054668834866865</c:v>
                </c:pt>
                <c:pt idx="4">
                  <c:v>0.42977817341607416</c:v>
                </c:pt>
                <c:pt idx="5">
                  <c:v>0.80089862161021719</c:v>
                </c:pt>
                <c:pt idx="6">
                  <c:v>0.90067858561177649</c:v>
                </c:pt>
                <c:pt idx="7">
                  <c:v>-0.34380879662882347</c:v>
                </c:pt>
                <c:pt idx="12">
                  <c:v>0.56049112725140482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903-49D0-8875-7D0A221F4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FE-4CFB-913F-01455A1D76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97006</c:v>
                </c:pt>
                <c:pt idx="1">
                  <c:v>93739</c:v>
                </c:pt>
                <c:pt idx="2">
                  <c:v>111953</c:v>
                </c:pt>
                <c:pt idx="3">
                  <c:v>93085</c:v>
                </c:pt>
                <c:pt idx="4">
                  <c:v>95229</c:v>
                </c:pt>
                <c:pt idx="5">
                  <c:v>96083</c:v>
                </c:pt>
                <c:pt idx="6">
                  <c:v>96381</c:v>
                </c:pt>
                <c:pt idx="7">
                  <c:v>98319</c:v>
                </c:pt>
                <c:pt idx="8">
                  <c:v>89981</c:v>
                </c:pt>
                <c:pt idx="9">
                  <c:v>99167</c:v>
                </c:pt>
                <c:pt idx="10">
                  <c:v>99741</c:v>
                </c:pt>
                <c:pt idx="11">
                  <c:v>100908</c:v>
                </c:pt>
                <c:pt idx="12">
                  <c:v>1171592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FE-4CFB-913F-01455A1D7643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FE-4CFB-913F-01455A1D7643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68843</c:v>
                </c:pt>
                <c:pt idx="1">
                  <c:v>82164</c:v>
                </c:pt>
                <c:pt idx="2">
                  <c:v>98983</c:v>
                </c:pt>
                <c:pt idx="3">
                  <c:v>97469</c:v>
                </c:pt>
                <c:pt idx="4">
                  <c:v>87150</c:v>
                </c:pt>
                <c:pt idx="5">
                  <c:v>87225</c:v>
                </c:pt>
                <c:pt idx="6">
                  <c:v>101111</c:v>
                </c:pt>
                <c:pt idx="7">
                  <c:v>98334</c:v>
                </c:pt>
                <c:pt idx="8">
                  <c:v>92289</c:v>
                </c:pt>
                <c:pt idx="9">
                  <c:v>103661</c:v>
                </c:pt>
                <c:pt idx="10">
                  <c:v>101461</c:v>
                </c:pt>
                <c:pt idx="11">
                  <c:v>100894</c:v>
                </c:pt>
                <c:pt idx="12">
                  <c:v>1119584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FE-4CFB-913F-01455A1D7643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FE-4CFB-913F-01455A1D76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96437</c:v>
                </c:pt>
                <c:pt idx="1">
                  <c:v>97949</c:v>
                </c:pt>
                <c:pt idx="2">
                  <c:v>108044</c:v>
                </c:pt>
                <c:pt idx="3">
                  <c:v>100188</c:v>
                </c:pt>
                <c:pt idx="4">
                  <c:v>88589</c:v>
                </c:pt>
                <c:pt idx="5">
                  <c:v>97481</c:v>
                </c:pt>
                <c:pt idx="6">
                  <c:v>98340</c:v>
                </c:pt>
                <c:pt idx="7">
                  <c:v>96847</c:v>
                </c:pt>
                <c:pt idx="8">
                  <c:v>96569</c:v>
                </c:pt>
                <c:pt idx="9">
                  <c:v>109428</c:v>
                </c:pt>
                <c:pt idx="10">
                  <c:v>106978</c:v>
                </c:pt>
                <c:pt idx="11">
                  <c:v>104162</c:v>
                </c:pt>
                <c:pt idx="12">
                  <c:v>1201012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FE-4CFB-913F-01455A1D7643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FE-4CFB-913F-01455A1D76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3FE-4CFB-913F-01455A1D76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97758</c:v>
                </c:pt>
                <c:pt idx="1">
                  <c:v>107315</c:v>
                </c:pt>
                <c:pt idx="2">
                  <c:v>114208</c:v>
                </c:pt>
                <c:pt idx="3">
                  <c:v>105296</c:v>
                </c:pt>
                <c:pt idx="4">
                  <c:v>101026</c:v>
                </c:pt>
                <c:pt idx="5">
                  <c:v>102726</c:v>
                </c:pt>
                <c:pt idx="6">
                  <c:v>106566</c:v>
                </c:pt>
                <c:pt idx="7">
                  <c:v>106980</c:v>
                </c:pt>
                <c:pt idx="12">
                  <c:v>841875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FE-4CFB-913F-01455A1D7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FE-4CFB-913F-01455A1D76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FE-4CFB-913F-01455A1D76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FE-4CFB-913F-01455A1D76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FE-4CFB-913F-01455A1D76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FE-4CFB-913F-01455A1D76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FE-4CFB-913F-01455A1D76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FE-4CFB-913F-01455A1D76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FE-4CFB-913F-01455A1D76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FE-4CFB-913F-01455A1D76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FE-4CFB-913F-01455A1D76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FE-4CFB-913F-01455A1D76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FE-4CFB-913F-01455A1D76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FE-4CFB-913F-01455A1D7643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1.3698061947178042E-2</c:v>
                </c:pt>
                <c:pt idx="1">
                  <c:v>9.5621190619608054E-2</c:v>
                </c:pt>
                <c:pt idx="2">
                  <c:v>5.7050831142867686E-2</c:v>
                </c:pt>
                <c:pt idx="3">
                  <c:v>5.0984149798378953E-2</c:v>
                </c:pt>
                <c:pt idx="4">
                  <c:v>0.14038989039271232</c:v>
                </c:pt>
                <c:pt idx="5">
                  <c:v>5.3805356941352578E-2</c:v>
                </c:pt>
                <c:pt idx="6">
                  <c:v>8.3648566198901708E-2</c:v>
                </c:pt>
                <c:pt idx="7">
                  <c:v>0.10462895081933365</c:v>
                </c:pt>
                <c:pt idx="12">
                  <c:v>7.3991388933184465E-2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3FE-4CFB-913F-01455A1D7643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7.7520978083829295E-3</c:v>
                </c:pt>
                <c:pt idx="1">
                  <c:v>0.14482765977874745</c:v>
                </c:pt>
                <c:pt idx="2">
                  <c:v>2.0142381177815638E-2</c:v>
                </c:pt>
                <c:pt idx="3">
                  <c:v>0.13118117849277544</c:v>
                </c:pt>
                <c:pt idx="4">
                  <c:v>6.0874313496938948E-2</c:v>
                </c:pt>
                <c:pt idx="5">
                  <c:v>6.9138140982275775E-2</c:v>
                </c:pt>
                <c:pt idx="6">
                  <c:v>0.10567435490397492</c:v>
                </c:pt>
                <c:pt idx="7">
                  <c:v>8.8090806456534443E-2</c:v>
                </c:pt>
                <c:pt idx="12">
                  <c:v>7.6848790283897905E-2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FE-4CFB-913F-01455A1D7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8F-4FF3-8832-56709AA9A9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8.7258313918726671</c:v>
                </c:pt>
                <c:pt idx="1">
                  <c:v>8.2012929517063338</c:v>
                </c:pt>
                <c:pt idx="2">
                  <c:v>7.4035800737809616</c:v>
                </c:pt>
                <c:pt idx="3">
                  <c:v>7.6224203684804213</c:v>
                </c:pt>
                <c:pt idx="4">
                  <c:v>7.3715989877033259</c:v>
                </c:pt>
                <c:pt idx="5">
                  <c:v>8.0316080888398567</c:v>
                </c:pt>
                <c:pt idx="6">
                  <c:v>8.8261690582168679</c:v>
                </c:pt>
                <c:pt idx="7">
                  <c:v>8.7305403838525617</c:v>
                </c:pt>
                <c:pt idx="8">
                  <c:v>8.3613096098065149</c:v>
                </c:pt>
                <c:pt idx="9">
                  <c:v>7.8410055764518436</c:v>
                </c:pt>
                <c:pt idx="10">
                  <c:v>7.9143080578698832</c:v>
                </c:pt>
                <c:pt idx="11">
                  <c:v>8.1596008245134186</c:v>
                </c:pt>
                <c:pt idx="12">
                  <c:v>8.0907406332579939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F-4FF3-8832-56709AA9A994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8F-4FF3-8832-56709AA9A994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8.0387403221823561</c:v>
                </c:pt>
                <c:pt idx="1">
                  <c:v>7.1223893676062513</c:v>
                </c:pt>
                <c:pt idx="2">
                  <c:v>7.2840891870321167</c:v>
                </c:pt>
                <c:pt idx="3">
                  <c:v>6.9411300003077905</c:v>
                </c:pt>
                <c:pt idx="4">
                  <c:v>7.0874125071715435</c:v>
                </c:pt>
                <c:pt idx="5">
                  <c:v>7.2050444253367729</c:v>
                </c:pt>
                <c:pt idx="6">
                  <c:v>7.7729228273877222</c:v>
                </c:pt>
                <c:pt idx="7">
                  <c:v>8.2201171517481235</c:v>
                </c:pt>
                <c:pt idx="8">
                  <c:v>7.6188169771045304</c:v>
                </c:pt>
                <c:pt idx="9">
                  <c:v>7.3642739313724546</c:v>
                </c:pt>
                <c:pt idx="10">
                  <c:v>7.444712746769695</c:v>
                </c:pt>
                <c:pt idx="11">
                  <c:v>7.4694431779887802</c:v>
                </c:pt>
                <c:pt idx="12">
                  <c:v>7.4599360119472946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8F-4FF3-8832-56709AA9A994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8F-4FF3-8832-56709AA9A9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8.0776569159140159</c:v>
                </c:pt>
                <c:pt idx="1">
                  <c:v>7.6832126923194721</c:v>
                </c:pt>
                <c:pt idx="2">
                  <c:v>7.3495983117988963</c:v>
                </c:pt>
                <c:pt idx="3">
                  <c:v>6.9855571525532003</c:v>
                </c:pt>
                <c:pt idx="4">
                  <c:v>7.2427163643341723</c:v>
                </c:pt>
                <c:pt idx="5">
                  <c:v>7.3186980026877029</c:v>
                </c:pt>
                <c:pt idx="6">
                  <c:v>8.1872381533455361</c:v>
                </c:pt>
                <c:pt idx="7">
                  <c:v>8.4153045525416381</c:v>
                </c:pt>
                <c:pt idx="8">
                  <c:v>7.7166896208928328</c:v>
                </c:pt>
                <c:pt idx="9">
                  <c:v>7.4843275943999705</c:v>
                </c:pt>
                <c:pt idx="10">
                  <c:v>7.585129652825815</c:v>
                </c:pt>
                <c:pt idx="11">
                  <c:v>7.5471765135078055</c:v>
                </c:pt>
                <c:pt idx="12">
                  <c:v>7.6289370963820513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8F-4FF3-8832-56709AA9A994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8F-4FF3-8832-56709AA9A9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A8F-4FF3-8832-56709AA9A9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8.2303954663556951</c:v>
                </c:pt>
                <c:pt idx="1">
                  <c:v>7.4371709453478081</c:v>
                </c:pt>
                <c:pt idx="2">
                  <c:v>7.247811011487812</c:v>
                </c:pt>
                <c:pt idx="3">
                  <c:v>7.1371846983741074</c:v>
                </c:pt>
                <c:pt idx="4">
                  <c:v>6.9829152891334907</c:v>
                </c:pt>
                <c:pt idx="5">
                  <c:v>7.2094211786694702</c:v>
                </c:pt>
                <c:pt idx="6">
                  <c:v>7.7253439183229169</c:v>
                </c:pt>
                <c:pt idx="7">
                  <c:v>7.9033183772667792</c:v>
                </c:pt>
                <c:pt idx="12">
                  <c:v>7.4794821083890124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8F-4FF3-8832-56709AA9A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8F-4FF3-8832-56709AA9A9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8F-4FF3-8832-56709AA9A9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8F-4FF3-8832-56709AA9A9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8F-4FF3-8832-56709AA9A9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8F-4FF3-8832-56709AA9A9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8F-4FF3-8832-56709AA9A9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8F-4FF3-8832-56709AA9A9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8F-4FF3-8832-56709AA9A9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8F-4FF3-8832-56709AA9A9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8F-4FF3-8832-56709AA9A9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8F-4FF3-8832-56709AA9A9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8F-4FF3-8832-56709AA9A9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8F-4FF3-8832-56709AA9A994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0.15273855044167917</c:v>
                </c:pt>
                <c:pt idx="1">
                  <c:v>-0.24604174697166403</c:v>
                </c:pt>
                <c:pt idx="2">
                  <c:v>-0.10178730031108429</c:v>
                </c:pt>
                <c:pt idx="3">
                  <c:v>0.15162754582090709</c:v>
                </c:pt>
                <c:pt idx="4">
                  <c:v>-0.25980107520068163</c:v>
                </c:pt>
                <c:pt idx="5">
                  <c:v>-0.10927682401823269</c:v>
                </c:pt>
                <c:pt idx="6">
                  <c:v>-0.46189423502261917</c:v>
                </c:pt>
                <c:pt idx="7">
                  <c:v>-0.5119861752748589</c:v>
                </c:pt>
                <c:pt idx="12">
                  <c:v>-0.17567464491986939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8F-4FF3-8832-56709AA9A994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-0.49543592551697202</c:v>
                </c:pt>
                <c:pt idx="1">
                  <c:v>-0.76412200635852567</c:v>
                </c:pt>
                <c:pt idx="2">
                  <c:v>-0.15576906229314957</c:v>
                </c:pt>
                <c:pt idx="3">
                  <c:v>-0.48523567010631385</c:v>
                </c:pt>
                <c:pt idx="4">
                  <c:v>-0.3886836985698352</c:v>
                </c:pt>
                <c:pt idx="5">
                  <c:v>-0.82218691017038648</c:v>
                </c:pt>
                <c:pt idx="6">
                  <c:v>-1.100825139893951</c:v>
                </c:pt>
                <c:pt idx="7">
                  <c:v>-0.82722200658578249</c:v>
                </c:pt>
                <c:pt idx="12">
                  <c:v>-0.62541623452696982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8F-4FF3-8832-56709AA9A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8D-4B50-93E8-195D4DEE58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8.461795758623829</c:v>
                </c:pt>
                <c:pt idx="1">
                  <c:v>7.7122045276012283</c:v>
                </c:pt>
                <c:pt idx="2">
                  <c:v>7.0681214128885639</c:v>
                </c:pt>
                <c:pt idx="3">
                  <c:v>7.2946335393754511</c:v>
                </c:pt>
                <c:pt idx="4">
                  <c:v>7.0437953972016212</c:v>
                </c:pt>
                <c:pt idx="5">
                  <c:v>7.9292300380228138</c:v>
                </c:pt>
                <c:pt idx="6">
                  <c:v>9.0316259708614659</c:v>
                </c:pt>
                <c:pt idx="7">
                  <c:v>8.7835172653419153</c:v>
                </c:pt>
                <c:pt idx="8">
                  <c:v>8.4090450337579181</c:v>
                </c:pt>
                <c:pt idx="9">
                  <c:v>8.0838954390029709</c:v>
                </c:pt>
                <c:pt idx="10">
                  <c:v>7.5981980814104224</c:v>
                </c:pt>
                <c:pt idx="11">
                  <c:v>7.9128610584018553</c:v>
                </c:pt>
                <c:pt idx="12">
                  <c:v>7.9551306172604335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8D-4B50-93E8-195D4DEE5822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8D-4B50-93E8-195D4DEE5822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8.4483703929332918</c:v>
                </c:pt>
                <c:pt idx="1">
                  <c:v>7.0618689131863537</c:v>
                </c:pt>
                <c:pt idx="2">
                  <c:v>6.9234636871508384</c:v>
                </c:pt>
                <c:pt idx="3">
                  <c:v>6.9025331526871128</c:v>
                </c:pt>
                <c:pt idx="4">
                  <c:v>6.9931297709923665</c:v>
                </c:pt>
                <c:pt idx="5">
                  <c:v>7.0899205819045497</c:v>
                </c:pt>
                <c:pt idx="6">
                  <c:v>7.6534467912677915</c:v>
                </c:pt>
                <c:pt idx="7">
                  <c:v>8.2839328099324447</c:v>
                </c:pt>
                <c:pt idx="8">
                  <c:v>7.5322011429390372</c:v>
                </c:pt>
                <c:pt idx="9">
                  <c:v>7.32884985391577</c:v>
                </c:pt>
                <c:pt idx="10">
                  <c:v>6.9267018861860477</c:v>
                </c:pt>
                <c:pt idx="11">
                  <c:v>6.9646990380020366</c:v>
                </c:pt>
                <c:pt idx="12">
                  <c:v>7.3151504214895207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8D-4B50-93E8-195D4DEE5822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8D-4B50-93E8-195D4DEE58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7.8572825275941032</c:v>
                </c:pt>
                <c:pt idx="1">
                  <c:v>7.1998924652344991</c:v>
                </c:pt>
                <c:pt idx="2">
                  <c:v>6.6670311047941837</c:v>
                </c:pt>
                <c:pt idx="3">
                  <c:v>6.7026205151230664</c:v>
                </c:pt>
                <c:pt idx="4">
                  <c:v>6.8880018826255389</c:v>
                </c:pt>
                <c:pt idx="5">
                  <c:v>7.0327701981644752</c:v>
                </c:pt>
                <c:pt idx="6">
                  <c:v>8.108403049520982</c:v>
                </c:pt>
                <c:pt idx="7">
                  <c:v>8.2147539802607881</c:v>
                </c:pt>
                <c:pt idx="8">
                  <c:v>7.2474372453673279</c:v>
                </c:pt>
                <c:pt idx="9">
                  <c:v>7.4310219287105239</c:v>
                </c:pt>
                <c:pt idx="10">
                  <c:v>6.9971041900596891</c:v>
                </c:pt>
                <c:pt idx="11">
                  <c:v>7.1482471596087249</c:v>
                </c:pt>
                <c:pt idx="12">
                  <c:v>7.2919783012521053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8D-4B50-93E8-195D4DEE5822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8D-4B50-93E8-195D4DEE58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8D-4B50-93E8-195D4DEE58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8.0684486097496837</c:v>
                </c:pt>
                <c:pt idx="1">
                  <c:v>6.8962858384013899</c:v>
                </c:pt>
                <c:pt idx="2">
                  <c:v>6.5950701691255844</c:v>
                </c:pt>
                <c:pt idx="3">
                  <c:v>6.7122518964979738</c:v>
                </c:pt>
                <c:pt idx="4">
                  <c:v>6.8473654390934842</c:v>
                </c:pt>
                <c:pt idx="5">
                  <c:v>6.9228213762590034</c:v>
                </c:pt>
                <c:pt idx="6">
                  <c:v>7.6405631255651523</c:v>
                </c:pt>
                <c:pt idx="7">
                  <c:v>7.6770740552233105</c:v>
                </c:pt>
                <c:pt idx="12">
                  <c:v>7.1532473909297956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8D-4B50-93E8-195D4DEE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8D-4B50-93E8-195D4DEE58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8D-4B50-93E8-195D4DEE58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8D-4B50-93E8-195D4DEE58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8D-4B50-93E8-195D4DEE58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8D-4B50-93E8-195D4DEE58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8D-4B50-93E8-195D4DEE58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8D-4B50-93E8-195D4DEE58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8D-4B50-93E8-195D4DEE58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8D-4B50-93E8-195D4DEE58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8D-4B50-93E8-195D4DEE58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8D-4B50-93E8-195D4DEE58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8D-4B50-93E8-195D4DEE58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8D-4B50-93E8-195D4DEE5822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0.21116608215558053</c:v>
                </c:pt>
                <c:pt idx="1">
                  <c:v>-0.30360662683310924</c:v>
                </c:pt>
                <c:pt idx="2">
                  <c:v>-7.1960935668599291E-2</c:v>
                </c:pt>
                <c:pt idx="3">
                  <c:v>9.6313813749073773E-3</c:v>
                </c:pt>
                <c:pt idx="4">
                  <c:v>-4.0636443532054756E-2</c:v>
                </c:pt>
                <c:pt idx="5">
                  <c:v>-0.10994882190547184</c:v>
                </c:pt>
                <c:pt idx="6">
                  <c:v>-0.46783992395582974</c:v>
                </c:pt>
                <c:pt idx="7">
                  <c:v>-0.53767992503747752</c:v>
                </c:pt>
                <c:pt idx="12">
                  <c:v>-0.17868467281952949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8D-4B50-93E8-195D4DEE5822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-0.39334714887414535</c:v>
                </c:pt>
                <c:pt idx="1">
                  <c:v>-0.81591868919983845</c:v>
                </c:pt>
                <c:pt idx="2">
                  <c:v>-0.47305124376297947</c:v>
                </c:pt>
                <c:pt idx="3">
                  <c:v>-0.58238164287747729</c:v>
                </c:pt>
                <c:pt idx="4">
                  <c:v>-0.19642995810813701</c:v>
                </c:pt>
                <c:pt idx="5">
                  <c:v>-1.0064086617638104</c:v>
                </c:pt>
                <c:pt idx="6">
                  <c:v>-1.3910628452963136</c:v>
                </c:pt>
                <c:pt idx="7">
                  <c:v>-1.1064432101186048</c:v>
                </c:pt>
                <c:pt idx="12">
                  <c:v>-0.76871847085587408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8D-4B50-93E8-195D4DEE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B9-419C-8CB9-B5E7F2484D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9.957630522088353</c:v>
                </c:pt>
                <c:pt idx="1">
                  <c:v>9.5173469387755105</c:v>
                </c:pt>
                <c:pt idx="2">
                  <c:v>8.2760593599141785</c:v>
                </c:pt>
                <c:pt idx="3">
                  <c:v>8.3319114361161901</c:v>
                </c:pt>
                <c:pt idx="4">
                  <c:v>9.2042233150130173</c:v>
                </c:pt>
                <c:pt idx="5">
                  <c:v>8.4819118035384218</c:v>
                </c:pt>
                <c:pt idx="6">
                  <c:v>8.6220999760822767</c:v>
                </c:pt>
                <c:pt idx="7">
                  <c:v>9.4143475572046995</c:v>
                </c:pt>
                <c:pt idx="8">
                  <c:v>9.1479133650290549</c:v>
                </c:pt>
                <c:pt idx="9">
                  <c:v>8.2748321370687652</c:v>
                </c:pt>
                <c:pt idx="10">
                  <c:v>8.6503243037008772</c:v>
                </c:pt>
                <c:pt idx="11">
                  <c:v>10.312828207051762</c:v>
                </c:pt>
                <c:pt idx="12">
                  <c:v>8.9869277303868245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B9-419C-8CB9-B5E7F2484D5C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B9-419C-8CB9-B5E7F2484D5C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7.9859154929577461</c:v>
                </c:pt>
                <c:pt idx="1">
                  <c:v>7.6964968152866238</c:v>
                </c:pt>
                <c:pt idx="2">
                  <c:v>7.957861469581248</c:v>
                </c:pt>
                <c:pt idx="3">
                  <c:v>7.6099382080329558</c:v>
                </c:pt>
                <c:pt idx="4">
                  <c:v>8.9834313201496521</c:v>
                </c:pt>
                <c:pt idx="5">
                  <c:v>8.091552226383687</c:v>
                </c:pt>
                <c:pt idx="6">
                  <c:v>8.8038082284937094</c:v>
                </c:pt>
                <c:pt idx="7">
                  <c:v>9.3174354964816271</c:v>
                </c:pt>
                <c:pt idx="8">
                  <c:v>7.8615384615384611</c:v>
                </c:pt>
                <c:pt idx="9">
                  <c:v>6.9212454212454215</c:v>
                </c:pt>
                <c:pt idx="10">
                  <c:v>7.9767991407089154</c:v>
                </c:pt>
                <c:pt idx="11">
                  <c:v>7.4764606977721728</c:v>
                </c:pt>
                <c:pt idx="12">
                  <c:v>7.9646805896805901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B9-419C-8CB9-B5E7F2484D5C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B9-419C-8CB9-B5E7F2484D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8.3375719769673697</c:v>
                </c:pt>
                <c:pt idx="1">
                  <c:v>8.6180293501048215</c:v>
                </c:pt>
                <c:pt idx="2">
                  <c:v>6.9426764585883314</c:v>
                </c:pt>
                <c:pt idx="3">
                  <c:v>7.6405925155925152</c:v>
                </c:pt>
                <c:pt idx="4">
                  <c:v>8.4921241050119338</c:v>
                </c:pt>
                <c:pt idx="5">
                  <c:v>7.9044607190412783</c:v>
                </c:pt>
                <c:pt idx="6">
                  <c:v>8.2872928176795586</c:v>
                </c:pt>
                <c:pt idx="7">
                  <c:v>7.833650190114068</c:v>
                </c:pt>
                <c:pt idx="8">
                  <c:v>9.021781534460338</c:v>
                </c:pt>
                <c:pt idx="9">
                  <c:v>7.6678996036988112</c:v>
                </c:pt>
                <c:pt idx="10">
                  <c:v>7.7531120331950207</c:v>
                </c:pt>
                <c:pt idx="11">
                  <c:v>7.5746733668341708</c:v>
                </c:pt>
                <c:pt idx="12">
                  <c:v>7.9405313185474045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B9-419C-8CB9-B5E7F2484D5C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B9-419C-8CB9-B5E7F2484D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AB9-419C-8CB9-B5E7F2484D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8.2255583126550871</c:v>
                </c:pt>
                <c:pt idx="1">
                  <c:v>7.8953536184210522</c:v>
                </c:pt>
                <c:pt idx="2">
                  <c:v>7.061682607846965</c:v>
                </c:pt>
                <c:pt idx="3">
                  <c:v>8.7732676138011012</c:v>
                </c:pt>
                <c:pt idx="4">
                  <c:v>6.7299377061194576</c:v>
                </c:pt>
                <c:pt idx="5">
                  <c:v>8.5098308184727944</c:v>
                </c:pt>
                <c:pt idx="6">
                  <c:v>8.7405295315682281</c:v>
                </c:pt>
                <c:pt idx="7">
                  <c:v>8.2956239870340358</c:v>
                </c:pt>
                <c:pt idx="12">
                  <c:v>7.9512570732755536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B9-419C-8CB9-B5E7F2484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EAB9-419C-8CB9-B5E7F2484D5C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7.4402985074626864</c:v>
                      </c:pt>
                      <c:pt idx="1">
                        <c:v>7.4991482112436119</c:v>
                      </c:pt>
                      <c:pt idx="2">
                        <c:v>8.8174386920980918</c:v>
                      </c:pt>
                      <c:pt idx="3">
                        <c:v>6.8098720292504566</c:v>
                      </c:pt>
                      <c:pt idx="4">
                        <c:v>6.4708171206225682</c:v>
                      </c:pt>
                      <c:pt idx="5">
                        <c:v>8.1428571428571423</c:v>
                      </c:pt>
                      <c:pt idx="6">
                        <c:v>8.5867530597552193</c:v>
                      </c:pt>
                      <c:pt idx="7">
                        <c:v>9.3118971061093241</c:v>
                      </c:pt>
                      <c:pt idx="8">
                        <c:v>7.0184448462929474</c:v>
                      </c:pt>
                      <c:pt idx="9">
                        <c:v>7.649340770791075</c:v>
                      </c:pt>
                      <c:pt idx="10">
                        <c:v>8.677560868611538</c:v>
                      </c:pt>
                      <c:pt idx="11">
                        <c:v>8.1219634360130222</c:v>
                      </c:pt>
                      <c:pt idx="12">
                        <c:v>8.0097500686624556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EAB9-419C-8CB9-B5E7F2484D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B9-419C-8CB9-B5E7F2484D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B9-419C-8CB9-B5E7F2484D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B9-419C-8CB9-B5E7F2484D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B9-419C-8CB9-B5E7F2484D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B9-419C-8CB9-B5E7F2484D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B9-419C-8CB9-B5E7F2484D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B9-419C-8CB9-B5E7F2484D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B9-419C-8CB9-B5E7F2484D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B9-419C-8CB9-B5E7F2484D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B9-419C-8CB9-B5E7F2484D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B9-419C-8CB9-B5E7F2484D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B9-419C-8CB9-B5E7F2484D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B9-419C-8CB9-B5E7F2484D5C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-0.11201366431228266</c:v>
                </c:pt>
                <c:pt idx="1">
                  <c:v>-0.72267573168376931</c:v>
                </c:pt>
                <c:pt idx="2">
                  <c:v>0.11900614925863362</c:v>
                </c:pt>
                <c:pt idx="3">
                  <c:v>1.132675098208586</c:v>
                </c:pt>
                <c:pt idx="4">
                  <c:v>-1.7621863988924762</c:v>
                </c:pt>
                <c:pt idx="5">
                  <c:v>0.6053700994315161</c:v>
                </c:pt>
                <c:pt idx="6">
                  <c:v>0.45323671388866948</c:v>
                </c:pt>
                <c:pt idx="7">
                  <c:v>0.46197379691996776</c:v>
                </c:pt>
                <c:pt idx="12">
                  <c:v>-4.3562286874339051E-3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B9-419C-8CB9-B5E7F2484D5C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-1.7320722094332659</c:v>
                </c:pt>
                <c:pt idx="1">
                  <c:v>-1.6219933203544583</c:v>
                </c:pt>
                <c:pt idx="2">
                  <c:v>-1.2143767520672135</c:v>
                </c:pt>
                <c:pt idx="3">
                  <c:v>0.44135617768491109</c:v>
                </c:pt>
                <c:pt idx="4">
                  <c:v>-2.4742856088935596</c:v>
                </c:pt>
                <c:pt idx="5">
                  <c:v>2.7919014934372655E-2</c:v>
                </c:pt>
                <c:pt idx="6">
                  <c:v>0.11842955548595135</c:v>
                </c:pt>
                <c:pt idx="7">
                  <c:v>-1.1187235701706637</c:v>
                </c:pt>
                <c:pt idx="12">
                  <c:v>-1.0050972271095562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B9-419C-8CB9-B5E7F2484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01-4B0B-B9F3-FDF37B3429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8.3207261724659602</c:v>
                </c:pt>
                <c:pt idx="1">
                  <c:v>7.5545081967213115</c:v>
                </c:pt>
                <c:pt idx="2">
                  <c:v>6.8194308145240434</c:v>
                </c:pt>
                <c:pt idx="3">
                  <c:v>6.8827930174563594</c:v>
                </c:pt>
                <c:pt idx="4">
                  <c:v>7.2330484330484328</c:v>
                </c:pt>
                <c:pt idx="5">
                  <c:v>6.8007870142646336</c:v>
                </c:pt>
                <c:pt idx="6">
                  <c:v>7.7926267281105988</c:v>
                </c:pt>
                <c:pt idx="7">
                  <c:v>8.7209000432713104</c:v>
                </c:pt>
                <c:pt idx="8">
                  <c:v>7.3469263542300673</c:v>
                </c:pt>
                <c:pt idx="9">
                  <c:v>6.7281697089294523</c:v>
                </c:pt>
                <c:pt idx="10">
                  <c:v>6.5222276502198335</c:v>
                </c:pt>
                <c:pt idx="11">
                  <c:v>6.819106840022612</c:v>
                </c:pt>
                <c:pt idx="12">
                  <c:v>7.3102642901044872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01-4B0B-B9F3-FDF37B34292B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01-4B0B-B9F3-FDF37B34292B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7.27756445419638</c:v>
                </c:pt>
                <c:pt idx="1">
                  <c:v>6.850265352539803</c:v>
                </c:pt>
                <c:pt idx="2">
                  <c:v>6.9960352422907492</c:v>
                </c:pt>
                <c:pt idx="3">
                  <c:v>5.7793180966654178</c:v>
                </c:pt>
                <c:pt idx="4">
                  <c:v>6.5626134301270413</c:v>
                </c:pt>
                <c:pt idx="5">
                  <c:v>7.2028608582574769</c:v>
                </c:pt>
                <c:pt idx="6">
                  <c:v>7.3701103309929792</c:v>
                </c:pt>
                <c:pt idx="7">
                  <c:v>9.1632016632016633</c:v>
                </c:pt>
                <c:pt idx="8">
                  <c:v>8.2704333516182125</c:v>
                </c:pt>
                <c:pt idx="9">
                  <c:v>6.9806382215847975</c:v>
                </c:pt>
                <c:pt idx="10">
                  <c:v>7.6692268305171529</c:v>
                </c:pt>
                <c:pt idx="11">
                  <c:v>7.4792987691160011</c:v>
                </c:pt>
                <c:pt idx="12">
                  <c:v>7.2943743582220915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01-4B0B-B9F3-FDF37B34292B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01-4B0B-B9F3-FDF37B3429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8.6011770031688553</c:v>
                </c:pt>
                <c:pt idx="1">
                  <c:v>7.0878425860857339</c:v>
                </c:pt>
                <c:pt idx="2">
                  <c:v>8.7546928327645048</c:v>
                </c:pt>
                <c:pt idx="3">
                  <c:v>7.087134502923977</c:v>
                </c:pt>
                <c:pt idx="4">
                  <c:v>8.4859525899912196</c:v>
                </c:pt>
                <c:pt idx="5">
                  <c:v>9.0575418994413415</c:v>
                </c:pt>
                <c:pt idx="6">
                  <c:v>8.1836337067705802</c:v>
                </c:pt>
                <c:pt idx="7">
                  <c:v>9.676109215017064</c:v>
                </c:pt>
                <c:pt idx="8">
                  <c:v>10.120506329113924</c:v>
                </c:pt>
                <c:pt idx="9">
                  <c:v>8.2170378225521379</c:v>
                </c:pt>
                <c:pt idx="10">
                  <c:v>9.6416397973284198</c:v>
                </c:pt>
                <c:pt idx="11">
                  <c:v>9.2547491475888943</c:v>
                </c:pt>
                <c:pt idx="12">
                  <c:v>8.5747456571389016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01-4B0B-B9F3-FDF37B34292B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01-4B0B-B9F3-FDF37B3429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01-4B0B-B9F3-FDF37B3429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8.8268962308050263</c:v>
                </c:pt>
                <c:pt idx="1">
                  <c:v>6.7028140013726834</c:v>
                </c:pt>
                <c:pt idx="2">
                  <c:v>8.3068920676202858</c:v>
                </c:pt>
                <c:pt idx="3">
                  <c:v>7.6285998013902683</c:v>
                </c:pt>
                <c:pt idx="4">
                  <c:v>8.477672530446549</c:v>
                </c:pt>
                <c:pt idx="5">
                  <c:v>8.6951278340569225</c:v>
                </c:pt>
                <c:pt idx="6">
                  <c:v>9.6268456375838927</c:v>
                </c:pt>
                <c:pt idx="7">
                  <c:v>8.7766185946609383</c:v>
                </c:pt>
                <c:pt idx="12">
                  <c:v>8.3097893432465924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01-4B0B-B9F3-FDF37B342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01-4B0B-B9F3-FDF37B3429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01-4B0B-B9F3-FDF37B3429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01-4B0B-B9F3-FDF37B3429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01-4B0B-B9F3-FDF37B3429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01-4B0B-B9F3-FDF37B3429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01-4B0B-B9F3-FDF37B3429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01-4B0B-B9F3-FDF37B3429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01-4B0B-B9F3-FDF37B3429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01-4B0B-B9F3-FDF37B3429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01-4B0B-B9F3-FDF37B3429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01-4B0B-B9F3-FDF37B3429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01-4B0B-B9F3-FDF37B3429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01-4B0B-B9F3-FDF37B34292B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0.22571922763617103</c:v>
                </c:pt>
                <c:pt idx="1">
                  <c:v>-0.38502858471305057</c:v>
                </c:pt>
                <c:pt idx="2">
                  <c:v>-0.44780076514421907</c:v>
                </c:pt>
                <c:pt idx="3">
                  <c:v>0.54146529846629132</c:v>
                </c:pt>
                <c:pt idx="4">
                  <c:v>-8.2800595446705927E-3</c:v>
                </c:pt>
                <c:pt idx="5">
                  <c:v>-0.362414065384419</c:v>
                </c:pt>
                <c:pt idx="6">
                  <c:v>1.4432119308133124</c:v>
                </c:pt>
                <c:pt idx="7">
                  <c:v>-0.8994906203561257</c:v>
                </c:pt>
                <c:pt idx="12">
                  <c:v>2.45855183849919E-2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01-4B0B-B9F3-FDF37B34292B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0.50617005833906603</c:v>
                </c:pt>
                <c:pt idx="1">
                  <c:v>-0.85169419534862811</c:v>
                </c:pt>
                <c:pt idx="2">
                  <c:v>1.4874612530962423</c:v>
                </c:pt>
                <c:pt idx="3">
                  <c:v>0.74580678393390887</c:v>
                </c:pt>
                <c:pt idx="4">
                  <c:v>1.2446240973981162</c:v>
                </c:pt>
                <c:pt idx="5">
                  <c:v>1.8943408197922889</c:v>
                </c:pt>
                <c:pt idx="6">
                  <c:v>1.8342189094732939</c:v>
                </c:pt>
                <c:pt idx="7">
                  <c:v>5.5718551389627891E-2</c:v>
                </c:pt>
                <c:pt idx="12">
                  <c:v>0.78664967778173001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01-4B0B-B9F3-FDF37B342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27-4812-BAEF-18A0CEA0AF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8.3870049184571585</c:v>
                </c:pt>
                <c:pt idx="1">
                  <c:v>8.9604031677465805</c:v>
                </c:pt>
                <c:pt idx="2">
                  <c:v>7.8172443425952451</c:v>
                </c:pt>
                <c:pt idx="3">
                  <c:v>7.4230145867098862</c:v>
                </c:pt>
                <c:pt idx="4">
                  <c:v>8.2088731841382021</c:v>
                </c:pt>
                <c:pt idx="5">
                  <c:v>9.1790865384615383</c:v>
                </c:pt>
                <c:pt idx="6">
                  <c:v>9.4411160058737149</c:v>
                </c:pt>
                <c:pt idx="7">
                  <c:v>8.1819078947368418</c:v>
                </c:pt>
                <c:pt idx="8">
                  <c:v>8.8647646219686163</c:v>
                </c:pt>
                <c:pt idx="9">
                  <c:v>8.5650236702868288</c:v>
                </c:pt>
                <c:pt idx="10">
                  <c:v>7.6086956521739131</c:v>
                </c:pt>
                <c:pt idx="11">
                  <c:v>10.239726027397261</c:v>
                </c:pt>
                <c:pt idx="12">
                  <c:v>8.5827144313382853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27-4812-BAEF-18A0CEA0AF02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27-4812-BAEF-18A0CEA0AF02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8.8435324294613409</c:v>
                </c:pt>
                <c:pt idx="1">
                  <c:v>7.5259042033235586</c:v>
                </c:pt>
                <c:pt idx="2">
                  <c:v>8.6417662682602927</c:v>
                </c:pt>
                <c:pt idx="3">
                  <c:v>7.0787526427061307</c:v>
                </c:pt>
                <c:pt idx="4">
                  <c:v>8.3211458725970591</c:v>
                </c:pt>
                <c:pt idx="5">
                  <c:v>8.8187972919155708</c:v>
                </c:pt>
                <c:pt idx="6">
                  <c:v>8.4194266629557468</c:v>
                </c:pt>
                <c:pt idx="7">
                  <c:v>8.0364372469635619</c:v>
                </c:pt>
                <c:pt idx="8">
                  <c:v>8.6323838080959518</c:v>
                </c:pt>
                <c:pt idx="9">
                  <c:v>7.398474487112046</c:v>
                </c:pt>
                <c:pt idx="10">
                  <c:v>8.6113074204947004</c:v>
                </c:pt>
                <c:pt idx="11">
                  <c:v>8.6826692270763317</c:v>
                </c:pt>
                <c:pt idx="12">
                  <c:v>8.2205484045708985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27-4812-BAEF-18A0CEA0AF02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27-4812-BAEF-18A0CEA0AF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27-4812-BAEF-18A0CEA0AF02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27-4812-BAEF-18A0CEA0AF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27-4812-BAEF-18A0CEA0AF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12">
                  <c:v>8.1361469245232332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27-4812-BAEF-18A0CEA0A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27-4812-BAEF-18A0CEA0AF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27-4812-BAEF-18A0CEA0AF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27-4812-BAEF-18A0CEA0AF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27-4812-BAEF-18A0CEA0AF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27-4812-BAEF-18A0CEA0AF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27-4812-BAEF-18A0CEA0AF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27-4812-BAEF-18A0CEA0AF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27-4812-BAEF-18A0CEA0AF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27-4812-BAEF-18A0CEA0AF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27-4812-BAEF-18A0CEA0AF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27-4812-BAEF-18A0CEA0AF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27-4812-BAEF-18A0CEA0AF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27-4812-BAEF-18A0CEA0AF02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0.20939223293277109</c:v>
                </c:pt>
                <c:pt idx="1">
                  <c:v>-0.4905413068402833</c:v>
                </c:pt>
                <c:pt idx="2">
                  <c:v>-0.8612393715915303</c:v>
                </c:pt>
                <c:pt idx="3">
                  <c:v>0.5898574853008034</c:v>
                </c:pt>
                <c:pt idx="4">
                  <c:v>-0.63156214854598414</c:v>
                </c:pt>
                <c:pt idx="5">
                  <c:v>-0.43012150076784827</c:v>
                </c:pt>
                <c:pt idx="6">
                  <c:v>-0.68122140662928743</c:v>
                </c:pt>
                <c:pt idx="7">
                  <c:v>1.9802559445706081E-2</c:v>
                </c:pt>
                <c:pt idx="12">
                  <c:v>-0.25989162318132841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27-4812-BAEF-18A0CEA0AF02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0.22159874867965357</c:v>
                </c:pt>
                <c:pt idx="1">
                  <c:v>-0.72338933323861987</c:v>
                </c:pt>
                <c:pt idx="2">
                  <c:v>-1.406131872256644E-2</c:v>
                </c:pt>
                <c:pt idx="3">
                  <c:v>0.91007911086979298</c:v>
                </c:pt>
                <c:pt idx="4">
                  <c:v>-0.51803580549742545</c:v>
                </c:pt>
                <c:pt idx="5">
                  <c:v>-0.68990743398392596</c:v>
                </c:pt>
                <c:pt idx="6">
                  <c:v>-1.7855162864442082</c:v>
                </c:pt>
                <c:pt idx="7">
                  <c:v>0.12953943612242114</c:v>
                </c:pt>
                <c:pt idx="12">
                  <c:v>-0.29610053284466531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27-4812-BAEF-18A0CEA0A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EF-495C-AACF-A915F1DAE1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8.7561470215462602</c:v>
                </c:pt>
                <c:pt idx="1">
                  <c:v>8.2753522753522759</c:v>
                </c:pt>
                <c:pt idx="2">
                  <c:v>7.7726962457337887</c:v>
                </c:pt>
                <c:pt idx="3">
                  <c:v>7.0782060785767236</c:v>
                </c:pt>
                <c:pt idx="4">
                  <c:v>8.4609339919173774</c:v>
                </c:pt>
                <c:pt idx="5">
                  <c:v>9.6179577464788739</c:v>
                </c:pt>
                <c:pt idx="6">
                  <c:v>8.2886922320550642</c:v>
                </c:pt>
                <c:pt idx="7">
                  <c:v>8.9417061611374411</c:v>
                </c:pt>
                <c:pt idx="8">
                  <c:v>9.5273103805332635</c:v>
                </c:pt>
                <c:pt idx="9">
                  <c:v>8.0566202090592327</c:v>
                </c:pt>
                <c:pt idx="10">
                  <c:v>7.5836481381543441</c:v>
                </c:pt>
                <c:pt idx="11">
                  <c:v>8.4247185126996591</c:v>
                </c:pt>
                <c:pt idx="12">
                  <c:v>8.377732417888291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EF-495C-AACF-A915F1DAE16D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EF-495C-AACF-A915F1DAE16D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7.6506691278264887</c:v>
                </c:pt>
                <c:pt idx="1">
                  <c:v>7.2104653855059038</c:v>
                </c:pt>
                <c:pt idx="2">
                  <c:v>8.0534644995722839</c:v>
                </c:pt>
                <c:pt idx="3">
                  <c:v>6.4822436110189177</c:v>
                </c:pt>
                <c:pt idx="4">
                  <c:v>8.4026390870185441</c:v>
                </c:pt>
                <c:pt idx="5">
                  <c:v>8.4086679725759055</c:v>
                </c:pt>
                <c:pt idx="6">
                  <c:v>8.5101010101010104</c:v>
                </c:pt>
                <c:pt idx="7">
                  <c:v>9.9118942731277535</c:v>
                </c:pt>
                <c:pt idx="8">
                  <c:v>9.6579052969502399</c:v>
                </c:pt>
                <c:pt idx="9">
                  <c:v>9.0385735080058218</c:v>
                </c:pt>
                <c:pt idx="10">
                  <c:v>8.0379550735863674</c:v>
                </c:pt>
                <c:pt idx="11">
                  <c:v>9.181432360742706</c:v>
                </c:pt>
                <c:pt idx="12">
                  <c:v>8.3670963781461012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EF-495C-AACF-A915F1DAE16D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EF-495C-AACF-A915F1DAE1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8.8914016489988228</c:v>
                </c:pt>
                <c:pt idx="1">
                  <c:v>8.468486462494452</c:v>
                </c:pt>
                <c:pt idx="2">
                  <c:v>9.3040983606557379</c:v>
                </c:pt>
                <c:pt idx="3">
                  <c:v>7.1687763713080166</c:v>
                </c:pt>
                <c:pt idx="4">
                  <c:v>10.775368362524326</c:v>
                </c:pt>
                <c:pt idx="5">
                  <c:v>9.573651191969887</c:v>
                </c:pt>
                <c:pt idx="6">
                  <c:v>10.025668679896462</c:v>
                </c:pt>
                <c:pt idx="7">
                  <c:v>9.6800704902274912</c:v>
                </c:pt>
                <c:pt idx="8">
                  <c:v>8.8518155053974485</c:v>
                </c:pt>
                <c:pt idx="9">
                  <c:v>9.1355339805825242</c:v>
                </c:pt>
                <c:pt idx="10">
                  <c:v>8.6134094151212555</c:v>
                </c:pt>
                <c:pt idx="11">
                  <c:v>8.475026567481402</c:v>
                </c:pt>
                <c:pt idx="12">
                  <c:v>9.0323371426511407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EF-495C-AACF-A915F1DAE16D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EF-495C-AACF-A915F1DAE1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EF-495C-AACF-A915F1DAE1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9.5242515664887453</c:v>
                </c:pt>
                <c:pt idx="1">
                  <c:v>8.3471822295351714</c:v>
                </c:pt>
                <c:pt idx="2">
                  <c:v>8.9576891781936538</c:v>
                </c:pt>
                <c:pt idx="3">
                  <c:v>7.0147563486616331</c:v>
                </c:pt>
                <c:pt idx="4">
                  <c:v>8.4209884075655896</c:v>
                </c:pt>
                <c:pt idx="5">
                  <c:v>8.9339884101788858</c:v>
                </c:pt>
                <c:pt idx="6">
                  <c:v>8.0485402113559026</c:v>
                </c:pt>
                <c:pt idx="7">
                  <c:v>9.3494736842105262</c:v>
                </c:pt>
                <c:pt idx="12">
                  <c:v>8.509200875048256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EF-495C-AACF-A915F1DAE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EF-495C-AACF-A915F1DAE1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EF-495C-AACF-A915F1DAE1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EF-495C-AACF-A915F1DAE1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EF-495C-AACF-A915F1DAE1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EF-495C-AACF-A915F1DAE1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EF-495C-AACF-A915F1DAE1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EF-495C-AACF-A915F1DAE1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EF-495C-AACF-A915F1DAE1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EF-495C-AACF-A915F1DAE1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EF-495C-AACF-A915F1DAE1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EF-495C-AACF-A915F1DAE1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EF-495C-AACF-A915F1DAE1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EF-495C-AACF-A915F1DAE16D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0.63284991748992248</c:v>
                </c:pt>
                <c:pt idx="1">
                  <c:v>-0.12130423295928061</c:v>
                </c:pt>
                <c:pt idx="2">
                  <c:v>-0.34640918246208408</c:v>
                </c:pt>
                <c:pt idx="3">
                  <c:v>-0.15402002264638348</c:v>
                </c:pt>
                <c:pt idx="4">
                  <c:v>-2.3543799549587359</c:v>
                </c:pt>
                <c:pt idx="5">
                  <c:v>-0.63966278179100122</c:v>
                </c:pt>
                <c:pt idx="6">
                  <c:v>-1.9771284685405597</c:v>
                </c:pt>
                <c:pt idx="7">
                  <c:v>-0.33059680601696506</c:v>
                </c:pt>
                <c:pt idx="12">
                  <c:v>-0.65452909576832852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EF-495C-AACF-A915F1DAE16D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0.76810454494248503</c:v>
                </c:pt>
                <c:pt idx="1">
                  <c:v>7.1829954182895506E-2</c:v>
                </c:pt>
                <c:pt idx="2">
                  <c:v>1.1849929324598651</c:v>
                </c:pt>
                <c:pt idx="3">
                  <c:v>-6.3449729915090458E-2</c:v>
                </c:pt>
                <c:pt idx="4">
                  <c:v>-3.9945584351787744E-2</c:v>
                </c:pt>
                <c:pt idx="5">
                  <c:v>-0.68396933629998813</c:v>
                </c:pt>
                <c:pt idx="6">
                  <c:v>-0.24015202069916164</c:v>
                </c:pt>
                <c:pt idx="7">
                  <c:v>0.40776752307308506</c:v>
                </c:pt>
                <c:pt idx="12">
                  <c:v>0.13681891778104394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EF-495C-AACF-A915F1DAE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BE-48A1-887E-0DABA8D0C7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8.3870049184571585</c:v>
                </c:pt>
                <c:pt idx="1">
                  <c:v>8.9604031677465805</c:v>
                </c:pt>
                <c:pt idx="2">
                  <c:v>7.8172443425952451</c:v>
                </c:pt>
                <c:pt idx="3">
                  <c:v>7.4230145867098862</c:v>
                </c:pt>
                <c:pt idx="4">
                  <c:v>8.2088731841382021</c:v>
                </c:pt>
                <c:pt idx="5">
                  <c:v>9.1790865384615383</c:v>
                </c:pt>
                <c:pt idx="6">
                  <c:v>9.4411160058737149</c:v>
                </c:pt>
                <c:pt idx="7">
                  <c:v>8.1819078947368418</c:v>
                </c:pt>
                <c:pt idx="8">
                  <c:v>8.8647646219686163</c:v>
                </c:pt>
                <c:pt idx="9">
                  <c:v>8.5650236702868288</c:v>
                </c:pt>
                <c:pt idx="10">
                  <c:v>7.6086956521739131</c:v>
                </c:pt>
                <c:pt idx="11">
                  <c:v>10.239726027397261</c:v>
                </c:pt>
                <c:pt idx="12">
                  <c:v>8.5827144313382853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BE-48A1-887E-0DABA8D0C739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BE-48A1-887E-0DABA8D0C739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8.8435324294613409</c:v>
                </c:pt>
                <c:pt idx="1">
                  <c:v>7.5259042033235586</c:v>
                </c:pt>
                <c:pt idx="2">
                  <c:v>8.6417662682602927</c:v>
                </c:pt>
                <c:pt idx="3">
                  <c:v>7.0787526427061307</c:v>
                </c:pt>
                <c:pt idx="4">
                  <c:v>8.3211458725970591</c:v>
                </c:pt>
                <c:pt idx="5">
                  <c:v>8.8187972919155708</c:v>
                </c:pt>
                <c:pt idx="6">
                  <c:v>8.4194266629557468</c:v>
                </c:pt>
                <c:pt idx="7">
                  <c:v>8.0364372469635619</c:v>
                </c:pt>
                <c:pt idx="8">
                  <c:v>8.6323838080959518</c:v>
                </c:pt>
                <c:pt idx="9">
                  <c:v>7.398474487112046</c:v>
                </c:pt>
                <c:pt idx="10">
                  <c:v>8.6113074204947004</c:v>
                </c:pt>
                <c:pt idx="11">
                  <c:v>8.6826692270763317</c:v>
                </c:pt>
                <c:pt idx="12">
                  <c:v>8.2205484045708985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BE-48A1-887E-0DABA8D0C739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BE-48A1-887E-0DABA8D0C7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BE-48A1-887E-0DABA8D0C739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BE-48A1-887E-0DABA8D0C7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BE-48A1-887E-0DABA8D0C7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12">
                  <c:v>8.1361469245232332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BE-48A1-887E-0DABA8D0C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BE-48A1-887E-0DABA8D0C7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BE-48A1-887E-0DABA8D0C7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BE-48A1-887E-0DABA8D0C7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BE-48A1-887E-0DABA8D0C7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BE-48A1-887E-0DABA8D0C7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BE-48A1-887E-0DABA8D0C7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BE-48A1-887E-0DABA8D0C7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BE-48A1-887E-0DABA8D0C7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BE-48A1-887E-0DABA8D0C7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BE-48A1-887E-0DABA8D0C7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BE-48A1-887E-0DABA8D0C7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BE-48A1-887E-0DABA8D0C7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BE-48A1-887E-0DABA8D0C739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0.20939223293277109</c:v>
                </c:pt>
                <c:pt idx="1">
                  <c:v>-0.4905413068402833</c:v>
                </c:pt>
                <c:pt idx="2">
                  <c:v>-0.8612393715915303</c:v>
                </c:pt>
                <c:pt idx="3">
                  <c:v>0.5898574853008034</c:v>
                </c:pt>
                <c:pt idx="4">
                  <c:v>-0.63156214854598414</c:v>
                </c:pt>
                <c:pt idx="5">
                  <c:v>-0.43012150076784827</c:v>
                </c:pt>
                <c:pt idx="6">
                  <c:v>-0.68122140662928743</c:v>
                </c:pt>
                <c:pt idx="7">
                  <c:v>1.9802559445706081E-2</c:v>
                </c:pt>
                <c:pt idx="12">
                  <c:v>-0.25989162318132841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BE-48A1-887E-0DABA8D0C739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0.22159874867965357</c:v>
                </c:pt>
                <c:pt idx="1">
                  <c:v>-0.72338933323861987</c:v>
                </c:pt>
                <c:pt idx="2">
                  <c:v>-1.406131872256644E-2</c:v>
                </c:pt>
                <c:pt idx="3">
                  <c:v>0.91007911086979298</c:v>
                </c:pt>
                <c:pt idx="4">
                  <c:v>-0.51803580549742545</c:v>
                </c:pt>
                <c:pt idx="5">
                  <c:v>-0.68990743398392596</c:v>
                </c:pt>
                <c:pt idx="6">
                  <c:v>-1.7855162864442082</c:v>
                </c:pt>
                <c:pt idx="7">
                  <c:v>0.12953943612242114</c:v>
                </c:pt>
                <c:pt idx="12">
                  <c:v>-0.29610053284466531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BE-48A1-887E-0DABA8D0C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93-4D01-8B55-F31C024127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9.1074441687344905</c:v>
                </c:pt>
                <c:pt idx="1">
                  <c:v>8.3243180228491482</c:v>
                </c:pt>
                <c:pt idx="2">
                  <c:v>7.5138151875571824</c:v>
                </c:pt>
                <c:pt idx="3">
                  <c:v>9.9775224775224771</c:v>
                </c:pt>
                <c:pt idx="4">
                  <c:v>8.9593220338983048</c:v>
                </c:pt>
                <c:pt idx="5">
                  <c:v>8.7679558011049732</c:v>
                </c:pt>
                <c:pt idx="6">
                  <c:v>7.8179059180576633</c:v>
                </c:pt>
                <c:pt idx="7">
                  <c:v>9.6210045662100452</c:v>
                </c:pt>
                <c:pt idx="8">
                  <c:v>9.1018363939899825</c:v>
                </c:pt>
                <c:pt idx="9">
                  <c:v>6.8762626262626263</c:v>
                </c:pt>
                <c:pt idx="10">
                  <c:v>8.5194938440492471</c:v>
                </c:pt>
                <c:pt idx="11">
                  <c:v>9.0583635855906177</c:v>
                </c:pt>
                <c:pt idx="12">
                  <c:v>8.458189382963706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93-4D01-8B55-F31C02412739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93-4D01-8B55-F31C02412739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8.4483920367534449</c:v>
                </c:pt>
                <c:pt idx="1">
                  <c:v>8.2276861853325745</c:v>
                </c:pt>
                <c:pt idx="2">
                  <c:v>8.4184331797235021</c:v>
                </c:pt>
                <c:pt idx="3">
                  <c:v>9.1967109424414932</c:v>
                </c:pt>
                <c:pt idx="4">
                  <c:v>9.1746478873239443</c:v>
                </c:pt>
                <c:pt idx="5">
                  <c:v>7.0531249999999996</c:v>
                </c:pt>
                <c:pt idx="6">
                  <c:v>8.795209580838323</c:v>
                </c:pt>
                <c:pt idx="7">
                  <c:v>8.6090425531914896</c:v>
                </c:pt>
                <c:pt idx="8">
                  <c:v>9.8945233265720081</c:v>
                </c:pt>
                <c:pt idx="9">
                  <c:v>6.7535545023696679</c:v>
                </c:pt>
                <c:pt idx="10">
                  <c:v>7.8405093996361428</c:v>
                </c:pt>
                <c:pt idx="11">
                  <c:v>8.5618691588785047</c:v>
                </c:pt>
                <c:pt idx="12">
                  <c:v>8.2687803357527727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93-4D01-8B55-F31C02412739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93-4D01-8B55-F31C024127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7.381966351209253</c:v>
                </c:pt>
                <c:pt idx="1">
                  <c:v>8.1284599006387506</c:v>
                </c:pt>
                <c:pt idx="2">
                  <c:v>9.2266817410966642</c:v>
                </c:pt>
                <c:pt idx="3">
                  <c:v>8.1741071428571423</c:v>
                </c:pt>
                <c:pt idx="4">
                  <c:v>9.6876876876876885</c:v>
                </c:pt>
                <c:pt idx="5">
                  <c:v>8.2967863894139882</c:v>
                </c:pt>
                <c:pt idx="6">
                  <c:v>7.9409368635437882</c:v>
                </c:pt>
                <c:pt idx="7">
                  <c:v>7.965608465608466</c:v>
                </c:pt>
                <c:pt idx="8">
                  <c:v>8.3199052132701414</c:v>
                </c:pt>
                <c:pt idx="9">
                  <c:v>6.281114848630466</c:v>
                </c:pt>
                <c:pt idx="10">
                  <c:v>8.4503028143925896</c:v>
                </c:pt>
                <c:pt idx="11">
                  <c:v>7.6238277179576244</c:v>
                </c:pt>
                <c:pt idx="12">
                  <c:v>8.0127206977238892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93-4D01-8B55-F31C02412739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93-4D01-8B55-F31C024127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493-4D01-8B55-F31C024127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8.3423835381537579</c:v>
                </c:pt>
                <c:pt idx="1">
                  <c:v>8.6390164820318827</c:v>
                </c:pt>
                <c:pt idx="2">
                  <c:v>8.3439211391018624</c:v>
                </c:pt>
                <c:pt idx="3">
                  <c:v>10.570491803278689</c:v>
                </c:pt>
                <c:pt idx="4">
                  <c:v>8.620754716981132</c:v>
                </c:pt>
                <c:pt idx="5">
                  <c:v>10.466307277628033</c:v>
                </c:pt>
                <c:pt idx="6">
                  <c:v>7.2018779342723001</c:v>
                </c:pt>
                <c:pt idx="7">
                  <c:v>10.337874659400544</c:v>
                </c:pt>
                <c:pt idx="12">
                  <c:v>8.6829530009299667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493-4D01-8B55-F31C02412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93-4D01-8B55-F31C024127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93-4D01-8B55-F31C024127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93-4D01-8B55-F31C024127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93-4D01-8B55-F31C024127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93-4D01-8B55-F31C024127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93-4D01-8B55-F31C024127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93-4D01-8B55-F31C024127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93-4D01-8B55-F31C024127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93-4D01-8B55-F31C024127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93-4D01-8B55-F31C024127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93-4D01-8B55-F31C024127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93-4D01-8B55-F31C024127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93-4D01-8B55-F31C02412739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0.96041718694450484</c:v>
                </c:pt>
                <c:pt idx="1">
                  <c:v>0.51055658139313209</c:v>
                </c:pt>
                <c:pt idx="2">
                  <c:v>-0.88276060199480177</c:v>
                </c:pt>
                <c:pt idx="3">
                  <c:v>2.3963846604215462</c:v>
                </c:pt>
                <c:pt idx="4">
                  <c:v>-1.0669329707065565</c:v>
                </c:pt>
                <c:pt idx="5">
                  <c:v>2.1695208882140449</c:v>
                </c:pt>
                <c:pt idx="6">
                  <c:v>-0.7390589292714882</c:v>
                </c:pt>
                <c:pt idx="7">
                  <c:v>2.3722661937920781</c:v>
                </c:pt>
                <c:pt idx="12">
                  <c:v>0.45051633339275021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493-4D01-8B55-F31C02412739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-0.76506063058073259</c:v>
                </c:pt>
                <c:pt idx="1">
                  <c:v>0.31469845918273442</c:v>
                </c:pt>
                <c:pt idx="2">
                  <c:v>0.83010595154468003</c:v>
                </c:pt>
                <c:pt idx="3">
                  <c:v>0.59296932575621142</c:v>
                </c:pt>
                <c:pt idx="4">
                  <c:v>-0.33856731691717279</c:v>
                </c:pt>
                <c:pt idx="5">
                  <c:v>1.6983514765230598</c:v>
                </c:pt>
                <c:pt idx="6">
                  <c:v>-0.61602798378536328</c:v>
                </c:pt>
                <c:pt idx="7">
                  <c:v>0.71687009319049899</c:v>
                </c:pt>
                <c:pt idx="12">
                  <c:v>0.20131577076456075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493-4D01-8B55-F31C02412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FD-442B-A7A4-74BD525F6B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9.533323072187164</c:v>
                </c:pt>
                <c:pt idx="1">
                  <c:v>9.2513717421124824</c:v>
                </c:pt>
                <c:pt idx="2">
                  <c:v>8.0050288237458602</c:v>
                </c:pt>
                <c:pt idx="3">
                  <c:v>10.622104063805544</c:v>
                </c:pt>
                <c:pt idx="4">
                  <c:v>11.348837209302326</c:v>
                </c:pt>
                <c:pt idx="5">
                  <c:v>6.9422222222222221</c:v>
                </c:pt>
                <c:pt idx="6">
                  <c:v>8.3686200378071831</c:v>
                </c:pt>
                <c:pt idx="7">
                  <c:v>9.8538461538461544</c:v>
                </c:pt>
                <c:pt idx="8">
                  <c:v>8.5935162094763093</c:v>
                </c:pt>
                <c:pt idx="9">
                  <c:v>6.1791423496574476</c:v>
                </c:pt>
                <c:pt idx="10">
                  <c:v>9.0084462151394415</c:v>
                </c:pt>
                <c:pt idx="11">
                  <c:v>8.2477545944452118</c:v>
                </c:pt>
                <c:pt idx="12">
                  <c:v>8.6256792679197343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FD-442B-A7A4-74BD525F6B80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FD-442B-A7A4-74BD525F6B80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8.4030825496342736</c:v>
                </c:pt>
                <c:pt idx="1">
                  <c:v>8.2292319749216301</c:v>
                </c:pt>
                <c:pt idx="2">
                  <c:v>9.0803940260565614</c:v>
                </c:pt>
                <c:pt idx="3">
                  <c:v>9.2377972465581983</c:v>
                </c:pt>
                <c:pt idx="4">
                  <c:v>7.8695652173913047</c:v>
                </c:pt>
                <c:pt idx="5">
                  <c:v>8.5033557046979862</c:v>
                </c:pt>
                <c:pt idx="6">
                  <c:v>7.8888888888888893</c:v>
                </c:pt>
                <c:pt idx="7">
                  <c:v>6.964788732394366</c:v>
                </c:pt>
                <c:pt idx="8">
                  <c:v>8.81</c:v>
                </c:pt>
                <c:pt idx="9">
                  <c:v>5.3309920983318699</c:v>
                </c:pt>
                <c:pt idx="10">
                  <c:v>8.603550295857989</c:v>
                </c:pt>
                <c:pt idx="11">
                  <c:v>8.9088376804254246</c:v>
                </c:pt>
                <c:pt idx="12">
                  <c:v>8.3434397163120568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FD-442B-A7A4-74BD525F6B80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FD-442B-A7A4-74BD525F6B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8.2004524886877821</c:v>
                </c:pt>
                <c:pt idx="1">
                  <c:v>8.7536041939711673</c:v>
                </c:pt>
                <c:pt idx="2">
                  <c:v>9.4451237263464343</c:v>
                </c:pt>
                <c:pt idx="3">
                  <c:v>8.0933140933140937</c:v>
                </c:pt>
                <c:pt idx="4">
                  <c:v>9.7523364485981308</c:v>
                </c:pt>
                <c:pt idx="5">
                  <c:v>8.7606177606177607</c:v>
                </c:pt>
                <c:pt idx="6">
                  <c:v>12.705627705627705</c:v>
                </c:pt>
                <c:pt idx="7">
                  <c:v>8.8852459016393439</c:v>
                </c:pt>
                <c:pt idx="8">
                  <c:v>7.7277936962750715</c:v>
                </c:pt>
                <c:pt idx="9">
                  <c:v>5.4709576138147566</c:v>
                </c:pt>
                <c:pt idx="10">
                  <c:v>9.4742484269401075</c:v>
                </c:pt>
                <c:pt idx="11">
                  <c:v>8.3665938864628817</c:v>
                </c:pt>
                <c:pt idx="12">
                  <c:v>8.4642237804418308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FD-442B-A7A4-74BD525F6B80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FD-442B-A7A4-74BD525F6B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AFD-442B-A7A4-74BD525F6B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8.8776695003110095</c:v>
                </c:pt>
                <c:pt idx="1">
                  <c:v>9.0517909002904169</c:v>
                </c:pt>
                <c:pt idx="2">
                  <c:v>8.5975887170154692</c:v>
                </c:pt>
                <c:pt idx="3">
                  <c:v>13.656119900083263</c:v>
                </c:pt>
                <c:pt idx="4">
                  <c:v>9.2666666666666675</c:v>
                </c:pt>
                <c:pt idx="5">
                  <c:v>8.6916666666666664</c:v>
                </c:pt>
                <c:pt idx="6">
                  <c:v>6.8508771929824563</c:v>
                </c:pt>
                <c:pt idx="7">
                  <c:v>7.3269230769230766</c:v>
                </c:pt>
                <c:pt idx="12">
                  <c:v>9.2078565214481696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AFD-442B-A7A4-74BD525F6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FD-442B-A7A4-74BD525F6B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FD-442B-A7A4-74BD525F6B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FD-442B-A7A4-74BD525F6B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FD-442B-A7A4-74BD525F6B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FD-442B-A7A4-74BD525F6B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FD-442B-A7A4-74BD525F6B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FD-442B-A7A4-74BD525F6B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FD-442B-A7A4-74BD525F6B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FD-442B-A7A4-74BD525F6B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FD-442B-A7A4-74BD525F6B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FD-442B-A7A4-74BD525F6B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FD-442B-A7A4-74BD525F6B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FD-442B-A7A4-74BD525F6B80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0.67721701162322745</c:v>
                </c:pt>
                <c:pt idx="1">
                  <c:v>0.29818670631924959</c:v>
                </c:pt>
                <c:pt idx="2">
                  <c:v>-0.84753500933096504</c:v>
                </c:pt>
                <c:pt idx="3">
                  <c:v>5.5628058067691697</c:v>
                </c:pt>
                <c:pt idx="4">
                  <c:v>-0.48566978193146326</c:v>
                </c:pt>
                <c:pt idx="5">
                  <c:v>-6.8951093951094222E-2</c:v>
                </c:pt>
                <c:pt idx="6">
                  <c:v>-5.854750512645249</c:v>
                </c:pt>
                <c:pt idx="7">
                  <c:v>-1.5583228247162673</c:v>
                </c:pt>
                <c:pt idx="12">
                  <c:v>0.47279757037078696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AFD-442B-A7A4-74BD525F6B80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-0.65565357187615447</c:v>
                </c:pt>
                <c:pt idx="1">
                  <c:v>-0.19958084182206548</c:v>
                </c:pt>
                <c:pt idx="2">
                  <c:v>0.59255989326960901</c:v>
                </c:pt>
                <c:pt idx="3">
                  <c:v>3.0340158362777192</c:v>
                </c:pt>
                <c:pt idx="4">
                  <c:v>-2.0821705426356587</c:v>
                </c:pt>
                <c:pt idx="5">
                  <c:v>1.7494444444444444</c:v>
                </c:pt>
                <c:pt idx="6">
                  <c:v>-1.5177428448247268</c:v>
                </c:pt>
                <c:pt idx="7">
                  <c:v>-2.5269230769230777</c:v>
                </c:pt>
                <c:pt idx="12">
                  <c:v>0.17707169078501828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AFD-442B-A7A4-74BD525F6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A6-461E-8C89-F829709DD7A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8.5916651129929651</c:v>
                </c:pt>
                <c:pt idx="1">
                  <c:v>8.0381996180038193</c:v>
                </c:pt>
                <c:pt idx="2">
                  <c:v>7.2381455487636153</c:v>
                </c:pt>
                <c:pt idx="3">
                  <c:v>7.1676330754171715</c:v>
                </c:pt>
                <c:pt idx="4">
                  <c:v>7.1473914210142979</c:v>
                </c:pt>
                <c:pt idx="5">
                  <c:v>7.5785995784071121</c:v>
                </c:pt>
                <c:pt idx="6">
                  <c:v>8.2578639356254566</c:v>
                </c:pt>
                <c:pt idx="7">
                  <c:v>8.0881703522799508</c:v>
                </c:pt>
                <c:pt idx="8">
                  <c:v>8.0254357611092644</c:v>
                </c:pt>
                <c:pt idx="9">
                  <c:v>7.5382472368397098</c:v>
                </c:pt>
                <c:pt idx="10">
                  <c:v>7.7145717878265732</c:v>
                </c:pt>
                <c:pt idx="11">
                  <c:v>7.8962540239976589</c:v>
                </c:pt>
                <c:pt idx="12">
                  <c:v>7.7678094151888821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A6-461E-8C89-F829709DD7AE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A6-461E-8C89-F829709DD7AE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7.8975915168785624</c:v>
                </c:pt>
                <c:pt idx="1">
                  <c:v>6.9120244256787435</c:v>
                </c:pt>
                <c:pt idx="2">
                  <c:v>7.1458150200649726</c:v>
                </c:pt>
                <c:pt idx="3">
                  <c:v>6.5430669710120082</c:v>
                </c:pt>
                <c:pt idx="4">
                  <c:v>6.7084381642859343</c:v>
                </c:pt>
                <c:pt idx="5">
                  <c:v>6.7874628069998488</c:v>
                </c:pt>
                <c:pt idx="6">
                  <c:v>7.167841512711723</c:v>
                </c:pt>
                <c:pt idx="7">
                  <c:v>7.5955180077018341</c:v>
                </c:pt>
                <c:pt idx="8">
                  <c:v>7.2474007241185694</c:v>
                </c:pt>
                <c:pt idx="9">
                  <c:v>7.0836770928106425</c:v>
                </c:pt>
                <c:pt idx="10">
                  <c:v>7.319989568392228</c:v>
                </c:pt>
                <c:pt idx="11">
                  <c:v>7.2560849086919399</c:v>
                </c:pt>
                <c:pt idx="12">
                  <c:v>7.1290659289847085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A6-461E-8C89-F829709DD7AE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A6-461E-8C89-F829709DD7A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A6-461E-8C89-F829709DD7AE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7A6-461E-8C89-F829709DD7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7A6-461E-8C89-F829709DD7A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12">
                  <c:v>7.2482891956101918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A6-461E-8C89-F829709DD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A6-461E-8C89-F829709DD7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A6-461E-8C89-F829709DD7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A6-461E-8C89-F829709DD7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A6-461E-8C89-F829709DD7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A6-461E-8C89-F829709DD7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A6-461E-8C89-F829709DD7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A6-461E-8C89-F829709DD7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A6-461E-8C89-F829709DD7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A6-461E-8C89-F829709DD7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A6-461E-8C89-F829709DD7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A6-461E-8C89-F829709DD7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A6-461E-8C89-F829709DD7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A6-461E-8C89-F829709DD7AE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0.25408024323299205</c:v>
                </c:pt>
                <c:pt idx="1">
                  <c:v>-0.22606143647760035</c:v>
                </c:pt>
                <c:pt idx="2">
                  <c:v>-0.11149545947750461</c:v>
                </c:pt>
                <c:pt idx="3">
                  <c:v>0.3488651278073549</c:v>
                </c:pt>
                <c:pt idx="4">
                  <c:v>-0.19292523151520946</c:v>
                </c:pt>
                <c:pt idx="5">
                  <c:v>4.204695171392725E-2</c:v>
                </c:pt>
                <c:pt idx="6">
                  <c:v>-0.32972535505049727</c:v>
                </c:pt>
                <c:pt idx="7">
                  <c:v>-0.68964501162140923</c:v>
                </c:pt>
                <c:pt idx="12">
                  <c:v>-0.12493377036089637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7A6-461E-8C89-F829709DD7AE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-0.39910630875260011</c:v>
                </c:pt>
                <c:pt idx="1">
                  <c:v>-0.69040103275356568</c:v>
                </c:pt>
                <c:pt idx="2">
                  <c:v>-0.18845343003613735</c:v>
                </c:pt>
                <c:pt idx="3">
                  <c:v>-0.21166083606961728</c:v>
                </c:pt>
                <c:pt idx="4">
                  <c:v>-0.39622980759201276</c:v>
                </c:pt>
                <c:pt idx="5">
                  <c:v>-0.63186706231221823</c:v>
                </c:pt>
                <c:pt idx="6">
                  <c:v>-0.86535229696860672</c:v>
                </c:pt>
                <c:pt idx="7">
                  <c:v>-0.66804370880747843</c:v>
                </c:pt>
                <c:pt idx="12">
                  <c:v>-0.5095623420720381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7A6-461E-8C89-F829709DD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D5-4785-89BB-B698293297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43948</c:v>
                </c:pt>
                <c:pt idx="1">
                  <c:v>42009</c:v>
                </c:pt>
                <c:pt idx="2">
                  <c:v>51922</c:v>
                </c:pt>
                <c:pt idx="3">
                  <c:v>49828</c:v>
                </c:pt>
                <c:pt idx="4">
                  <c:v>65395</c:v>
                </c:pt>
                <c:pt idx="5">
                  <c:v>63120</c:v>
                </c:pt>
                <c:pt idx="6">
                  <c:v>59097</c:v>
                </c:pt>
                <c:pt idx="7">
                  <c:v>60439</c:v>
                </c:pt>
                <c:pt idx="8">
                  <c:v>57468</c:v>
                </c:pt>
                <c:pt idx="9">
                  <c:v>53519</c:v>
                </c:pt>
                <c:pt idx="10">
                  <c:v>46284</c:v>
                </c:pt>
                <c:pt idx="11">
                  <c:v>47430</c:v>
                </c:pt>
                <c:pt idx="12">
                  <c:v>640459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D5-4785-89BB-B6982932976E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D5-4785-89BB-B6982932976E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22981</c:v>
                </c:pt>
                <c:pt idx="1">
                  <c:v>33474</c:v>
                </c:pt>
                <c:pt idx="2">
                  <c:v>46540</c:v>
                </c:pt>
                <c:pt idx="3">
                  <c:v>48714</c:v>
                </c:pt>
                <c:pt idx="4">
                  <c:v>52400</c:v>
                </c:pt>
                <c:pt idx="5">
                  <c:v>53892</c:v>
                </c:pt>
                <c:pt idx="6">
                  <c:v>59229</c:v>
                </c:pt>
                <c:pt idx="7">
                  <c:v>54770</c:v>
                </c:pt>
                <c:pt idx="8">
                  <c:v>55821</c:v>
                </c:pt>
                <c:pt idx="9">
                  <c:v>56132</c:v>
                </c:pt>
                <c:pt idx="10">
                  <c:v>49783</c:v>
                </c:pt>
                <c:pt idx="11">
                  <c:v>48129</c:v>
                </c:pt>
                <c:pt idx="12">
                  <c:v>581865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D5-4785-89BB-B6982932976E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D5-4785-89BB-B698293297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38867</c:v>
                </c:pt>
                <c:pt idx="1">
                  <c:v>40917</c:v>
                </c:pt>
                <c:pt idx="2">
                  <c:v>54879</c:v>
                </c:pt>
                <c:pt idx="3">
                  <c:v>48998</c:v>
                </c:pt>
                <c:pt idx="4">
                  <c:v>55242</c:v>
                </c:pt>
                <c:pt idx="5">
                  <c:v>60909</c:v>
                </c:pt>
                <c:pt idx="6">
                  <c:v>59288</c:v>
                </c:pt>
                <c:pt idx="7">
                  <c:v>55524</c:v>
                </c:pt>
                <c:pt idx="8">
                  <c:v>60872</c:v>
                </c:pt>
                <c:pt idx="9">
                  <c:v>59055</c:v>
                </c:pt>
                <c:pt idx="10">
                  <c:v>50763</c:v>
                </c:pt>
                <c:pt idx="11">
                  <c:v>49377</c:v>
                </c:pt>
                <c:pt idx="12">
                  <c:v>634691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D5-4785-89BB-B6982932976E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D5-4785-89BB-B698293297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D5-4785-89BB-B698293297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41827</c:v>
                </c:pt>
                <c:pt idx="1">
                  <c:v>46040</c:v>
                </c:pt>
                <c:pt idx="2">
                  <c:v>55580</c:v>
                </c:pt>
                <c:pt idx="3">
                  <c:v>57738</c:v>
                </c:pt>
                <c:pt idx="4">
                  <c:v>61775</c:v>
                </c:pt>
                <c:pt idx="5">
                  <c:v>66223</c:v>
                </c:pt>
                <c:pt idx="6">
                  <c:v>64142</c:v>
                </c:pt>
                <c:pt idx="7">
                  <c:v>62872</c:v>
                </c:pt>
                <c:pt idx="12">
                  <c:v>456197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D5-4785-89BB-B69829329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D5-4785-89BB-B698293297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D5-4785-89BB-B698293297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D5-4785-89BB-B698293297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D5-4785-89BB-B698293297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D5-4785-89BB-B698293297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D5-4785-89BB-B698293297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D5-4785-89BB-B698293297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D5-4785-89BB-B698293297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D5-4785-89BB-B698293297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D5-4785-89BB-B698293297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D5-4785-89BB-B698293297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D5-4785-89BB-B698293297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D5-4785-89BB-B6982932976E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7.6157151310880744E-2</c:v>
                </c:pt>
                <c:pt idx="1">
                  <c:v>0.12520468265024309</c:v>
                </c:pt>
                <c:pt idx="2">
                  <c:v>1.2773556369467309E-2</c:v>
                </c:pt>
                <c:pt idx="3">
                  <c:v>0.17837462753581779</c:v>
                </c:pt>
                <c:pt idx="4">
                  <c:v>0.11826146772383339</c:v>
                </c:pt>
                <c:pt idx="5">
                  <c:v>8.7244906335681049E-2</c:v>
                </c:pt>
                <c:pt idx="6">
                  <c:v>8.1871542301983569E-2</c:v>
                </c:pt>
                <c:pt idx="7">
                  <c:v>0.13233916864779194</c:v>
                </c:pt>
                <c:pt idx="12">
                  <c:v>0.10026674770394384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D5-4785-89BB-B6982932976E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-4.8261581869482151E-2</c:v>
                </c:pt>
                <c:pt idx="1">
                  <c:v>9.5955628555785655E-2</c:v>
                </c:pt>
                <c:pt idx="2">
                  <c:v>7.0451831593544068E-2</c:v>
                </c:pt>
                <c:pt idx="3">
                  <c:v>0.15874608653768973</c:v>
                </c:pt>
                <c:pt idx="4">
                  <c:v>-5.5355914060708056E-2</c:v>
                </c:pt>
                <c:pt idx="5">
                  <c:v>4.9160329531051872E-2</c:v>
                </c:pt>
                <c:pt idx="6">
                  <c:v>8.536812359341428E-2</c:v>
                </c:pt>
                <c:pt idx="7">
                  <c:v>4.0255464187031631E-2</c:v>
                </c:pt>
                <c:pt idx="12">
                  <c:v>4.6904474501902493E-2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D5-4785-89BB-B69829329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06-45CE-A01D-4516C08EAAD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8.1611977765823926</c:v>
                </c:pt>
                <c:pt idx="1">
                  <c:v>7.3962752660524247</c:v>
                </c:pt>
                <c:pt idx="2">
                  <c:v>6.9514872576306503</c:v>
                </c:pt>
                <c:pt idx="3">
                  <c:v>6.9504742356777518</c:v>
                </c:pt>
                <c:pt idx="4">
                  <c:v>7.1863868806207014</c:v>
                </c:pt>
                <c:pt idx="5">
                  <c:v>7.4720533534337257</c:v>
                </c:pt>
                <c:pt idx="6">
                  <c:v>8.1077181045741096</c:v>
                </c:pt>
                <c:pt idx="7">
                  <c:v>7.6156103652825475</c:v>
                </c:pt>
                <c:pt idx="8">
                  <c:v>7.9576747733844213</c:v>
                </c:pt>
                <c:pt idx="9">
                  <c:v>7.2540015504582973</c:v>
                </c:pt>
                <c:pt idx="10">
                  <c:v>7.3591579079275071</c:v>
                </c:pt>
                <c:pt idx="11">
                  <c:v>7.6232371140496902</c:v>
                </c:pt>
                <c:pt idx="12">
                  <c:v>7.4954403797286284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06-45CE-A01D-4516C08EAAD3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06-45CE-A01D-4516C08EAAD3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7.5615990822484909</c:v>
                </c:pt>
                <c:pt idx="1">
                  <c:v>6.4374683149397498</c:v>
                </c:pt>
                <c:pt idx="2">
                  <c:v>7.0441555012870438</c:v>
                </c:pt>
                <c:pt idx="3">
                  <c:v>6.3882504919411778</c:v>
                </c:pt>
                <c:pt idx="4">
                  <c:v>6.5573295119278425</c:v>
                </c:pt>
                <c:pt idx="5">
                  <c:v>6.5912740640417917</c:v>
                </c:pt>
                <c:pt idx="6">
                  <c:v>6.9145621238539849</c:v>
                </c:pt>
                <c:pt idx="7">
                  <c:v>7.4149865168853308</c:v>
                </c:pt>
                <c:pt idx="8">
                  <c:v>7.2388671511086269</c:v>
                </c:pt>
                <c:pt idx="9">
                  <c:v>6.9094150511672305</c:v>
                </c:pt>
                <c:pt idx="10">
                  <c:v>7.1666844033628774</c:v>
                </c:pt>
                <c:pt idx="11">
                  <c:v>7.0239810951950288</c:v>
                </c:pt>
                <c:pt idx="12">
                  <c:v>6.932464916278767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06-45CE-A01D-4516C08EAAD3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06-45CE-A01D-4516C08EAAD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7.715962775118105</c:v>
                </c:pt>
                <c:pt idx="1">
                  <c:v>7.1782292003884756</c:v>
                </c:pt>
                <c:pt idx="2">
                  <c:v>6.9371056170476884</c:v>
                </c:pt>
                <c:pt idx="3">
                  <c:v>6.4716835546238061</c:v>
                </c:pt>
                <c:pt idx="4">
                  <c:v>6.7713763585649707</c:v>
                </c:pt>
                <c:pt idx="5">
                  <c:v>6.750382689078128</c:v>
                </c:pt>
                <c:pt idx="6">
                  <c:v>7.2626653392120613</c:v>
                </c:pt>
                <c:pt idx="7">
                  <c:v>8.1764714322610264</c:v>
                </c:pt>
                <c:pt idx="8">
                  <c:v>7.3095018450184499</c:v>
                </c:pt>
                <c:pt idx="9">
                  <c:v>6.8764488218969362</c:v>
                </c:pt>
                <c:pt idx="10">
                  <c:v>6.9762890371997406</c:v>
                </c:pt>
                <c:pt idx="11">
                  <c:v>7.0943493808552764</c:v>
                </c:pt>
                <c:pt idx="12">
                  <c:v>7.1253564100760878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06-45CE-A01D-4516C08EAAD3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06-45CE-A01D-4516C08EAA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06-45CE-A01D-4516C08EAAD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7.481416442461053</c:v>
                </c:pt>
                <c:pt idx="1">
                  <c:v>6.8396673707221245</c:v>
                </c:pt>
                <c:pt idx="2">
                  <c:v>6.5262970766394526</c:v>
                </c:pt>
                <c:pt idx="3">
                  <c:v>6.6061483034580517</c:v>
                </c:pt>
                <c:pt idx="4">
                  <c:v>6.3668200745123826</c:v>
                </c:pt>
                <c:pt idx="5">
                  <c:v>6.5637853697068866</c:v>
                </c:pt>
                <c:pt idx="6">
                  <c:v>6.9525761047463179</c:v>
                </c:pt>
                <c:pt idx="7">
                  <c:v>7.0446740210440497</c:v>
                </c:pt>
                <c:pt idx="12">
                  <c:v>6.7921311498513184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06-45CE-A01D-4516C08EA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06-45CE-A01D-4516C08EAA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06-45CE-A01D-4516C08EAA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06-45CE-A01D-4516C08EAA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06-45CE-A01D-4516C08EAA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06-45CE-A01D-4516C08EAA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06-45CE-A01D-4516C08EAA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06-45CE-A01D-4516C08EAA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06-45CE-A01D-4516C08EAA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06-45CE-A01D-4516C08EAA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06-45CE-A01D-4516C08EAA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06-45CE-A01D-4516C08EAA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06-45CE-A01D-4516C08EAA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06-45CE-A01D-4516C08EAAD3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-0.23454633265705205</c:v>
                </c:pt>
                <c:pt idx="1">
                  <c:v>-0.33856182966635107</c:v>
                </c:pt>
                <c:pt idx="2">
                  <c:v>-0.41080854040823578</c:v>
                </c:pt>
                <c:pt idx="3">
                  <c:v>0.13446474883424564</c:v>
                </c:pt>
                <c:pt idx="4">
                  <c:v>-0.40455628405258803</c:v>
                </c:pt>
                <c:pt idx="5">
                  <c:v>-0.18659731937124135</c:v>
                </c:pt>
                <c:pt idx="6">
                  <c:v>-0.31008923446574332</c:v>
                </c:pt>
                <c:pt idx="7">
                  <c:v>-1.1317974112169766</c:v>
                </c:pt>
                <c:pt idx="12">
                  <c:v>-0.36825830526173942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06-45CE-A01D-4516C08EAAD3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-0.67978133412133968</c:v>
                </c:pt>
                <c:pt idx="1">
                  <c:v>-0.5566078953303002</c:v>
                </c:pt>
                <c:pt idx="2">
                  <c:v>-0.42519018099119776</c:v>
                </c:pt>
                <c:pt idx="3">
                  <c:v>-0.34432593221970009</c:v>
                </c:pt>
                <c:pt idx="4">
                  <c:v>-0.81956680610831878</c:v>
                </c:pt>
                <c:pt idx="5">
                  <c:v>-0.90826798372683903</c:v>
                </c:pt>
                <c:pt idx="6">
                  <c:v>-1.1551419998277916</c:v>
                </c:pt>
                <c:pt idx="7">
                  <c:v>-0.57093634423849782</c:v>
                </c:pt>
                <c:pt idx="12">
                  <c:v>-0.68329981284022079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06-45CE-A01D-4516C08EA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0E-47C0-863B-BF1DB60B204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8.1524290129418588</c:v>
                </c:pt>
                <c:pt idx="1">
                  <c:v>7.464521596092017</c:v>
                </c:pt>
                <c:pt idx="2">
                  <c:v>7.0443315830248769</c:v>
                </c:pt>
                <c:pt idx="3">
                  <c:v>6.861319823107638</c:v>
                </c:pt>
                <c:pt idx="4">
                  <c:v>7.2240458632885645</c:v>
                </c:pt>
                <c:pt idx="5">
                  <c:v>7.345529419374313</c:v>
                </c:pt>
                <c:pt idx="6">
                  <c:v>7.7188989099535759</c:v>
                </c:pt>
                <c:pt idx="7">
                  <c:v>7.6109506067066492</c:v>
                </c:pt>
                <c:pt idx="8">
                  <c:v>7.9966416301708687</c:v>
                </c:pt>
                <c:pt idx="9">
                  <c:v>7.3158122516426012</c:v>
                </c:pt>
                <c:pt idx="10">
                  <c:v>7.4245303023877183</c:v>
                </c:pt>
                <c:pt idx="11">
                  <c:v>7.6551716788507855</c:v>
                </c:pt>
                <c:pt idx="12">
                  <c:v>7.4784309110167575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0E-47C0-863B-BF1DB60B204B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0E-47C0-863B-BF1DB60B204B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7.283279094994576</c:v>
                </c:pt>
                <c:pt idx="1">
                  <c:v>6.4920602760541977</c:v>
                </c:pt>
                <c:pt idx="2">
                  <c:v>7.2036396114770573</c:v>
                </c:pt>
                <c:pt idx="3">
                  <c:v>6.7615516848580244</c:v>
                </c:pt>
                <c:pt idx="4">
                  <c:v>6.8496478491710908</c:v>
                </c:pt>
                <c:pt idx="5">
                  <c:v>6.8383665065202468</c:v>
                </c:pt>
                <c:pt idx="6">
                  <c:v>6.991737964968971</c:v>
                </c:pt>
                <c:pt idx="7">
                  <c:v>7.5181726261604931</c:v>
                </c:pt>
                <c:pt idx="8">
                  <c:v>7.4246413433322465</c:v>
                </c:pt>
                <c:pt idx="9">
                  <c:v>7.0835261748145992</c:v>
                </c:pt>
                <c:pt idx="10">
                  <c:v>7.3741335822525871</c:v>
                </c:pt>
                <c:pt idx="11">
                  <c:v>7.1455098355982134</c:v>
                </c:pt>
                <c:pt idx="12">
                  <c:v>7.0904638739236825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0E-47C0-863B-BF1DB60B204B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0E-47C0-863B-BF1DB60B204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7.6864420808674421</c:v>
                </c:pt>
                <c:pt idx="1">
                  <c:v>7.2669387042573153</c:v>
                </c:pt>
                <c:pt idx="2">
                  <c:v>7.1145171570139185</c:v>
                </c:pt>
                <c:pt idx="3">
                  <c:v>6.5643387815750369</c:v>
                </c:pt>
                <c:pt idx="4">
                  <c:v>7.0119574389265056</c:v>
                </c:pt>
                <c:pt idx="5">
                  <c:v>6.9984387351778654</c:v>
                </c:pt>
                <c:pt idx="6">
                  <c:v>7.4330071754729286</c:v>
                </c:pt>
                <c:pt idx="7">
                  <c:v>7.5015812776723596</c:v>
                </c:pt>
                <c:pt idx="8">
                  <c:v>7.4710882038315667</c:v>
                </c:pt>
                <c:pt idx="9">
                  <c:v>7.0528984464902189</c:v>
                </c:pt>
                <c:pt idx="10">
                  <c:v>7.2696190820964564</c:v>
                </c:pt>
                <c:pt idx="11">
                  <c:v>7.1138220941854309</c:v>
                </c:pt>
                <c:pt idx="12">
                  <c:v>7.2082199380853735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0E-47C0-863B-BF1DB60B204B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0E-47C0-863B-BF1DB60B20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0E-47C0-863B-BF1DB60B204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7.5182657085093183</c:v>
                </c:pt>
                <c:pt idx="1">
                  <c:v>7.0000197816110141</c:v>
                </c:pt>
                <c:pt idx="2">
                  <c:v>6.7351235230934483</c:v>
                </c:pt>
                <c:pt idx="3">
                  <c:v>6.8152374160575269</c:v>
                </c:pt>
                <c:pt idx="4">
                  <c:v>6.5789624370132849</c:v>
                </c:pt>
                <c:pt idx="5">
                  <c:v>6.7373756549472246</c:v>
                </c:pt>
                <c:pt idx="6">
                  <c:v>7.1010293757221383</c:v>
                </c:pt>
                <c:pt idx="7">
                  <c:v>7.1414037629065676</c:v>
                </c:pt>
                <c:pt idx="12">
                  <c:v>6.953413677116961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0E-47C0-863B-BF1DB60B2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0E-47C0-863B-BF1DB60B20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0E-47C0-863B-BF1DB60B20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0E-47C0-863B-BF1DB60B20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0E-47C0-863B-BF1DB60B20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0E-47C0-863B-BF1DB60B20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0E-47C0-863B-BF1DB60B20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0E-47C0-863B-BF1DB60B20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0E-47C0-863B-BF1DB60B20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0E-47C0-863B-BF1DB60B20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0E-47C0-863B-BF1DB60B20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0E-47C0-863B-BF1DB60B20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0E-47C0-863B-BF1DB60B20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0E-47C0-863B-BF1DB60B204B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-0.16817637235812377</c:v>
                </c:pt>
                <c:pt idx="1">
                  <c:v>-0.26691892264630113</c:v>
                </c:pt>
                <c:pt idx="2">
                  <c:v>-0.37939363392047021</c:v>
                </c:pt>
                <c:pt idx="3">
                  <c:v>0.25089863448248995</c:v>
                </c:pt>
                <c:pt idx="4">
                  <c:v>-0.43299500191322071</c:v>
                </c:pt>
                <c:pt idx="5">
                  <c:v>-0.26106308023064084</c:v>
                </c:pt>
                <c:pt idx="6">
                  <c:v>-0.33197779975079023</c:v>
                </c:pt>
                <c:pt idx="7">
                  <c:v>-0.36017751476579196</c:v>
                </c:pt>
                <c:pt idx="12">
                  <c:v>-0.24705164075891783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0E-47C0-863B-BF1DB60B204B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-0.63416330443254054</c:v>
                </c:pt>
                <c:pt idx="1">
                  <c:v>-0.46450181448100292</c:v>
                </c:pt>
                <c:pt idx="2">
                  <c:v>-0.30920805993142864</c:v>
                </c:pt>
                <c:pt idx="3">
                  <c:v>-4.6082407050111129E-2</c:v>
                </c:pt>
                <c:pt idx="4">
                  <c:v>-0.64508342627527959</c:v>
                </c:pt>
                <c:pt idx="5">
                  <c:v>-0.60815376442708846</c:v>
                </c:pt>
                <c:pt idx="6">
                  <c:v>-0.61786953423143753</c:v>
                </c:pt>
                <c:pt idx="7">
                  <c:v>-0.4695468438000816</c:v>
                </c:pt>
                <c:pt idx="12">
                  <c:v>-0.46908470582896733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0E-47C0-863B-BF1DB60B2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82-4B30-A0E8-97CC154CAB6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8.186498536993172</c:v>
                </c:pt>
                <c:pt idx="1">
                  <c:v>7.2238524022416728</c:v>
                </c:pt>
                <c:pt idx="2">
                  <c:v>6.7097226113757351</c:v>
                </c:pt>
                <c:pt idx="3">
                  <c:v>7.2507410888583612</c:v>
                </c:pt>
                <c:pt idx="4">
                  <c:v>7.0652739573265926</c:v>
                </c:pt>
                <c:pt idx="5">
                  <c:v>7.8727297555646594</c:v>
                </c:pt>
                <c:pt idx="6">
                  <c:v>9.5561481030016768</c:v>
                </c:pt>
                <c:pt idx="7">
                  <c:v>7.6324706221613434</c:v>
                </c:pt>
                <c:pt idx="8">
                  <c:v>7.8181079323797142</c:v>
                </c:pt>
                <c:pt idx="9">
                  <c:v>7.0438707951581625</c:v>
                </c:pt>
                <c:pt idx="10">
                  <c:v>7.1743691182641012</c:v>
                </c:pt>
                <c:pt idx="11">
                  <c:v>7.5338108027454487</c:v>
                </c:pt>
                <c:pt idx="12">
                  <c:v>7.548306133933596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2-4B30-A0E8-97CC154CAB6C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82-4B30-A0E8-97CC154CAB6C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8.7080301289416564</c:v>
                </c:pt>
                <c:pt idx="1">
                  <c:v>6.2548089144987715</c:v>
                </c:pt>
                <c:pt idx="2">
                  <c:v>6.5926417599089699</c:v>
                </c:pt>
                <c:pt idx="3">
                  <c:v>5.4027884089666482</c:v>
                </c:pt>
                <c:pt idx="4">
                  <c:v>5.5331055429005316</c:v>
                </c:pt>
                <c:pt idx="5">
                  <c:v>5.8430965060397453</c:v>
                </c:pt>
                <c:pt idx="6">
                  <c:v>6.6621021021021019</c:v>
                </c:pt>
                <c:pt idx="7">
                  <c:v>7.0882044713553798</c:v>
                </c:pt>
                <c:pt idx="8">
                  <c:v>6.6442734150795717</c:v>
                </c:pt>
                <c:pt idx="9">
                  <c:v>6.3252017608217166</c:v>
                </c:pt>
                <c:pt idx="10">
                  <c:v>6.4895630753273696</c:v>
                </c:pt>
                <c:pt idx="11">
                  <c:v>6.6228119706380575</c:v>
                </c:pt>
                <c:pt idx="12">
                  <c:v>6.4269044031474971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82-4B30-A0E8-97CC154CAB6C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82-4B30-A0E8-97CC154CAB6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7.8112930170397599</c:v>
                </c:pt>
                <c:pt idx="1">
                  <c:v>6.9233999874631733</c:v>
                </c:pt>
                <c:pt idx="2">
                  <c:v>6.4836573830793487</c:v>
                </c:pt>
                <c:pt idx="3">
                  <c:v>6.2149014440235</c:v>
                </c:pt>
                <c:pt idx="4">
                  <c:v>5.9238744290582179</c:v>
                </c:pt>
                <c:pt idx="5">
                  <c:v>5.9982021933241443</c:v>
                </c:pt>
                <c:pt idx="6">
                  <c:v>6.7138997298108674</c:v>
                </c:pt>
                <c:pt idx="7">
                  <c:v>10.777282540566892</c:v>
                </c:pt>
                <c:pt idx="8">
                  <c:v>6.783448363198886</c:v>
                </c:pt>
                <c:pt idx="9">
                  <c:v>6.3279678068410465</c:v>
                </c:pt>
                <c:pt idx="10">
                  <c:v>6.2915492957746482</c:v>
                </c:pt>
                <c:pt idx="11">
                  <c:v>7.0346608998618372</c:v>
                </c:pt>
                <c:pt idx="12">
                  <c:v>6.8745572242618751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82-4B30-A0E8-97CC154CAB6C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82-4B30-A0E8-97CC154CAB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82-4B30-A0E8-97CC154CAB6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7.3294535248472839</c:v>
                </c:pt>
                <c:pt idx="1">
                  <c:v>6.3670339921870447</c:v>
                </c:pt>
                <c:pt idx="2">
                  <c:v>5.9453685258964146</c:v>
                </c:pt>
                <c:pt idx="3">
                  <c:v>5.9940852420991595</c:v>
                </c:pt>
                <c:pt idx="4">
                  <c:v>5.6744533732012705</c:v>
                </c:pt>
                <c:pt idx="5">
                  <c:v>6.0618618948292893</c:v>
                </c:pt>
                <c:pt idx="6">
                  <c:v>6.5121279800550562</c:v>
                </c:pt>
                <c:pt idx="7">
                  <c:v>6.7445251659436574</c:v>
                </c:pt>
                <c:pt idx="12">
                  <c:v>6.2959273808412393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82-4B30-A0E8-97CC154C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82-4B30-A0E8-97CC154CAB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82-4B30-A0E8-97CC154CAB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82-4B30-A0E8-97CC154CAB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82-4B30-A0E8-97CC154CAB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82-4B30-A0E8-97CC154CAB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82-4B30-A0E8-97CC154CAB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82-4B30-A0E8-97CC154CAB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82-4B30-A0E8-97CC154CAB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82-4B30-A0E8-97CC154CAB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82-4B30-A0E8-97CC154CAB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82-4B30-A0E8-97CC154CAB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82-4B30-A0E8-97CC154CAB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82-4B30-A0E8-97CC154CAB6C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-0.48183949219247602</c:v>
                </c:pt>
                <c:pt idx="1">
                  <c:v>-0.55636599527612862</c:v>
                </c:pt>
                <c:pt idx="2">
                  <c:v>-0.53828885718293407</c:v>
                </c:pt>
                <c:pt idx="3">
                  <c:v>-0.22081620192434048</c:v>
                </c:pt>
                <c:pt idx="4">
                  <c:v>-0.2494210558569474</c:v>
                </c:pt>
                <c:pt idx="5">
                  <c:v>6.3659701505144994E-2</c:v>
                </c:pt>
                <c:pt idx="6">
                  <c:v>-0.20177174975581114</c:v>
                </c:pt>
                <c:pt idx="7">
                  <c:v>-4.0327573746232348</c:v>
                </c:pt>
                <c:pt idx="12">
                  <c:v>-0.74037665679710862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82-4B30-A0E8-97CC154CAB6C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-0.85704501214588813</c:v>
                </c:pt>
                <c:pt idx="1">
                  <c:v>-0.85681841005462811</c:v>
                </c:pt>
                <c:pt idx="2">
                  <c:v>-0.76435408547932049</c:v>
                </c:pt>
                <c:pt idx="3">
                  <c:v>-1.2566558467592017</c:v>
                </c:pt>
                <c:pt idx="4">
                  <c:v>-1.3908205841253221</c:v>
                </c:pt>
                <c:pt idx="5">
                  <c:v>-1.8108678607353701</c:v>
                </c:pt>
                <c:pt idx="6">
                  <c:v>-3.0440201229466206</c:v>
                </c:pt>
                <c:pt idx="7">
                  <c:v>-0.88794545621768606</c:v>
                </c:pt>
                <c:pt idx="12">
                  <c:v>-1.3438657903907592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82-4B30-A0E8-97CC154C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52-4EE3-BA42-9AF2BA01C9A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9.1119876893734144</c:v>
                </c:pt>
                <c:pt idx="1">
                  <c:v>8.8553083164761226</c:v>
                </c:pt>
                <c:pt idx="2">
                  <c:v>7.5736723328358755</c:v>
                </c:pt>
                <c:pt idx="3">
                  <c:v>7.4476172183451776</c:v>
                </c:pt>
                <c:pt idx="4">
                  <c:v>7.1009698140140225</c:v>
                </c:pt>
                <c:pt idx="5">
                  <c:v>7.7138281721190438</c:v>
                </c:pt>
                <c:pt idx="6">
                  <c:v>8.4438497333786025</c:v>
                </c:pt>
                <c:pt idx="7">
                  <c:v>8.6335759584894785</c:v>
                </c:pt>
                <c:pt idx="8">
                  <c:v>8.114402832122229</c:v>
                </c:pt>
                <c:pt idx="9">
                  <c:v>7.962747724228735</c:v>
                </c:pt>
                <c:pt idx="10">
                  <c:v>8.2358928407315499</c:v>
                </c:pt>
                <c:pt idx="11">
                  <c:v>8.2768994963871254</c:v>
                </c:pt>
                <c:pt idx="12">
                  <c:v>8.1169882827317821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52-4EE3-BA42-9AF2BA01C9A7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52-4EE3-BA42-9AF2BA01C9A7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8.3071684805739654</c:v>
                </c:pt>
                <c:pt idx="1">
                  <c:v>7.5730620891955018</c:v>
                </c:pt>
                <c:pt idx="2">
                  <c:v>7.2856591610677324</c:v>
                </c:pt>
                <c:pt idx="3">
                  <c:v>6.7759002394614374</c:v>
                </c:pt>
                <c:pt idx="4">
                  <c:v>6.9439102564102564</c:v>
                </c:pt>
                <c:pt idx="5">
                  <c:v>7.1152385313686937</c:v>
                </c:pt>
                <c:pt idx="6">
                  <c:v>7.5383412868191542</c:v>
                </c:pt>
                <c:pt idx="7">
                  <c:v>7.8744468190747581</c:v>
                </c:pt>
                <c:pt idx="8">
                  <c:v>7.2615313415951048</c:v>
                </c:pt>
                <c:pt idx="9">
                  <c:v>7.3794434384827978</c:v>
                </c:pt>
                <c:pt idx="10">
                  <c:v>7.5624564187645769</c:v>
                </c:pt>
                <c:pt idx="11">
                  <c:v>7.6502985407427593</c:v>
                </c:pt>
                <c:pt idx="12">
                  <c:v>7.4304103238841659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52-4EE3-BA42-9AF2BA01C9A7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52-4EE3-BA42-9AF2BA01C9A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8.3011123699660114</c:v>
                </c:pt>
                <c:pt idx="1">
                  <c:v>8.1789666526378326</c:v>
                </c:pt>
                <c:pt idx="2">
                  <c:v>7.4864847470716951</c:v>
                </c:pt>
                <c:pt idx="3">
                  <c:v>6.817497116232782</c:v>
                </c:pt>
                <c:pt idx="4">
                  <c:v>7.2586569343065692</c:v>
                </c:pt>
                <c:pt idx="5">
                  <c:v>7.1489987528531422</c:v>
                </c:pt>
                <c:pt idx="6">
                  <c:v>8.4821730950141117</c:v>
                </c:pt>
                <c:pt idx="7">
                  <c:v>8.01108209668174</c:v>
                </c:pt>
                <c:pt idx="8">
                  <c:v>7.6952673050069818</c:v>
                </c:pt>
                <c:pt idx="9">
                  <c:v>7.779149370829983</c:v>
                </c:pt>
                <c:pt idx="10">
                  <c:v>8.1975707936803399</c:v>
                </c:pt>
                <c:pt idx="11">
                  <c:v>8.0025941517806345</c:v>
                </c:pt>
                <c:pt idx="12">
                  <c:v>7.7809349022994709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52-4EE3-BA42-9AF2BA01C9A7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52-4EE3-BA42-9AF2BA01C9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152-4EE3-BA42-9AF2BA01C9A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9.2936143676727365</c:v>
                </c:pt>
                <c:pt idx="1">
                  <c:v>8.1201311092652038</c:v>
                </c:pt>
                <c:pt idx="2">
                  <c:v>7.895418856522757</c:v>
                </c:pt>
                <c:pt idx="3">
                  <c:v>7.473088004190676</c:v>
                </c:pt>
                <c:pt idx="4">
                  <c:v>7.3748725608744099</c:v>
                </c:pt>
                <c:pt idx="5">
                  <c:v>7.5855845256024095</c:v>
                </c:pt>
                <c:pt idx="6">
                  <c:v>8.1429656266053208</c:v>
                </c:pt>
                <c:pt idx="7">
                  <c:v>8.0382977830910889</c:v>
                </c:pt>
                <c:pt idx="12">
                  <c:v>7.9785825687944021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52-4EE3-BA42-9AF2BA01C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52-4EE3-BA42-9AF2BA01C9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52-4EE3-BA42-9AF2BA01C9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52-4EE3-BA42-9AF2BA01C9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52-4EE3-BA42-9AF2BA01C9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52-4EE3-BA42-9AF2BA01C9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52-4EE3-BA42-9AF2BA01C9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52-4EE3-BA42-9AF2BA01C9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52-4EE3-BA42-9AF2BA01C9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52-4EE3-BA42-9AF2BA01C9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52-4EE3-BA42-9AF2BA01C9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52-4EE3-BA42-9AF2BA01C9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52-4EE3-BA42-9AF2BA01C9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52-4EE3-BA42-9AF2BA01C9A7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0.99250199770672509</c:v>
                </c:pt>
                <c:pt idx="1">
                  <c:v>-5.8835543372628862E-2</c:v>
                </c:pt>
                <c:pt idx="2">
                  <c:v>0.4089341094510619</c:v>
                </c:pt>
                <c:pt idx="3">
                  <c:v>0.655590887957894</c:v>
                </c:pt>
                <c:pt idx="4">
                  <c:v>0.11621562656784068</c:v>
                </c:pt>
                <c:pt idx="5">
                  <c:v>0.43658577274926724</c:v>
                </c:pt>
                <c:pt idx="6">
                  <c:v>-0.3392074684087909</c:v>
                </c:pt>
                <c:pt idx="7">
                  <c:v>2.7215686409348905E-2</c:v>
                </c:pt>
                <c:pt idx="12">
                  <c:v>0.26936865548211308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52-4EE3-BA42-9AF2BA01C9A7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0.18162667829932211</c:v>
                </c:pt>
                <c:pt idx="1">
                  <c:v>-0.73517720721091884</c:v>
                </c:pt>
                <c:pt idx="2">
                  <c:v>0.3217465236868815</c:v>
                </c:pt>
                <c:pt idx="3">
                  <c:v>2.5470785845498334E-2</c:v>
                </c:pt>
                <c:pt idx="4">
                  <c:v>0.2739027468603874</c:v>
                </c:pt>
                <c:pt idx="5">
                  <c:v>-0.12824364651663434</c:v>
                </c:pt>
                <c:pt idx="6">
                  <c:v>-0.3008841067732817</c:v>
                </c:pt>
                <c:pt idx="7">
                  <c:v>-0.59527817539838956</c:v>
                </c:pt>
                <c:pt idx="12">
                  <c:v>-0.12423381326721472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52-4EE3-BA42-9AF2BA01C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96-4766-8610-DA68D560939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0.68040000000000012</c:v>
                </c:pt>
                <c:pt idx="1">
                  <c:v>0.6915</c:v>
                </c:pt>
                <c:pt idx="2">
                  <c:v>0.67079999999999995</c:v>
                </c:pt>
                <c:pt idx="3">
                  <c:v>0.61740000000000006</c:v>
                </c:pt>
                <c:pt idx="4">
                  <c:v>0.60009999999999997</c:v>
                </c:pt>
                <c:pt idx="5">
                  <c:v>0.67500000000000004</c:v>
                </c:pt>
                <c:pt idx="6">
                  <c:v>0.72970000000000002</c:v>
                </c:pt>
                <c:pt idx="7">
                  <c:v>0.76029999999999998</c:v>
                </c:pt>
                <c:pt idx="8">
                  <c:v>0.64760000000000006</c:v>
                </c:pt>
                <c:pt idx="9">
                  <c:v>0.65040000000000009</c:v>
                </c:pt>
                <c:pt idx="10">
                  <c:v>0.66639999999999999</c:v>
                </c:pt>
                <c:pt idx="11">
                  <c:v>0.67180000000000006</c:v>
                </c:pt>
                <c:pt idx="12">
                  <c:v>0.67192823926387557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96-4766-8610-DA68D5609398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96-4766-8610-DA68D5609398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</c:v>
                </c:pt>
                <c:pt idx="1">
                  <c:v>0.61280000000000001</c:v>
                </c:pt>
                <c:pt idx="2">
                  <c:v>0.65290000000000004</c:v>
                </c:pt>
                <c:pt idx="3">
                  <c:v>0.63419999999999999</c:v>
                </c:pt>
                <c:pt idx="4">
                  <c:v>0.5615</c:v>
                </c:pt>
                <c:pt idx="5">
                  <c:v>0.5746</c:v>
                </c:pt>
                <c:pt idx="6">
                  <c:v>0.70909999999999995</c:v>
                </c:pt>
                <c:pt idx="7">
                  <c:v>0.74010000000000009</c:v>
                </c:pt>
                <c:pt idx="8">
                  <c:v>0.63939999999999997</c:v>
                </c:pt>
                <c:pt idx="9">
                  <c:v>0.66269999999999996</c:v>
                </c:pt>
                <c:pt idx="10">
                  <c:v>0.66959999999999997</c:v>
                </c:pt>
                <c:pt idx="11">
                  <c:v>0.65170000000000006</c:v>
                </c:pt>
                <c:pt idx="12">
                  <c:v>0.63514820255836268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96-4766-8610-DA68D5609398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96-4766-8610-DA68D560939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0.66949999999999998</c:v>
                </c:pt>
                <c:pt idx="1">
                  <c:v>0.74250000000000005</c:v>
                </c:pt>
                <c:pt idx="2">
                  <c:v>0.70920000000000005</c:v>
                </c:pt>
                <c:pt idx="3">
                  <c:v>0.66839999999999999</c:v>
                </c:pt>
                <c:pt idx="4">
                  <c:v>0.58719999999999994</c:v>
                </c:pt>
                <c:pt idx="5">
                  <c:v>0.68279999999999996</c:v>
                </c:pt>
                <c:pt idx="6">
                  <c:v>0.75749999999999995</c:v>
                </c:pt>
                <c:pt idx="7">
                  <c:v>0.82290000000000008</c:v>
                </c:pt>
                <c:pt idx="8">
                  <c:v>0.6966</c:v>
                </c:pt>
                <c:pt idx="9">
                  <c:v>0.74870000000000003</c:v>
                </c:pt>
                <c:pt idx="10">
                  <c:v>0.73970000000000002</c:v>
                </c:pt>
                <c:pt idx="11">
                  <c:v>0.72120000000000006</c:v>
                </c:pt>
                <c:pt idx="12">
                  <c:v>0.71202240207954559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96-4766-8610-DA68D5609398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96-4766-8610-DA68D56093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696-4766-8610-DA68D560939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0.70660000000000001</c:v>
                </c:pt>
                <c:pt idx="1">
                  <c:v>0.74719999999999998</c:v>
                </c:pt>
                <c:pt idx="2">
                  <c:v>0.74159999999999993</c:v>
                </c:pt>
                <c:pt idx="3">
                  <c:v>0.69840000000000002</c:v>
                </c:pt>
                <c:pt idx="4">
                  <c:v>0.65599999999999992</c:v>
                </c:pt>
                <c:pt idx="5">
                  <c:v>0.7095999999999999</c:v>
                </c:pt>
                <c:pt idx="6">
                  <c:v>0.75879999999999992</c:v>
                </c:pt>
                <c:pt idx="7">
                  <c:v>0.79330000000000001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96-4766-8610-DA68D5609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96-4766-8610-DA68D56093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96-4766-8610-DA68D56093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96-4766-8610-DA68D56093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96-4766-8610-DA68D56093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96-4766-8610-DA68D56093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96-4766-8610-DA68D56093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96-4766-8610-DA68D56093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96-4766-8610-DA68D56093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96-4766-8610-DA68D56093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96-4766-8610-DA68D56093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96-4766-8610-DA68D56093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96-4766-8610-DA68D56093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96-4766-8610-DA68D5609398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5.5414488424197161E-2</c:v>
                </c:pt>
                <c:pt idx="1">
                  <c:v>6.3299663299662967E-3</c:v>
                </c:pt>
                <c:pt idx="2">
                  <c:v>4.5685279187817063E-2</c:v>
                </c:pt>
                <c:pt idx="3">
                  <c:v>4.4883303411131115E-2</c:v>
                </c:pt>
                <c:pt idx="4">
                  <c:v>0.11716621253406001</c:v>
                </c:pt>
                <c:pt idx="5">
                  <c:v>3.9250146455770185E-2</c:v>
                </c:pt>
                <c:pt idx="6">
                  <c:v>1.7161716171616437E-3</c:v>
                </c:pt>
                <c:pt idx="7">
                  <c:v>-3.5970348766557358E-2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96-4766-8610-DA68D5609398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3.8506760728982847E-2</c:v>
                </c:pt>
                <c:pt idx="1">
                  <c:v>8.054953000723053E-2</c:v>
                </c:pt>
                <c:pt idx="2">
                  <c:v>0.10554561717352406</c:v>
                </c:pt>
                <c:pt idx="3">
                  <c:v>0.13119533527696792</c:v>
                </c:pt>
                <c:pt idx="4">
                  <c:v>9.3151141476420563E-2</c:v>
                </c:pt>
                <c:pt idx="5">
                  <c:v>5.1259259259259116E-2</c:v>
                </c:pt>
                <c:pt idx="6">
                  <c:v>3.9879402494175542E-2</c:v>
                </c:pt>
                <c:pt idx="7">
                  <c:v>4.3403919505458521E-2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96-4766-8610-DA68D5609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64-46E0-AF0A-7629E7377A8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0.5212</c:v>
                </c:pt>
                <c:pt idx="1">
                  <c:v>0.61130000000000007</c:v>
                </c:pt>
                <c:pt idx="2">
                  <c:v>0.61539999999999995</c:v>
                </c:pt>
                <c:pt idx="3">
                  <c:v>0.59089999999999998</c:v>
                </c:pt>
                <c:pt idx="4">
                  <c:v>0.50259999999999994</c:v>
                </c:pt>
                <c:pt idx="5">
                  <c:v>0.50560000000000005</c:v>
                </c:pt>
                <c:pt idx="6">
                  <c:v>0.67879999999999996</c:v>
                </c:pt>
                <c:pt idx="7">
                  <c:v>0.67610000000000003</c:v>
                </c:pt>
                <c:pt idx="8">
                  <c:v>0.54090000000000005</c:v>
                </c:pt>
                <c:pt idx="9">
                  <c:v>0.57399999999999995</c:v>
                </c:pt>
                <c:pt idx="10">
                  <c:v>0.59920000000000007</c:v>
                </c:pt>
                <c:pt idx="11">
                  <c:v>0.56940000000000002</c:v>
                </c:pt>
                <c:pt idx="12">
                  <c:v>0.58211666666666662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64-46E0-AF0A-7629E7377A84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64-46E0-AF0A-7629E7377A8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0.59630000000000005</c:v>
                </c:pt>
                <c:pt idx="1">
                  <c:v>0.67659999999999998</c:v>
                </c:pt>
                <c:pt idx="2">
                  <c:v>0.64549999999999996</c:v>
                </c:pt>
                <c:pt idx="3">
                  <c:v>0.57799999999999996</c:v>
                </c:pt>
                <c:pt idx="4">
                  <c:v>0.47</c:v>
                </c:pt>
                <c:pt idx="5">
                  <c:v>0.59350000000000003</c:v>
                </c:pt>
                <c:pt idx="6">
                  <c:v>0.67799999999999994</c:v>
                </c:pt>
                <c:pt idx="7">
                  <c:v>0.70940000000000003</c:v>
                </c:pt>
                <c:pt idx="8">
                  <c:v>0.59689999999999999</c:v>
                </c:pt>
                <c:pt idx="9">
                  <c:v>0.67</c:v>
                </c:pt>
                <c:pt idx="10">
                  <c:v>0.68140000000000001</c:v>
                </c:pt>
                <c:pt idx="11">
                  <c:v>0.6583</c:v>
                </c:pt>
                <c:pt idx="12">
                  <c:v>0.62949166666666667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64-46E0-AF0A-7629E7377A84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64-46E0-AF0A-7629E7377A8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0.74950000000000006</c:v>
                </c:pt>
                <c:pt idx="2">
                  <c:v>0.70950000000000002</c:v>
                </c:pt>
                <c:pt idx="3">
                  <c:v>0.6765000000000001</c:v>
                </c:pt>
                <c:pt idx="4">
                  <c:v>0.63129999999999997</c:v>
                </c:pt>
                <c:pt idx="5">
                  <c:v>0.66439999999999999</c:v>
                </c:pt>
                <c:pt idx="6">
                  <c:v>0.72719999999999996</c:v>
                </c:pt>
                <c:pt idx="7">
                  <c:v>0.76439999999999997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64-46E0-AF0A-7629E7377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64-46E0-AF0A-7629E7377A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64-46E0-AF0A-7629E7377A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64-46E0-AF0A-7629E7377A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64-46E0-AF0A-7629E7377A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64-46E0-AF0A-7629E7377A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64-46E0-AF0A-7629E7377A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64-46E0-AF0A-7629E7377A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64-46E0-AF0A-7629E7377A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64-46E0-AF0A-7629E7377A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64-46E0-AF0A-7629E7377A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64-46E0-AF0A-7629E7377A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64-46E0-AF0A-7629E7377A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64-46E0-AF0A-7629E7377A84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0.16954553077310064</c:v>
                </c:pt>
                <c:pt idx="1">
                  <c:v>0.10774460537984054</c:v>
                </c:pt>
                <c:pt idx="2">
                  <c:v>9.9147947327653085E-2</c:v>
                </c:pt>
                <c:pt idx="3">
                  <c:v>0.17041522491349514</c:v>
                </c:pt>
                <c:pt idx="4">
                  <c:v>0.34319148936170207</c:v>
                </c:pt>
                <c:pt idx="5">
                  <c:v>0.11946082561078342</c:v>
                </c:pt>
                <c:pt idx="6">
                  <c:v>7.2566371681415998E-2</c:v>
                </c:pt>
                <c:pt idx="7">
                  <c:v>7.7530307301945323E-2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64-46E0-AF0A-7629E7377A84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7.923243577839667E-2</c:v>
                </c:pt>
                <c:pt idx="1">
                  <c:v>0.13046757164404243</c:v>
                </c:pt>
                <c:pt idx="2">
                  <c:v>0.10911364702204174</c:v>
                </c:pt>
                <c:pt idx="3">
                  <c:v>0.22045823561248445</c:v>
                </c:pt>
                <c:pt idx="4">
                  <c:v>0.1378875270367701</c:v>
                </c:pt>
                <c:pt idx="5">
                  <c:v>9.6912663034505409E-2</c:v>
                </c:pt>
                <c:pt idx="6">
                  <c:v>9.3040733503682471E-2</c:v>
                </c:pt>
                <c:pt idx="7">
                  <c:v>1.3658665959421779E-2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564-46E0-AF0A-7629E7377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6C-4637-B8F4-468DBBC48A0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0.4214</c:v>
                </c:pt>
                <c:pt idx="1">
                  <c:v>0.50490000000000002</c:v>
                </c:pt>
                <c:pt idx="2">
                  <c:v>0.54780000000000006</c:v>
                </c:pt>
                <c:pt idx="3">
                  <c:v>0.53639999999999999</c:v>
                </c:pt>
                <c:pt idx="4">
                  <c:v>0.43930000000000002</c:v>
                </c:pt>
                <c:pt idx="5">
                  <c:v>0.48880000000000001</c:v>
                </c:pt>
                <c:pt idx="6">
                  <c:v>0.58310000000000006</c:v>
                </c:pt>
                <c:pt idx="7">
                  <c:v>0.64</c:v>
                </c:pt>
                <c:pt idx="8">
                  <c:v>0.5534</c:v>
                </c:pt>
                <c:pt idx="9">
                  <c:v>0.54390000000000005</c:v>
                </c:pt>
                <c:pt idx="10">
                  <c:v>0.54380000000000006</c:v>
                </c:pt>
                <c:pt idx="11">
                  <c:v>0.55500000000000005</c:v>
                </c:pt>
                <c:pt idx="12">
                  <c:v>0.53259999999999996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C-4637-B8F4-468DBBC48A0B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6C-4637-B8F4-468DBBC48A0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0.61450000000000005</c:v>
                </c:pt>
                <c:pt idx="1">
                  <c:v>0.73510000000000009</c:v>
                </c:pt>
                <c:pt idx="2">
                  <c:v>0.74170000000000003</c:v>
                </c:pt>
                <c:pt idx="3">
                  <c:v>0.68030000000000002</c:v>
                </c:pt>
                <c:pt idx="4">
                  <c:v>0.54620000000000002</c:v>
                </c:pt>
                <c:pt idx="5">
                  <c:v>0.69129999999999991</c:v>
                </c:pt>
                <c:pt idx="6">
                  <c:v>0.74739999999999995</c:v>
                </c:pt>
                <c:pt idx="7">
                  <c:v>1.0290999999999999</c:v>
                </c:pt>
                <c:pt idx="8">
                  <c:v>0.73609999999999998</c:v>
                </c:pt>
                <c:pt idx="9">
                  <c:v>0.75290000000000001</c:v>
                </c:pt>
                <c:pt idx="10">
                  <c:v>0.76319999999999988</c:v>
                </c:pt>
                <c:pt idx="11">
                  <c:v>0.77870000000000006</c:v>
                </c:pt>
                <c:pt idx="12">
                  <c:v>0.73240000000000005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6C-4637-B8F4-468DBBC48A0B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6C-4637-B8F4-468DBBC48A0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0.48880000000000001</c:v>
                </c:pt>
                <c:pt idx="1">
                  <c:v>0.68310000000000004</c:v>
                </c:pt>
                <c:pt idx="2">
                  <c:v>0.67459999999999998</c:v>
                </c:pt>
                <c:pt idx="3">
                  <c:v>0.60350000000000004</c:v>
                </c:pt>
                <c:pt idx="4">
                  <c:v>0.51469999999999994</c:v>
                </c:pt>
                <c:pt idx="5">
                  <c:v>0.64480000000000004</c:v>
                </c:pt>
                <c:pt idx="6">
                  <c:v>0.70840000000000003</c:v>
                </c:pt>
                <c:pt idx="7">
                  <c:v>0.72909999999999997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6C-4637-B8F4-468DBBC48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6C-4637-B8F4-468DBBC48A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6C-4637-B8F4-468DBBC48A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6C-4637-B8F4-468DBBC48A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6C-4637-B8F4-468DBBC48A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6C-4637-B8F4-468DBBC48A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6C-4637-B8F4-468DBBC48A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6C-4637-B8F4-468DBBC48A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6C-4637-B8F4-468DBBC48A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6C-4637-B8F4-468DBBC48A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6C-4637-B8F4-468DBBC48A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6C-4637-B8F4-468DBBC48A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6C-4637-B8F4-468DBBC48A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6C-4637-B8F4-468DBBC48A0B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-0.20455655004068352</c:v>
                </c:pt>
                <c:pt idx="1">
                  <c:v>-7.0738675010202701E-2</c:v>
                </c:pt>
                <c:pt idx="2">
                  <c:v>-9.0467844141836395E-2</c:v>
                </c:pt>
                <c:pt idx="3">
                  <c:v>-0.11289137145377037</c:v>
                </c:pt>
                <c:pt idx="4">
                  <c:v>-5.7671182716953595E-2</c:v>
                </c:pt>
                <c:pt idx="5">
                  <c:v>-6.7264573991031251E-2</c:v>
                </c:pt>
                <c:pt idx="6">
                  <c:v>-5.2180893765052083E-2</c:v>
                </c:pt>
                <c:pt idx="7">
                  <c:v>-0.29151685939170147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6C-4637-B8F4-468DBBC48A0B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-0.26935724962630792</c:v>
                </c:pt>
                <c:pt idx="1">
                  <c:v>-5.5317383487761052E-2</c:v>
                </c:pt>
                <c:pt idx="2">
                  <c:v>-1.0415138624028208E-2</c:v>
                </c:pt>
                <c:pt idx="3">
                  <c:v>2.2881355932203418E-2</c:v>
                </c:pt>
                <c:pt idx="4">
                  <c:v>-6.6388536187194092E-2</c:v>
                </c:pt>
                <c:pt idx="5">
                  <c:v>-6.6994646216177123E-2</c:v>
                </c:pt>
                <c:pt idx="6">
                  <c:v>-2.6388125343595359E-2</c:v>
                </c:pt>
                <c:pt idx="7">
                  <c:v>0.20972291355566619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06C-4637-B8F4-468DBBC48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AE-4E2E-92FB-16D45D5C1C4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0.71530000000000005</c:v>
                </c:pt>
                <c:pt idx="1">
                  <c:v>0.7206999999999999</c:v>
                </c:pt>
                <c:pt idx="2">
                  <c:v>0.7026</c:v>
                </c:pt>
                <c:pt idx="3">
                  <c:v>0.68189999999999995</c:v>
                </c:pt>
                <c:pt idx="4">
                  <c:v>0.64370000000000005</c:v>
                </c:pt>
                <c:pt idx="5">
                  <c:v>0.74430000000000007</c:v>
                </c:pt>
                <c:pt idx="6">
                  <c:v>0.79430000000000012</c:v>
                </c:pt>
                <c:pt idx="7">
                  <c:v>0.76659999999999995</c:v>
                </c:pt>
                <c:pt idx="8">
                  <c:v>0.72840000000000005</c:v>
                </c:pt>
                <c:pt idx="9">
                  <c:v>0.71479999999999999</c:v>
                </c:pt>
                <c:pt idx="10">
                  <c:v>0.72719999999999996</c:v>
                </c:pt>
                <c:pt idx="11">
                  <c:v>0.72709999999999997</c:v>
                </c:pt>
                <c:pt idx="12">
                  <c:v>0.72226642087901427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AE-4E2E-92FB-16D45D5C1C43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AE-4E2E-92FB-16D45D5C1C43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0.4824</c:v>
                </c:pt>
                <c:pt idx="1">
                  <c:v>0.61399999999999999</c:v>
                </c:pt>
                <c:pt idx="2">
                  <c:v>0.68430000000000002</c:v>
                </c:pt>
                <c:pt idx="3">
                  <c:v>0.66879999999999995</c:v>
                </c:pt>
                <c:pt idx="4">
                  <c:v>0.61009999999999998</c:v>
                </c:pt>
                <c:pt idx="5">
                  <c:v>0.63009999999999999</c:v>
                </c:pt>
                <c:pt idx="6">
                  <c:v>0.73349999999999993</c:v>
                </c:pt>
                <c:pt idx="7">
                  <c:v>0.79159999999999997</c:v>
                </c:pt>
                <c:pt idx="8">
                  <c:v>0.71860000000000002</c:v>
                </c:pt>
                <c:pt idx="9">
                  <c:v>0.73419999999999996</c:v>
                </c:pt>
                <c:pt idx="10">
                  <c:v>0.72659999999999991</c:v>
                </c:pt>
                <c:pt idx="11">
                  <c:v>0.71829999999999994</c:v>
                </c:pt>
                <c:pt idx="12">
                  <c:v>0.67828567936803452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AE-4E2E-92FB-16D45D5C1C43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AE-4E2E-92FB-16D45D5C1C4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0.72840000000000005</c:v>
                </c:pt>
                <c:pt idx="1">
                  <c:v>0.80059999999999998</c:v>
                </c:pt>
                <c:pt idx="2">
                  <c:v>0.76540000000000008</c:v>
                </c:pt>
                <c:pt idx="3">
                  <c:v>0.74760000000000004</c:v>
                </c:pt>
                <c:pt idx="4">
                  <c:v>0.68819999999999992</c:v>
                </c:pt>
                <c:pt idx="5">
                  <c:v>0.7591</c:v>
                </c:pt>
                <c:pt idx="6">
                  <c:v>0.82590000000000008</c:v>
                </c:pt>
                <c:pt idx="7">
                  <c:v>0.92049999999999998</c:v>
                </c:pt>
                <c:pt idx="8">
                  <c:v>0.77829999999999999</c:v>
                </c:pt>
                <c:pt idx="9">
                  <c:v>0.8165</c:v>
                </c:pt>
                <c:pt idx="10">
                  <c:v>0.78749999999999998</c:v>
                </c:pt>
                <c:pt idx="11">
                  <c:v>0.77560000000000007</c:v>
                </c:pt>
                <c:pt idx="12">
                  <c:v>0.78253357023995396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AE-4E2E-92FB-16D45D5C1C43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AE-4E2E-92FB-16D45D5C1C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0AE-4E2E-92FB-16D45D5C1C4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0.71409999999999996</c:v>
                </c:pt>
                <c:pt idx="1">
                  <c:v>0.79409999999999992</c:v>
                </c:pt>
                <c:pt idx="2">
                  <c:v>0.76760000000000006</c:v>
                </c:pt>
                <c:pt idx="3">
                  <c:v>0.71609999999999996</c:v>
                </c:pt>
                <c:pt idx="4">
                  <c:v>0.67500000000000004</c:v>
                </c:pt>
                <c:pt idx="5">
                  <c:v>0.74480000000000002</c:v>
                </c:pt>
                <c:pt idx="6">
                  <c:v>0.78220000000000001</c:v>
                </c:pt>
                <c:pt idx="7">
                  <c:v>0.81459999999999999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AE-4E2E-92FB-16D45D5C1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AE-4E2E-92FB-16D45D5C1C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AE-4E2E-92FB-16D45D5C1C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AE-4E2E-92FB-16D45D5C1C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AE-4E2E-92FB-16D45D5C1C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AE-4E2E-92FB-16D45D5C1C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AE-4E2E-92FB-16D45D5C1C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AE-4E2E-92FB-16D45D5C1C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AE-4E2E-92FB-16D45D5C1C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AE-4E2E-92FB-16D45D5C1C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AE-4E2E-92FB-16D45D5C1C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AE-4E2E-92FB-16D45D5C1C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AE-4E2E-92FB-16D45D5C1C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AE-4E2E-92FB-16D45D5C1C43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-1.9632070291048964E-2</c:v>
                </c:pt>
                <c:pt idx="1">
                  <c:v>-8.1189108168874258E-3</c:v>
                </c:pt>
                <c:pt idx="2">
                  <c:v>2.8743140841389625E-3</c:v>
                </c:pt>
                <c:pt idx="3">
                  <c:v>-4.2134831460674316E-2</c:v>
                </c:pt>
                <c:pt idx="4">
                  <c:v>-1.9180470793373816E-2</c:v>
                </c:pt>
                <c:pt idx="5">
                  <c:v>-1.8838097747332361E-2</c:v>
                </c:pt>
                <c:pt idx="6">
                  <c:v>-5.2911974815353036E-2</c:v>
                </c:pt>
                <c:pt idx="7">
                  <c:v>-0.11504617055947852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AE-4E2E-92FB-16D45D5C1C43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-1.6776177827486638E-3</c:v>
                </c:pt>
                <c:pt idx="1">
                  <c:v>0.10184542805605656</c:v>
                </c:pt>
                <c:pt idx="2">
                  <c:v>9.251352120694567E-2</c:v>
                </c:pt>
                <c:pt idx="3">
                  <c:v>5.0153981522217395E-2</c:v>
                </c:pt>
                <c:pt idx="4">
                  <c:v>4.8625135932887975E-2</c:v>
                </c:pt>
                <c:pt idx="5">
                  <c:v>6.7177213489166832E-4</c:v>
                </c:pt>
                <c:pt idx="6">
                  <c:v>-1.5233538965126692E-2</c:v>
                </c:pt>
                <c:pt idx="7">
                  <c:v>6.2614140360031323E-2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AE-4E2E-92FB-16D45D5C1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48-4A1B-8897-DBA973915EE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0.73290000000000011</c:v>
                </c:pt>
                <c:pt idx="1">
                  <c:v>0.7198</c:v>
                </c:pt>
                <c:pt idx="2">
                  <c:v>0.71050000000000002</c:v>
                </c:pt>
                <c:pt idx="3">
                  <c:v>0.71689999999999998</c:v>
                </c:pt>
                <c:pt idx="4">
                  <c:v>0.67830000000000001</c:v>
                </c:pt>
                <c:pt idx="5">
                  <c:v>0.76419999999999999</c:v>
                </c:pt>
                <c:pt idx="6">
                  <c:v>0.81930000000000003</c:v>
                </c:pt>
                <c:pt idx="7">
                  <c:v>0.82900000000000007</c:v>
                </c:pt>
                <c:pt idx="8">
                  <c:v>0.7903</c:v>
                </c:pt>
                <c:pt idx="9">
                  <c:v>0.78520000000000001</c:v>
                </c:pt>
                <c:pt idx="10">
                  <c:v>0.76390000000000002</c:v>
                </c:pt>
                <c:pt idx="11">
                  <c:v>0.75840000000000007</c:v>
                </c:pt>
                <c:pt idx="12">
                  <c:v>0.75608425132318868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48-4A1B-8897-DBA973915EE7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48-4A1B-8897-DBA973915EE7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0.50350000000000006</c:v>
                </c:pt>
                <c:pt idx="1">
                  <c:v>0.65469999999999995</c:v>
                </c:pt>
                <c:pt idx="2">
                  <c:v>0.74419999999999997</c:v>
                </c:pt>
                <c:pt idx="3">
                  <c:v>0.7228</c:v>
                </c:pt>
                <c:pt idx="4">
                  <c:v>0.67019999999999991</c:v>
                </c:pt>
                <c:pt idx="5">
                  <c:v>0.68610000000000004</c:v>
                </c:pt>
                <c:pt idx="6">
                  <c:v>0.79299999999999993</c:v>
                </c:pt>
                <c:pt idx="7">
                  <c:v>0.85159999999999991</c:v>
                </c:pt>
                <c:pt idx="8">
                  <c:v>0.78400000000000003</c:v>
                </c:pt>
                <c:pt idx="9">
                  <c:v>0.80959999999999999</c:v>
                </c:pt>
                <c:pt idx="10">
                  <c:v>0.79900000000000004</c:v>
                </c:pt>
                <c:pt idx="11">
                  <c:v>0.78290000000000004</c:v>
                </c:pt>
                <c:pt idx="12">
                  <c:v>0.73516921989137307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48-4A1B-8897-DBA973915EE7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48-4A1B-8897-DBA973915EE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0.77359999999999995</c:v>
                </c:pt>
                <c:pt idx="1">
                  <c:v>0.82489999999999997</c:v>
                </c:pt>
                <c:pt idx="2">
                  <c:v>0.7742</c:v>
                </c:pt>
                <c:pt idx="3">
                  <c:v>0.77370000000000005</c:v>
                </c:pt>
                <c:pt idx="4">
                  <c:v>0.7340000000000001</c:v>
                </c:pt>
                <c:pt idx="5">
                  <c:v>0.78079999999999994</c:v>
                </c:pt>
                <c:pt idx="6">
                  <c:v>0.85099999999999998</c:v>
                </c:pt>
                <c:pt idx="7">
                  <c:v>0.88569999999999993</c:v>
                </c:pt>
                <c:pt idx="8">
                  <c:v>0.79090000000000005</c:v>
                </c:pt>
                <c:pt idx="9">
                  <c:v>0.83700000000000008</c:v>
                </c:pt>
                <c:pt idx="10">
                  <c:v>0.79700000000000004</c:v>
                </c:pt>
                <c:pt idx="11">
                  <c:v>0.77450000000000008</c:v>
                </c:pt>
                <c:pt idx="12">
                  <c:v>0.79979831270382273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48-4A1B-8897-DBA973915EE7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48-4A1B-8897-DBA973915E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448-4A1B-8897-DBA973915EE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0.8014</c:v>
                </c:pt>
                <c:pt idx="1">
                  <c:v>0.83599999999999997</c:v>
                </c:pt>
                <c:pt idx="2">
                  <c:v>0.80279999999999996</c:v>
                </c:pt>
                <c:pt idx="3">
                  <c:v>0.75859999999999994</c:v>
                </c:pt>
                <c:pt idx="4">
                  <c:v>0.73549999999999993</c:v>
                </c:pt>
                <c:pt idx="5">
                  <c:v>0.78249999999999997</c:v>
                </c:pt>
                <c:pt idx="6">
                  <c:v>0.80819999999999992</c:v>
                </c:pt>
                <c:pt idx="7">
                  <c:v>0.8448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48-4A1B-8897-DBA973915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48-4A1B-8897-DBA973915E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48-4A1B-8897-DBA973915E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48-4A1B-8897-DBA973915E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48-4A1B-8897-DBA973915E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48-4A1B-8897-DBA973915E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48-4A1B-8897-DBA973915E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48-4A1B-8897-DBA973915E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48-4A1B-8897-DBA973915E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48-4A1B-8897-DBA973915E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48-4A1B-8897-DBA973915E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48-4A1B-8897-DBA973915E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48-4A1B-8897-DBA973915E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48-4A1B-8897-DBA973915EE7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3.5935884177869859E-2</c:v>
                </c:pt>
                <c:pt idx="1">
                  <c:v>1.3456176506243089E-2</c:v>
                </c:pt>
                <c:pt idx="2">
                  <c:v>3.6941358822009773E-2</c:v>
                </c:pt>
                <c:pt idx="3">
                  <c:v>-1.9516608504588473E-2</c:v>
                </c:pt>
                <c:pt idx="4">
                  <c:v>2.043596730245012E-3</c:v>
                </c:pt>
                <c:pt idx="5">
                  <c:v>2.1772540983606703E-3</c:v>
                </c:pt>
                <c:pt idx="6">
                  <c:v>-5.0293772032902528E-2</c:v>
                </c:pt>
                <c:pt idx="7">
                  <c:v>-4.6178164163938051E-2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48-4A1B-8897-DBA973915EE7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9.3464319825351083E-2</c:v>
                </c:pt>
                <c:pt idx="1">
                  <c:v>0.16143373159210883</c:v>
                </c:pt>
                <c:pt idx="2">
                  <c:v>0.12990851513018997</c:v>
                </c:pt>
                <c:pt idx="3">
                  <c:v>5.8167108383317068E-2</c:v>
                </c:pt>
                <c:pt idx="4">
                  <c:v>8.4328468229396991E-2</c:v>
                </c:pt>
                <c:pt idx="5">
                  <c:v>2.3946610834860049E-2</c:v>
                </c:pt>
                <c:pt idx="6">
                  <c:v>-1.3548150860490771E-2</c:v>
                </c:pt>
                <c:pt idx="7">
                  <c:v>1.9059107358262883E-2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48-4A1B-8897-DBA973915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46271</c:v>
                </c:pt>
                <c:pt idx="1">
                  <c:v>28699</c:v>
                </c:pt>
                <c:pt idx="2">
                  <c:v>8682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51-46FC-86D4-96FA56462E1A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43579</c:v>
                </c:pt>
                <c:pt idx="1">
                  <c:v>25255</c:v>
                </c:pt>
                <c:pt idx="2">
                  <c:v>11518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51-46FC-86D4-96FA56462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F51-46FC-86D4-96FA56462E1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F51-46FC-86D4-96FA56462E1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F51-46FC-86D4-96FA56462E1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51-46FC-86D4-96FA56462E1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51-46FC-86D4-96FA56462E1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51-46FC-86D4-96FA56462E1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51-46FC-86D4-96FA56462E1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51-46FC-86D4-96FA56462E1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51-46FC-86D4-96FA56462E1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0.54235115491835917</c:v>
                </c:pt>
                <c:pt idx="1">
                  <c:v>0.31430455993628037</c:v>
                </c:pt>
                <c:pt idx="2">
                  <c:v>0.14334428514536041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F51-46FC-86D4-96FA56462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51-46FC-86D4-96FA56462E1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51-46FC-86D4-96FA56462E1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51-46FC-86D4-96FA56462E1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51-46FC-86D4-96FA56462E1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51-46FC-86D4-96FA56462E1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51-46FC-86D4-96FA56462E1A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51-46FC-86D4-96FA56462E1A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51-46FC-86D4-96FA56462E1A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51-46FC-86D4-96FA56462E1A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51-46FC-86D4-96FA56462E1A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51-46FC-86D4-96FA56462E1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51-46FC-86D4-96FA56462E1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-5.8178988999589398E-2</c:v>
                </c:pt>
                <c:pt idx="1">
                  <c:v>-0.12000418133035995</c:v>
                </c:pt>
                <c:pt idx="2">
                  <c:v>0.32665284496659752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51-46FC-86D4-96FA56462E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57-4565-A29A-BD835DFD36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4980</c:v>
                </c:pt>
                <c:pt idx="1">
                  <c:v>4900</c:v>
                </c:pt>
                <c:pt idx="2">
                  <c:v>5593</c:v>
                </c:pt>
                <c:pt idx="3">
                  <c:v>4923</c:v>
                </c:pt>
                <c:pt idx="4">
                  <c:v>3457</c:v>
                </c:pt>
                <c:pt idx="5">
                  <c:v>3787</c:v>
                </c:pt>
                <c:pt idx="6">
                  <c:v>4181</c:v>
                </c:pt>
                <c:pt idx="7">
                  <c:v>3234</c:v>
                </c:pt>
                <c:pt idx="8">
                  <c:v>3786</c:v>
                </c:pt>
                <c:pt idx="9">
                  <c:v>4319</c:v>
                </c:pt>
                <c:pt idx="10">
                  <c:v>5242</c:v>
                </c:pt>
                <c:pt idx="11">
                  <c:v>3999</c:v>
                </c:pt>
                <c:pt idx="12">
                  <c:v>52401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57-4565-A29A-BD835DFD36F7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57-4565-A29A-BD835DFD36F7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3124</c:v>
                </c:pt>
                <c:pt idx="1">
                  <c:v>3140</c:v>
                </c:pt>
                <c:pt idx="2">
                  <c:v>3797</c:v>
                </c:pt>
                <c:pt idx="3">
                  <c:v>3884</c:v>
                </c:pt>
                <c:pt idx="4">
                  <c:v>1871</c:v>
                </c:pt>
                <c:pt idx="5">
                  <c:v>2403</c:v>
                </c:pt>
                <c:pt idx="6">
                  <c:v>2941</c:v>
                </c:pt>
                <c:pt idx="7">
                  <c:v>2558</c:v>
                </c:pt>
                <c:pt idx="8">
                  <c:v>2665</c:v>
                </c:pt>
                <c:pt idx="9">
                  <c:v>3276</c:v>
                </c:pt>
                <c:pt idx="10">
                  <c:v>4655</c:v>
                </c:pt>
                <c:pt idx="11">
                  <c:v>4758</c:v>
                </c:pt>
                <c:pt idx="12">
                  <c:v>39072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57-4565-A29A-BD835DFD36F7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57-4565-A29A-BD835DFD36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4168</c:v>
                </c:pt>
                <c:pt idx="1">
                  <c:v>4770</c:v>
                </c:pt>
                <c:pt idx="2">
                  <c:v>4902</c:v>
                </c:pt>
                <c:pt idx="3">
                  <c:v>3848</c:v>
                </c:pt>
                <c:pt idx="4">
                  <c:v>2095</c:v>
                </c:pt>
                <c:pt idx="5">
                  <c:v>3004</c:v>
                </c:pt>
                <c:pt idx="6">
                  <c:v>2534</c:v>
                </c:pt>
                <c:pt idx="7">
                  <c:v>3156</c:v>
                </c:pt>
                <c:pt idx="8">
                  <c:v>3076</c:v>
                </c:pt>
                <c:pt idx="9">
                  <c:v>3785</c:v>
                </c:pt>
                <c:pt idx="10">
                  <c:v>4820</c:v>
                </c:pt>
                <c:pt idx="11">
                  <c:v>4975</c:v>
                </c:pt>
                <c:pt idx="12">
                  <c:v>45133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57-4565-A29A-BD835DFD36F7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57-4565-A29A-BD835DFD36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157-4565-A29A-BD835DFD36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4030</c:v>
                </c:pt>
                <c:pt idx="1">
                  <c:v>4864</c:v>
                </c:pt>
                <c:pt idx="2">
                  <c:v>5123</c:v>
                </c:pt>
                <c:pt idx="3">
                  <c:v>3449</c:v>
                </c:pt>
                <c:pt idx="4">
                  <c:v>2729</c:v>
                </c:pt>
                <c:pt idx="5">
                  <c:v>2187</c:v>
                </c:pt>
                <c:pt idx="6">
                  <c:v>2455</c:v>
                </c:pt>
                <c:pt idx="7">
                  <c:v>3085</c:v>
                </c:pt>
                <c:pt idx="12">
                  <c:v>27922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57-4565-A29A-BD835DFD3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5157-4565-A29A-BD835DFD36F7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536</c:v>
                      </c:pt>
                      <c:pt idx="1">
                        <c:v>587</c:v>
                      </c:pt>
                      <c:pt idx="2">
                        <c:v>734</c:v>
                      </c:pt>
                      <c:pt idx="3">
                        <c:v>547</c:v>
                      </c:pt>
                      <c:pt idx="4">
                        <c:v>771</c:v>
                      </c:pt>
                      <c:pt idx="5">
                        <c:v>777</c:v>
                      </c:pt>
                      <c:pt idx="6">
                        <c:v>1389</c:v>
                      </c:pt>
                      <c:pt idx="7">
                        <c:v>1244</c:v>
                      </c:pt>
                      <c:pt idx="8">
                        <c:v>2765</c:v>
                      </c:pt>
                      <c:pt idx="9">
                        <c:v>3944</c:v>
                      </c:pt>
                      <c:pt idx="10">
                        <c:v>4559</c:v>
                      </c:pt>
                      <c:pt idx="11">
                        <c:v>3993</c:v>
                      </c:pt>
                      <c:pt idx="12">
                        <c:v>21846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5157-4565-A29A-BD835DFD36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57-4565-A29A-BD835DFD36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57-4565-A29A-BD835DFD36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57-4565-A29A-BD835DFD36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57-4565-A29A-BD835DFD36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57-4565-A29A-BD835DFD36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57-4565-A29A-BD835DFD36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57-4565-A29A-BD835DFD36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57-4565-A29A-BD835DFD36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57-4565-A29A-BD835DFD36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57-4565-A29A-BD835DFD36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57-4565-A29A-BD835DFD36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57-4565-A29A-BD835DFD36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57-4565-A29A-BD835DFD36F7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-3.3109404990403046E-2</c:v>
                </c:pt>
                <c:pt idx="1">
                  <c:v>1.9706498951781892E-2</c:v>
                </c:pt>
                <c:pt idx="2">
                  <c:v>4.5083639330885328E-2</c:v>
                </c:pt>
                <c:pt idx="3">
                  <c:v>-0.1036902286902287</c:v>
                </c:pt>
                <c:pt idx="4">
                  <c:v>0.30262529832935559</c:v>
                </c:pt>
                <c:pt idx="5">
                  <c:v>-0.27197070572569904</c:v>
                </c:pt>
                <c:pt idx="6">
                  <c:v>-3.1176006314127869E-2</c:v>
                </c:pt>
                <c:pt idx="7">
                  <c:v>-2.249683143219261E-2</c:v>
                </c:pt>
                <c:pt idx="12">
                  <c:v>-1.948941250834002E-2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57-4565-A29A-BD835DFD36F7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-0.19076305220883538</c:v>
                </c:pt>
                <c:pt idx="1">
                  <c:v>-7.3469387755101812E-3</c:v>
                </c:pt>
                <c:pt idx="2">
                  <c:v>-8.4033613445378186E-2</c:v>
                </c:pt>
                <c:pt idx="3">
                  <c:v>-0.29941092829575466</c:v>
                </c:pt>
                <c:pt idx="4">
                  <c:v>-0.21058721434770034</c:v>
                </c:pt>
                <c:pt idx="5">
                  <c:v>-0.42249801954053345</c:v>
                </c:pt>
                <c:pt idx="6">
                  <c:v>-0.41281989954556331</c:v>
                </c:pt>
                <c:pt idx="7">
                  <c:v>-4.6072974644403186E-2</c:v>
                </c:pt>
                <c:pt idx="12">
                  <c:v>-0.20348024532876907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157-4565-A29A-BD835DFD3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113-4691-97AD-FED6B83392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113-4691-97AD-FED6B833929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113-4691-97AD-FED6B83392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113-4691-97AD-FED6B833929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113-4691-97AD-FED6B833929C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13-4691-97AD-FED6B833929C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13-4691-97AD-FED6B833929C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13-4691-97AD-FED6B833929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13-4691-97AD-FED6B833929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13-4691-97AD-FED6B833929C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13-4691-97AD-FED6B83392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43579</c:v>
                </c:pt>
                <c:pt idx="1">
                  <c:v>25255</c:v>
                </c:pt>
                <c:pt idx="2">
                  <c:v>11518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113-4691-97AD-FED6B8339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A9-407F-95F3-0251443FB4F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9-407F-95F3-0251443FB4F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9-407F-95F3-0251443FB4F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9-407F-95F3-0251443FB4F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9-407F-95F3-0251443FB4F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9-407F-95F3-0251443FB4F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9-407F-95F3-0251443FB4F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A9-407F-95F3-0251443FB4F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A9-407F-95F3-0251443FB4F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A9-407F-95F3-0251443FB4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CA9-407F-95F3-0251443FB4F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A9-407F-95F3-0251443FB4F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A9-407F-95F3-0251443FB4F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A9-407F-95F3-0251443FB4F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A9-407F-95F3-0251443FB4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CA9-407F-95F3-0251443FB4F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CA9-407F-95F3-0251443FB4F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A9-407F-95F3-0251443FB4F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A9-407F-95F3-0251443FB4F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A9-407F-95F3-0251443FB4F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A9-407F-95F3-0251443FB4F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A9-407F-95F3-0251443FB4F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A9-407F-95F3-0251443FB4F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A9-407F-95F3-0251443FB4F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A9-407F-95F3-0251443FB4F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A9-407F-95F3-0251443FB4F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A9-407F-95F3-0251443FB4F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A9-407F-95F3-0251443FB4F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A9-407F-95F3-0251443FB4F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A9-407F-95F3-0251443FB4F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A9-407F-95F3-0251443FB4F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A9-407F-95F3-0251443FB4F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A9-407F-95F3-0251443FB4F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CA9-407F-95F3-0251443FB4F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CA9-407F-95F3-0251443FB4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CA9-407F-95F3-0251443FB4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CA9-407F-95F3-0251443FB4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CA9-407F-95F3-0251443FB4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CA9-407F-95F3-0251443FB4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CA9-407F-95F3-0251443FB4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CA9-407F-95F3-0251443FB4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CA9-407F-95F3-0251443FB4F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CA9-407F-95F3-0251443FB4F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CA9-407F-95F3-0251443FB4F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CA9-407F-95F3-0251443FB4F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CA9-407F-95F3-0251443FB4F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CA9-407F-95F3-0251443FB4F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CA9-407F-95F3-0251443FB4F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CA9-407F-95F3-0251443FB4F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CA9-407F-95F3-0251443FB4F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A9-407F-95F3-0251443FB4F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CA9-407F-95F3-0251443FB4F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CA9-407F-95F3-0251443FB4F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CA9-407F-95F3-0251443FB4F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CA9-407F-95F3-0251443FB4F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CA9-407F-95F3-0251443FB4F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CA9-407F-95F3-0251443FB4F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CA9-407F-95F3-0251443FB4F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CA9-407F-95F3-0251443FB4F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CA9-407F-95F3-0251443FB4F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CA9-407F-95F3-0251443FB4F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CA9-407F-95F3-0251443FB4F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CA9-407F-95F3-0251443FB4F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CA9-407F-95F3-0251443FB4F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CA9-407F-95F3-0251443FB4F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CA9-407F-95F3-0251443FB4F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CA9-407F-95F3-0251443FB4F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CA9-407F-95F3-0251443FB4F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CA9-407F-95F3-0251443FB4F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CA9-407F-95F3-0251443FB4F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CA9-407F-95F3-0251443FB4F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CA9-407F-95F3-0251443FB4F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CA9-407F-95F3-0251443FB4F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CA9-407F-95F3-0251443FB4F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CA9-407F-95F3-0251443FB4F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CA9-407F-95F3-0251443FB4F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CA9-407F-95F3-0251443FB4F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CA9-407F-95F3-0251443FB4F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CA9-407F-95F3-0251443FB4F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CA9-407F-95F3-0251443FB4F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CA9-407F-95F3-0251443FB4F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CA9-407F-95F3-0251443FB4F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CA9-407F-95F3-0251443FB4F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CA9-407F-95F3-0251443FB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DD7-4AFB-B963-F54CC63FF2A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DD7-4AFB-B963-F54CC63FF2A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D7-4AFB-B963-F54CC63FF2A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D7-4AFB-B963-F54CC63FF2A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22023</c:v>
                </c:pt>
                <c:pt idx="1">
                  <c:v>33320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D7-4AFB-B963-F54CC63FF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14605</c:v>
                </c:pt>
                <c:pt idx="1">
                  <c:v>3720</c:v>
                </c:pt>
                <c:pt idx="2">
                  <c:v>10885</c:v>
                </c:pt>
                <c:pt idx="3">
                  <c:v>12512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5-4217-9E5F-F6065E3F8E47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56389</c:v>
                </c:pt>
                <c:pt idx="1">
                  <c:v>19496</c:v>
                </c:pt>
                <c:pt idx="2">
                  <c:v>36893</c:v>
                </c:pt>
                <c:pt idx="3">
                  <c:v>27263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D5-4217-9E5F-F6065E3F8E47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55343</c:v>
                </c:pt>
                <c:pt idx="1">
                  <c:v>22023</c:v>
                </c:pt>
                <c:pt idx="2">
                  <c:v>33320</c:v>
                </c:pt>
                <c:pt idx="3">
                  <c:v>25009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D5-4217-9E5F-F6065E3F8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-1.8549717143414468E-2</c:v>
                </c:pt>
                <c:pt idx="1">
                  <c:v>0.12961633155519081</c:v>
                </c:pt>
                <c:pt idx="2">
                  <c:v>-9.6847640473802565E-2</c:v>
                </c:pt>
                <c:pt idx="3">
                  <c:v>-8.2676154495103238E-2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D5-4217-9E5F-F6065E3F8E47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-2.1499672907936862E-2</c:v>
                </c:pt>
                <c:pt idx="1">
                  <c:v>1.1644226044226045</c:v>
                </c:pt>
                <c:pt idx="2">
                  <c:v>-0.28164884442911353</c:v>
                </c:pt>
                <c:pt idx="3">
                  <c:v>-0.28953722905599277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D5-4217-9E5F-F6065E3F8E47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0.37596841477949938</c:v>
                </c:pt>
                <c:pt idx="1">
                  <c:v>5.9799612634088201E-2</c:v>
                </c:pt>
                <c:pt idx="2">
                  <c:v>0.31616880214541121</c:v>
                </c:pt>
                <c:pt idx="3">
                  <c:v>0.62403158522050062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D5-4217-9E5F-F6065E3F8E47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0.68875696933492636</c:v>
                </c:pt>
                <c:pt idx="1">
                  <c:v>0.27408154121863798</c:v>
                </c:pt>
                <c:pt idx="2">
                  <c:v>0.41467542811628832</c:v>
                </c:pt>
                <c:pt idx="3">
                  <c:v>0.31124303066507369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D5-4217-9E5F-F6065E3F8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460-430C-B8C6-4B78CA83F2F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60-430C-B8C6-4B78CA83F2F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60-430C-B8C6-4B78CA83F2F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60-430C-B8C6-4B78CA83F2F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6736</c:v>
                </c:pt>
                <c:pt idx="1">
                  <c:v>26211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60-430C-B8C6-4B78CA83F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11872</c:v>
                </c:pt>
                <c:pt idx="1">
                  <c:v>2353</c:v>
                </c:pt>
                <c:pt idx="2">
                  <c:v>9519</c:v>
                </c:pt>
                <c:pt idx="3">
                  <c:v>3202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44-494C-BE12-730A617B24C4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36385</c:v>
                </c:pt>
                <c:pt idx="1">
                  <c:v>8863</c:v>
                </c:pt>
                <c:pt idx="2">
                  <c:v>27522</c:v>
                </c:pt>
                <c:pt idx="3">
                  <c:v>9886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44-494C-BE12-730A617B24C4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32947</c:v>
                </c:pt>
                <c:pt idx="1">
                  <c:v>6736</c:v>
                </c:pt>
                <c:pt idx="2">
                  <c:v>26211</c:v>
                </c:pt>
                <c:pt idx="3">
                  <c:v>10632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44-494C-BE12-730A617B2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-9.4489487426137164E-2</c:v>
                </c:pt>
                <c:pt idx="1">
                  <c:v>-0.23998646056639961</c:v>
                </c:pt>
                <c:pt idx="2">
                  <c:v>-4.7634619577065607E-2</c:v>
                </c:pt>
                <c:pt idx="3">
                  <c:v>7.5460246813675802E-2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44-494C-BE12-730A617B24C4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-0.25319038012557515</c:v>
                </c:pt>
                <c:pt idx="1">
                  <c:v>0.72364380757420665</c:v>
                </c:pt>
                <c:pt idx="2">
                  <c:v>-0.34813101544430347</c:v>
                </c:pt>
                <c:pt idx="3">
                  <c:v>8.6450030656039178E-2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44-494C-BE12-730A617B24C4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0.71986450520203238</c:v>
                </c:pt>
                <c:pt idx="1">
                  <c:v>3.6438422453423665E-2</c:v>
                </c:pt>
                <c:pt idx="2">
                  <c:v>0.68342608274860872</c:v>
                </c:pt>
                <c:pt idx="3">
                  <c:v>0.28013549479796757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44-494C-BE12-730A617B24C4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0.75602928015787418</c:v>
                </c:pt>
                <c:pt idx="1">
                  <c:v>0.15456986163060191</c:v>
                </c:pt>
                <c:pt idx="2">
                  <c:v>0.60145941852727236</c:v>
                </c:pt>
                <c:pt idx="3">
                  <c:v>0.24397071984212579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44-494C-BE12-730A617B2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85F-45E0-AB0F-B8C66A252376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5F-45E0-AB0F-B8C66A252376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5F-45E0-AB0F-B8C66A252376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5F-45E0-AB0F-B8C66A25237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15287</c:v>
                </c:pt>
                <c:pt idx="1">
                  <c:v>7109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5F-45E0-AB0F-B8C66A252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2733</c:v>
                </c:pt>
                <c:pt idx="1">
                  <c:v>1367</c:v>
                </c:pt>
                <c:pt idx="2">
                  <c:v>1366</c:v>
                </c:pt>
                <c:pt idx="3">
                  <c:v>9310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2-4894-ADD0-B8D56FE566D7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20004</c:v>
                </c:pt>
                <c:pt idx="1">
                  <c:v>10633</c:v>
                </c:pt>
                <c:pt idx="2">
                  <c:v>9371</c:v>
                </c:pt>
                <c:pt idx="3">
                  <c:v>17377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12-4894-ADD0-B8D56FE566D7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22396</c:v>
                </c:pt>
                <c:pt idx="1">
                  <c:v>15287</c:v>
                </c:pt>
                <c:pt idx="2">
                  <c:v>7109</c:v>
                </c:pt>
                <c:pt idx="3">
                  <c:v>14377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12-4894-ADD0-B8D56FE56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0.11957608478304338</c:v>
                </c:pt>
                <c:pt idx="1">
                  <c:v>0.43769397159785584</c:v>
                </c:pt>
                <c:pt idx="2">
                  <c:v>-0.24138299007576569</c:v>
                </c:pt>
                <c:pt idx="3">
                  <c:v>-0.17264199804339064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12-4894-ADD0-B8D56FE566D7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0.80003214917215892</c:v>
                </c:pt>
                <c:pt idx="1">
                  <c:v>1.4392851444072123</c:v>
                </c:pt>
                <c:pt idx="2">
                  <c:v>0.15125506072874484</c:v>
                </c:pt>
                <c:pt idx="3">
                  <c:v>-0.4343104465866614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12-4894-ADD0-B8D56FE566D7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0.16081862492809784</c:v>
                </c:pt>
                <c:pt idx="1">
                  <c:v>7.4414943537888648E-2</c:v>
                </c:pt>
                <c:pt idx="2">
                  <c:v>8.6403681390209194E-2</c:v>
                </c:pt>
                <c:pt idx="3">
                  <c:v>0.83918137507190216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12-4894-ADD0-B8D56FE566D7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0.60903380197427459</c:v>
                </c:pt>
                <c:pt idx="1">
                  <c:v>0.41571261523400321</c:v>
                </c:pt>
                <c:pt idx="2">
                  <c:v>0.19332118674027141</c:v>
                </c:pt>
                <c:pt idx="3">
                  <c:v>0.39096619802572541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12-4894-ADD0-B8D56FE56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A3-470B-ACC8-03362E68E9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1A3-470B-ACC8-03362E68E9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1A3-470B-ACC8-03362E68E9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1A3-470B-ACC8-03362E68E9C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1A3-470B-ACC8-03362E68E9C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1A3-470B-ACC8-03362E68E9C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1A3-470B-ACC8-03362E68E9C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1A3-470B-ACC8-03362E68E9C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1A3-470B-ACC8-03362E68E9C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1A3-470B-ACC8-03362E68E9C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A3-470B-ACC8-03362E68E9C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A3-470B-ACC8-03362E68E9C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A3-470B-ACC8-03362E68E9C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A3-470B-ACC8-03362E68E9C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A3-470B-ACC8-03362E68E9C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A3-470B-ACC8-03362E68E9C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A3-470B-ACC8-03362E68E9C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A3-470B-ACC8-03362E68E9C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A3-470B-ACC8-03362E68E9C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1A3-470B-ACC8-03362E68E9C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1A3-470B-ACC8-03362E68E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D5-4A3A-AABD-A36408CE160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D5-4A3A-AABD-A36408CE160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D5-4A3A-AABD-A36408CE160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D5-4A3A-AABD-A36408CE160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D5-4A3A-AABD-A36408CE160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D5-4A3A-AABD-A36408CE160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D5-4A3A-AABD-A36408CE160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D5-4A3A-AABD-A36408CE160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D5-4A3A-AABD-A36408CE160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D5-4A3A-AABD-A36408CE16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3D5-4A3A-AABD-A36408CE160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D5-4A3A-AABD-A36408CE160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D5-4A3A-AABD-A36408CE160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D5-4A3A-AABD-A36408CE160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D5-4A3A-AABD-A36408CE16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3D5-4A3A-AABD-A36408CE160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3D5-4A3A-AABD-A36408CE160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D5-4A3A-AABD-A36408CE160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D5-4A3A-AABD-A36408CE160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D5-4A3A-AABD-A36408CE160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D5-4A3A-AABD-A36408CE160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D5-4A3A-AABD-A36408CE160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D5-4A3A-AABD-A36408CE160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D5-4A3A-AABD-A36408CE160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D5-4A3A-AABD-A36408CE160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D5-4A3A-AABD-A36408CE160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D5-4A3A-AABD-A36408CE160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D5-4A3A-AABD-A36408CE160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D5-4A3A-AABD-A36408CE160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D5-4A3A-AABD-A36408CE160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D5-4A3A-AABD-A36408CE160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3D5-4A3A-AABD-A36408CE160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3D5-4A3A-AABD-A36408CE160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3D5-4A3A-AABD-A36408CE160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3D5-4A3A-AABD-A36408CE16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3D5-4A3A-AABD-A36408CE16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3D5-4A3A-AABD-A36408CE16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3D5-4A3A-AABD-A36408CE16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3D5-4A3A-AABD-A36408CE16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3D5-4A3A-AABD-A36408CE16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3D5-4A3A-AABD-A36408CE16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3D5-4A3A-AABD-A36408CE16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3D5-4A3A-AABD-A36408CE16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3D5-4A3A-AABD-A36408CE16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3D5-4A3A-AABD-A36408CE16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3D5-4A3A-AABD-A36408CE160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3D5-4A3A-AABD-A36408CE160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3D5-4A3A-AABD-A36408CE160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3D5-4A3A-AABD-A36408CE160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3D5-4A3A-AABD-A36408CE160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3D5-4A3A-AABD-A36408CE160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3D5-4A3A-AABD-A36408CE160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3D5-4A3A-AABD-A36408CE160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3D5-4A3A-AABD-A36408CE160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3D5-4A3A-AABD-A36408CE160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3D5-4A3A-AABD-A36408CE160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3D5-4A3A-AABD-A36408CE160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3D5-4A3A-AABD-A36408CE160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3D5-4A3A-AABD-A36408CE160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3D5-4A3A-AABD-A36408CE160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3D5-4A3A-AABD-A36408CE160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3D5-4A3A-AABD-A36408CE160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3D5-4A3A-AABD-A36408CE160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3D5-4A3A-AABD-A36408CE160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3D5-4A3A-AABD-A36408CE160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3D5-4A3A-AABD-A36408CE160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3D5-4A3A-AABD-A36408CE160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3D5-4A3A-AABD-A36408CE160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3D5-4A3A-AABD-A36408CE160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3D5-4A3A-AABD-A36408CE160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3D5-4A3A-AABD-A36408CE160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3D5-4A3A-AABD-A36408CE160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3D5-4A3A-AABD-A36408CE160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3D5-4A3A-AABD-A36408CE160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3D5-4A3A-AABD-A36408CE160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3D5-4A3A-AABD-A36408CE160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3D5-4A3A-AABD-A36408CE160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3D5-4A3A-AABD-A36408CE160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3D5-4A3A-AABD-A36408CE160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3D5-4A3A-AABD-A36408CE160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3D5-4A3A-AABD-A36408CE160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3D5-4A3A-AABD-A36408CE160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3D5-4A3A-AABD-A36408CE160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3D5-4A3A-AABD-A36408CE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3B-4A43-8142-96EA0C11CB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1983</c:v>
                </c:pt>
                <c:pt idx="1">
                  <c:v>2440</c:v>
                </c:pt>
                <c:pt idx="2">
                  <c:v>2038</c:v>
                </c:pt>
                <c:pt idx="3">
                  <c:v>2406</c:v>
                </c:pt>
                <c:pt idx="4">
                  <c:v>1755</c:v>
                </c:pt>
                <c:pt idx="5">
                  <c:v>2033</c:v>
                </c:pt>
                <c:pt idx="6">
                  <c:v>1953</c:v>
                </c:pt>
                <c:pt idx="7">
                  <c:v>2311</c:v>
                </c:pt>
                <c:pt idx="8">
                  <c:v>1643</c:v>
                </c:pt>
                <c:pt idx="9">
                  <c:v>2027</c:v>
                </c:pt>
                <c:pt idx="10">
                  <c:v>2047</c:v>
                </c:pt>
                <c:pt idx="11">
                  <c:v>1769</c:v>
                </c:pt>
                <c:pt idx="12">
                  <c:v>24405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3B-4A43-8142-96EA0C11CB20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3B-4A43-8142-96EA0C11CB20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1823</c:v>
                </c:pt>
                <c:pt idx="1">
                  <c:v>2638</c:v>
                </c:pt>
                <c:pt idx="2">
                  <c:v>2270</c:v>
                </c:pt>
                <c:pt idx="3">
                  <c:v>2669</c:v>
                </c:pt>
                <c:pt idx="4">
                  <c:v>2204</c:v>
                </c:pt>
                <c:pt idx="5">
                  <c:v>1538</c:v>
                </c:pt>
                <c:pt idx="6">
                  <c:v>1994</c:v>
                </c:pt>
                <c:pt idx="7">
                  <c:v>2886</c:v>
                </c:pt>
                <c:pt idx="8">
                  <c:v>1823</c:v>
                </c:pt>
                <c:pt idx="9">
                  <c:v>2789</c:v>
                </c:pt>
                <c:pt idx="10">
                  <c:v>1953</c:v>
                </c:pt>
                <c:pt idx="11">
                  <c:v>2681</c:v>
                </c:pt>
                <c:pt idx="12">
                  <c:v>27268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3B-4A43-8142-96EA0C11CB20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3B-4A43-8142-96EA0C11CB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2209</c:v>
                </c:pt>
                <c:pt idx="1">
                  <c:v>2846</c:v>
                </c:pt>
                <c:pt idx="2">
                  <c:v>2344</c:v>
                </c:pt>
                <c:pt idx="3">
                  <c:v>3420</c:v>
                </c:pt>
                <c:pt idx="4">
                  <c:v>2278</c:v>
                </c:pt>
                <c:pt idx="5">
                  <c:v>1790</c:v>
                </c:pt>
                <c:pt idx="6">
                  <c:v>2053</c:v>
                </c:pt>
                <c:pt idx="7">
                  <c:v>2930</c:v>
                </c:pt>
                <c:pt idx="8">
                  <c:v>1975</c:v>
                </c:pt>
                <c:pt idx="9">
                  <c:v>2829</c:v>
                </c:pt>
                <c:pt idx="10">
                  <c:v>2171</c:v>
                </c:pt>
                <c:pt idx="11">
                  <c:v>2053</c:v>
                </c:pt>
                <c:pt idx="12">
                  <c:v>28898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3B-4A43-8142-96EA0C11CB20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3B-4A43-8142-96EA0C11CB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13B-4A43-8142-96EA0C11CB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2149</c:v>
                </c:pt>
                <c:pt idx="1">
                  <c:v>2914</c:v>
                </c:pt>
                <c:pt idx="2">
                  <c:v>2307</c:v>
                </c:pt>
                <c:pt idx="3">
                  <c:v>3021</c:v>
                </c:pt>
                <c:pt idx="4">
                  <c:v>2217</c:v>
                </c:pt>
                <c:pt idx="5">
                  <c:v>2073</c:v>
                </c:pt>
                <c:pt idx="6">
                  <c:v>2235</c:v>
                </c:pt>
                <c:pt idx="7">
                  <c:v>3259</c:v>
                </c:pt>
                <c:pt idx="12">
                  <c:v>20175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3B-4A43-8142-96EA0C11C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3B-4A43-8142-96EA0C11CB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3B-4A43-8142-96EA0C11CB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3B-4A43-8142-96EA0C11CB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3B-4A43-8142-96EA0C11CB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3B-4A43-8142-96EA0C11CB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3B-4A43-8142-96EA0C11CB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3B-4A43-8142-96EA0C11CB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3B-4A43-8142-96EA0C11CB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3B-4A43-8142-96EA0C11CB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3B-4A43-8142-96EA0C11CB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3B-4A43-8142-96EA0C11CB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3B-4A43-8142-96EA0C11CB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3B-4A43-8142-96EA0C11CB20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-2.7161611588954249E-2</c:v>
                </c:pt>
                <c:pt idx="1">
                  <c:v>2.3893183415319763E-2</c:v>
                </c:pt>
                <c:pt idx="2">
                  <c:v>-1.5784982935153624E-2</c:v>
                </c:pt>
                <c:pt idx="3">
                  <c:v>-0.1166666666666667</c:v>
                </c:pt>
                <c:pt idx="4">
                  <c:v>-2.6777875329236145E-2</c:v>
                </c:pt>
                <c:pt idx="5">
                  <c:v>0.1581005586592179</c:v>
                </c:pt>
                <c:pt idx="6">
                  <c:v>8.8650754992693592E-2</c:v>
                </c:pt>
                <c:pt idx="7">
                  <c:v>0.11228668941979514</c:v>
                </c:pt>
                <c:pt idx="12">
                  <c:v>1.5349773527931543E-2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3B-4A43-8142-96EA0C11CB20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8.3711548159354443E-2</c:v>
                </c:pt>
                <c:pt idx="1">
                  <c:v>0.19426229508196724</c:v>
                </c:pt>
                <c:pt idx="2">
                  <c:v>0.13199214916584889</c:v>
                </c:pt>
                <c:pt idx="3">
                  <c:v>0.25561097256857845</c:v>
                </c:pt>
                <c:pt idx="4">
                  <c:v>0.2632478632478632</c:v>
                </c:pt>
                <c:pt idx="5">
                  <c:v>1.9675356615838746E-2</c:v>
                </c:pt>
                <c:pt idx="6">
                  <c:v>0.14439324116743468</c:v>
                </c:pt>
                <c:pt idx="7">
                  <c:v>0.41021202942449153</c:v>
                </c:pt>
                <c:pt idx="12">
                  <c:v>0.19244636207813692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13B-4A43-8142-96EA0C11C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51841</c:v>
                </c:pt>
                <c:pt idx="1">
                  <c:v>27117</c:v>
                </c:pt>
                <c:pt idx="2">
                  <c:v>2013</c:v>
                </c:pt>
                <c:pt idx="3">
                  <c:v>61574</c:v>
                </c:pt>
                <c:pt idx="4">
                  <c:v>15835</c:v>
                </c:pt>
                <c:pt idx="5">
                  <c:v>31132</c:v>
                </c:pt>
                <c:pt idx="6">
                  <c:v>9589</c:v>
                </c:pt>
                <c:pt idx="7">
                  <c:v>10674</c:v>
                </c:pt>
                <c:pt idx="8">
                  <c:v>11442</c:v>
                </c:pt>
                <c:pt idx="9">
                  <c:v>61214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A-4C84-9492-C74FD4AE8578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130902</c:v>
                </c:pt>
                <c:pt idx="1">
                  <c:v>83652</c:v>
                </c:pt>
                <c:pt idx="2">
                  <c:v>14682</c:v>
                </c:pt>
                <c:pt idx="3">
                  <c:v>242862</c:v>
                </c:pt>
                <c:pt idx="4">
                  <c:v>38275</c:v>
                </c:pt>
                <c:pt idx="5">
                  <c:v>97014</c:v>
                </c:pt>
                <c:pt idx="6">
                  <c:v>26478</c:v>
                </c:pt>
                <c:pt idx="7">
                  <c:v>23092</c:v>
                </c:pt>
                <c:pt idx="8">
                  <c:v>30315</c:v>
                </c:pt>
                <c:pt idx="9">
                  <c:v>41245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CA-4C84-9492-C74FD4AE8578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CA-4C84-9492-C74FD4AE8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-0.11295472949229191</c:v>
                </c:pt>
                <c:pt idx="1">
                  <c:v>-3.9449146463921947E-2</c:v>
                </c:pt>
                <c:pt idx="2">
                  <c:v>-0.46437815011578809</c:v>
                </c:pt>
                <c:pt idx="3">
                  <c:v>0.11679884049377831</c:v>
                </c:pt>
                <c:pt idx="4">
                  <c:v>-8.6427171783148293E-2</c:v>
                </c:pt>
                <c:pt idx="5">
                  <c:v>4.6622137011153031E-2</c:v>
                </c:pt>
                <c:pt idx="6">
                  <c:v>-0.16681773547851042</c:v>
                </c:pt>
                <c:pt idx="7">
                  <c:v>-0.12705698943357002</c:v>
                </c:pt>
                <c:pt idx="8">
                  <c:v>0.37700808180768597</c:v>
                </c:pt>
                <c:pt idx="9">
                  <c:v>-9.1114074433264691E-2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CA-4C84-9492-C74FD4AE8578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-0.27568289137988033</c:v>
                </c:pt>
                <c:pt idx="1">
                  <c:v>-0.12432432432432428</c:v>
                </c:pt>
                <c:pt idx="2">
                  <c:v>6.0124022647613851E-2</c:v>
                </c:pt>
                <c:pt idx="3">
                  <c:v>9.5127347901222681E-2</c:v>
                </c:pt>
                <c:pt idx="4">
                  <c:v>0.67771806928317813</c:v>
                </c:pt>
                <c:pt idx="5">
                  <c:v>0.29784623250463338</c:v>
                </c:pt>
                <c:pt idx="6">
                  <c:v>-5.9272525691868139E-2</c:v>
                </c:pt>
                <c:pt idx="7">
                  <c:v>-0.36486231016447157</c:v>
                </c:pt>
                <c:pt idx="8">
                  <c:v>0.49625434603390794</c:v>
                </c:pt>
                <c:pt idx="9">
                  <c:v>-4.9638737482570638E-2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CA-4C84-9492-C74FD4AE8578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0.35624539660404414</c:v>
                </c:pt>
                <c:pt idx="1">
                  <c:v>0.10546515167882782</c:v>
                </c:pt>
                <c:pt idx="2">
                  <c:v>6.4914020839266602E-3</c:v>
                </c:pt>
                <c:pt idx="3">
                  <c:v>0.19588321368595757</c:v>
                </c:pt>
                <c:pt idx="4">
                  <c:v>6.2641539080990308E-2</c:v>
                </c:pt>
                <c:pt idx="5">
                  <c:v>0.1134610663183635</c:v>
                </c:pt>
                <c:pt idx="6">
                  <c:v>2.1318510807546133E-2</c:v>
                </c:pt>
                <c:pt idx="7">
                  <c:v>6.3684484468755825E-2</c:v>
                </c:pt>
                <c:pt idx="8">
                  <c:v>2.9324246025121039E-2</c:v>
                </c:pt>
                <c:pt idx="9">
                  <c:v>4.5484989246467045E-2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CA-4C84-9492-C74FD4AE8578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0.15830100038990394</c:v>
                </c:pt>
                <c:pt idx="1">
                  <c:v>0.10954392145207863</c:v>
                </c:pt>
                <c:pt idx="2">
                  <c:v>1.0720995100298017E-2</c:v>
                </c:pt>
                <c:pt idx="3">
                  <c:v>0.36976526692060413</c:v>
                </c:pt>
                <c:pt idx="4">
                  <c:v>4.7670528442538246E-2</c:v>
                </c:pt>
                <c:pt idx="5">
                  <c:v>0.13842544245917596</c:v>
                </c:pt>
                <c:pt idx="6">
                  <c:v>3.0075772241565941E-2</c:v>
                </c:pt>
                <c:pt idx="7">
                  <c:v>2.7481411397737465E-2</c:v>
                </c:pt>
                <c:pt idx="8">
                  <c:v>5.6909615903718264E-2</c:v>
                </c:pt>
                <c:pt idx="9">
                  <c:v>5.110604569237942E-2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CA-4C84-9492-C74FD4AE8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77-45CB-BCE6-4F3012E896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B77-45CB-BCE6-4F3012E896D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B77-45CB-BCE6-4F3012E896D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B77-45CB-BCE6-4F3012E896D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B77-45CB-BCE6-4F3012E896D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B77-45CB-BCE6-4F3012E896D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B77-45CB-BCE6-4F3012E896D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B77-45CB-BCE6-4F3012E896D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B77-45CB-BCE6-4F3012E896D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B77-45CB-BCE6-4F3012E896D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77-45CB-BCE6-4F3012E896D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77-45CB-BCE6-4F3012E896D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77-45CB-BCE6-4F3012E896D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77-45CB-BCE6-4F3012E896D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77-45CB-BCE6-4F3012E896D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77-45CB-BCE6-4F3012E896D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77-45CB-BCE6-4F3012E896D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77-45CB-BCE6-4F3012E896D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77-45CB-BCE6-4F3012E896D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B77-45CB-BCE6-4F3012E896D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B77-45CB-BCE6-4F3012E89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A2-469E-A0F6-FBB3A8875F4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69E-A0F6-FBB3A8875F4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69E-A0F6-FBB3A8875F4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69E-A0F6-FBB3A8875F4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69E-A0F6-FBB3A8875F4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69E-A0F6-FBB3A8875F4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69E-A0F6-FBB3A8875F4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A2-469E-A0F6-FBB3A8875F4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A2-469E-A0F6-FBB3A8875F4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A2-469E-A0F6-FBB3A8875F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5A2-469E-A0F6-FBB3A8875F4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A2-469E-A0F6-FBB3A8875F4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A2-469E-A0F6-FBB3A8875F4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A2-469E-A0F6-FBB3A8875F4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A2-469E-A0F6-FBB3A8875F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5A2-469E-A0F6-FBB3A8875F4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5A2-469E-A0F6-FBB3A8875F4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A2-469E-A0F6-FBB3A8875F4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A2-469E-A0F6-FBB3A8875F4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A2-469E-A0F6-FBB3A8875F4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A2-469E-A0F6-FBB3A8875F4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A2-469E-A0F6-FBB3A8875F4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A2-469E-A0F6-FBB3A8875F4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A2-469E-A0F6-FBB3A8875F4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A2-469E-A0F6-FBB3A8875F4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A2-469E-A0F6-FBB3A8875F4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A2-469E-A0F6-FBB3A8875F4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A2-469E-A0F6-FBB3A8875F4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A2-469E-A0F6-FBB3A8875F4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A2-469E-A0F6-FBB3A8875F4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A2-469E-A0F6-FBB3A8875F4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5A2-469E-A0F6-FBB3A8875F4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A2-469E-A0F6-FBB3A8875F4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5A2-469E-A0F6-FBB3A8875F4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5A2-469E-A0F6-FBB3A8875F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5A2-469E-A0F6-FBB3A8875F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5A2-469E-A0F6-FBB3A8875F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5A2-469E-A0F6-FBB3A8875F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5A2-469E-A0F6-FBB3A8875F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5A2-469E-A0F6-FBB3A8875F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5A2-469E-A0F6-FBB3A8875F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5A2-469E-A0F6-FBB3A8875F4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5A2-469E-A0F6-FBB3A8875F4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5A2-469E-A0F6-FBB3A8875F4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5A2-469E-A0F6-FBB3A8875F4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5A2-469E-A0F6-FBB3A8875F4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5A2-469E-A0F6-FBB3A8875F4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5A2-469E-A0F6-FBB3A8875F4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5A2-469E-A0F6-FBB3A8875F4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5A2-469E-A0F6-FBB3A8875F4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5A2-469E-A0F6-FBB3A8875F4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5A2-469E-A0F6-FBB3A8875F4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5A2-469E-A0F6-FBB3A8875F4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5A2-469E-A0F6-FBB3A8875F4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5A2-469E-A0F6-FBB3A8875F4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5A2-469E-A0F6-FBB3A8875F4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5A2-469E-A0F6-FBB3A8875F4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5A2-469E-A0F6-FBB3A8875F4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5A2-469E-A0F6-FBB3A8875F4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5A2-469E-A0F6-FBB3A8875F4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5A2-469E-A0F6-FBB3A8875F4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5A2-469E-A0F6-FBB3A8875F4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5A2-469E-A0F6-FBB3A8875F4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5A2-469E-A0F6-FBB3A8875F4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5A2-469E-A0F6-FBB3A8875F4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5A2-469E-A0F6-FBB3A8875F4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5A2-469E-A0F6-FBB3A8875F4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5A2-469E-A0F6-FBB3A8875F4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5A2-469E-A0F6-FBB3A8875F4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5A2-469E-A0F6-FBB3A8875F4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5A2-469E-A0F6-FBB3A8875F4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5A2-469E-A0F6-FBB3A8875F4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5A2-469E-A0F6-FBB3A8875F4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5A2-469E-A0F6-FBB3A8875F4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5A2-469E-A0F6-FBB3A8875F4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5A2-469E-A0F6-FBB3A8875F4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5A2-469E-A0F6-FBB3A8875F4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5A2-469E-A0F6-FBB3A8875F4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5A2-469E-A0F6-FBB3A8875F4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5A2-469E-A0F6-FBB3A8875F4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5A2-469E-A0F6-FBB3A8875F4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5A2-469E-A0F6-FBB3A8875F4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5A2-469E-A0F6-FBB3A8875F4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5A2-469E-A0F6-FBB3A8875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24286</c:v>
                </c:pt>
                <c:pt idx="1">
                  <c:v>15074</c:v>
                </c:pt>
                <c:pt idx="2">
                  <c:v>585</c:v>
                </c:pt>
                <c:pt idx="3">
                  <c:v>48691</c:v>
                </c:pt>
                <c:pt idx="4">
                  <c:v>14075</c:v>
                </c:pt>
                <c:pt idx="5">
                  <c:v>16211</c:v>
                </c:pt>
                <c:pt idx="6">
                  <c:v>4338</c:v>
                </c:pt>
                <c:pt idx="7">
                  <c:v>2990</c:v>
                </c:pt>
                <c:pt idx="8">
                  <c:v>7354</c:v>
                </c:pt>
                <c:pt idx="9">
                  <c:v>29387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C-4B45-802B-746CCA0A58E6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74723</c:v>
                </c:pt>
                <c:pt idx="1">
                  <c:v>46271</c:v>
                </c:pt>
                <c:pt idx="2">
                  <c:v>3786</c:v>
                </c:pt>
                <c:pt idx="3">
                  <c:v>177967</c:v>
                </c:pt>
                <c:pt idx="4">
                  <c:v>23017</c:v>
                </c:pt>
                <c:pt idx="5">
                  <c:v>53032</c:v>
                </c:pt>
                <c:pt idx="6">
                  <c:v>17875</c:v>
                </c:pt>
                <c:pt idx="7">
                  <c:v>7983</c:v>
                </c:pt>
                <c:pt idx="8">
                  <c:v>9147</c:v>
                </c:pt>
                <c:pt idx="9">
                  <c:v>11603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C-4B45-802B-746CCA0A58E6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AC-4B45-802B-746CCA0A5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-4.7602478487212774E-2</c:v>
                </c:pt>
                <c:pt idx="1">
                  <c:v>-5.8178988999589398E-2</c:v>
                </c:pt>
                <c:pt idx="2">
                  <c:v>-0.31273111463285785</c:v>
                </c:pt>
                <c:pt idx="3">
                  <c:v>8.3442435957228112E-2</c:v>
                </c:pt>
                <c:pt idx="4">
                  <c:v>2.5589781465872985E-2</c:v>
                </c:pt>
                <c:pt idx="5">
                  <c:v>-1.5481218886709947E-2</c:v>
                </c:pt>
                <c:pt idx="6">
                  <c:v>-0.12699300699300697</c:v>
                </c:pt>
                <c:pt idx="7">
                  <c:v>-0.14267819115620695</c:v>
                </c:pt>
                <c:pt idx="8">
                  <c:v>0.74111730622061889</c:v>
                </c:pt>
                <c:pt idx="9">
                  <c:v>7.1360854951305619E-2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AC-4B45-802B-746CCA0A58E6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-8.7720647617582581E-2</c:v>
                </c:pt>
                <c:pt idx="1">
                  <c:v>-0.19152922842884446</c:v>
                </c:pt>
                <c:pt idx="2">
                  <c:v>-0.16975111678366306</c:v>
                </c:pt>
                <c:pt idx="3">
                  <c:v>-2.8952590070807638E-2</c:v>
                </c:pt>
                <c:pt idx="4">
                  <c:v>0.84724939353627038</c:v>
                </c:pt>
                <c:pt idx="5">
                  <c:v>0.35244139360186511</c:v>
                </c:pt>
                <c:pt idx="6">
                  <c:v>0.30520240883238547</c:v>
                </c:pt>
                <c:pt idx="7">
                  <c:v>-0.44779732128449246</c:v>
                </c:pt>
                <c:pt idx="8">
                  <c:v>0.25470731899472154</c:v>
                </c:pt>
                <c:pt idx="9">
                  <c:v>-0.17418454793064508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AC-4B45-802B-746CCA0A58E6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0.36415936387851555</c:v>
                </c:pt>
                <c:pt idx="1">
                  <c:v>9.068329522865004E-2</c:v>
                </c:pt>
                <c:pt idx="2">
                  <c:v>7.1704091170391561E-3</c:v>
                </c:pt>
                <c:pt idx="3">
                  <c:v>0.27327420890728055</c:v>
                </c:pt>
                <c:pt idx="4">
                  <c:v>5.7688003826558601E-2</c:v>
                </c:pt>
                <c:pt idx="5">
                  <c:v>0.12352499769616598</c:v>
                </c:pt>
                <c:pt idx="6">
                  <c:v>2.3433283160948039E-2</c:v>
                </c:pt>
                <c:pt idx="7">
                  <c:v>3.3684247480044407E-2</c:v>
                </c:pt>
                <c:pt idx="8">
                  <c:v>5.8978150876992817E-3</c:v>
                </c:pt>
                <c:pt idx="9">
                  <c:v>2.0484375617098399E-2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AC-4B45-802B-746CCA0A58E6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0.16293067330300581</c:v>
                </c:pt>
                <c:pt idx="1">
                  <c:v>9.9771742290864884E-2</c:v>
                </c:pt>
                <c:pt idx="2">
                  <c:v>5.9571370027038349E-3</c:v>
                </c:pt>
                <c:pt idx="3">
                  <c:v>0.44144399902011738</c:v>
                </c:pt>
                <c:pt idx="4">
                  <c:v>5.4044648764729718E-2</c:v>
                </c:pt>
                <c:pt idx="5">
                  <c:v>0.11953423522220212</c:v>
                </c:pt>
                <c:pt idx="6">
                  <c:v>3.5726795898229573E-2</c:v>
                </c:pt>
                <c:pt idx="7">
                  <c:v>1.5668964506727535E-2</c:v>
                </c:pt>
                <c:pt idx="8">
                  <c:v>3.6461707880500106E-2</c:v>
                </c:pt>
                <c:pt idx="9">
                  <c:v>2.8460096110919052E-2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AC-4B45-802B-746CCA0A5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71-409D-ACB5-030EBAA77B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71-409D-ACB5-030EBAA77B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471-409D-ACB5-030EBAA77B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471-409D-ACB5-030EBAA77BE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471-409D-ACB5-030EBAA77BE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471-409D-ACB5-030EBAA77BE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471-409D-ACB5-030EBAA77BE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471-409D-ACB5-030EBAA77BE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471-409D-ACB5-030EBAA77BE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471-409D-ACB5-030EBAA77BE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71-409D-ACB5-030EBAA77BE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71-409D-ACB5-030EBAA77BE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71-409D-ACB5-030EBAA77BE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71-409D-ACB5-030EBAA77BE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71-409D-ACB5-030EBAA77BE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71-409D-ACB5-030EBAA77BE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71-409D-ACB5-030EBAA77BE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71-409D-ACB5-030EBAA77BE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71-409D-ACB5-030EBAA77BE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471-409D-ACB5-030EBAA77BE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471-409D-ACB5-030EBAA77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D8-42BE-AB2A-2712D029FEA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2BE-AB2A-2712D029FEA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D8-42BE-AB2A-2712D029FEA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D8-42BE-AB2A-2712D029FEA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D8-42BE-AB2A-2712D029FEA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D8-42BE-AB2A-2712D029FEA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D8-42BE-AB2A-2712D029FEA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D8-42BE-AB2A-2712D029FEA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D8-42BE-AB2A-2712D029FEA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D8-42BE-AB2A-2712D029FE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4D8-42BE-AB2A-2712D029FEA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D8-42BE-AB2A-2712D029FEA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D8-42BE-AB2A-2712D029FEA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D8-42BE-AB2A-2712D029FEA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D8-42BE-AB2A-2712D029FE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4D8-42BE-AB2A-2712D029FEA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4D8-42BE-AB2A-2712D029FEA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D8-42BE-AB2A-2712D029FEA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D8-42BE-AB2A-2712D029FEA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D8-42BE-AB2A-2712D029FEA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D8-42BE-AB2A-2712D029FEA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D8-42BE-AB2A-2712D029FEA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D8-42BE-AB2A-2712D029FEA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D8-42BE-AB2A-2712D029FEA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D8-42BE-AB2A-2712D029FEA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D8-42BE-AB2A-2712D029FEA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D8-42BE-AB2A-2712D029FEA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D8-42BE-AB2A-2712D029FEA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D8-42BE-AB2A-2712D029FEA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D8-42BE-AB2A-2712D029FEA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D8-42BE-AB2A-2712D029FEA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4D8-42BE-AB2A-2712D029FEA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4D8-42BE-AB2A-2712D029FE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4D8-42BE-AB2A-2712D029FEA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4D8-42BE-AB2A-2712D029FE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4D8-42BE-AB2A-2712D029FE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4D8-42BE-AB2A-2712D029FE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4D8-42BE-AB2A-2712D029FE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4D8-42BE-AB2A-2712D029FE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4D8-42BE-AB2A-2712D029FE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4D8-42BE-AB2A-2712D029FE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4D8-42BE-AB2A-2712D029FE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4D8-42BE-AB2A-2712D029FE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4D8-42BE-AB2A-2712D029FE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4D8-42BE-AB2A-2712D029FE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4D8-42BE-AB2A-2712D029FEA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4D8-42BE-AB2A-2712D029FEA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4D8-42BE-AB2A-2712D029FEA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4D8-42BE-AB2A-2712D029FEA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4D8-42BE-AB2A-2712D029FEA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4D8-42BE-AB2A-2712D029FEA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4D8-42BE-AB2A-2712D029FEA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4D8-42BE-AB2A-2712D029FEA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4D8-42BE-AB2A-2712D029FEA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4D8-42BE-AB2A-2712D029FEA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4D8-42BE-AB2A-2712D029FEA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4D8-42BE-AB2A-2712D029FEA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4D8-42BE-AB2A-2712D029FEA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4D8-42BE-AB2A-2712D029FEA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4D8-42BE-AB2A-2712D029FEA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4D8-42BE-AB2A-2712D029FEA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4D8-42BE-AB2A-2712D029FEA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4D8-42BE-AB2A-2712D029FEA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4D8-42BE-AB2A-2712D029FEA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4D8-42BE-AB2A-2712D029FEA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4D8-42BE-AB2A-2712D029FE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4D8-42BE-AB2A-2712D029FEA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4D8-42BE-AB2A-2712D029FEA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4D8-42BE-AB2A-2712D029FEA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4D8-42BE-AB2A-2712D029FEA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4D8-42BE-AB2A-2712D029FEA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4D8-42BE-AB2A-2712D029FEA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4D8-42BE-AB2A-2712D029FEA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4D8-42BE-AB2A-2712D029FEA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4D8-42BE-AB2A-2712D029FEA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4D8-42BE-AB2A-2712D029FEA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4D8-42BE-AB2A-2712D029FEA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4D8-42BE-AB2A-2712D029FEA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4D8-42BE-AB2A-2712D029FEA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4D8-42BE-AB2A-2712D029FEA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4D8-42BE-AB2A-2712D029FEA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4D8-42BE-AB2A-2712D029FEA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4D8-42BE-AB2A-2712D029FE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4D8-42BE-AB2A-2712D029F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27555</c:v>
                </c:pt>
                <c:pt idx="1">
                  <c:v>12043</c:v>
                </c:pt>
                <c:pt idx="2">
                  <c:v>1428</c:v>
                </c:pt>
                <c:pt idx="3">
                  <c:v>12883</c:v>
                </c:pt>
                <c:pt idx="4">
                  <c:v>1760</c:v>
                </c:pt>
                <c:pt idx="5">
                  <c:v>14921</c:v>
                </c:pt>
                <c:pt idx="6">
                  <c:v>5251</c:v>
                </c:pt>
                <c:pt idx="7">
                  <c:v>7684</c:v>
                </c:pt>
                <c:pt idx="8">
                  <c:v>4088</c:v>
                </c:pt>
                <c:pt idx="9">
                  <c:v>31827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9-4469-A252-CE292416B22B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56179</c:v>
                </c:pt>
                <c:pt idx="1">
                  <c:v>37381</c:v>
                </c:pt>
                <c:pt idx="2">
                  <c:v>10896</c:v>
                </c:pt>
                <c:pt idx="3">
                  <c:v>64895</c:v>
                </c:pt>
                <c:pt idx="4">
                  <c:v>15258</c:v>
                </c:pt>
                <c:pt idx="5">
                  <c:v>43982</c:v>
                </c:pt>
                <c:pt idx="6">
                  <c:v>8603</c:v>
                </c:pt>
                <c:pt idx="7">
                  <c:v>15109</c:v>
                </c:pt>
                <c:pt idx="8">
                  <c:v>21168</c:v>
                </c:pt>
                <c:pt idx="9">
                  <c:v>29642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A9-4469-A252-CE292416B22B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A9-4469-A252-CE292416B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-0.19987895832962499</c:v>
                </c:pt>
                <c:pt idx="1">
                  <c:v>-1.626494743318796E-2</c:v>
                </c:pt>
                <c:pt idx="2">
                  <c:v>-0.51707048458149774</c:v>
                </c:pt>
                <c:pt idx="3">
                  <c:v>0.20827490561676565</c:v>
                </c:pt>
                <c:pt idx="4">
                  <c:v>-0.25540699960676372</c:v>
                </c:pt>
                <c:pt idx="5">
                  <c:v>0.12150425173934787</c:v>
                </c:pt>
                <c:pt idx="6">
                  <c:v>-0.24956410554457742</c:v>
                </c:pt>
                <c:pt idx="7">
                  <c:v>-0.11880336223442978</c:v>
                </c:pt>
                <c:pt idx="8">
                  <c:v>0.21967120181405897</c:v>
                </c:pt>
                <c:pt idx="9">
                  <c:v>-0.15471290736117671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A9-4469-A252-CE292416B22B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-0.45384073291050031</c:v>
                </c:pt>
                <c:pt idx="1">
                  <c:v>-2.8634070317246518E-2</c:v>
                </c:pt>
                <c:pt idx="2">
                  <c:v>0.22829131652661072</c:v>
                </c:pt>
                <c:pt idx="3">
                  <c:v>0.59690032992546138</c:v>
                </c:pt>
                <c:pt idx="4">
                  <c:v>0.40902889743271742</c:v>
                </c:pt>
                <c:pt idx="5">
                  <c:v>0.24466313398940187</c:v>
                </c:pt>
                <c:pt idx="6">
                  <c:v>-0.43836450630709001</c:v>
                </c:pt>
                <c:pt idx="7">
                  <c:v>-0.31172456575682383</c:v>
                </c:pt>
                <c:pt idx="8">
                  <c:v>0.6978824148362488</c:v>
                </c:pt>
                <c:pt idx="9">
                  <c:v>2.722204001311912E-2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A9-4469-A252-CE292416B22B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0.34983324681604527</c:v>
                </c:pt>
                <c:pt idx="1">
                  <c:v>0.11744188527096504</c:v>
                </c:pt>
                <c:pt idx="2">
                  <c:v>5.9412488355721164E-3</c:v>
                </c:pt>
                <c:pt idx="3">
                  <c:v>0.13317855034950615</c:v>
                </c:pt>
                <c:pt idx="4">
                  <c:v>6.6655052017037975E-2</c:v>
                </c:pt>
                <c:pt idx="5">
                  <c:v>0.10530694674564628</c:v>
                </c:pt>
                <c:pt idx="6">
                  <c:v>1.9605054505891471E-2</c:v>
                </c:pt>
                <c:pt idx="7">
                  <c:v>8.7991637452267346E-2</c:v>
                </c:pt>
                <c:pt idx="8">
                  <c:v>4.8305090772042356E-2</c:v>
                </c:pt>
                <c:pt idx="9">
                  <c:v>6.5741287235025994E-2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A9-4469-A252-CE292416B22B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0.15148604609624336</c:v>
                </c:pt>
                <c:pt idx="1">
                  <c:v>0.12392872910116033</c:v>
                </c:pt>
                <c:pt idx="2">
                  <c:v>1.7733472181500166E-2</c:v>
                </c:pt>
                <c:pt idx="3">
                  <c:v>0.26425300023253701</c:v>
                </c:pt>
                <c:pt idx="4">
                  <c:v>3.8287719014447621E-2</c:v>
                </c:pt>
                <c:pt idx="5">
                  <c:v>0.16623360867059619</c:v>
                </c:pt>
                <c:pt idx="6">
                  <c:v>2.1757372938761892E-2</c:v>
                </c:pt>
                <c:pt idx="7">
                  <c:v>4.4869526534491298E-2</c:v>
                </c:pt>
                <c:pt idx="8">
                  <c:v>8.7009271148227152E-2</c:v>
                </c:pt>
                <c:pt idx="9">
                  <c:v>8.4441254082034997E-2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A9-4469-A252-CE292416B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14-49B7-B4A1-F04F277D7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14-49B7-B4A1-F04F277D7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67064</c:v>
                </c:pt>
                <c:pt idx="1">
                  <c:v>75857</c:v>
                </c:pt>
                <c:pt idx="2">
                  <c:v>39986</c:v>
                </c:pt>
                <c:pt idx="3">
                  <c:v>26848</c:v>
                </c:pt>
                <c:pt idx="4">
                  <c:v>76491</c:v>
                </c:pt>
                <c:pt idx="5">
                  <c:v>90288</c:v>
                </c:pt>
                <c:pt idx="6">
                  <c:v>83344</c:v>
                </c:pt>
                <c:pt idx="7">
                  <c:v>80738</c:v>
                </c:pt>
                <c:pt idx="8">
                  <c:v>76940</c:v>
                </c:pt>
                <c:pt idx="9">
                  <c:v>59625</c:v>
                </c:pt>
                <c:pt idx="10">
                  <c:v>69676</c:v>
                </c:pt>
                <c:pt idx="11">
                  <c:v>71512</c:v>
                </c:pt>
                <c:pt idx="12">
                  <c:v>63436</c:v>
                </c:pt>
                <c:pt idx="13">
                  <c:v>66756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97-46A2-915A-8B644082A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-0.1159154725338466</c:v>
                </c:pt>
                <c:pt idx="1">
                  <c:v>0.89708898114340019</c:v>
                </c:pt>
                <c:pt idx="2">
                  <c:v>0.48934743742550646</c:v>
                </c:pt>
                <c:pt idx="3">
                  <c:v>-0.64900445804081519</c:v>
                </c:pt>
                <c:pt idx="4">
                  <c:v>-0.15281100478468901</c:v>
                </c:pt>
                <c:pt idx="5">
                  <c:v>8.3317335381071222E-2</c:v>
                </c:pt>
                <c:pt idx="6">
                  <c:v>3.2277242438504716E-2</c:v>
                </c:pt>
                <c:pt idx="7">
                  <c:v>4.9363140109176085E-2</c:v>
                </c:pt>
                <c:pt idx="8">
                  <c:v>0.29039832285115308</c:v>
                </c:pt>
                <c:pt idx="9">
                  <c:v>-0.14425340145817789</c:v>
                </c:pt>
                <c:pt idx="10">
                  <c:v>-2.5674012753104325E-2</c:v>
                </c:pt>
                <c:pt idx="11">
                  <c:v>0.12730941421274977</c:v>
                </c:pt>
                <c:pt idx="12">
                  <c:v>-4.9733357301216419E-2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97-46A2-915A-8B644082A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51902</c:v>
                </c:pt>
                <c:pt idx="1">
                  <c:v>48094</c:v>
                </c:pt>
                <c:pt idx="2">
                  <c:v>43482</c:v>
                </c:pt>
                <c:pt idx="3">
                  <c:v>24912</c:v>
                </c:pt>
                <c:pt idx="4">
                  <c:v>51328</c:v>
                </c:pt>
                <c:pt idx="5">
                  <c:v>42034</c:v>
                </c:pt>
                <c:pt idx="6">
                  <c:v>43643</c:v>
                </c:pt>
                <c:pt idx="7">
                  <c:v>44322</c:v>
                </c:pt>
                <c:pt idx="8">
                  <c:v>48086</c:v>
                </c:pt>
                <c:pt idx="9">
                  <c:v>46746</c:v>
                </c:pt>
                <c:pt idx="10">
                  <c:v>43614</c:v>
                </c:pt>
                <c:pt idx="11">
                  <c:v>36806</c:v>
                </c:pt>
                <c:pt idx="12">
                  <c:v>57279</c:v>
                </c:pt>
                <c:pt idx="13">
                  <c:v>77123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83-4B18-9109-9FC67CDEA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7.9178275876408799E-2</c:v>
                </c:pt>
                <c:pt idx="1">
                  <c:v>0.10606687824847061</c:v>
                </c:pt>
                <c:pt idx="2">
                  <c:v>0.74542389210019278</c:v>
                </c:pt>
                <c:pt idx="3">
                  <c:v>-0.51465087281795507</c:v>
                </c:pt>
                <c:pt idx="4">
                  <c:v>0.22110672312889568</c:v>
                </c:pt>
                <c:pt idx="5">
                  <c:v>-3.6867309763306877E-2</c:v>
                </c:pt>
                <c:pt idx="6">
                  <c:v>-1.5319705789449967E-2</c:v>
                </c:pt>
                <c:pt idx="7">
                  <c:v>-7.8276421411637487E-2</c:v>
                </c:pt>
                <c:pt idx="8">
                  <c:v>2.866555427202333E-2</c:v>
                </c:pt>
                <c:pt idx="9">
                  <c:v>7.1811803549318931E-2</c:v>
                </c:pt>
                <c:pt idx="10">
                  <c:v>0.18496984187360765</c:v>
                </c:pt>
                <c:pt idx="11">
                  <c:v>-0.35742593271530576</c:v>
                </c:pt>
                <c:pt idx="12">
                  <c:v>-0.25730326880437737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83-4B18-9109-9FC67CDEA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28-4DA8-B31B-1ECCF34D21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3863</c:v>
                </c:pt>
                <c:pt idx="1">
                  <c:v>2778</c:v>
                </c:pt>
                <c:pt idx="2">
                  <c:v>3491</c:v>
                </c:pt>
                <c:pt idx="3">
                  <c:v>3702</c:v>
                </c:pt>
                <c:pt idx="4">
                  <c:v>2547</c:v>
                </c:pt>
                <c:pt idx="5">
                  <c:v>3328</c:v>
                </c:pt>
                <c:pt idx="6">
                  <c:v>3405</c:v>
                </c:pt>
                <c:pt idx="7">
                  <c:v>3040</c:v>
                </c:pt>
                <c:pt idx="8">
                  <c:v>3505</c:v>
                </c:pt>
                <c:pt idx="9">
                  <c:v>3591</c:v>
                </c:pt>
                <c:pt idx="10">
                  <c:v>3864</c:v>
                </c:pt>
                <c:pt idx="11">
                  <c:v>4088</c:v>
                </c:pt>
                <c:pt idx="12">
                  <c:v>41202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28-4DA8-B31B-1ECCF34D2156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28-4DA8-B31B-1ECCF34D2156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2729</c:v>
                </c:pt>
                <c:pt idx="1">
                  <c:v>3069</c:v>
                </c:pt>
                <c:pt idx="2">
                  <c:v>3012</c:v>
                </c:pt>
                <c:pt idx="3">
                  <c:v>3784</c:v>
                </c:pt>
                <c:pt idx="4">
                  <c:v>2653</c:v>
                </c:pt>
                <c:pt idx="5">
                  <c:v>2511</c:v>
                </c:pt>
                <c:pt idx="6">
                  <c:v>3593</c:v>
                </c:pt>
                <c:pt idx="7">
                  <c:v>2717</c:v>
                </c:pt>
                <c:pt idx="8">
                  <c:v>3335</c:v>
                </c:pt>
                <c:pt idx="9">
                  <c:v>3802</c:v>
                </c:pt>
                <c:pt idx="10">
                  <c:v>3396</c:v>
                </c:pt>
                <c:pt idx="11">
                  <c:v>4166</c:v>
                </c:pt>
                <c:pt idx="12">
                  <c:v>38767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28-4DA8-B31B-1ECCF34D2156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28-4DA8-B31B-1ECCF34D21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28-4DA8-B31B-1ECCF34D2156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28-4DA8-B31B-1ECCF34D21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28-4DA8-B31B-1ECCF34D21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12">
                  <c:v>29784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28-4DA8-B31B-1ECCF34D2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28-4DA8-B31B-1ECCF34D21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28-4DA8-B31B-1ECCF34D21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28-4DA8-B31B-1ECCF34D21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28-4DA8-B31B-1ECCF34D21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28-4DA8-B31B-1ECCF34D21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28-4DA8-B31B-1ECCF34D21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28-4DA8-B31B-1ECCF34D21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28-4DA8-B31B-1ECCF34D21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28-4DA8-B31B-1ECCF34D21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28-4DA8-B31B-1ECCF34D21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28-4DA8-B31B-1ECCF34D21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28-4DA8-B31B-1ECCF34D21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28-4DA8-B31B-1ECCF34D2156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4.8299655002464359E-2</c:v>
                </c:pt>
                <c:pt idx="1">
                  <c:v>0.19012115563839704</c:v>
                </c:pt>
                <c:pt idx="2">
                  <c:v>0.33593196314670437</c:v>
                </c:pt>
                <c:pt idx="3">
                  <c:v>8.5587929240374505E-2</c:v>
                </c:pt>
                <c:pt idx="4">
                  <c:v>-2.6004728132387744E-2</c:v>
                </c:pt>
                <c:pt idx="5">
                  <c:v>-9.8856758574310644E-2</c:v>
                </c:pt>
                <c:pt idx="6">
                  <c:v>6.5520677628301049E-2</c:v>
                </c:pt>
                <c:pt idx="7">
                  <c:v>-7.9611140304781891E-2</c:v>
                </c:pt>
                <c:pt idx="12">
                  <c:v>5.913729952704383E-2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C28-4DA8-B31B-1ECCF34D2156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0.10121667098110287</c:v>
                </c:pt>
                <c:pt idx="1">
                  <c:v>0.37904967602591788</c:v>
                </c:pt>
                <c:pt idx="2">
                  <c:v>7.991979375537106E-2</c:v>
                </c:pt>
                <c:pt idx="3">
                  <c:v>0.12722852512155591</c:v>
                </c:pt>
                <c:pt idx="4">
                  <c:v>0.29407145661562617</c:v>
                </c:pt>
                <c:pt idx="5">
                  <c:v>-0.19471153846153844</c:v>
                </c:pt>
                <c:pt idx="6">
                  <c:v>0.25609397944199697</c:v>
                </c:pt>
                <c:pt idx="7">
                  <c:v>0.1523026315789473</c:v>
                </c:pt>
                <c:pt idx="12">
                  <c:v>0.1387933012158753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C28-4DA8-B31B-1ECCF34D2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4CB815-A203-496D-BD64-DDE682C35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Arona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Arona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CFFEE7A-6AF4-4052-87AD-F02DB33C8959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17CE365-A345-A884-D4AC-17BFF05EE1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5E1F3E0-75A2-901B-2E15-F812CDA51A2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0AA41A-F430-4BCB-B5EC-0475314C0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E5442BE-37EC-4121-BADD-D0674A31E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CA2A4AB-E17F-4541-BEF1-49455CAEC89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0866FC1-C2A9-9DB8-8F1A-FF887FFDDDC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18CF36F-9843-49FC-5F7D-E05CDC163FA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6D78960-CD05-4C97-8D6C-757703C75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E394EA-D6D8-420B-B0DB-167567311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0E606F-17AF-4CDF-B059-D3286617D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E18F804-9B28-4834-8DD3-721F8EBA5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1AE6046-DA12-4878-98F0-A8C6D3161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-1,6%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36.773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45,8%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Arona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36.773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45,8%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C797179-6FFF-4766-9901-285B9E94B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DEAE18-4B27-4CFF-A621-5EE0DEF1F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C742DFD-388F-410C-B229-48D2669FE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8D9D5B1-0EBF-4B5A-AC35-3200B97B5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55.343 viajeros 
cuota: 68,9%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25.009 viajeros
cuota: 31,1%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74CC66B-0C8A-4086-8A7E-67E8104C3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11E8472-A010-4493-B1E3-AEA81BD3D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E0B1B83-28F6-4B6C-8D2B-510933894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7F91B7-AD84-4830-AC62-58BC26585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32.947 viajeros 
cuota: 75,6%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10.632 viajeros
cuota: 24,4%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34F5A10-8456-4E83-A65E-C984343D6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9FE9E0C-B89E-4EB9-A13A-AD5577556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5413398-5D33-46FD-844F-794AFB30C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F1CD80C-63FA-4020-97A9-EB8D8F348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22.396 viajeros 
cuota: 60,9%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14.377 viajeros
cuota: 39,1%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CE03CBA-F799-4A11-82DF-A73854715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8F1D03-D9E1-42AB-8D46-F0B0C8697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1AE1972-2EC2-43B2-9FC7-F7D94E992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3A8DB89-AB41-4F9E-969C-ECC58597F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986D420-180A-48AF-B4DA-E3914E0DA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CAA9A93-8225-4DFE-A5EF-9B30A2AFF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CB9225-5349-4E81-B8E1-A4D1F9F82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430BE38-6763-4FFA-8D77-8A1DFC2D2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717351E-20D2-40CC-A4C0-158FF7AB0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5DD36EE-7AF6-4D3E-A9C5-702944545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F726BD7-A65D-4067-A888-72B49B588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33DC473-8F18-430E-BB96-2B2EAE471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7663DD8-D0EE-4539-9D15-E1EAB97D0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9373847-BCDA-46DF-AFAF-4683D1948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5DAB3AB-F2AC-4BEF-8AB0-E99ED0B46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6BBF15-98FF-432A-8E24-B52B88FE3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9FE761-32CD-4FF1-8226-291764A80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735E2DB-1A22-4F1B-B4DA-0251C894E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EA6D865-D422-4616-BF1C-0ACCA3314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8819FC-D44D-4032-908D-A76588B2A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382EA36-19B1-4845-A64B-CCC5D6488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51D8B91-E2E3-41C3-8B9A-AD94ECEF8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C2011F-4009-40E4-981B-2A80377F8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1045177-7988-4FF4-96E0-A94305B7D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Arona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3DFF59-D374-426A-A63C-D578AC1AD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1487B5D-2776-4BDF-A0F0-D1F468340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49468B-B579-4C99-BCC0-C9EACBB9E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79AEEE-B082-4A87-A540-01A6157E5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7C478E-AD6F-497D-9039-734074668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24F1C5-32EA-4EC4-84A3-A3FB98776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916979D-892C-49C3-906F-43FC7D5F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0410116-4F00-453A-9851-41635D314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FBDC0F-16A0-45B3-B649-890EB5368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8852CE2-BD14-4168-B05E-D50CFED1A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1967DE6-5EDF-4777-BC40-05967697B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Arona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1B3999B-DD12-4ABF-8E6B-5CC399BE6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F13DAB-8652-46BD-9A98-3C8398271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C7CC08-1F89-417B-B246-D6E0D954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9C06510-1EEF-4F60-950B-5E41D8E79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600A31A-BC53-4471-A81D-B5B4112B4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C719E1-7531-45C1-A45D-7C7A8E967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05B165-6BFD-4A8E-A4D2-6E2A563F7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Arona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Arona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50BC69-5042-4294-994D-99ECAE756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7ED3C4-5D02-44D0-B034-062AB9A5D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720DF5-D1A3-4E21-9167-CFB065B1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50F9AED-7DBB-4F1E-A63B-D7FCFAC19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92488A8-FFC2-4310-9254-E53A9B442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363B38-79EF-4E0F-8351-EF39FD00A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6A62437-02EB-423E-87E8-36C807AAF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B6AC603-5105-499C-86AE-D2AFFDC65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8F32FC-1400-45D2-A44B-D31C313FB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620D97-D48A-4740-9037-189552991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E562727-CC08-41CD-AA92-7805FCA21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A716784-3695-429E-A2F2-579684546720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F806E43-C3FB-3C2F-6EEA-F1EB0603D3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092328E-42EA-5BFF-11B1-DB1787FC935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928D3C-8CFC-404A-A893-A10BDF084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AF891C0-E77C-47E8-88AC-920C80CC6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B173D71-2254-4A11-A534-8401E7738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789EC0-1848-40BA-925A-EBE22A530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9DECA73-FD4D-48B9-AE8D-9C5127B2B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AE2052D-07F6-4674-B83C-75A18419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BA9711-BA24-4C2C-9264-4F3AB60E3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26BFAFA-5854-42A2-8320-4426D1F03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2B4DC4-A628-46B0-90E4-33F1B590D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47B3175-59B3-4AE2-8B20-76377446E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3959F91-DE86-40E5-A091-23DAF02EAFFC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A5B7F86-0E40-3251-2410-FF508578CF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02CCA1F-A382-A5D9-D59A-7595503C1BA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2A131A-F230-4623-949A-8AB9B2C2C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CA8C35-0310-4950-A046-64AAAB516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BAEAD41-6A4F-453C-BC13-91B013413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05A3A7-0272-4F89-87EF-7A16E19A4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36B643-D7D6-46C2-8801-F213C2098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C78C7BB-1200-4382-945B-9F1303D64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BCBD4B-1A20-4EC2-81DC-BBA221E68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2BF5378-C48A-48DD-977A-AE33A344B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3B4AA5-9435-4A47-9E29-BA3560957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E925CC3-06C5-4E0B-A60D-6F42128F784B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B32DB47-1C64-BA67-FA47-182E11D53A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6DC8D82-44E2-9EC9-594F-4167A11087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D1B36AE-C320-48F9-B99A-A8E08006A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523DED-7C47-4488-BF00-941DAA284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4532A82-DDC9-4B81-89A7-102B8FE29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D011C6B-2A6E-4B09-B028-236AF66F6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A99E6B3-E681-43F7-8E87-C9372CB39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DCC9548-E0D4-40A2-912A-9B9692BFB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E6D5B69-45DC-4027-9F21-54AD9C161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35BBCDC-52EF-4E2B-BDE0-096CC81F8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E8AF808-1D51-458B-915D-F28FA6952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0E4111A-F5A8-4CCC-A5F7-7E82B2A63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9764C99-F19A-491D-AF97-BA91DF4C8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6195E3F-43E1-4BD8-81EA-FF0D72F9E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D5C6B7A-585F-4441-9307-D422D82FA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3A97006-5797-4481-9269-EE6ABE031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Arona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Arona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Arona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Arona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Arona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Arona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E664FE-3373-4935-A58D-5C5DD26A9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0DDCD9-A1C5-469D-9FDA-43F9CE6C7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820255-3570-4852-9B39-CAD17DE57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Arona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Arona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Arona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Arona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Arona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DEAA878-E7CD-4F15-B3B0-309542293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28E543-2A10-46DB-BA53-FCE3AE45A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C19AB6-D4AE-41FA-92F6-A2C8F7B8E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CF9E01-521F-417A-BBB7-D55B42BEA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884BB12-41A6-4AC3-9FD9-DC26EC720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55BF65E-5D18-4ECF-ADF7-E70237A91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18335E1-5A5F-43AF-ABB6-6D6E0F4E7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Arona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Arona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131C5BE-1ED8-48EE-BDFF-A7EDF7249854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9677AE2-33D0-E5D6-FCD0-8413F727C4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6286B5D-3540-A972-9115-B9888E9A7CE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Arona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7E7DF8-D988-44B5-B75E-BF3F62AD9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F3D6253-8F6A-412A-B48F-A72C12B4C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349F97-3397-4AB6-A0D6-01EF1FACE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D6C3FA9-8CB5-41C1-BB1B-9078743FD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BA452-E279-435C-8D16-12B3D98D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7850F8-4960-4522-827F-00268C184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E48C783-C5DB-4879-9489-AC6A902E2DCE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F9D52AA-16CC-0911-B53B-143ADC1F5F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4623FB0-962A-7DC9-0234-746400A24A9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CFEBE12-BCC5-4A77-A0DF-7066A9764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0F36F1D-F25B-4FF3-86AC-9333CEDEF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24ABFCE-9D9A-4CF0-A88C-942BFED6B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BA1C962-519C-425B-8F8E-0F09B938B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FCD84E-FF93-47E1-8F4E-010C5ABEE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9ED02B4-2307-4499-8258-058DF9C6C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7F635F1-5D3A-4491-8680-485BC3E54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F3D22F7-28C5-46E1-AEAA-EEE2943BD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EBB6221E-FA08-41C3-8149-9AF7ECA0E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21B628BD-D75A-4947-8797-A51B150C4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67272FE-6CCA-4DD0-A0DC-454EC7D97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81084A4-0B61-4A01-BD50-096BB4171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1C0F9A8-0F32-483A-81E1-36699640F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E1673D9-1777-4209-BC38-1A2C84CA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D96B2CE-B099-4F4B-A37A-80A70F733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291E8BB-78B0-447C-B0B1-83287F2FC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C6726C-1448-42A7-B13C-CAC4F3ED8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A0F36A6-24E5-400E-AB4B-64FE56B8A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2F19D0B-A88B-46E7-AE01-C4F0C3530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98F0C29-5AF0-489F-AEC2-D5AF807C1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C76809E-D12B-4D06-8392-5DCDC91FD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CF9198F-1A83-42C3-A514-3D1DD1698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4E6FCC0-16C6-4485-8DAB-CF4FC7FBE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F8FF10D7-A199-405E-8ADE-290C2225A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7CC4AD8D-EED2-4EAB-B138-1BE49D3EA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7BD8DA3-7F0E-4FE5-88D2-BF69ADD38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9CCEBB2-10A1-42E5-9BAE-6B13E39DA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8B46C26-9CE4-4E0C-9B89-5E386EC1A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75EF258-9487-45E4-9E55-BE93733C1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AF5AB0D-BF92-467A-B805-DA290EF9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5EBC429-3F3A-44EF-8CB2-9130F793E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C7458D-E426-4937-BD66-A4A7A5855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4797EFB-C583-49F6-BB75-CC33137EA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68D8888-12A6-4F0E-B224-2006B1584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228E017-E349-476A-AE00-41E9ADE97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6A2F54D-3044-440B-A867-07F8ED4D3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B4CF57A-0065-4D35-AE8F-8248C94E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Arona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Arona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Arona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Arona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8398DDB-EA2D-44BD-9571-9D63698434E1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E1B7FFE-69F8-65E6-35CF-698CFD7C7E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C8AA33A-0A53-EE1C-BEB3-B2FFB67232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12F1681-C7A2-427C-B43A-033D73713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A6F57B38-C67A-4BD1-80F5-95F6267C5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F5D3317A-B4B7-458F-A0A2-2F1542084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475E659-F4B8-4C5A-90D3-1D53CB450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6FF2FBD-518A-4AFF-8A03-D2049325C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1102DE5-9245-4D61-93F0-B7807907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BC120E6-7497-4A20-89EE-4BE83A4B0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Arona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36BC6-A95B-4365-AAE1-A2AA3BE1C16F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45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371349FF-DD19-4F7A-A1B9-68AF0454B082}"/>
    <hyperlink ref="B19" location="'Viajeros entr evol mensu TF'!A1" tooltip="Evolución mensual de viajeros entrentrados en Tenerife según lugar de residencia" display="Evolución mensual de viajeros entrados en Tenerife según lugar de residencia" xr:uid="{987EB4BD-C0B0-4E6B-8C3A-63DEBBA42FF8}"/>
    <hyperlink ref="B14" location="'Establecim aloj islas cat y tip'!A1" tooltip="Establecimientos alojativos Canarias e islas" display="Establecimientos alojativos Canarias e islas" xr:uid="{B598E5AD-362B-4BE9-9003-9A610DC3CEB5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4D44158D-3504-4888-A464-485097650AFC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D75A386E-CA57-47CF-8AA7-646EE742B796}"/>
    <hyperlink ref="B37" location="'Pernoctaciones lugar reside'!A1" tooltip="Pernoctaciones registradas en establecimientos alojativos de Canarias e islas según tipología y categoría" display="'Pernoctaciones lugar reside'!A1" xr:uid="{8CBCFFF7-9E01-4DA3-B4B9-EEB32CC216CD}"/>
    <hyperlink ref="B8" location="'Resumen indicadores (aloj)'!A1" tooltip="Resumen indicadores Tenerife" display="'Resumen indicadores (aloj)'!A1" xr:uid="{0575BB02-0F42-4D82-9C1C-F4565437E7D3}"/>
    <hyperlink ref="B9" location="'Resumen indicadores municipios '!A1" tooltip="Resumen indicadores municipios Tenerife" display="Resumen indicadores municipios Tenerife" xr:uid="{7D5F5502-FECD-408E-A1B1-4B735388913E}"/>
    <hyperlink ref="B20" location="'Viajeros entr evol mensu TF cat'!A1" tooltip="Evolución mensual de viajeros entrentrados en Tenerife según lugar de residencia" display="'Viajeros entr evol mensu TF cat'!A1" xr:uid="{BAA10FC8-FE68-4B39-8C15-9A3CF4761E18}"/>
    <hyperlink ref="B21" location="'Viajeros entr evol anual TF cat'!A1" tooltip="Evolución mensual de viajeros entrentrados en Tenerife según lugar de residencia" display="'Viajeros entr evol anual TF cat'!A1" xr:uid="{06CBF92F-F252-4AE0-94BC-8DE3A9898563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8DDB12A5-EF27-4094-A5F8-F9D62B53BB64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1249A8A1-648F-4A25-AE46-0A57A30BD74F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BD061ED3-F64C-4E46-B973-D11F96C926A0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52DFC8DB-EB87-4A7A-A8D6-FDD36C426EB0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9C68216A-0C57-4D4B-B184-5844F3A6BD81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C4C82B57-A51B-4B80-9CB2-DCEEABADB413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DC5567C0-5426-44F9-96D6-9CF8E26AC938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8C880684-844B-43A1-A657-0669019159FA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EBC49A15-5959-4EA3-B3B6-762045A2C59B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21ADD8F6-3E75-4515-84A3-F3FA43550DC9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CCB22832-6FC8-4520-AEFF-4C31D9950A0E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D7682AFB-22E3-4583-AFE0-A115C38F914B}"/>
    <hyperlink ref="B35" location="'Pernoctaciones evol mensu TF'!A1" tooltip="Evolución mensual de pernoctaciones en Tenerife según lugar de residencia" display="'Pernoctaciones evol mensu TF'!A1" xr:uid="{0680917F-CB25-41B3-AE27-8A1C5B8F2D25}"/>
    <hyperlink ref="B36" location="'Pernocta evol mensu TF cat'!A1" tooltip="Evolución mensual de pernoctaciones en Tenerife según lugar de residencia" display="'Pernocta evol mensu TF cat'!A1" xr:uid="{78B15A00-6214-4A31-AADF-2B463DE84A07}"/>
    <hyperlink ref="B38" location="'Pernoctaciones lugar residen ac'!A1" tooltip="Pernoctaciones registradas en establecimientos alojativos de Canarias e islas según tipología y categoría" display="'Pernoctaciones lugar residen ac'!A1" xr:uid="{98E2C2C9-3BD2-422E-A601-312F51F92EAC}"/>
    <hyperlink ref="B39" location="'Pernoctaciones lugar reside año'!A1" tooltip="Pernoctaciones registradas en establecimientos alojativos de Canarias e islas según tipología y categoría" display="'Pernoctaciones lugar reside año'!A1" xr:uid="{89DF6EF0-9AA3-42CB-BA8F-89C723D5FFBE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7934DE84-F9EA-4449-94B6-BD76CB9E1BEF}"/>
    <hyperlink ref="B41" location="'EM evol menusual lugar resd'!A1" tooltip="Evolución mensual de estancia media en Tenerife según lugar de residencia" display="'EM evol menusual lugar resd'!A1" xr:uid="{171D7512-887D-48C0-9866-B32EA0A0F93B}"/>
    <hyperlink ref="B42" location="'EM evol mensu TF cat '!A1" tooltip="Evolución mensual de estancia media en Tenerife según lugar de residencia" display="'EM evol mensu TF cat '!A1" xr:uid="{921320E3-9169-4C37-B1BD-A66AA89C95F4}"/>
    <hyperlink ref="B44" location="'tasa de ocupación evol mens'!A1" tooltip="Evolución mensual de estancia media en Tenerife según lugar de residencia" display="'tasa de ocupación evol mens'!A1" xr:uid="{C66F2E16-9741-4BE6-9F36-F72ACFBBDE1D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6FFAAE80-8AC1-4844-8ED3-63FCB4040860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278B1A18-F027-422E-A0D0-1D4231C36BEC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24327A38-DA5B-4CC1-8644-E66ED879359B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3DFD0870-189D-4F65-800D-77B0A03389F9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EE123822-BE2D-44B9-8A5B-9612B570E30D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DE247-BB76-443D-B4F3-5C13565E13A9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101909</v>
      </c>
      <c r="D9" s="116">
        <v>1.2084176605819952E-3</v>
      </c>
      <c r="E9" s="115">
        <v>102767</v>
      </c>
      <c r="F9" s="116">
        <f t="shared" ref="F9:L21" si="0">IFERROR(E9/C9-1,"-")</f>
        <v>8.4192760207635331E-3</v>
      </c>
      <c r="G9" s="115">
        <v>8010</v>
      </c>
      <c r="H9" s="116">
        <f t="shared" si="0"/>
        <v>-0.92205669135033619</v>
      </c>
      <c r="I9" s="115">
        <v>72992</v>
      </c>
      <c r="J9" s="116">
        <f t="shared" si="0"/>
        <v>8.1126092384519346</v>
      </c>
      <c r="K9" s="115">
        <v>102127</v>
      </c>
      <c r="L9" s="116">
        <f t="shared" si="0"/>
        <v>0.39915333187198598</v>
      </c>
      <c r="M9" s="115">
        <v>102161</v>
      </c>
      <c r="N9" s="116">
        <f t="shared" ref="N9:N17" si="1">IFERROR(M9/K9-1,"-")</f>
        <v>3.3291881676733581E-4</v>
      </c>
      <c r="O9" s="116">
        <f>M9/C9-1</f>
        <v>2.4727943557487642E-3</v>
      </c>
    </row>
    <row r="10" spans="1:16" x14ac:dyDescent="0.25">
      <c r="A10" s="1" t="s">
        <v>72</v>
      </c>
      <c r="B10" s="114" t="s">
        <v>73</v>
      </c>
      <c r="C10" s="115">
        <v>100001</v>
      </c>
      <c r="D10" s="116">
        <v>1.4383818711136698E-2</v>
      </c>
      <c r="E10" s="115">
        <v>105310</v>
      </c>
      <c r="F10" s="116">
        <f t="shared" si="0"/>
        <v>5.3089469105308984E-2</v>
      </c>
      <c r="G10" s="115">
        <v>10131</v>
      </c>
      <c r="H10" s="116">
        <f t="shared" si="0"/>
        <v>-0.90379830975216024</v>
      </c>
      <c r="I10" s="115">
        <v>88104</v>
      </c>
      <c r="J10" s="116">
        <f t="shared" si="0"/>
        <v>7.6964761622742071</v>
      </c>
      <c r="K10" s="115">
        <v>102173</v>
      </c>
      <c r="L10" s="116">
        <f t="shared" si="0"/>
        <v>0.15968627985108519</v>
      </c>
      <c r="M10" s="115">
        <v>112246</v>
      </c>
      <c r="N10" s="116">
        <f>IFERROR(M10/K10-1,"-")</f>
        <v>9.8587689507012577E-2</v>
      </c>
      <c r="O10" s="116">
        <f>IFERROR(M10/C10-1,"-")</f>
        <v>0.12244877551224498</v>
      </c>
    </row>
    <row r="11" spans="1:16" x14ac:dyDescent="0.25">
      <c r="A11" s="1" t="s">
        <v>74</v>
      </c>
      <c r="B11" s="114" t="s">
        <v>75</v>
      </c>
      <c r="C11" s="115">
        <v>119259</v>
      </c>
      <c r="D11" s="116">
        <v>2.2602745599067164E-2</v>
      </c>
      <c r="E11" s="115">
        <v>41200</v>
      </c>
      <c r="F11" s="116">
        <f t="shared" si="0"/>
        <v>-0.65453341047635816</v>
      </c>
      <c r="G11" s="115">
        <v>12907</v>
      </c>
      <c r="H11" s="116">
        <f t="shared" si="0"/>
        <v>-0.68672330097087375</v>
      </c>
      <c r="I11" s="115">
        <v>104660</v>
      </c>
      <c r="J11" s="116">
        <f t="shared" si="0"/>
        <v>7.1087781823816538</v>
      </c>
      <c r="K11" s="115">
        <v>114283</v>
      </c>
      <c r="L11" s="116">
        <f t="shared" si="0"/>
        <v>9.1945346837378095E-2</v>
      </c>
      <c r="M11" s="115">
        <v>122937</v>
      </c>
      <c r="N11" s="116">
        <f t="shared" si="1"/>
        <v>7.5724298452088279E-2</v>
      </c>
      <c r="O11" s="116">
        <f t="shared" ref="O11:O20" si="2">IFERROR(M11/C11-1,"-")</f>
        <v>3.084043971524153E-2</v>
      </c>
    </row>
    <row r="12" spans="1:16" x14ac:dyDescent="0.25">
      <c r="A12" s="1" t="s">
        <v>76</v>
      </c>
      <c r="B12" s="114" t="s">
        <v>77</v>
      </c>
      <c r="C12" s="115">
        <v>107270</v>
      </c>
      <c r="D12" s="116">
        <v>1.1914307545728198E-2</v>
      </c>
      <c r="E12" s="115">
        <v>0</v>
      </c>
      <c r="F12" s="116">
        <f t="shared" si="0"/>
        <v>-1</v>
      </c>
      <c r="G12" s="115">
        <v>13736</v>
      </c>
      <c r="H12" s="116" t="str">
        <f t="shared" si="0"/>
        <v>-</v>
      </c>
      <c r="I12" s="115">
        <v>110839</v>
      </c>
      <c r="J12" s="116">
        <f t="shared" si="0"/>
        <v>7.0692341292952818</v>
      </c>
      <c r="K12" s="115">
        <v>112901</v>
      </c>
      <c r="L12" s="116">
        <f t="shared" si="0"/>
        <v>1.8603560118730877E-2</v>
      </c>
      <c r="M12" s="115">
        <v>113542</v>
      </c>
      <c r="N12" s="116">
        <f t="shared" si="1"/>
        <v>5.6775405000841772E-3</v>
      </c>
      <c r="O12" s="116">
        <f t="shared" si="2"/>
        <v>5.8469283117367432E-2</v>
      </c>
    </row>
    <row r="13" spans="1:16" x14ac:dyDescent="0.25">
      <c r="A13" s="1" t="s">
        <v>78</v>
      </c>
      <c r="B13" s="114" t="s">
        <v>79</v>
      </c>
      <c r="C13" s="115">
        <v>104348</v>
      </c>
      <c r="D13" s="116">
        <v>1.965076169909219E-2</v>
      </c>
      <c r="E13" s="115">
        <v>0</v>
      </c>
      <c r="F13" s="116">
        <f t="shared" si="0"/>
        <v>-1</v>
      </c>
      <c r="G13" s="115">
        <v>15428</v>
      </c>
      <c r="H13" s="116" t="str">
        <f t="shared" si="0"/>
        <v>-</v>
      </c>
      <c r="I13" s="115">
        <v>97379</v>
      </c>
      <c r="J13" s="116">
        <f t="shared" si="0"/>
        <v>5.3118356235416124</v>
      </c>
      <c r="K13" s="115">
        <v>96632</v>
      </c>
      <c r="L13" s="116">
        <f t="shared" si="0"/>
        <v>-7.671058441758527E-3</v>
      </c>
      <c r="M13" s="115">
        <v>110622</v>
      </c>
      <c r="N13" s="116">
        <f t="shared" si="1"/>
        <v>0.14477605762066403</v>
      </c>
      <c r="O13" s="116">
        <f t="shared" si="2"/>
        <v>6.0125733123778113E-2</v>
      </c>
    </row>
    <row r="14" spans="1:16" x14ac:dyDescent="0.25">
      <c r="A14" s="1" t="s">
        <v>80</v>
      </c>
      <c r="B14" s="114" t="s">
        <v>81</v>
      </c>
      <c r="C14" s="115">
        <v>109110</v>
      </c>
      <c r="D14" s="116">
        <v>-3.1261375642585132E-2</v>
      </c>
      <c r="E14" s="115">
        <v>0</v>
      </c>
      <c r="F14" s="116">
        <f t="shared" si="0"/>
        <v>-1</v>
      </c>
      <c r="G14" s="115">
        <v>21147</v>
      </c>
      <c r="H14" s="116" t="str">
        <f t="shared" si="0"/>
        <v>-</v>
      </c>
      <c r="I14" s="115">
        <v>99145</v>
      </c>
      <c r="J14" s="116">
        <f t="shared" si="0"/>
        <v>3.6883718730789239</v>
      </c>
      <c r="K14" s="115">
        <v>109784</v>
      </c>
      <c r="L14" s="116">
        <f t="shared" si="0"/>
        <v>0.1073074789449795</v>
      </c>
      <c r="M14" s="115">
        <v>113390</v>
      </c>
      <c r="N14" s="116">
        <f t="shared" si="1"/>
        <v>3.2846316403118747E-2</v>
      </c>
      <c r="O14" s="116">
        <f t="shared" si="2"/>
        <v>3.9226468701310635E-2</v>
      </c>
    </row>
    <row r="15" spans="1:16" x14ac:dyDescent="0.25">
      <c r="A15" s="1" t="s">
        <v>82</v>
      </c>
      <c r="B15" s="114" t="s">
        <v>83</v>
      </c>
      <c r="C15" s="115">
        <v>112094</v>
      </c>
      <c r="D15" s="116">
        <v>-2.4166449029337511E-2</v>
      </c>
      <c r="E15" s="115">
        <v>0</v>
      </c>
      <c r="F15" s="116">
        <f t="shared" si="0"/>
        <v>-1</v>
      </c>
      <c r="G15" s="115">
        <v>42074</v>
      </c>
      <c r="H15" s="116" t="str">
        <f t="shared" si="0"/>
        <v>-</v>
      </c>
      <c r="I15" s="115">
        <v>119732</v>
      </c>
      <c r="J15" s="116">
        <f t="shared" si="0"/>
        <v>1.8457479678661408</v>
      </c>
      <c r="K15" s="115">
        <v>112830</v>
      </c>
      <c r="L15" s="116">
        <f t="shared" si="0"/>
        <v>-5.7645408078040972E-2</v>
      </c>
      <c r="M15" s="115">
        <v>121148</v>
      </c>
      <c r="N15" s="116">
        <f t="shared" si="1"/>
        <v>7.3721527962421263E-2</v>
      </c>
      <c r="O15" s="116">
        <f t="shared" si="2"/>
        <v>8.0771495352115252E-2</v>
      </c>
    </row>
    <row r="16" spans="1:16" x14ac:dyDescent="0.25">
      <c r="A16" s="1" t="s">
        <v>84</v>
      </c>
      <c r="B16" s="114" t="s">
        <v>85</v>
      </c>
      <c r="C16" s="115">
        <v>119564</v>
      </c>
      <c r="D16" s="116">
        <v>-2.328962953886371E-2</v>
      </c>
      <c r="E16" s="115">
        <v>30803</v>
      </c>
      <c r="F16" s="116">
        <f t="shared" si="0"/>
        <v>-0.74237228597236626</v>
      </c>
      <c r="G16" s="115">
        <v>53067</v>
      </c>
      <c r="H16" s="116">
        <f t="shared" si="0"/>
        <v>0.72278674155114753</v>
      </c>
      <c r="I16" s="115">
        <v>117894</v>
      </c>
      <c r="J16" s="116">
        <f t="shared" si="0"/>
        <v>1.2216066481994461</v>
      </c>
      <c r="K16" s="115">
        <v>116797</v>
      </c>
      <c r="L16" s="116">
        <f t="shared" si="0"/>
        <v>-9.3049688703411571E-3</v>
      </c>
      <c r="M16" s="115">
        <v>126181</v>
      </c>
      <c r="N16" s="116">
        <f t="shared" si="1"/>
        <v>8.0344529397159192E-2</v>
      </c>
      <c r="O16" s="116">
        <f t="shared" si="2"/>
        <v>5.5342745307952246E-2</v>
      </c>
    </row>
    <row r="17" spans="1:16" x14ac:dyDescent="0.25">
      <c r="A17" s="1" t="s">
        <v>86</v>
      </c>
      <c r="B17" s="114" t="s">
        <v>87</v>
      </c>
      <c r="C17" s="115">
        <v>99309</v>
      </c>
      <c r="D17" s="116">
        <v>-8.5063846253063291E-2</v>
      </c>
      <c r="E17" s="115">
        <v>18180</v>
      </c>
      <c r="F17" s="116">
        <f t="shared" si="0"/>
        <v>-0.81693502099507598</v>
      </c>
      <c r="G17" s="115">
        <v>59020</v>
      </c>
      <c r="H17" s="116">
        <f t="shared" si="0"/>
        <v>2.2464246424642464</v>
      </c>
      <c r="I17" s="115">
        <v>103298</v>
      </c>
      <c r="J17" s="116">
        <f t="shared" si="0"/>
        <v>0.7502202643171807</v>
      </c>
      <c r="K17" s="115">
        <v>107312</v>
      </c>
      <c r="L17" s="116">
        <f t="shared" si="0"/>
        <v>3.8858448372669274E-2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109838</v>
      </c>
      <c r="D18" s="116">
        <v>-0.10022691340427448</v>
      </c>
      <c r="E18" s="115">
        <v>21674</v>
      </c>
      <c r="F18" s="116">
        <f t="shared" si="0"/>
        <v>-0.80267302754966408</v>
      </c>
      <c r="G18" s="115">
        <v>89457</v>
      </c>
      <c r="H18" s="116">
        <f t="shared" si="0"/>
        <v>3.127387653409615</v>
      </c>
      <c r="I18" s="115">
        <v>113209</v>
      </c>
      <c r="J18" s="116">
        <f t="shared" si="0"/>
        <v>0.26551303978447738</v>
      </c>
      <c r="K18" s="115">
        <v>119521</v>
      </c>
      <c r="L18" s="116">
        <f t="shared" si="0"/>
        <v>5.5755284473849143E-2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107365</v>
      </c>
      <c r="D19" s="116">
        <v>1.5415898236156522E-2</v>
      </c>
      <c r="E19" s="115">
        <v>16498</v>
      </c>
      <c r="F19" s="116">
        <f t="shared" si="0"/>
        <v>-0.8463372607460532</v>
      </c>
      <c r="G19" s="115">
        <v>88426</v>
      </c>
      <c r="H19" s="116">
        <f t="shared" si="0"/>
        <v>4.3598011880227903</v>
      </c>
      <c r="I19" s="115">
        <v>107366</v>
      </c>
      <c r="J19" s="116">
        <f t="shared" si="0"/>
        <v>0.21419039648972027</v>
      </c>
      <c r="K19" s="115">
        <v>113999</v>
      </c>
      <c r="L19" s="116">
        <f t="shared" si="0"/>
        <v>6.1779334239889794E-2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109344</v>
      </c>
      <c r="D20" s="116">
        <v>-1.3888387864795626E-2</v>
      </c>
      <c r="E20" s="115">
        <v>17398</v>
      </c>
      <c r="F20" s="116">
        <f t="shared" si="0"/>
        <v>-0.84088747439274214</v>
      </c>
      <c r="G20" s="115">
        <v>78855</v>
      </c>
      <c r="H20" s="116">
        <f t="shared" si="0"/>
        <v>3.5324175192550866</v>
      </c>
      <c r="I20" s="115">
        <v>108917</v>
      </c>
      <c r="J20" s="116">
        <f t="shared" si="0"/>
        <v>0.38123137404096119</v>
      </c>
      <c r="K20" s="115">
        <v>111619</v>
      </c>
      <c r="L20" s="116">
        <f t="shared" si="0"/>
        <v>2.4807881230661799E-2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1299411</v>
      </c>
      <c r="D21" s="119">
        <v>-1.7448199829714683E-2</v>
      </c>
      <c r="E21" s="118">
        <v>375345</v>
      </c>
      <c r="F21" s="119">
        <f t="shared" si="0"/>
        <v>-0.71114220212080703</v>
      </c>
      <c r="G21" s="118">
        <v>492258</v>
      </c>
      <c r="H21" s="119">
        <f t="shared" si="0"/>
        <v>0.31148143707788845</v>
      </c>
      <c r="I21" s="118">
        <v>1243535</v>
      </c>
      <c r="J21" s="119">
        <f t="shared" si="0"/>
        <v>1.5261854555944239</v>
      </c>
      <c r="K21" s="118">
        <v>1319978</v>
      </c>
      <c r="L21" s="119">
        <f t="shared" si="0"/>
        <v>6.1472334916186533E-2</v>
      </c>
      <c r="M21" s="118">
        <v>922227</v>
      </c>
      <c r="N21" s="119">
        <v>6.3052792593198737E-2</v>
      </c>
      <c r="O21" s="119">
        <v>5.5717155760083736E-2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55770</v>
      </c>
      <c r="D31" s="116">
        <v>1.1333756460241151E-2</v>
      </c>
      <c r="E31" s="115">
        <v>60504</v>
      </c>
      <c r="F31" s="116">
        <f t="shared" ref="F31:L43" si="3">IFERROR(E31/C31-1,"-")</f>
        <v>8.4884346422807955E-2</v>
      </c>
      <c r="G31" s="115">
        <v>2072</v>
      </c>
      <c r="H31" s="116">
        <f t="shared" si="3"/>
        <v>-0.96575433029221203</v>
      </c>
      <c r="I31" s="115">
        <v>40098</v>
      </c>
      <c r="J31" s="116">
        <f t="shared" si="3"/>
        <v>18.352316602316602</v>
      </c>
      <c r="K31" s="115">
        <v>63291</v>
      </c>
      <c r="L31" s="116">
        <f t="shared" si="3"/>
        <v>0.57840790064342351</v>
      </c>
      <c r="M31" s="115">
        <v>62071</v>
      </c>
      <c r="N31" s="116">
        <f t="shared" ref="N31:N39" si="4">IFERROR(M31/K31-1,"-")</f>
        <v>-1.9276042407293303E-2</v>
      </c>
      <c r="O31" s="116">
        <f>M31/C31-1</f>
        <v>0.11298188990496683</v>
      </c>
    </row>
    <row r="32" spans="1:16" x14ac:dyDescent="0.25">
      <c r="B32" s="114" t="s">
        <v>73</v>
      </c>
      <c r="C32" s="115">
        <v>56004</v>
      </c>
      <c r="D32" s="116">
        <v>3.2655394317113284E-2</v>
      </c>
      <c r="E32" s="115">
        <v>62555</v>
      </c>
      <c r="F32" s="116">
        <f t="shared" si="3"/>
        <v>0.11697378758660104</v>
      </c>
      <c r="G32" s="115">
        <v>3046</v>
      </c>
      <c r="H32" s="116">
        <f t="shared" si="3"/>
        <v>-0.95130684997202464</v>
      </c>
      <c r="I32" s="115">
        <v>51286</v>
      </c>
      <c r="J32" s="116">
        <f t="shared" si="3"/>
        <v>15.837163493105713</v>
      </c>
      <c r="K32" s="115">
        <v>61780</v>
      </c>
      <c r="L32" s="116">
        <f t="shared" si="3"/>
        <v>0.20461724447217566</v>
      </c>
      <c r="M32" s="115">
        <v>67703</v>
      </c>
      <c r="N32" s="116">
        <f t="shared" si="4"/>
        <v>9.5872450631272255E-2</v>
      </c>
      <c r="O32" s="116">
        <f>IFERROR(M32/C32-1,"-")</f>
        <v>0.20889579315763163</v>
      </c>
    </row>
    <row r="33" spans="2:16" x14ac:dyDescent="0.25">
      <c r="B33" s="114" t="s">
        <v>75</v>
      </c>
      <c r="C33" s="115">
        <v>64313</v>
      </c>
      <c r="D33" s="116">
        <v>3.0343324949134054E-2</v>
      </c>
      <c r="E33" s="115">
        <v>24047</v>
      </c>
      <c r="F33" s="116">
        <f t="shared" si="3"/>
        <v>-0.62609425777059069</v>
      </c>
      <c r="G33" s="115">
        <v>3905</v>
      </c>
      <c r="H33" s="116">
        <f t="shared" si="3"/>
        <v>-0.83760968104129407</v>
      </c>
      <c r="I33" s="115">
        <v>60604</v>
      </c>
      <c r="J33" s="116">
        <f t="shared" si="3"/>
        <v>14.519590268886043</v>
      </c>
      <c r="K33" s="115">
        <v>67669</v>
      </c>
      <c r="L33" s="116">
        <f t="shared" si="3"/>
        <v>0.11657646359976237</v>
      </c>
      <c r="M33" s="115">
        <v>75940</v>
      </c>
      <c r="N33" s="116">
        <f t="shared" si="4"/>
        <v>0.12222731235868722</v>
      </c>
      <c r="O33" s="116">
        <f t="shared" ref="O33:O42" si="5">IFERROR(M33/C33-1,"-")</f>
        <v>0.1807877101052664</v>
      </c>
    </row>
    <row r="34" spans="2:16" x14ac:dyDescent="0.25">
      <c r="B34" s="114" t="s">
        <v>77</v>
      </c>
      <c r="C34" s="115">
        <v>60413</v>
      </c>
      <c r="D34" s="116">
        <v>3.5249160326273232E-2</v>
      </c>
      <c r="E34" s="115">
        <v>0</v>
      </c>
      <c r="F34" s="116">
        <f t="shared" si="3"/>
        <v>-1</v>
      </c>
      <c r="G34" s="115">
        <v>3295</v>
      </c>
      <c r="H34" s="116" t="str">
        <f t="shared" si="3"/>
        <v>-</v>
      </c>
      <c r="I34" s="115">
        <v>66573</v>
      </c>
      <c r="J34" s="116">
        <f t="shared" si="3"/>
        <v>19.204248861911989</v>
      </c>
      <c r="K34" s="115">
        <v>68688</v>
      </c>
      <c r="L34" s="116">
        <f t="shared" si="3"/>
        <v>3.1769636339056273E-2</v>
      </c>
      <c r="M34" s="115">
        <v>67726</v>
      </c>
      <c r="N34" s="116">
        <f t="shared" si="4"/>
        <v>-1.4005357558816711E-2</v>
      </c>
      <c r="O34" s="116">
        <f t="shared" si="5"/>
        <v>0.12105010510982739</v>
      </c>
    </row>
    <row r="35" spans="2:16" x14ac:dyDescent="0.25">
      <c r="B35" s="114" t="s">
        <v>79</v>
      </c>
      <c r="C35" s="115">
        <v>56710</v>
      </c>
      <c r="D35" s="116">
        <v>1.7456985485404752E-2</v>
      </c>
      <c r="E35" s="115">
        <v>0</v>
      </c>
      <c r="F35" s="116">
        <f t="shared" si="3"/>
        <v>-1</v>
      </c>
      <c r="G35" s="115">
        <v>4085</v>
      </c>
      <c r="H35" s="116" t="str">
        <f t="shared" si="3"/>
        <v>-</v>
      </c>
      <c r="I35" s="115">
        <v>59315</v>
      </c>
      <c r="J35" s="116">
        <f t="shared" si="3"/>
        <v>13.520195838433292</v>
      </c>
      <c r="K35" s="115">
        <v>62382</v>
      </c>
      <c r="L35" s="116">
        <f t="shared" si="3"/>
        <v>5.1706988114305075E-2</v>
      </c>
      <c r="M35" s="115">
        <v>68445</v>
      </c>
      <c r="N35" s="116">
        <f t="shared" si="4"/>
        <v>9.7191497547369332E-2</v>
      </c>
      <c r="O35" s="116">
        <f t="shared" si="5"/>
        <v>0.20692999470992768</v>
      </c>
    </row>
    <row r="36" spans="2:16" x14ac:dyDescent="0.25">
      <c r="B36" s="114" t="s">
        <v>81</v>
      </c>
      <c r="C36" s="115">
        <v>61027</v>
      </c>
      <c r="D36" s="116">
        <v>3.0669976862407244E-2</v>
      </c>
      <c r="E36" s="115">
        <v>0</v>
      </c>
      <c r="F36" s="116">
        <f t="shared" si="3"/>
        <v>-1</v>
      </c>
      <c r="G36" s="115">
        <v>7554</v>
      </c>
      <c r="H36" s="116" t="str">
        <f t="shared" si="3"/>
        <v>-</v>
      </c>
      <c r="I36" s="115">
        <v>62022</v>
      </c>
      <c r="J36" s="116">
        <f t="shared" si="3"/>
        <v>7.2104845115170768</v>
      </c>
      <c r="K36" s="115">
        <v>67287</v>
      </c>
      <c r="L36" s="116">
        <f t="shared" si="3"/>
        <v>8.4889232852858765E-2</v>
      </c>
      <c r="M36" s="115">
        <v>70894</v>
      </c>
      <c r="N36" s="116">
        <f t="shared" si="4"/>
        <v>5.3606194361466519E-2</v>
      </c>
      <c r="O36" s="116">
        <f t="shared" si="5"/>
        <v>0.16168253396037824</v>
      </c>
    </row>
    <row r="37" spans="2:16" x14ac:dyDescent="0.25">
      <c r="B37" s="114" t="s">
        <v>83</v>
      </c>
      <c r="C37" s="115">
        <v>62023</v>
      </c>
      <c r="D37" s="116">
        <v>4.8376464224742621E-2</v>
      </c>
      <c r="E37" s="115">
        <v>0</v>
      </c>
      <c r="F37" s="116">
        <f t="shared" si="3"/>
        <v>-1</v>
      </c>
      <c r="G37" s="115">
        <v>18560</v>
      </c>
      <c r="H37" s="116" t="str">
        <f t="shared" si="3"/>
        <v>-</v>
      </c>
      <c r="I37" s="115">
        <v>71116</v>
      </c>
      <c r="J37" s="116">
        <f t="shared" si="3"/>
        <v>2.8316810344827585</v>
      </c>
      <c r="K37" s="115">
        <v>70310</v>
      </c>
      <c r="L37" s="116">
        <f t="shared" si="3"/>
        <v>-1.13335958152877E-2</v>
      </c>
      <c r="M37" s="115">
        <v>76375</v>
      </c>
      <c r="N37" s="116">
        <f t="shared" si="4"/>
        <v>8.6260844830038375E-2</v>
      </c>
      <c r="O37" s="116">
        <f t="shared" si="5"/>
        <v>0.23139802976315238</v>
      </c>
    </row>
    <row r="38" spans="2:16" x14ac:dyDescent="0.25">
      <c r="B38" s="114" t="s">
        <v>85</v>
      </c>
      <c r="C38" s="115">
        <v>64060</v>
      </c>
      <c r="D38" s="116">
        <v>-1.0488268277236257E-2</v>
      </c>
      <c r="E38" s="115">
        <v>14181</v>
      </c>
      <c r="F38" s="116">
        <f t="shared" si="3"/>
        <v>-0.7786294099281923</v>
      </c>
      <c r="G38" s="115">
        <v>28251</v>
      </c>
      <c r="H38" s="116">
        <f t="shared" si="3"/>
        <v>0.99217262534376993</v>
      </c>
      <c r="I38" s="115">
        <v>71571</v>
      </c>
      <c r="J38" s="116">
        <f t="shared" si="3"/>
        <v>1.5333970478921102</v>
      </c>
      <c r="K38" s="115">
        <v>69694</v>
      </c>
      <c r="L38" s="116">
        <f t="shared" si="3"/>
        <v>-2.6225705942350963E-2</v>
      </c>
      <c r="M38" s="115">
        <v>78502</v>
      </c>
      <c r="N38" s="116">
        <f t="shared" si="4"/>
        <v>0.12638103710505932</v>
      </c>
      <c r="O38" s="116">
        <f t="shared" si="5"/>
        <v>0.22544489541055257</v>
      </c>
    </row>
    <row r="39" spans="2:16" x14ac:dyDescent="0.25">
      <c r="B39" s="114" t="s">
        <v>87</v>
      </c>
      <c r="C39" s="115">
        <v>56373</v>
      </c>
      <c r="D39" s="116">
        <v>-1.9514740412209797E-2</v>
      </c>
      <c r="E39" s="115">
        <v>8785</v>
      </c>
      <c r="F39" s="116">
        <f t="shared" si="3"/>
        <v>-0.84416298582654814</v>
      </c>
      <c r="G39" s="115">
        <v>33952</v>
      </c>
      <c r="H39" s="116">
        <f t="shared" si="3"/>
        <v>2.8647694934547525</v>
      </c>
      <c r="I39" s="115">
        <v>64404</v>
      </c>
      <c r="J39" s="116">
        <f t="shared" si="3"/>
        <v>0.89691328934967007</v>
      </c>
      <c r="K39" s="115">
        <v>67208</v>
      </c>
      <c r="L39" s="116">
        <f t="shared" si="3"/>
        <v>4.3537668467797053E-2</v>
      </c>
      <c r="M39" s="115"/>
      <c r="N39" s="116"/>
      <c r="O39" s="116"/>
    </row>
    <row r="40" spans="2:16" x14ac:dyDescent="0.25">
      <c r="B40" s="114" t="s">
        <v>89</v>
      </c>
      <c r="C40" s="115">
        <v>65787</v>
      </c>
      <c r="D40" s="116">
        <v>-2.108424597275782E-3</v>
      </c>
      <c r="E40" s="115">
        <v>9727</v>
      </c>
      <c r="F40" s="116">
        <f t="shared" si="3"/>
        <v>-0.85214404061592719</v>
      </c>
      <c r="G40" s="115">
        <v>54024</v>
      </c>
      <c r="H40" s="116">
        <f t="shared" si="3"/>
        <v>4.5540248792022204</v>
      </c>
      <c r="I40" s="115">
        <v>71237</v>
      </c>
      <c r="J40" s="116">
        <f t="shared" si="3"/>
        <v>0.3186176514141863</v>
      </c>
      <c r="K40" s="115">
        <v>73508</v>
      </c>
      <c r="L40" s="116">
        <f t="shared" si="3"/>
        <v>3.18795008212025E-2</v>
      </c>
      <c r="M40" s="115"/>
      <c r="N40" s="116"/>
      <c r="O40" s="116"/>
    </row>
    <row r="41" spans="2:16" x14ac:dyDescent="0.25">
      <c r="B41" s="114" t="s">
        <v>91</v>
      </c>
      <c r="C41" s="115">
        <v>63841</v>
      </c>
      <c r="D41" s="116">
        <v>0.11318221447253696</v>
      </c>
      <c r="E41" s="115">
        <v>7481</v>
      </c>
      <c r="F41" s="116">
        <f t="shared" si="3"/>
        <v>-0.88281825159380334</v>
      </c>
      <c r="G41" s="115">
        <v>52634</v>
      </c>
      <c r="H41" s="116">
        <f t="shared" si="3"/>
        <v>6.0356904157198237</v>
      </c>
      <c r="I41" s="115">
        <v>65777</v>
      </c>
      <c r="J41" s="116">
        <f t="shared" si="3"/>
        <v>0.24970551354637682</v>
      </c>
      <c r="K41" s="115">
        <v>71022</v>
      </c>
      <c r="L41" s="116">
        <f t="shared" si="3"/>
        <v>7.9739118536874543E-2</v>
      </c>
      <c r="M41" s="115"/>
      <c r="N41" s="116"/>
      <c r="O41" s="116"/>
    </row>
    <row r="42" spans="2:16" x14ac:dyDescent="0.25">
      <c r="B42" s="114" t="s">
        <v>93</v>
      </c>
      <c r="C42" s="115">
        <v>63674</v>
      </c>
      <c r="D42" s="116">
        <v>8.2320545290748059E-2</v>
      </c>
      <c r="E42" s="115">
        <v>8227</v>
      </c>
      <c r="F42" s="116">
        <f t="shared" si="3"/>
        <v>-0.87079498696485225</v>
      </c>
      <c r="G42" s="115">
        <v>45371</v>
      </c>
      <c r="H42" s="116">
        <f t="shared" si="3"/>
        <v>4.5148899963534701</v>
      </c>
      <c r="I42" s="115">
        <v>68554</v>
      </c>
      <c r="J42" s="116">
        <f t="shared" si="3"/>
        <v>0.5109651539529656</v>
      </c>
      <c r="K42" s="115">
        <v>67674</v>
      </c>
      <c r="L42" s="116">
        <f t="shared" si="3"/>
        <v>-1.2836595968141906E-2</v>
      </c>
      <c r="M42" s="115"/>
      <c r="N42" s="116"/>
      <c r="O42" s="116"/>
    </row>
    <row r="43" spans="2:16" ht="15.75" x14ac:dyDescent="0.25">
      <c r="B43" s="117" t="s">
        <v>30</v>
      </c>
      <c r="C43" s="118">
        <v>729995</v>
      </c>
      <c r="D43" s="119">
        <v>3.0188977466931499E-2</v>
      </c>
      <c r="E43" s="118">
        <v>206279</v>
      </c>
      <c r="F43" s="119">
        <f t="shared" si="3"/>
        <v>-0.71742409194583523</v>
      </c>
      <c r="G43" s="118">
        <v>256749</v>
      </c>
      <c r="H43" s="119">
        <f t="shared" si="3"/>
        <v>0.24466862841103554</v>
      </c>
      <c r="I43" s="118">
        <v>752557</v>
      </c>
      <c r="J43" s="119">
        <f t="shared" si="3"/>
        <v>1.9311000237586127</v>
      </c>
      <c r="K43" s="118">
        <v>810513</v>
      </c>
      <c r="L43" s="119">
        <f t="shared" si="3"/>
        <v>7.7012106724141827E-2</v>
      </c>
      <c r="M43" s="118">
        <v>567656</v>
      </c>
      <c r="N43" s="119">
        <v>6.8828716195224571E-2</v>
      </c>
      <c r="O43" s="119">
        <v>0.18182878081279141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41416</v>
      </c>
      <c r="D53" s="116">
        <v>4.3513316032149918E-2</v>
      </c>
      <c r="E53" s="115">
        <v>44788</v>
      </c>
      <c r="F53" s="116">
        <f t="shared" ref="F53:L65" si="6">IFERROR(E53/C53-1,"-")</f>
        <v>8.141780954220601E-2</v>
      </c>
      <c r="G53" s="115">
        <v>1594</v>
      </c>
      <c r="H53" s="116">
        <f t="shared" si="6"/>
        <v>-0.96441010985085296</v>
      </c>
      <c r="I53" s="115">
        <v>32265</v>
      </c>
      <c r="J53" s="116">
        <f t="shared" si="6"/>
        <v>19.241530740276033</v>
      </c>
      <c r="K53" s="115">
        <v>48326</v>
      </c>
      <c r="L53" s="116">
        <f t="shared" si="6"/>
        <v>0.49778397644506422</v>
      </c>
      <c r="M53" s="115">
        <v>49957</v>
      </c>
      <c r="N53" s="116">
        <f t="shared" ref="N53:N64" si="7">IFERROR(M53/K53-1,"-")</f>
        <v>3.374994826801303E-2</v>
      </c>
      <c r="O53" s="116">
        <f>M53/C53-1</f>
        <v>0.20622464747923508</v>
      </c>
    </row>
    <row r="54" spans="1:16" x14ac:dyDescent="0.25">
      <c r="A54" s="1">
        <v>2</v>
      </c>
      <c r="B54" s="114" t="s">
        <v>73</v>
      </c>
      <c r="C54" s="115">
        <v>40123</v>
      </c>
      <c r="D54" s="116">
        <v>2.5796390039372064E-2</v>
      </c>
      <c r="E54" s="115">
        <v>45868</v>
      </c>
      <c r="F54" s="116">
        <f t="shared" si="6"/>
        <v>0.14318470702589536</v>
      </c>
      <c r="G54" s="115">
        <v>2578</v>
      </c>
      <c r="H54" s="116">
        <f t="shared" si="6"/>
        <v>-0.94379523851050839</v>
      </c>
      <c r="I54" s="115">
        <v>39485</v>
      </c>
      <c r="J54" s="116">
        <f t="shared" si="6"/>
        <v>14.316136539953453</v>
      </c>
      <c r="K54" s="115">
        <v>45827</v>
      </c>
      <c r="L54" s="116">
        <f t="shared" si="6"/>
        <v>0.16061795618589336</v>
      </c>
      <c r="M54" s="115">
        <v>50552</v>
      </c>
      <c r="N54" s="116">
        <f t="shared" si="7"/>
        <v>0.1031051563488774</v>
      </c>
      <c r="O54" s="116">
        <f>IFERROR(M54/C54-1,"-")</f>
        <v>0.25992572838521544</v>
      </c>
    </row>
    <row r="55" spans="1:16" x14ac:dyDescent="0.25">
      <c r="A55" s="1">
        <v>3</v>
      </c>
      <c r="B55" s="114" t="s">
        <v>75</v>
      </c>
      <c r="C55" s="115">
        <v>46468</v>
      </c>
      <c r="D55" s="116">
        <v>5.0527886419641455E-2</v>
      </c>
      <c r="E55" s="115">
        <v>16834</v>
      </c>
      <c r="F55" s="116">
        <f t="shared" si="6"/>
        <v>-0.63772918998020145</v>
      </c>
      <c r="G55" s="115">
        <v>3374</v>
      </c>
      <c r="H55" s="116">
        <f t="shared" si="6"/>
        <v>-0.79957229416656772</v>
      </c>
      <c r="I55" s="115">
        <v>44785</v>
      </c>
      <c r="J55" s="116">
        <f t="shared" si="6"/>
        <v>12.273562537048015</v>
      </c>
      <c r="K55" s="115">
        <v>48639</v>
      </c>
      <c r="L55" s="116">
        <f t="shared" si="6"/>
        <v>8.6055598972870406E-2</v>
      </c>
      <c r="M55" s="115">
        <v>55860</v>
      </c>
      <c r="N55" s="116">
        <f t="shared" si="7"/>
        <v>0.14846111145377172</v>
      </c>
      <c r="O55" s="116">
        <f t="shared" ref="O55:O64" si="8">IFERROR(M55/C55-1,"-")</f>
        <v>0.20211758629594567</v>
      </c>
    </row>
    <row r="56" spans="1:16" x14ac:dyDescent="0.25">
      <c r="A56" s="1">
        <v>4</v>
      </c>
      <c r="B56" s="114" t="s">
        <v>77</v>
      </c>
      <c r="C56" s="115">
        <v>46582</v>
      </c>
      <c r="D56" s="116">
        <v>0.10370809145835791</v>
      </c>
      <c r="E56" s="115">
        <v>0</v>
      </c>
      <c r="F56" s="116">
        <f t="shared" si="6"/>
        <v>-1</v>
      </c>
      <c r="G56" s="115">
        <v>2613</v>
      </c>
      <c r="H56" s="116" t="str">
        <f t="shared" si="6"/>
        <v>-</v>
      </c>
      <c r="I56" s="115">
        <v>48283</v>
      </c>
      <c r="J56" s="116">
        <f t="shared" si="6"/>
        <v>17.477994642173748</v>
      </c>
      <c r="K56" s="115">
        <v>50475</v>
      </c>
      <c r="L56" s="116">
        <f t="shared" si="6"/>
        <v>4.5399001719031551E-2</v>
      </c>
      <c r="M56" s="115">
        <v>50481</v>
      </c>
      <c r="N56" s="116">
        <f t="shared" si="7"/>
        <v>1.188707280832535E-4</v>
      </c>
      <c r="O56" s="116">
        <f t="shared" si="8"/>
        <v>8.3701859087200958E-2</v>
      </c>
    </row>
    <row r="57" spans="1:16" x14ac:dyDescent="0.25">
      <c r="A57" s="1">
        <v>5</v>
      </c>
      <c r="B57" s="114" t="s">
        <v>79</v>
      </c>
      <c r="C57" s="115">
        <v>43259</v>
      </c>
      <c r="D57" s="116">
        <v>7.5051566887845089E-2</v>
      </c>
      <c r="E57" s="115">
        <v>0</v>
      </c>
      <c r="F57" s="116">
        <f t="shared" si="6"/>
        <v>-1</v>
      </c>
      <c r="G57" s="115">
        <v>3475</v>
      </c>
      <c r="H57" s="116" t="str">
        <f t="shared" si="6"/>
        <v>-</v>
      </c>
      <c r="I57" s="115">
        <v>46145</v>
      </c>
      <c r="J57" s="116">
        <f t="shared" si="6"/>
        <v>12.279136690647482</v>
      </c>
      <c r="K57" s="115">
        <v>48589</v>
      </c>
      <c r="L57" s="116">
        <f t="shared" si="6"/>
        <v>5.2963484667894578E-2</v>
      </c>
      <c r="M57" s="115">
        <v>52392</v>
      </c>
      <c r="N57" s="116">
        <f t="shared" si="7"/>
        <v>7.8268743954392983E-2</v>
      </c>
      <c r="O57" s="116">
        <f t="shared" si="8"/>
        <v>0.21112369680297749</v>
      </c>
    </row>
    <row r="58" spans="1:16" x14ac:dyDescent="0.25">
      <c r="A58" s="1">
        <v>6</v>
      </c>
      <c r="B58" s="114" t="s">
        <v>81</v>
      </c>
      <c r="C58" s="115">
        <v>46381</v>
      </c>
      <c r="D58" s="116">
        <v>8.7760031895682378E-2</v>
      </c>
      <c r="E58" s="115">
        <v>0</v>
      </c>
      <c r="F58" s="116">
        <f t="shared" si="6"/>
        <v>-1</v>
      </c>
      <c r="G58" s="115">
        <v>5683</v>
      </c>
      <c r="H58" s="116" t="str">
        <f t="shared" si="6"/>
        <v>-</v>
      </c>
      <c r="I58" s="115">
        <v>46624</v>
      </c>
      <c r="J58" s="116">
        <f t="shared" si="6"/>
        <v>7.2041175435509412</v>
      </c>
      <c r="K58" s="115">
        <v>50600</v>
      </c>
      <c r="L58" s="116">
        <f t="shared" si="6"/>
        <v>8.5277968428277173E-2</v>
      </c>
      <c r="M58" s="115">
        <v>52676</v>
      </c>
      <c r="N58" s="116">
        <f t="shared" si="7"/>
        <v>4.1027667984189664E-2</v>
      </c>
      <c r="O58" s="116">
        <f t="shared" si="8"/>
        <v>0.135723679955154</v>
      </c>
    </row>
    <row r="59" spans="1:16" x14ac:dyDescent="0.25">
      <c r="A59" s="1">
        <v>7</v>
      </c>
      <c r="B59" s="114" t="s">
        <v>83</v>
      </c>
      <c r="C59" s="115">
        <v>48897</v>
      </c>
      <c r="D59" s="116">
        <v>0.18549677544489152</v>
      </c>
      <c r="E59" s="115">
        <v>0</v>
      </c>
      <c r="F59" s="116">
        <f t="shared" si="6"/>
        <v>-1</v>
      </c>
      <c r="G59" s="115">
        <v>15934</v>
      </c>
      <c r="H59" s="116" t="str">
        <f t="shared" si="6"/>
        <v>-</v>
      </c>
      <c r="I59" s="115">
        <v>54466</v>
      </c>
      <c r="J59" s="116">
        <f t="shared" si="6"/>
        <v>2.4182251788628091</v>
      </c>
      <c r="K59" s="115">
        <v>53655</v>
      </c>
      <c r="L59" s="116">
        <f t="shared" si="6"/>
        <v>-1.4890023133698138E-2</v>
      </c>
      <c r="M59" s="115">
        <v>57122</v>
      </c>
      <c r="N59" s="116">
        <f t="shared" si="7"/>
        <v>6.46165315441245E-2</v>
      </c>
      <c r="O59" s="116">
        <f t="shared" si="8"/>
        <v>0.16821072867456088</v>
      </c>
    </row>
    <row r="60" spans="1:16" x14ac:dyDescent="0.25">
      <c r="A60" s="1">
        <v>8</v>
      </c>
      <c r="B60" s="114" t="s">
        <v>85</v>
      </c>
      <c r="C60" s="115">
        <v>50189</v>
      </c>
      <c r="D60" s="116">
        <v>8.1542937183493258E-2</v>
      </c>
      <c r="E60" s="115">
        <v>10075</v>
      </c>
      <c r="F60" s="116">
        <f t="shared" si="6"/>
        <v>-0.79925880172946262</v>
      </c>
      <c r="G60" s="115">
        <v>22858</v>
      </c>
      <c r="H60" s="116">
        <f t="shared" si="6"/>
        <v>1.2687841191066997</v>
      </c>
      <c r="I60" s="115">
        <v>54395</v>
      </c>
      <c r="J60" s="116">
        <f t="shared" si="6"/>
        <v>1.379692011549567</v>
      </c>
      <c r="K60" s="115">
        <v>55335</v>
      </c>
      <c r="L60" s="116">
        <f t="shared" si="6"/>
        <v>1.7281000091920129E-2</v>
      </c>
      <c r="M60" s="115">
        <v>59369</v>
      </c>
      <c r="N60" s="116">
        <f t="shared" si="7"/>
        <v>7.2901418631968973E-2</v>
      </c>
      <c r="O60" s="116">
        <f t="shared" si="8"/>
        <v>0.18290860547131849</v>
      </c>
    </row>
    <row r="61" spans="1:16" x14ac:dyDescent="0.25">
      <c r="A61" s="1">
        <v>9</v>
      </c>
      <c r="B61" s="114" t="s">
        <v>87</v>
      </c>
      <c r="C61" s="115">
        <v>44069</v>
      </c>
      <c r="D61" s="116">
        <v>6.5266262176992385E-2</v>
      </c>
      <c r="E61" s="115">
        <v>6466</v>
      </c>
      <c r="F61" s="116">
        <f t="shared" si="6"/>
        <v>-0.85327554516780502</v>
      </c>
      <c r="G61" s="115">
        <v>28209</v>
      </c>
      <c r="H61" s="116">
        <f t="shared" si="6"/>
        <v>3.3626662542530159</v>
      </c>
      <c r="I61" s="115">
        <v>49072</v>
      </c>
      <c r="J61" s="116">
        <f t="shared" si="6"/>
        <v>0.73958665674075652</v>
      </c>
      <c r="K61" s="115">
        <v>51415</v>
      </c>
      <c r="L61" s="116">
        <f t="shared" si="6"/>
        <v>4.7746168894685415E-2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50834</v>
      </c>
      <c r="D62" s="116">
        <v>5.1679907315458351E-2</v>
      </c>
      <c r="E62" s="115">
        <v>8213</v>
      </c>
      <c r="F62" s="116">
        <f t="shared" si="6"/>
        <v>-0.83843490577172752</v>
      </c>
      <c r="G62" s="115">
        <v>43604</v>
      </c>
      <c r="H62" s="116">
        <f t="shared" si="6"/>
        <v>4.3091440399366858</v>
      </c>
      <c r="I62" s="115">
        <v>54881</v>
      </c>
      <c r="J62" s="116">
        <f t="shared" si="6"/>
        <v>0.25862306210439412</v>
      </c>
      <c r="K62" s="115">
        <v>55616</v>
      </c>
      <c r="L62" s="116">
        <f t="shared" si="6"/>
        <v>1.3392613108361706E-2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47158</v>
      </c>
      <c r="D63" s="116">
        <v>0.15213407930419476</v>
      </c>
      <c r="E63" s="115">
        <v>5716</v>
      </c>
      <c r="F63" s="116">
        <f t="shared" si="6"/>
        <v>-0.87879044912846171</v>
      </c>
      <c r="G63" s="115">
        <v>40382</v>
      </c>
      <c r="H63" s="116">
        <f t="shared" si="6"/>
        <v>6.0647305808257519</v>
      </c>
      <c r="I63" s="115">
        <v>50351</v>
      </c>
      <c r="J63" s="116">
        <f t="shared" si="6"/>
        <v>0.24686741617552377</v>
      </c>
      <c r="K63" s="115">
        <v>49722</v>
      </c>
      <c r="L63" s="116">
        <f t="shared" si="6"/>
        <v>-1.2492304025739309E-2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46919</v>
      </c>
      <c r="D64" s="116">
        <v>7.1258961596419867E-2</v>
      </c>
      <c r="E64" s="115">
        <v>6600</v>
      </c>
      <c r="F64" s="116">
        <f t="shared" si="6"/>
        <v>-0.85933204032481514</v>
      </c>
      <c r="G64" s="115">
        <v>35773</v>
      </c>
      <c r="H64" s="116">
        <f t="shared" si="6"/>
        <v>4.4201515151515149</v>
      </c>
      <c r="I64" s="115">
        <v>52615</v>
      </c>
      <c r="J64" s="116">
        <f t="shared" si="6"/>
        <v>0.47080200150951845</v>
      </c>
      <c r="K64" s="115">
        <v>51027</v>
      </c>
      <c r="L64" s="116">
        <f t="shared" si="6"/>
        <v>-3.0181507174760092E-2</v>
      </c>
      <c r="M64" s="115"/>
      <c r="N64" s="116"/>
      <c r="O64" s="116"/>
    </row>
    <row r="65" spans="1:16" ht="15.75" x14ac:dyDescent="0.25">
      <c r="B65" s="117" t="s">
        <v>30</v>
      </c>
      <c r="C65" s="118">
        <v>552295</v>
      </c>
      <c r="D65" s="119">
        <v>8.2498373199739738E-2</v>
      </c>
      <c r="E65" s="118">
        <v>151994</v>
      </c>
      <c r="F65" s="119">
        <f t="shared" si="6"/>
        <v>-0.72479562552621335</v>
      </c>
      <c r="G65" s="118">
        <v>206077</v>
      </c>
      <c r="H65" s="119">
        <f t="shared" si="6"/>
        <v>0.35582325618116495</v>
      </c>
      <c r="I65" s="118">
        <v>573367</v>
      </c>
      <c r="J65" s="119">
        <f t="shared" si="6"/>
        <v>1.7822949674150923</v>
      </c>
      <c r="K65" s="118">
        <v>609226</v>
      </c>
      <c r="L65" s="119">
        <f t="shared" si="6"/>
        <v>6.254109497058602E-2</v>
      </c>
      <c r="M65" s="118">
        <v>428409</v>
      </c>
      <c r="N65" s="119">
        <v>6.7164699610906542E-2</v>
      </c>
      <c r="O65" s="119">
        <v>0.17916683869369554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14354</v>
      </c>
      <c r="D75" s="116">
        <v>-7.1299171842650111E-2</v>
      </c>
      <c r="E75" s="115">
        <v>15716</v>
      </c>
      <c r="F75" s="116">
        <f t="shared" ref="F75:L87" si="9">IFERROR(E75/C75-1,"-")</f>
        <v>9.4886442803399751E-2</v>
      </c>
      <c r="G75" s="115">
        <v>478</v>
      </c>
      <c r="H75" s="116">
        <f t="shared" si="9"/>
        <v>-0.96958513616696362</v>
      </c>
      <c r="I75" s="115">
        <v>7833</v>
      </c>
      <c r="J75" s="116">
        <f t="shared" si="9"/>
        <v>15.38702928870293</v>
      </c>
      <c r="K75" s="115">
        <v>14965</v>
      </c>
      <c r="L75" s="116">
        <f t="shared" si="9"/>
        <v>0.91050683007787558</v>
      </c>
      <c r="M75" s="115">
        <v>12114</v>
      </c>
      <c r="N75" s="116">
        <f t="shared" ref="N75:N86" si="10">IFERROR(M75/K75-1,"-")</f>
        <v>-0.19051119278316075</v>
      </c>
      <c r="O75" s="116">
        <f>M75/C75-1</f>
        <v>-0.15605406158562074</v>
      </c>
    </row>
    <row r="76" spans="1:16" x14ac:dyDescent="0.25">
      <c r="A76" s="1">
        <v>2</v>
      </c>
      <c r="B76" s="114" t="s">
        <v>73</v>
      </c>
      <c r="C76" s="115">
        <v>15881</v>
      </c>
      <c r="D76" s="116">
        <v>5.0400158740657508E-2</v>
      </c>
      <c r="E76" s="115">
        <v>16687</v>
      </c>
      <c r="F76" s="116">
        <f t="shared" si="9"/>
        <v>5.0752471506832153E-2</v>
      </c>
      <c r="G76" s="115">
        <v>468</v>
      </c>
      <c r="H76" s="116">
        <f t="shared" si="9"/>
        <v>-0.97195421585665487</v>
      </c>
      <c r="I76" s="115">
        <v>11801</v>
      </c>
      <c r="J76" s="116">
        <f t="shared" si="9"/>
        <v>24.215811965811966</v>
      </c>
      <c r="K76" s="115">
        <v>15953</v>
      </c>
      <c r="L76" s="116">
        <f t="shared" si="9"/>
        <v>0.35183459028895858</v>
      </c>
      <c r="M76" s="115">
        <v>17151</v>
      </c>
      <c r="N76" s="116">
        <f t="shared" si="10"/>
        <v>7.5095593305334329E-2</v>
      </c>
      <c r="O76" s="116">
        <f>IFERROR(M76/C76-1,"-")</f>
        <v>7.9969775203072802E-2</v>
      </c>
    </row>
    <row r="77" spans="1:16" x14ac:dyDescent="0.25">
      <c r="A77" s="1">
        <v>3</v>
      </c>
      <c r="B77" s="114" t="s">
        <v>75</v>
      </c>
      <c r="C77" s="115">
        <v>17845</v>
      </c>
      <c r="D77" s="116">
        <v>-1.8750687341911321E-2</v>
      </c>
      <c r="E77" s="115">
        <v>7213</v>
      </c>
      <c r="F77" s="116">
        <f t="shared" si="9"/>
        <v>-0.59579714205659851</v>
      </c>
      <c r="G77" s="115">
        <v>531</v>
      </c>
      <c r="H77" s="116">
        <f t="shared" si="9"/>
        <v>-0.92638291972826836</v>
      </c>
      <c r="I77" s="115">
        <v>15819</v>
      </c>
      <c r="J77" s="116">
        <f t="shared" si="9"/>
        <v>28.790960451977401</v>
      </c>
      <c r="K77" s="115">
        <v>19030</v>
      </c>
      <c r="L77" s="116">
        <f t="shared" si="9"/>
        <v>0.20298375371388833</v>
      </c>
      <c r="M77" s="115">
        <v>20080</v>
      </c>
      <c r="N77" s="116">
        <f t="shared" si="10"/>
        <v>5.5176037834997471E-2</v>
      </c>
      <c r="O77" s="116">
        <f t="shared" ref="O77:O86" si="11">IFERROR(M77/C77-1,"-")</f>
        <v>0.12524516671336516</v>
      </c>
    </row>
    <row r="78" spans="1:16" x14ac:dyDescent="0.25">
      <c r="A78" s="1">
        <v>4</v>
      </c>
      <c r="B78" s="114" t="s">
        <v>77</v>
      </c>
      <c r="C78" s="115">
        <v>13831</v>
      </c>
      <c r="D78" s="116">
        <v>-0.14364435638660145</v>
      </c>
      <c r="E78" s="115">
        <v>0</v>
      </c>
      <c r="F78" s="116">
        <f t="shared" si="9"/>
        <v>-1</v>
      </c>
      <c r="G78" s="115">
        <v>682</v>
      </c>
      <c r="H78" s="116" t="str">
        <f t="shared" si="9"/>
        <v>-</v>
      </c>
      <c r="I78" s="115">
        <v>18290</v>
      </c>
      <c r="J78" s="116">
        <f t="shared" si="9"/>
        <v>25.818181818181817</v>
      </c>
      <c r="K78" s="115">
        <v>18213</v>
      </c>
      <c r="L78" s="116">
        <f t="shared" si="9"/>
        <v>-4.2099507927829682E-3</v>
      </c>
      <c r="M78" s="115">
        <v>17245</v>
      </c>
      <c r="N78" s="116">
        <f t="shared" si="10"/>
        <v>-5.3148849722725489E-2</v>
      </c>
      <c r="O78" s="116">
        <f t="shared" si="11"/>
        <v>0.2468368158484564</v>
      </c>
    </row>
    <row r="79" spans="1:16" x14ac:dyDescent="0.25">
      <c r="A79" s="1">
        <v>5</v>
      </c>
      <c r="B79" s="114" t="s">
        <v>79</v>
      </c>
      <c r="C79" s="115">
        <v>13451</v>
      </c>
      <c r="D79" s="116">
        <v>-0.13208155891082718</v>
      </c>
      <c r="E79" s="115">
        <v>0</v>
      </c>
      <c r="F79" s="116">
        <f t="shared" si="9"/>
        <v>-1</v>
      </c>
      <c r="G79" s="115">
        <v>610</v>
      </c>
      <c r="H79" s="116" t="str">
        <f t="shared" si="9"/>
        <v>-</v>
      </c>
      <c r="I79" s="115">
        <v>13170</v>
      </c>
      <c r="J79" s="116">
        <f t="shared" si="9"/>
        <v>20.590163934426229</v>
      </c>
      <c r="K79" s="115">
        <v>13793</v>
      </c>
      <c r="L79" s="116">
        <f t="shared" si="9"/>
        <v>4.7304479878511829E-2</v>
      </c>
      <c r="M79" s="115">
        <v>16053</v>
      </c>
      <c r="N79" s="116">
        <f t="shared" si="10"/>
        <v>0.16385122888421666</v>
      </c>
      <c r="O79" s="116">
        <f t="shared" si="11"/>
        <v>0.19344286670136057</v>
      </c>
    </row>
    <row r="80" spans="1:16" x14ac:dyDescent="0.25">
      <c r="A80" s="1">
        <v>6</v>
      </c>
      <c r="B80" s="114" t="s">
        <v>81</v>
      </c>
      <c r="C80" s="115">
        <v>14646</v>
      </c>
      <c r="D80" s="116">
        <v>-0.11622013034033307</v>
      </c>
      <c r="E80" s="115">
        <v>0</v>
      </c>
      <c r="F80" s="116">
        <f t="shared" si="9"/>
        <v>-1</v>
      </c>
      <c r="G80" s="115">
        <v>1871</v>
      </c>
      <c r="H80" s="116" t="str">
        <f t="shared" si="9"/>
        <v>-</v>
      </c>
      <c r="I80" s="115">
        <v>15398</v>
      </c>
      <c r="J80" s="116">
        <f t="shared" si="9"/>
        <v>7.2298236237306259</v>
      </c>
      <c r="K80" s="115">
        <v>16687</v>
      </c>
      <c r="L80" s="116">
        <f t="shared" si="9"/>
        <v>8.3712170411741837E-2</v>
      </c>
      <c r="M80" s="115">
        <v>18218</v>
      </c>
      <c r="N80" s="116">
        <f t="shared" si="10"/>
        <v>9.1748067357823482E-2</v>
      </c>
      <c r="O80" s="116">
        <f t="shared" si="11"/>
        <v>0.24388911648231604</v>
      </c>
    </row>
    <row r="81" spans="1:16" x14ac:dyDescent="0.25">
      <c r="A81" s="1">
        <v>7</v>
      </c>
      <c r="B81" s="114" t="s">
        <v>83</v>
      </c>
      <c r="C81" s="115">
        <v>13126</v>
      </c>
      <c r="D81" s="116">
        <v>-0.26731789003628248</v>
      </c>
      <c r="E81" s="115">
        <v>0</v>
      </c>
      <c r="F81" s="116">
        <f t="shared" si="9"/>
        <v>-1</v>
      </c>
      <c r="G81" s="115">
        <v>2626</v>
      </c>
      <c r="H81" s="116" t="str">
        <f t="shared" si="9"/>
        <v>-</v>
      </c>
      <c r="I81" s="115">
        <v>16650</v>
      </c>
      <c r="J81" s="116">
        <f t="shared" si="9"/>
        <v>5.3404417364813401</v>
      </c>
      <c r="K81" s="115">
        <v>16655</v>
      </c>
      <c r="L81" s="116">
        <f t="shared" si="9"/>
        <v>3.0030030030037125E-4</v>
      </c>
      <c r="M81" s="115">
        <v>19253</v>
      </c>
      <c r="N81" s="116">
        <f t="shared" si="10"/>
        <v>0.15598919243470433</v>
      </c>
      <c r="O81" s="116">
        <f t="shared" si="11"/>
        <v>0.46678348316318763</v>
      </c>
    </row>
    <row r="82" spans="1:16" x14ac:dyDescent="0.25">
      <c r="A82" s="1">
        <v>8</v>
      </c>
      <c r="B82" s="114" t="s">
        <v>85</v>
      </c>
      <c r="C82" s="115">
        <v>13871</v>
      </c>
      <c r="D82" s="116">
        <v>-0.24342751172684629</v>
      </c>
      <c r="E82" s="115">
        <v>4106</v>
      </c>
      <c r="F82" s="116">
        <f t="shared" si="9"/>
        <v>-0.70398673491456998</v>
      </c>
      <c r="G82" s="115">
        <v>5393</v>
      </c>
      <c r="H82" s="116">
        <f t="shared" si="9"/>
        <v>0.31344374086702387</v>
      </c>
      <c r="I82" s="115">
        <v>17176</v>
      </c>
      <c r="J82" s="116">
        <f t="shared" si="9"/>
        <v>2.184869274986093</v>
      </c>
      <c r="K82" s="115">
        <v>14359</v>
      </c>
      <c r="L82" s="116">
        <f t="shared" si="9"/>
        <v>-0.16400791802515136</v>
      </c>
      <c r="M82" s="115">
        <v>19133</v>
      </c>
      <c r="N82" s="116">
        <f t="shared" si="10"/>
        <v>0.33247440629570302</v>
      </c>
      <c r="O82" s="116">
        <f t="shared" si="11"/>
        <v>0.37935260615672983</v>
      </c>
    </row>
    <row r="83" spans="1:16" x14ac:dyDescent="0.25">
      <c r="A83" s="1">
        <v>9</v>
      </c>
      <c r="B83" s="114" t="s">
        <v>87</v>
      </c>
      <c r="C83" s="115">
        <v>12304</v>
      </c>
      <c r="D83" s="116">
        <v>-0.23700855760883044</v>
      </c>
      <c r="E83" s="115">
        <v>2319</v>
      </c>
      <c r="F83" s="116">
        <f t="shared" si="9"/>
        <v>-0.8115247074122236</v>
      </c>
      <c r="G83" s="115">
        <v>5743</v>
      </c>
      <c r="H83" s="116">
        <f t="shared" si="9"/>
        <v>1.4764984907287624</v>
      </c>
      <c r="I83" s="115">
        <v>15332</v>
      </c>
      <c r="J83" s="116">
        <f t="shared" si="9"/>
        <v>1.6696848337106043</v>
      </c>
      <c r="K83" s="115">
        <v>15793</v>
      </c>
      <c r="L83" s="116">
        <f t="shared" si="9"/>
        <v>3.0067831985389981E-2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14953</v>
      </c>
      <c r="D84" s="116">
        <v>-0.14991472427515629</v>
      </c>
      <c r="E84" s="115">
        <v>1514</v>
      </c>
      <c r="F84" s="116">
        <f t="shared" si="9"/>
        <v>-0.89874941483314386</v>
      </c>
      <c r="G84" s="115">
        <v>10420</v>
      </c>
      <c r="H84" s="116">
        <f t="shared" si="9"/>
        <v>5.8824306472919421</v>
      </c>
      <c r="I84" s="115">
        <v>16356</v>
      </c>
      <c r="J84" s="116">
        <f t="shared" si="9"/>
        <v>0.56967370441458742</v>
      </c>
      <c r="K84" s="115">
        <v>17892</v>
      </c>
      <c r="L84" s="116">
        <f t="shared" si="9"/>
        <v>9.3910491562729348E-2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16683</v>
      </c>
      <c r="D85" s="116">
        <v>1.6078932943541124E-2</v>
      </c>
      <c r="E85" s="115">
        <v>1765</v>
      </c>
      <c r="F85" s="116">
        <f t="shared" si="9"/>
        <v>-0.89420368039321463</v>
      </c>
      <c r="G85" s="115">
        <v>12252</v>
      </c>
      <c r="H85" s="116">
        <f t="shared" si="9"/>
        <v>5.9416430594900849</v>
      </c>
      <c r="I85" s="115">
        <v>15426</v>
      </c>
      <c r="J85" s="116">
        <f t="shared" si="9"/>
        <v>0.25905974534769838</v>
      </c>
      <c r="K85" s="115">
        <v>21300</v>
      </c>
      <c r="L85" s="116">
        <f t="shared" si="9"/>
        <v>0.38078568650330613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16755</v>
      </c>
      <c r="D86" s="116">
        <v>0.11454799441229291</v>
      </c>
      <c r="E86" s="115">
        <v>1627</v>
      </c>
      <c r="F86" s="116">
        <f t="shared" si="9"/>
        <v>-0.90289465831095195</v>
      </c>
      <c r="G86" s="115">
        <v>9598</v>
      </c>
      <c r="H86" s="116">
        <f t="shared" si="9"/>
        <v>4.8992009834050396</v>
      </c>
      <c r="I86" s="115">
        <v>15939</v>
      </c>
      <c r="J86" s="116">
        <f t="shared" si="9"/>
        <v>0.66065847051469051</v>
      </c>
      <c r="K86" s="115">
        <v>16647</v>
      </c>
      <c r="L86" s="116">
        <f t="shared" si="9"/>
        <v>4.4419348767174904E-2</v>
      </c>
      <c r="M86" s="115"/>
      <c r="N86" s="116"/>
      <c r="O86" s="116"/>
    </row>
    <row r="87" spans="1:16" ht="15.75" x14ac:dyDescent="0.25">
      <c r="B87" s="117" t="s">
        <v>30</v>
      </c>
      <c r="C87" s="118">
        <v>177700</v>
      </c>
      <c r="D87" s="119">
        <v>-0.10433016295445041</v>
      </c>
      <c r="E87" s="118">
        <v>54285</v>
      </c>
      <c r="F87" s="119">
        <f t="shared" si="9"/>
        <v>-0.69451322453573439</v>
      </c>
      <c r="G87" s="118">
        <v>50672</v>
      </c>
      <c r="H87" s="119">
        <f t="shared" si="9"/>
        <v>-6.6556138896564421E-2</v>
      </c>
      <c r="I87" s="118">
        <v>179190</v>
      </c>
      <c r="J87" s="119">
        <f t="shared" si="9"/>
        <v>2.536272497631828</v>
      </c>
      <c r="K87" s="118">
        <v>201287</v>
      </c>
      <c r="L87" s="119">
        <f t="shared" si="9"/>
        <v>0.12331603326078455</v>
      </c>
      <c r="M87" s="118">
        <v>139247</v>
      </c>
      <c r="N87" s="119">
        <v>7.3980949442751909E-2</v>
      </c>
      <c r="O87" s="119">
        <v>0.19009444040852963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254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46139</v>
      </c>
      <c r="D97" s="116">
        <v>-1.0763062541540691E-2</v>
      </c>
      <c r="E97" s="115">
        <v>42263</v>
      </c>
      <c r="F97" s="116">
        <f t="shared" ref="F97:L109" si="12">IFERROR(E97/C97-1,"-")</f>
        <v>-8.4007022258826614E-2</v>
      </c>
      <c r="G97" s="115">
        <v>5938</v>
      </c>
      <c r="H97" s="116">
        <f t="shared" si="12"/>
        <v>-0.85949885242410617</v>
      </c>
      <c r="I97" s="115">
        <v>32894</v>
      </c>
      <c r="J97" s="116">
        <f t="shared" si="12"/>
        <v>4.539575614685079</v>
      </c>
      <c r="K97" s="115">
        <v>38836</v>
      </c>
      <c r="L97" s="116">
        <f t="shared" si="12"/>
        <v>0.18064084635495825</v>
      </c>
      <c r="M97" s="115">
        <v>40090</v>
      </c>
      <c r="N97" s="116">
        <f t="shared" ref="N97:N108" si="13">IFERROR(M97/K97-1,"-")</f>
        <v>3.2289628180039109E-2</v>
      </c>
      <c r="O97" s="116">
        <f>M97/C97-1</f>
        <v>-0.13110383840135242</v>
      </c>
    </row>
    <row r="98" spans="2:15" x14ac:dyDescent="0.25">
      <c r="B98" s="114" t="s">
        <v>73</v>
      </c>
      <c r="C98" s="115">
        <v>43997</v>
      </c>
      <c r="D98" s="116">
        <v>-7.9594137542277066E-3</v>
      </c>
      <c r="E98" s="115">
        <v>42755</v>
      </c>
      <c r="F98" s="116">
        <f t="shared" si="12"/>
        <v>-2.8229197445280407E-2</v>
      </c>
      <c r="G98" s="115">
        <v>7085</v>
      </c>
      <c r="H98" s="116">
        <f t="shared" si="12"/>
        <v>-0.83428838732312016</v>
      </c>
      <c r="I98" s="115">
        <v>36818</v>
      </c>
      <c r="J98" s="116">
        <f t="shared" si="12"/>
        <v>4.1966125617501762</v>
      </c>
      <c r="K98" s="115">
        <v>40393</v>
      </c>
      <c r="L98" s="116">
        <f t="shared" si="12"/>
        <v>9.7099244934542916E-2</v>
      </c>
      <c r="M98" s="115">
        <v>44543</v>
      </c>
      <c r="N98" s="116">
        <f t="shared" si="13"/>
        <v>0.10274057386180768</v>
      </c>
      <c r="O98" s="116">
        <f>IFERROR(M98/C98-1,"-")</f>
        <v>1.2409937041161889E-2</v>
      </c>
    </row>
    <row r="99" spans="2:15" x14ac:dyDescent="0.25">
      <c r="B99" s="114" t="s">
        <v>75</v>
      </c>
      <c r="C99" s="115">
        <v>54946</v>
      </c>
      <c r="D99" s="116">
        <v>1.368902664010041E-2</v>
      </c>
      <c r="E99" s="115">
        <v>17153</v>
      </c>
      <c r="F99" s="116">
        <f t="shared" si="12"/>
        <v>-0.68782076948276494</v>
      </c>
      <c r="G99" s="115">
        <v>9002</v>
      </c>
      <c r="H99" s="116">
        <f t="shared" si="12"/>
        <v>-0.47519384364251149</v>
      </c>
      <c r="I99" s="115">
        <v>44056</v>
      </c>
      <c r="J99" s="116">
        <f t="shared" si="12"/>
        <v>3.8940235503221503</v>
      </c>
      <c r="K99" s="115">
        <v>46614</v>
      </c>
      <c r="L99" s="116">
        <f t="shared" si="12"/>
        <v>5.8062465952424258E-2</v>
      </c>
      <c r="M99" s="115">
        <v>46997</v>
      </c>
      <c r="N99" s="116">
        <f t="shared" si="13"/>
        <v>8.2164156691122425E-3</v>
      </c>
      <c r="O99" s="116">
        <f t="shared" ref="O99:O108" si="14">IFERROR(M99/C99-1,"-")</f>
        <v>-0.14466931168783892</v>
      </c>
    </row>
    <row r="100" spans="2:15" x14ac:dyDescent="0.25">
      <c r="B100" s="114" t="s">
        <v>77</v>
      </c>
      <c r="C100" s="115">
        <v>46857</v>
      </c>
      <c r="D100" s="116">
        <v>-1.6662819248284388E-2</v>
      </c>
      <c r="E100" s="115">
        <v>0</v>
      </c>
      <c r="F100" s="116">
        <f t="shared" si="12"/>
        <v>-1</v>
      </c>
      <c r="G100" s="115">
        <v>10441</v>
      </c>
      <c r="H100" s="116" t="str">
        <f t="shared" si="12"/>
        <v>-</v>
      </c>
      <c r="I100" s="115">
        <v>44266</v>
      </c>
      <c r="J100" s="116">
        <f t="shared" si="12"/>
        <v>3.239632219136098</v>
      </c>
      <c r="K100" s="115">
        <v>44213</v>
      </c>
      <c r="L100" s="116">
        <f t="shared" si="12"/>
        <v>-1.1973071883613073E-3</v>
      </c>
      <c r="M100" s="115">
        <v>45816</v>
      </c>
      <c r="N100" s="116">
        <f t="shared" si="13"/>
        <v>3.6256304706760556E-2</v>
      </c>
      <c r="O100" s="116">
        <f t="shared" si="14"/>
        <v>-2.221653114796085E-2</v>
      </c>
    </row>
    <row r="101" spans="2:15" x14ac:dyDescent="0.25">
      <c r="B101" s="114" t="s">
        <v>79</v>
      </c>
      <c r="C101" s="115">
        <v>47638</v>
      </c>
      <c r="D101" s="116">
        <v>2.2274678111587898E-2</v>
      </c>
      <c r="E101" s="115">
        <v>0</v>
      </c>
      <c r="F101" s="116">
        <f t="shared" si="12"/>
        <v>-1</v>
      </c>
      <c r="G101" s="115">
        <v>11343</v>
      </c>
      <c r="H101" s="116" t="str">
        <f t="shared" si="12"/>
        <v>-</v>
      </c>
      <c r="I101" s="115">
        <v>38064</v>
      </c>
      <c r="J101" s="116">
        <f t="shared" si="12"/>
        <v>2.355725998413118</v>
      </c>
      <c r="K101" s="115">
        <v>34250</v>
      </c>
      <c r="L101" s="116">
        <f t="shared" si="12"/>
        <v>-0.10019966372425393</v>
      </c>
      <c r="M101" s="115">
        <v>42177</v>
      </c>
      <c r="N101" s="116">
        <f t="shared" si="13"/>
        <v>0.2314452554744526</v>
      </c>
      <c r="O101" s="116">
        <f t="shared" si="14"/>
        <v>-0.11463537512070199</v>
      </c>
    </row>
    <row r="102" spans="2:15" x14ac:dyDescent="0.25">
      <c r="B102" s="114" t="s">
        <v>81</v>
      </c>
      <c r="C102" s="115">
        <v>48083</v>
      </c>
      <c r="D102" s="116">
        <v>-9.9906402096593072E-2</v>
      </c>
      <c r="E102" s="115">
        <v>0</v>
      </c>
      <c r="F102" s="116">
        <f t="shared" si="12"/>
        <v>-1</v>
      </c>
      <c r="G102" s="115">
        <v>13593</v>
      </c>
      <c r="H102" s="116" t="str">
        <f t="shared" si="12"/>
        <v>-</v>
      </c>
      <c r="I102" s="115">
        <v>37123</v>
      </c>
      <c r="J102" s="116">
        <f t="shared" si="12"/>
        <v>1.731038034282351</v>
      </c>
      <c r="K102" s="115">
        <v>42497</v>
      </c>
      <c r="L102" s="116">
        <f t="shared" si="12"/>
        <v>0.14476200738086908</v>
      </c>
      <c r="M102" s="115">
        <v>42496</v>
      </c>
      <c r="N102" s="116">
        <f t="shared" si="13"/>
        <v>-2.3531072781635132E-5</v>
      </c>
      <c r="O102" s="116">
        <f t="shared" si="14"/>
        <v>-0.11619491296300144</v>
      </c>
    </row>
    <row r="103" spans="2:15" x14ac:dyDescent="0.25">
      <c r="B103" s="114" t="s">
        <v>83</v>
      </c>
      <c r="C103" s="115">
        <v>50071</v>
      </c>
      <c r="D103" s="116">
        <v>-0.10120447324489756</v>
      </c>
      <c r="E103" s="115">
        <v>0</v>
      </c>
      <c r="F103" s="116">
        <f t="shared" si="12"/>
        <v>-1</v>
      </c>
      <c r="G103" s="115">
        <v>23514</v>
      </c>
      <c r="H103" s="116" t="str">
        <f t="shared" si="12"/>
        <v>-</v>
      </c>
      <c r="I103" s="115">
        <v>48616</v>
      </c>
      <c r="J103" s="116">
        <f t="shared" si="12"/>
        <v>1.0675342349238752</v>
      </c>
      <c r="K103" s="115">
        <v>42520</v>
      </c>
      <c r="L103" s="116">
        <f t="shared" si="12"/>
        <v>-0.12539081783774886</v>
      </c>
      <c r="M103" s="115">
        <v>44773</v>
      </c>
      <c r="N103" s="116">
        <f t="shared" si="13"/>
        <v>5.2986829727187157E-2</v>
      </c>
      <c r="O103" s="116">
        <f t="shared" si="14"/>
        <v>-0.10580975015478022</v>
      </c>
    </row>
    <row r="104" spans="2:15" x14ac:dyDescent="0.25">
      <c r="B104" s="114" t="s">
        <v>85</v>
      </c>
      <c r="C104" s="115">
        <v>55504</v>
      </c>
      <c r="D104" s="116">
        <v>-3.7658644843609146E-2</v>
      </c>
      <c r="E104" s="115">
        <v>16622</v>
      </c>
      <c r="F104" s="116">
        <f t="shared" si="12"/>
        <v>-0.70052608820985873</v>
      </c>
      <c r="G104" s="115">
        <v>24816</v>
      </c>
      <c r="H104" s="116">
        <f t="shared" si="12"/>
        <v>0.49296113584406198</v>
      </c>
      <c r="I104" s="115">
        <v>46323</v>
      </c>
      <c r="J104" s="116">
        <f t="shared" si="12"/>
        <v>0.86665860735009681</v>
      </c>
      <c r="K104" s="115">
        <v>47103</v>
      </c>
      <c r="L104" s="116">
        <f t="shared" si="12"/>
        <v>1.6838287675668751E-2</v>
      </c>
      <c r="M104" s="115">
        <v>47679</v>
      </c>
      <c r="N104" s="116">
        <f t="shared" si="13"/>
        <v>1.2228520476402771E-2</v>
      </c>
      <c r="O104" s="116">
        <f t="shared" si="14"/>
        <v>-0.14098083021043528</v>
      </c>
    </row>
    <row r="105" spans="2:15" x14ac:dyDescent="0.25">
      <c r="B105" s="114" t="s">
        <v>87</v>
      </c>
      <c r="C105" s="115">
        <v>42936</v>
      </c>
      <c r="D105" s="116">
        <v>-0.15889278508041604</v>
      </c>
      <c r="E105" s="115">
        <v>9395</v>
      </c>
      <c r="F105" s="116">
        <f t="shared" si="12"/>
        <v>-0.78118595118315626</v>
      </c>
      <c r="G105" s="115">
        <v>25068</v>
      </c>
      <c r="H105" s="116">
        <f t="shared" si="12"/>
        <v>1.668227780734433</v>
      </c>
      <c r="I105" s="115">
        <v>38894</v>
      </c>
      <c r="J105" s="116">
        <f t="shared" si="12"/>
        <v>0.55153981171214306</v>
      </c>
      <c r="K105" s="115">
        <v>40104</v>
      </c>
      <c r="L105" s="116">
        <f t="shared" si="12"/>
        <v>3.1110196945544288E-2</v>
      </c>
      <c r="M105" s="115"/>
      <c r="N105" s="116"/>
      <c r="O105" s="116"/>
    </row>
    <row r="106" spans="2:15" x14ac:dyDescent="0.25">
      <c r="B106" s="114" t="s">
        <v>89</v>
      </c>
      <c r="C106" s="115">
        <v>44051</v>
      </c>
      <c r="D106" s="116">
        <v>-0.21543448447824465</v>
      </c>
      <c r="E106" s="115">
        <v>11947</v>
      </c>
      <c r="F106" s="116">
        <f t="shared" si="12"/>
        <v>-0.72879162788585949</v>
      </c>
      <c r="G106" s="115">
        <v>35433</v>
      </c>
      <c r="H106" s="116">
        <f t="shared" si="12"/>
        <v>1.9658491671549343</v>
      </c>
      <c r="I106" s="115">
        <v>41972</v>
      </c>
      <c r="J106" s="116">
        <f t="shared" si="12"/>
        <v>0.18454548020207162</v>
      </c>
      <c r="K106" s="115">
        <v>46013</v>
      </c>
      <c r="L106" s="116">
        <f t="shared" si="12"/>
        <v>9.6278471361860296E-2</v>
      </c>
      <c r="M106" s="115"/>
      <c r="N106" s="116"/>
      <c r="O106" s="116"/>
    </row>
    <row r="107" spans="2:15" x14ac:dyDescent="0.25">
      <c r="B107" s="114" t="s">
        <v>91</v>
      </c>
      <c r="C107" s="115">
        <v>43524</v>
      </c>
      <c r="D107" s="116">
        <v>-0.10046502015087322</v>
      </c>
      <c r="E107" s="115">
        <v>9017</v>
      </c>
      <c r="F107" s="116">
        <f t="shared" si="12"/>
        <v>-0.7928269460527525</v>
      </c>
      <c r="G107" s="115">
        <v>35792</v>
      </c>
      <c r="H107" s="116">
        <f t="shared" si="12"/>
        <v>2.9693911500499057</v>
      </c>
      <c r="I107" s="115">
        <v>41589</v>
      </c>
      <c r="J107" s="116">
        <f t="shared" si="12"/>
        <v>0.16196356727760386</v>
      </c>
      <c r="K107" s="115">
        <v>42977</v>
      </c>
      <c r="L107" s="116">
        <f t="shared" si="12"/>
        <v>3.3374209526557452E-2</v>
      </c>
      <c r="M107" s="115"/>
      <c r="N107" s="116"/>
      <c r="O107" s="116"/>
    </row>
    <row r="108" spans="2:15" x14ac:dyDescent="0.25">
      <c r="B108" s="114" t="s">
        <v>93</v>
      </c>
      <c r="C108" s="115">
        <v>45670</v>
      </c>
      <c r="D108" s="116">
        <v>-0.12262501680978999</v>
      </c>
      <c r="E108" s="115">
        <v>9171</v>
      </c>
      <c r="F108" s="116">
        <f t="shared" si="12"/>
        <v>-0.79918984015765271</v>
      </c>
      <c r="G108" s="115">
        <v>33484</v>
      </c>
      <c r="H108" s="116">
        <f t="shared" si="12"/>
        <v>2.6510740377276196</v>
      </c>
      <c r="I108" s="115">
        <v>40363</v>
      </c>
      <c r="J108" s="116">
        <f t="shared" si="12"/>
        <v>0.20544140485007767</v>
      </c>
      <c r="K108" s="115">
        <v>43945</v>
      </c>
      <c r="L108" s="116">
        <f t="shared" si="12"/>
        <v>8.8744642370487847E-2</v>
      </c>
      <c r="M108" s="115"/>
      <c r="N108" s="116"/>
      <c r="O108" s="116"/>
    </row>
    <row r="109" spans="2:15" ht="15.75" x14ac:dyDescent="0.25">
      <c r="B109" s="117" t="s">
        <v>30</v>
      </c>
      <c r="C109" s="118">
        <v>569416</v>
      </c>
      <c r="D109" s="119">
        <v>-7.2435626984295065E-2</v>
      </c>
      <c r="E109" s="118">
        <v>169066</v>
      </c>
      <c r="F109" s="119">
        <f t="shared" si="12"/>
        <v>-0.70308877867850572</v>
      </c>
      <c r="G109" s="118">
        <v>235509</v>
      </c>
      <c r="H109" s="119">
        <f t="shared" si="12"/>
        <v>0.39300036672068894</v>
      </c>
      <c r="I109" s="118">
        <v>490978</v>
      </c>
      <c r="J109" s="119">
        <f t="shared" si="12"/>
        <v>1.0847525996883345</v>
      </c>
      <c r="K109" s="118">
        <v>509465</v>
      </c>
      <c r="L109" s="119">
        <f t="shared" si="12"/>
        <v>3.7653418279434137E-2</v>
      </c>
      <c r="M109" s="118">
        <v>354571</v>
      </c>
      <c r="N109" s="119">
        <v>5.3934594829174953E-2</v>
      </c>
      <c r="O109" s="119">
        <v>-9.8322885806197302E-2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E513E-DDF5-4CED-B526-CDB9478113BF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255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1319978</v>
      </c>
      <c r="D8" s="116">
        <f t="shared" ref="D8:D9" si="0">C8/C9-1</f>
        <v>6.1472334916186533E-2</v>
      </c>
    </row>
    <row r="9" spans="1:5" x14ac:dyDescent="0.25">
      <c r="A9" s="1"/>
      <c r="B9" s="114">
        <v>2022</v>
      </c>
      <c r="C9" s="115">
        <v>1243535</v>
      </c>
      <c r="D9" s="116">
        <f t="shared" si="0"/>
        <v>1.5261854555944239</v>
      </c>
    </row>
    <row r="10" spans="1:5" x14ac:dyDescent="0.25">
      <c r="A10" s="1"/>
      <c r="B10" s="114">
        <v>2021</v>
      </c>
      <c r="C10" s="115">
        <v>492258</v>
      </c>
      <c r="D10" s="116">
        <f>C10/C11-1</f>
        <v>0.31148143707788845</v>
      </c>
    </row>
    <row r="11" spans="1:5" x14ac:dyDescent="0.25">
      <c r="A11" s="1" t="s">
        <v>72</v>
      </c>
      <c r="B11" s="114">
        <v>2020</v>
      </c>
      <c r="C11" s="115">
        <v>375345</v>
      </c>
      <c r="D11" s="116">
        <f t="shared" ref="D11:D20" si="1">C11/C12-1</f>
        <v>-0.71114220212080703</v>
      </c>
    </row>
    <row r="12" spans="1:5" x14ac:dyDescent="0.25">
      <c r="A12" s="1" t="s">
        <v>74</v>
      </c>
      <c r="B12" s="114">
        <v>2019</v>
      </c>
      <c r="C12" s="115">
        <v>1299411</v>
      </c>
      <c r="D12" s="116">
        <f t="shared" si="1"/>
        <v>-1.7448199829714683E-2</v>
      </c>
    </row>
    <row r="13" spans="1:5" x14ac:dyDescent="0.25">
      <c r="A13" s="1" t="s">
        <v>76</v>
      </c>
      <c r="B13" s="114">
        <v>2018</v>
      </c>
      <c r="C13" s="115">
        <v>1322486</v>
      </c>
      <c r="D13" s="116">
        <f t="shared" si="1"/>
        <v>-2.8150497540772146E-2</v>
      </c>
    </row>
    <row r="14" spans="1:5" x14ac:dyDescent="0.25">
      <c r="A14" s="1" t="s">
        <v>78</v>
      </c>
      <c r="B14" s="114">
        <v>2017</v>
      </c>
      <c r="C14" s="115">
        <v>1360793</v>
      </c>
      <c r="D14" s="116">
        <f>C14/C15-1</f>
        <v>1.008156851450881E-2</v>
      </c>
    </row>
    <row r="15" spans="1:5" x14ac:dyDescent="0.25">
      <c r="A15" s="1" t="s">
        <v>80</v>
      </c>
      <c r="B15" s="114">
        <v>2016</v>
      </c>
      <c r="C15" s="115">
        <v>1347211</v>
      </c>
      <c r="D15" s="116">
        <f>C15/C16-1</f>
        <v>8.4840222506385565E-2</v>
      </c>
    </row>
    <row r="16" spans="1:5" x14ac:dyDescent="0.25">
      <c r="A16" s="1" t="s">
        <v>82</v>
      </c>
      <c r="B16" s="114">
        <v>2015</v>
      </c>
      <c r="C16" s="115">
        <v>1241852</v>
      </c>
      <c r="D16" s="116">
        <f t="shared" si="1"/>
        <v>2.8319416520653284E-2</v>
      </c>
    </row>
    <row r="17" spans="1:5" x14ac:dyDescent="0.25">
      <c r="A17" s="1" t="s">
        <v>84</v>
      </c>
      <c r="B17" s="114">
        <v>2014</v>
      </c>
      <c r="C17" s="115">
        <v>1207652</v>
      </c>
      <c r="D17" s="116">
        <f t="shared" si="1"/>
        <v>2.4086536504619893E-2</v>
      </c>
    </row>
    <row r="18" spans="1:5" x14ac:dyDescent="0.25">
      <c r="A18" s="1" t="s">
        <v>86</v>
      </c>
      <c r="B18" s="114">
        <v>2013</v>
      </c>
      <c r="C18" s="115">
        <v>1179248</v>
      </c>
      <c r="D18" s="116">
        <f t="shared" si="1"/>
        <v>3.3603907060072213E-2</v>
      </c>
    </row>
    <row r="19" spans="1:5" x14ac:dyDescent="0.25">
      <c r="A19" s="1" t="s">
        <v>88</v>
      </c>
      <c r="B19" s="114">
        <v>2012</v>
      </c>
      <c r="C19" s="115">
        <v>1140909</v>
      </c>
      <c r="D19" s="116">
        <f>C19/C20-1</f>
        <v>2.3783124612326567E-3</v>
      </c>
    </row>
    <row r="20" spans="1:5" x14ac:dyDescent="0.25">
      <c r="A20" s="1" t="s">
        <v>90</v>
      </c>
      <c r="B20" s="114">
        <v>2011</v>
      </c>
      <c r="C20" s="115">
        <v>1138202</v>
      </c>
      <c r="D20" s="116">
        <f t="shared" si="1"/>
        <v>0.10739105857720643</v>
      </c>
    </row>
    <row r="21" spans="1:5" x14ac:dyDescent="0.25">
      <c r="A21" s="1" t="s">
        <v>92</v>
      </c>
      <c r="B21" s="114">
        <v>2010</v>
      </c>
      <c r="C21" s="115">
        <v>1027823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256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810513</v>
      </c>
      <c r="D30" s="116">
        <f t="shared" ref="D30:D31" si="2">C30/C31-1</f>
        <v>7.7012106724141827E-2</v>
      </c>
    </row>
    <row r="31" spans="1:5" x14ac:dyDescent="0.25">
      <c r="B31" s="114">
        <v>2022</v>
      </c>
      <c r="C31" s="115">
        <v>752557</v>
      </c>
      <c r="D31" s="116">
        <f t="shared" si="2"/>
        <v>1.9311000237586127</v>
      </c>
    </row>
    <row r="32" spans="1:5" x14ac:dyDescent="0.25">
      <c r="B32" s="114">
        <v>2021</v>
      </c>
      <c r="C32" s="115">
        <v>256749</v>
      </c>
      <c r="D32" s="116">
        <f>C32/C33-1</f>
        <v>0.24466862841103554</v>
      </c>
    </row>
    <row r="33" spans="2:5" x14ac:dyDescent="0.25">
      <c r="B33" s="114">
        <v>2020</v>
      </c>
      <c r="C33" s="115">
        <v>206279</v>
      </c>
      <c r="D33" s="116">
        <f t="shared" ref="D33:D42" si="3">C33/C34-1</f>
        <v>-0.71742409194583523</v>
      </c>
    </row>
    <row r="34" spans="2:5" x14ac:dyDescent="0.25">
      <c r="B34" s="114">
        <v>2019</v>
      </c>
      <c r="C34" s="115">
        <v>729995</v>
      </c>
      <c r="D34" s="116">
        <f t="shared" si="3"/>
        <v>3.0188977466931499E-2</v>
      </c>
    </row>
    <row r="35" spans="2:5" x14ac:dyDescent="0.25">
      <c r="B35" s="114">
        <v>2018</v>
      </c>
      <c r="C35" s="115">
        <v>708603</v>
      </c>
      <c r="D35" s="116">
        <f t="shared" si="3"/>
        <v>-1.8596180214118574E-2</v>
      </c>
    </row>
    <row r="36" spans="2:5" x14ac:dyDescent="0.25">
      <c r="B36" s="114">
        <v>2017</v>
      </c>
      <c r="C36" s="115">
        <v>722030</v>
      </c>
      <c r="D36" s="116">
        <f>C36/C37-1</f>
        <v>-2.2733363471236778E-2</v>
      </c>
    </row>
    <row r="37" spans="2:5" x14ac:dyDescent="0.25">
      <c r="B37" s="114">
        <v>2016</v>
      </c>
      <c r="C37" s="115">
        <v>738826</v>
      </c>
      <c r="D37" s="116">
        <f>C37/C38-1</f>
        <v>9.4570009718633719E-2</v>
      </c>
    </row>
    <row r="38" spans="2:5" x14ac:dyDescent="0.25">
      <c r="B38" s="114">
        <v>2015</v>
      </c>
      <c r="C38" s="115">
        <v>674992</v>
      </c>
      <c r="D38" s="116">
        <f t="shared" si="3"/>
        <v>5.0406084024145592E-2</v>
      </c>
    </row>
    <row r="39" spans="2:5" x14ac:dyDescent="0.25">
      <c r="B39" s="114">
        <v>2014</v>
      </c>
      <c r="C39" s="115">
        <v>642601</v>
      </c>
      <c r="D39" s="116">
        <f t="shared" si="3"/>
        <v>3.0089928345863548E-2</v>
      </c>
    </row>
    <row r="40" spans="2:5" x14ac:dyDescent="0.25">
      <c r="B40" s="114">
        <v>2013</v>
      </c>
      <c r="C40" s="115">
        <v>623830</v>
      </c>
      <c r="D40" s="116">
        <f t="shared" si="3"/>
        <v>2.3516112466509309E-2</v>
      </c>
    </row>
    <row r="41" spans="2:5" x14ac:dyDescent="0.25">
      <c r="B41" s="114">
        <v>2012</v>
      </c>
      <c r="C41" s="115">
        <v>609497</v>
      </c>
      <c r="D41" s="116">
        <f>C41/C42-1</f>
        <v>-8.5223575648734062E-3</v>
      </c>
    </row>
    <row r="42" spans="2:5" x14ac:dyDescent="0.25">
      <c r="B42" s="114">
        <v>2011</v>
      </c>
      <c r="C42" s="115">
        <v>614736</v>
      </c>
      <c r="D42" s="116">
        <f t="shared" si="3"/>
        <v>9.2021444787488305E-2</v>
      </c>
    </row>
    <row r="43" spans="2:5" x14ac:dyDescent="0.25">
      <c r="B43" s="114">
        <v>2010</v>
      </c>
      <c r="C43" s="115">
        <v>562934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257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609226</v>
      </c>
      <c r="D52" s="116">
        <f t="shared" ref="D52:D53" si="4">C52/C53-1</f>
        <v>6.254109497058602E-2</v>
      </c>
    </row>
    <row r="53" spans="1:5" x14ac:dyDescent="0.25">
      <c r="A53" s="1"/>
      <c r="B53" s="114">
        <v>2022</v>
      </c>
      <c r="C53" s="115">
        <v>573367</v>
      </c>
      <c r="D53" s="116">
        <f t="shared" si="4"/>
        <v>1.7822949674150923</v>
      </c>
    </row>
    <row r="54" spans="1:5" x14ac:dyDescent="0.25">
      <c r="A54" s="1"/>
      <c r="B54" s="114">
        <v>2021</v>
      </c>
      <c r="C54" s="115">
        <v>206077</v>
      </c>
      <c r="D54" s="116">
        <f>C54/C55-1</f>
        <v>0.35582325618116495</v>
      </c>
    </row>
    <row r="55" spans="1:5" x14ac:dyDescent="0.25">
      <c r="A55" s="1">
        <v>2</v>
      </c>
      <c r="B55" s="114">
        <v>2020</v>
      </c>
      <c r="C55" s="115">
        <v>151994</v>
      </c>
      <c r="D55" s="116">
        <f t="shared" ref="D55:D64" si="5">C55/C56-1</f>
        <v>-0.72479562552621335</v>
      </c>
    </row>
    <row r="56" spans="1:5" x14ac:dyDescent="0.25">
      <c r="A56" s="1">
        <v>3</v>
      </c>
      <c r="B56" s="114">
        <v>2019</v>
      </c>
      <c r="C56" s="115">
        <v>552295</v>
      </c>
      <c r="D56" s="116">
        <f t="shared" si="5"/>
        <v>8.2498373199739738E-2</v>
      </c>
    </row>
    <row r="57" spans="1:5" x14ac:dyDescent="0.25">
      <c r="A57" s="1">
        <v>4</v>
      </c>
      <c r="B57" s="114">
        <v>2018</v>
      </c>
      <c r="C57" s="115">
        <v>510204</v>
      </c>
      <c r="D57" s="116">
        <f t="shared" si="5"/>
        <v>2.50132139720316E-3</v>
      </c>
    </row>
    <row r="58" spans="1:5" x14ac:dyDescent="0.25">
      <c r="A58" s="1">
        <v>5</v>
      </c>
      <c r="B58" s="114">
        <v>2017</v>
      </c>
      <c r="C58" s="115">
        <v>508931</v>
      </c>
      <c r="D58" s="116">
        <f>C58/C59-1</f>
        <v>-3.8475635561198263E-2</v>
      </c>
    </row>
    <row r="59" spans="1:5" x14ac:dyDescent="0.25">
      <c r="A59" s="1">
        <v>6</v>
      </c>
      <c r="B59" s="114">
        <v>2016</v>
      </c>
      <c r="C59" s="115">
        <v>529296</v>
      </c>
      <c r="D59" s="116">
        <f>C59/C60-1</f>
        <v>7.8771499672880996E-2</v>
      </c>
    </row>
    <row r="60" spans="1:5" x14ac:dyDescent="0.25">
      <c r="A60" s="1">
        <v>7</v>
      </c>
      <c r="B60" s="114">
        <v>2015</v>
      </c>
      <c r="C60" s="115">
        <v>490647</v>
      </c>
      <c r="D60" s="116">
        <f t="shared" si="5"/>
        <v>6.0333370071899539E-2</v>
      </c>
    </row>
    <row r="61" spans="1:5" x14ac:dyDescent="0.25">
      <c r="A61" s="1">
        <v>8</v>
      </c>
      <c r="B61" s="114">
        <v>2014</v>
      </c>
      <c r="C61" s="115">
        <v>462729</v>
      </c>
      <c r="D61" s="116">
        <f t="shared" si="5"/>
        <v>4.8836877214217145E-2</v>
      </c>
    </row>
    <row r="62" spans="1:5" x14ac:dyDescent="0.25">
      <c r="A62" s="1">
        <v>9</v>
      </c>
      <c r="B62" s="114">
        <v>2013</v>
      </c>
      <c r="C62" s="115">
        <v>441183</v>
      </c>
      <c r="D62" s="116">
        <f t="shared" si="5"/>
        <v>4.3183107916390906E-2</v>
      </c>
    </row>
    <row r="63" spans="1:5" x14ac:dyDescent="0.25">
      <c r="A63" s="1">
        <v>10</v>
      </c>
      <c r="B63" s="114">
        <v>2012</v>
      </c>
      <c r="C63" s="115">
        <v>422920</v>
      </c>
      <c r="D63" s="116">
        <f>C63/C64-1</f>
        <v>2.8149394298161434E-2</v>
      </c>
    </row>
    <row r="64" spans="1:5" x14ac:dyDescent="0.25">
      <c r="A64" s="1">
        <v>11</v>
      </c>
      <c r="B64" s="114">
        <v>2011</v>
      </c>
      <c r="C64" s="115">
        <v>411341</v>
      </c>
      <c r="D64" s="116">
        <f t="shared" si="5"/>
        <v>6.3058709208897445E-2</v>
      </c>
    </row>
    <row r="65" spans="1:5" x14ac:dyDescent="0.25">
      <c r="A65" s="1">
        <v>12</v>
      </c>
      <c r="B65" s="114">
        <v>2010</v>
      </c>
      <c r="C65" s="115">
        <v>386941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201287</v>
      </c>
      <c r="D74" s="116">
        <f t="shared" ref="D74:D75" si="6">C74/C75-1</f>
        <v>0.12331603326078455</v>
      </c>
    </row>
    <row r="75" spans="1:5" x14ac:dyDescent="0.25">
      <c r="A75" s="1"/>
      <c r="B75" s="114">
        <v>2022</v>
      </c>
      <c r="C75" s="115">
        <v>179190</v>
      </c>
      <c r="D75" s="116">
        <f t="shared" si="6"/>
        <v>2.536272497631828</v>
      </c>
    </row>
    <row r="76" spans="1:5" x14ac:dyDescent="0.25">
      <c r="A76" s="1"/>
      <c r="B76" s="114">
        <v>2021</v>
      </c>
      <c r="C76" s="115">
        <v>50672</v>
      </c>
      <c r="D76" s="116">
        <f>C76/C77-1</f>
        <v>-6.6556138896564421E-2</v>
      </c>
    </row>
    <row r="77" spans="1:5" x14ac:dyDescent="0.25">
      <c r="A77" s="1">
        <v>2</v>
      </c>
      <c r="B77" s="114">
        <v>2020</v>
      </c>
      <c r="C77" s="115">
        <v>54285</v>
      </c>
      <c r="D77" s="116">
        <f t="shared" ref="D77:D79" si="7">C77/C78-1</f>
        <v>-0.69451322453573439</v>
      </c>
    </row>
    <row r="78" spans="1:5" x14ac:dyDescent="0.25">
      <c r="A78" s="1">
        <v>3</v>
      </c>
      <c r="B78" s="114">
        <v>2019</v>
      </c>
      <c r="C78" s="115">
        <v>177700</v>
      </c>
      <c r="D78" s="116">
        <f t="shared" si="7"/>
        <v>-0.10433016295445041</v>
      </c>
    </row>
    <row r="79" spans="1:5" x14ac:dyDescent="0.25">
      <c r="A79" s="1">
        <v>4</v>
      </c>
      <c r="B79" s="114">
        <v>2018</v>
      </c>
      <c r="C79" s="115">
        <v>198399</v>
      </c>
      <c r="D79" s="116">
        <f t="shared" si="7"/>
        <v>-6.8982022440274293E-2</v>
      </c>
    </row>
    <row r="80" spans="1:5" x14ac:dyDescent="0.25">
      <c r="A80" s="1">
        <v>5</v>
      </c>
      <c r="B80" s="114">
        <v>2017</v>
      </c>
      <c r="C80" s="115">
        <v>213099</v>
      </c>
      <c r="D80" s="116">
        <f>C80/C81-1</f>
        <v>1.703336037798886E-2</v>
      </c>
    </row>
    <row r="81" spans="1:5" x14ac:dyDescent="0.25">
      <c r="A81" s="1">
        <v>6</v>
      </c>
      <c r="B81" s="114">
        <v>2016</v>
      </c>
      <c r="C81" s="115">
        <v>209530</v>
      </c>
      <c r="D81" s="116">
        <f>C81/C82-1</f>
        <v>0.13661883967560828</v>
      </c>
    </row>
    <row r="82" spans="1:5" x14ac:dyDescent="0.25">
      <c r="A82" s="1">
        <v>7</v>
      </c>
      <c r="B82" s="114">
        <v>2015</v>
      </c>
      <c r="C82" s="115">
        <v>184345</v>
      </c>
      <c r="D82" s="116">
        <f t="shared" ref="D82:D84" si="8">C82/C83-1</f>
        <v>2.4867683686176756E-2</v>
      </c>
    </row>
    <row r="83" spans="1:5" x14ac:dyDescent="0.25">
      <c r="A83" s="1">
        <v>8</v>
      </c>
      <c r="B83" s="114">
        <v>2014</v>
      </c>
      <c r="C83" s="115">
        <v>179872</v>
      </c>
      <c r="D83" s="116">
        <f t="shared" si="8"/>
        <v>-1.5193241608129293E-2</v>
      </c>
    </row>
    <row r="84" spans="1:5" x14ac:dyDescent="0.25">
      <c r="A84" s="1">
        <v>9</v>
      </c>
      <c r="B84" s="114">
        <v>2013</v>
      </c>
      <c r="C84" s="115">
        <v>182647</v>
      </c>
      <c r="D84" s="116">
        <f t="shared" si="8"/>
        <v>-2.1063689522288431E-2</v>
      </c>
    </row>
    <row r="85" spans="1:5" x14ac:dyDescent="0.25">
      <c r="A85" s="1">
        <v>10</v>
      </c>
      <c r="B85" s="114">
        <v>2012</v>
      </c>
      <c r="C85" s="115">
        <v>186577</v>
      </c>
      <c r="D85" s="116">
        <f>C85/C86-1</f>
        <v>-8.2686398387374349E-2</v>
      </c>
    </row>
    <row r="86" spans="1:5" x14ac:dyDescent="0.25">
      <c r="A86" s="1">
        <v>11</v>
      </c>
      <c r="B86" s="114">
        <v>2011</v>
      </c>
      <c r="C86" s="115">
        <v>203395</v>
      </c>
      <c r="D86" s="116">
        <f t="shared" ref="D86" si="9">C86/C87-1</f>
        <v>0.1556993744069366</v>
      </c>
    </row>
    <row r="87" spans="1:5" x14ac:dyDescent="0.25">
      <c r="A87" s="1">
        <v>12</v>
      </c>
      <c r="B87" s="114">
        <v>2010</v>
      </c>
      <c r="C87" s="115">
        <v>175993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258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509465</v>
      </c>
      <c r="D96" s="116">
        <f t="shared" ref="D96:D108" si="10">C96/C97-1</f>
        <v>3.7653418279434137E-2</v>
      </c>
    </row>
    <row r="97" spans="2:4" x14ac:dyDescent="0.25">
      <c r="B97" s="114">
        <v>2022</v>
      </c>
      <c r="C97" s="115">
        <v>490978</v>
      </c>
      <c r="D97" s="116">
        <f t="shared" si="10"/>
        <v>1.0847525996883345</v>
      </c>
    </row>
    <row r="98" spans="2:4" x14ac:dyDescent="0.25">
      <c r="B98" s="114">
        <v>2021</v>
      </c>
      <c r="C98" s="115">
        <v>235509</v>
      </c>
      <c r="D98" s="116">
        <f t="shared" si="10"/>
        <v>0.39300036672068894</v>
      </c>
    </row>
    <row r="99" spans="2:4" x14ac:dyDescent="0.25">
      <c r="B99" s="114">
        <v>2020</v>
      </c>
      <c r="C99" s="115">
        <v>169066</v>
      </c>
      <c r="D99" s="116">
        <f t="shared" si="10"/>
        <v>-0.70308877867850572</v>
      </c>
    </row>
    <row r="100" spans="2:4" x14ac:dyDescent="0.25">
      <c r="B100" s="114">
        <v>2019</v>
      </c>
      <c r="C100" s="115">
        <v>569416</v>
      </c>
      <c r="D100" s="116">
        <f t="shared" si="10"/>
        <v>-7.2435626984295065E-2</v>
      </c>
    </row>
    <row r="101" spans="2:4" x14ac:dyDescent="0.25">
      <c r="B101" s="114">
        <v>2018</v>
      </c>
      <c r="C101" s="115">
        <v>613883</v>
      </c>
      <c r="D101" s="116">
        <f t="shared" si="10"/>
        <v>-3.8950283595010959E-2</v>
      </c>
    </row>
    <row r="102" spans="2:4" x14ac:dyDescent="0.25">
      <c r="B102" s="114">
        <v>2017</v>
      </c>
      <c r="C102" s="115">
        <v>638763</v>
      </c>
      <c r="D102" s="116">
        <f t="shared" si="10"/>
        <v>4.9932197539387158E-2</v>
      </c>
    </row>
    <row r="103" spans="2:4" x14ac:dyDescent="0.25">
      <c r="B103" s="114">
        <v>2016</v>
      </c>
      <c r="C103" s="115">
        <v>608385</v>
      </c>
      <c r="D103" s="116">
        <f t="shared" si="10"/>
        <v>7.3254419080549082E-2</v>
      </c>
    </row>
    <row r="104" spans="2:4" x14ac:dyDescent="0.25">
      <c r="B104" s="114">
        <v>2015</v>
      </c>
      <c r="C104" s="115">
        <v>566860</v>
      </c>
      <c r="D104" s="116">
        <f t="shared" si="10"/>
        <v>3.2014809282701062E-3</v>
      </c>
    </row>
    <row r="105" spans="2:4" x14ac:dyDescent="0.25">
      <c r="B105" s="114">
        <v>2014</v>
      </c>
      <c r="C105" s="115">
        <v>565051</v>
      </c>
      <c r="D105" s="116">
        <f t="shared" si="10"/>
        <v>1.7343694298708412E-2</v>
      </c>
    </row>
    <row r="106" spans="2:4" x14ac:dyDescent="0.25">
      <c r="B106" s="114">
        <v>2013</v>
      </c>
      <c r="C106" s="115">
        <v>555418</v>
      </c>
      <c r="D106" s="116">
        <f t="shared" si="10"/>
        <v>4.5173989296440453E-2</v>
      </c>
    </row>
    <row r="107" spans="2:4" x14ac:dyDescent="0.25">
      <c r="B107" s="114">
        <v>2012</v>
      </c>
      <c r="C107" s="115">
        <v>531412</v>
      </c>
      <c r="D107" s="116">
        <f t="shared" si="10"/>
        <v>1.5179591415679372E-2</v>
      </c>
    </row>
    <row r="108" spans="2:4" x14ac:dyDescent="0.25">
      <c r="B108" s="114">
        <v>2011</v>
      </c>
      <c r="C108" s="115">
        <v>523466</v>
      </c>
      <c r="D108" s="116">
        <f t="shared" si="10"/>
        <v>0.12600212093639551</v>
      </c>
    </row>
    <row r="109" spans="2:4" x14ac:dyDescent="0.25">
      <c r="B109" s="114">
        <v>2010</v>
      </c>
      <c r="C109" s="115">
        <v>464889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97B45-1CBF-4DAF-89C5-CB4FDE6E4967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229</v>
      </c>
      <c r="D5" s="127" t="s">
        <v>259</v>
      </c>
      <c r="E5" s="127" t="s">
        <v>230</v>
      </c>
      <c r="F5" s="127" t="s">
        <v>231</v>
      </c>
      <c r="G5" s="127" t="s">
        <v>232</v>
      </c>
      <c r="H5" s="127" t="s">
        <v>233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agosto 2024</v>
      </c>
      <c r="N5" s="14" t="str">
        <f>CONCATENATE("cuota/ total municipio ",RIGHT(H5,2))</f>
        <v>cuota/ total municipio 24</v>
      </c>
      <c r="O5" s="13" t="s">
        <v>224</v>
      </c>
      <c r="P5" s="13" t="s">
        <v>234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agosto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3238788</v>
      </c>
      <c r="D6" s="131">
        <v>1201306</v>
      </c>
      <c r="E6" s="131">
        <v>1031934</v>
      </c>
      <c r="F6" s="131">
        <v>3101117</v>
      </c>
      <c r="G6" s="131">
        <v>3425135</v>
      </c>
      <c r="H6" s="131">
        <v>3660664</v>
      </c>
      <c r="I6" s="132">
        <f>IFERROR(H6/G6-1,"-")</f>
        <v>6.8764880800318728E-2</v>
      </c>
      <c r="J6" s="131">
        <f>IFERROR(H6-G6,"-")</f>
        <v>235529</v>
      </c>
      <c r="K6" s="132">
        <f>IFERROR(H6/C6-1,"-")</f>
        <v>0.13025736787958953</v>
      </c>
      <c r="L6" s="131">
        <f>IFERROR(H6-C6,"-")</f>
        <v>421876</v>
      </c>
      <c r="M6" s="132">
        <f>IFERROR(H6/$H$6,"-")</f>
        <v>1</v>
      </c>
      <c r="N6" s="133">
        <f>H6/H6</f>
        <v>1</v>
      </c>
      <c r="O6" s="131">
        <v>446971</v>
      </c>
      <c r="P6" s="131">
        <v>152176</v>
      </c>
      <c r="Q6" s="131">
        <v>286184</v>
      </c>
      <c r="R6" s="131">
        <v>442299</v>
      </c>
      <c r="S6" s="131">
        <v>447853</v>
      </c>
      <c r="T6" s="131">
        <v>494247</v>
      </c>
      <c r="U6" s="132">
        <f>IFERROR(T6/S6-1,"-")</f>
        <v>0.10359202684809521</v>
      </c>
      <c r="V6" s="131">
        <f t="shared" ref="V6:V57" si="0">T6-S6</f>
        <v>46394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2366450</v>
      </c>
      <c r="D7" s="135">
        <v>914906</v>
      </c>
      <c r="E7" s="135">
        <v>808744</v>
      </c>
      <c r="F7" s="135">
        <v>2458403</v>
      </c>
      <c r="G7" s="135">
        <v>2697945</v>
      </c>
      <c r="H7" s="135">
        <v>2857454</v>
      </c>
      <c r="I7" s="136">
        <f t="shared" ref="I7:I57" si="1">IFERROR(H7/G7-1,"-")</f>
        <v>5.9122406127626759E-2</v>
      </c>
      <c r="J7" s="135">
        <f t="shared" ref="J7:J57" si="2">IFERROR(H7-G7,"-")</f>
        <v>159509</v>
      </c>
      <c r="K7" s="136">
        <f t="shared" ref="K7:K57" si="3">IFERROR(H7/C7-1,"-")</f>
        <v>0.20748547402226958</v>
      </c>
      <c r="L7" s="135">
        <f t="shared" ref="L7:L57" si="4">IFERROR(H7-C7,"-")</f>
        <v>491004</v>
      </c>
      <c r="M7" s="136">
        <f t="shared" ref="M7:M57" si="5">IFERROR(H7/$H$6,"-")</f>
        <v>0.78058352255219277</v>
      </c>
      <c r="N7" s="136">
        <f>H7/H6</f>
        <v>0.78058352255219277</v>
      </c>
      <c r="O7" s="135">
        <v>325829</v>
      </c>
      <c r="P7" s="135">
        <v>120031</v>
      </c>
      <c r="Q7" s="135">
        <v>230328</v>
      </c>
      <c r="R7" s="135">
        <v>347304</v>
      </c>
      <c r="S7" s="135">
        <v>346742</v>
      </c>
      <c r="T7" s="135">
        <v>384377</v>
      </c>
      <c r="U7" s="136">
        <f t="shared" ref="U7:U57" si="6">IFERROR(T7/S7-1,"-")</f>
        <v>0.10853891365914725</v>
      </c>
      <c r="V7" s="135">
        <f t="shared" si="0"/>
        <v>37635</v>
      </c>
      <c r="W7" s="136">
        <f t="shared" ref="W7:W57" si="7">IFERROR(R7/$R$6,"-")</f>
        <v>0.78522447484620128</v>
      </c>
      <c r="X7" s="136">
        <f>IFERROR(T7/T6,"-")</f>
        <v>0.77770224199641069</v>
      </c>
    </row>
    <row r="8" spans="1:24" x14ac:dyDescent="0.25">
      <c r="B8" s="97" t="s">
        <v>140</v>
      </c>
      <c r="C8" s="52">
        <v>1869810</v>
      </c>
      <c r="D8" s="52">
        <v>727101</v>
      </c>
      <c r="E8" s="52">
        <v>664620</v>
      </c>
      <c r="F8" s="52">
        <v>2023705</v>
      </c>
      <c r="G8" s="52">
        <v>2210182</v>
      </c>
      <c r="H8" s="52">
        <v>2353453</v>
      </c>
      <c r="I8" s="98">
        <f t="shared" si="1"/>
        <v>6.482316840875546E-2</v>
      </c>
      <c r="J8" s="52">
        <f t="shared" si="2"/>
        <v>143271</v>
      </c>
      <c r="K8" s="98">
        <f t="shared" si="3"/>
        <v>0.25865890117177681</v>
      </c>
      <c r="L8" s="52">
        <f t="shared" si="4"/>
        <v>483643</v>
      </c>
      <c r="M8" s="98">
        <f t="shared" si="5"/>
        <v>0.64290330934497131</v>
      </c>
      <c r="N8" s="98">
        <f>H8/H6</f>
        <v>0.64290330934497131</v>
      </c>
      <c r="O8" s="52">
        <v>263242</v>
      </c>
      <c r="P8" s="52">
        <v>94104</v>
      </c>
      <c r="Q8" s="52">
        <v>193973</v>
      </c>
      <c r="R8" s="52">
        <v>285837</v>
      </c>
      <c r="S8" s="52">
        <v>291854</v>
      </c>
      <c r="T8" s="52">
        <v>320782</v>
      </c>
      <c r="U8" s="98">
        <f t="shared" si="6"/>
        <v>9.9118052176773386E-2</v>
      </c>
      <c r="V8" s="52">
        <f t="shared" si="0"/>
        <v>28928</v>
      </c>
      <c r="W8" s="98">
        <f t="shared" si="7"/>
        <v>0.64625287418691879</v>
      </c>
      <c r="X8" s="98">
        <f>IFERROR(T8/T6,"-")</f>
        <v>0.64903175942393176</v>
      </c>
    </row>
    <row r="9" spans="1:24" x14ac:dyDescent="0.25">
      <c r="B9" s="97" t="s">
        <v>142</v>
      </c>
      <c r="C9" s="52">
        <v>496640</v>
      </c>
      <c r="D9" s="52">
        <v>187805</v>
      </c>
      <c r="E9" s="52">
        <v>144124</v>
      </c>
      <c r="F9" s="52">
        <v>434698</v>
      </c>
      <c r="G9" s="52">
        <v>487763</v>
      </c>
      <c r="H9" s="52">
        <v>504001</v>
      </c>
      <c r="I9" s="98">
        <f t="shared" si="1"/>
        <v>3.3290758011575328E-2</v>
      </c>
      <c r="J9" s="52">
        <f t="shared" si="2"/>
        <v>16238</v>
      </c>
      <c r="K9" s="98">
        <f t="shared" si="3"/>
        <v>1.4821601159793918E-2</v>
      </c>
      <c r="L9" s="52">
        <f t="shared" si="4"/>
        <v>7361</v>
      </c>
      <c r="M9" s="98">
        <f t="shared" si="5"/>
        <v>0.13768021320722143</v>
      </c>
      <c r="N9" s="98">
        <f>H9/H6</f>
        <v>0.13768021320722143</v>
      </c>
      <c r="O9" s="52">
        <v>62587</v>
      </c>
      <c r="P9" s="52">
        <v>25927</v>
      </c>
      <c r="Q9" s="52">
        <v>36355</v>
      </c>
      <c r="R9" s="52">
        <v>61467</v>
      </c>
      <c r="S9" s="52">
        <v>54888</v>
      </c>
      <c r="T9" s="52">
        <v>63595</v>
      </c>
      <c r="U9" s="98">
        <f t="shared" si="6"/>
        <v>0.15863212359714329</v>
      </c>
      <c r="V9" s="52">
        <f t="shared" si="0"/>
        <v>8707</v>
      </c>
      <c r="W9" s="98">
        <f t="shared" si="7"/>
        <v>0.13897160065928252</v>
      </c>
      <c r="X9" s="98">
        <f>IFERROR(T9/T6,"-")</f>
        <v>0.12867048257247896</v>
      </c>
    </row>
    <row r="10" spans="1:24" ht="16.5" thickBot="1" x14ac:dyDescent="0.3">
      <c r="B10" s="137" t="s">
        <v>63</v>
      </c>
      <c r="C10" s="138">
        <v>872338</v>
      </c>
      <c r="D10" s="138">
        <v>280673</v>
      </c>
      <c r="E10" s="138">
        <v>223190</v>
      </c>
      <c r="F10" s="138">
        <v>642714</v>
      </c>
      <c r="G10" s="138">
        <v>727190</v>
      </c>
      <c r="H10" s="138">
        <v>803210</v>
      </c>
      <c r="I10" s="139">
        <f t="shared" si="1"/>
        <v>0.10453939135576662</v>
      </c>
      <c r="J10" s="138">
        <f t="shared" si="2"/>
        <v>76020</v>
      </c>
      <c r="K10" s="139">
        <f t="shared" si="3"/>
        <v>-7.9244513021328844E-2</v>
      </c>
      <c r="L10" s="138">
        <f t="shared" si="4"/>
        <v>-69128</v>
      </c>
      <c r="M10" s="139">
        <f t="shared" si="5"/>
        <v>0.21941647744780729</v>
      </c>
      <c r="N10" s="139">
        <f>H10/H6</f>
        <v>0.21941647744780729</v>
      </c>
      <c r="O10" s="138">
        <v>121142</v>
      </c>
      <c r="P10" s="138">
        <v>32145</v>
      </c>
      <c r="Q10" s="138">
        <v>55856</v>
      </c>
      <c r="R10" s="138">
        <v>94995</v>
      </c>
      <c r="S10" s="138">
        <v>101111</v>
      </c>
      <c r="T10" s="138">
        <v>109870</v>
      </c>
      <c r="U10" s="139">
        <f t="shared" si="6"/>
        <v>8.6627567722601828E-2</v>
      </c>
      <c r="V10" s="138">
        <f t="shared" si="0"/>
        <v>8759</v>
      </c>
      <c r="W10" s="139">
        <f t="shared" si="7"/>
        <v>0.21477552515379866</v>
      </c>
      <c r="X10" s="139">
        <f>IFERROR(T10/T6,"-")</f>
        <v>0.22229775800358931</v>
      </c>
    </row>
    <row r="11" spans="1:24" ht="15.75" x14ac:dyDescent="0.25">
      <c r="A11" s="140">
        <f>G11/$G$11</f>
        <v>1</v>
      </c>
      <c r="B11" s="130" t="s">
        <v>44</v>
      </c>
      <c r="C11" s="131">
        <v>1190064</v>
      </c>
      <c r="D11" s="131">
        <v>396965</v>
      </c>
      <c r="E11" s="131">
        <v>400181</v>
      </c>
      <c r="F11" s="131">
        <v>1157727</v>
      </c>
      <c r="G11" s="131">
        <v>1246990</v>
      </c>
      <c r="H11" s="131">
        <v>1301111</v>
      </c>
      <c r="I11" s="132">
        <f t="shared" si="1"/>
        <v>4.3401310355335676E-2</v>
      </c>
      <c r="J11" s="131">
        <f t="shared" si="2"/>
        <v>54121</v>
      </c>
      <c r="K11" s="132">
        <f t="shared" si="3"/>
        <v>9.3311788273571894E-2</v>
      </c>
      <c r="L11" s="131">
        <f t="shared" si="4"/>
        <v>111047</v>
      </c>
      <c r="M11" s="132">
        <f t="shared" si="5"/>
        <v>0.35543032630145788</v>
      </c>
      <c r="N11" s="133">
        <f>H11/H11</f>
        <v>1</v>
      </c>
      <c r="O11" s="131">
        <v>164814</v>
      </c>
      <c r="P11" s="131">
        <v>52795</v>
      </c>
      <c r="Q11" s="131">
        <v>118184</v>
      </c>
      <c r="R11" s="131">
        <v>164674</v>
      </c>
      <c r="S11" s="131">
        <v>166974</v>
      </c>
      <c r="T11" s="131">
        <v>175399</v>
      </c>
      <c r="U11" s="132">
        <f t="shared" si="6"/>
        <v>5.0456957370608624E-2</v>
      </c>
      <c r="V11" s="131">
        <f t="shared" si="0"/>
        <v>8425</v>
      </c>
      <c r="W11" s="132">
        <f t="shared" si="7"/>
        <v>0.37231375155720453</v>
      </c>
      <c r="X11" s="133">
        <f>IFERROR(T11/T11,"-")</f>
        <v>1</v>
      </c>
    </row>
    <row r="12" spans="1:24" ht="15.75" x14ac:dyDescent="0.25">
      <c r="A12" s="140">
        <f>G12/$G$11</f>
        <v>0.81774272448054919</v>
      </c>
      <c r="B12" s="134" t="s">
        <v>60</v>
      </c>
      <c r="C12" s="135">
        <v>915210</v>
      </c>
      <c r="D12" s="135">
        <v>323732</v>
      </c>
      <c r="E12" s="135">
        <v>332691</v>
      </c>
      <c r="F12" s="135">
        <v>990351</v>
      </c>
      <c r="G12" s="135">
        <v>1019717</v>
      </c>
      <c r="H12" s="135">
        <v>1059130</v>
      </c>
      <c r="I12" s="136">
        <f t="shared" si="1"/>
        <v>3.8650919814026796E-2</v>
      </c>
      <c r="J12" s="135">
        <f t="shared" si="2"/>
        <v>39413</v>
      </c>
      <c r="K12" s="136">
        <f t="shared" si="3"/>
        <v>0.15725352651304081</v>
      </c>
      <c r="L12" s="135">
        <f t="shared" si="4"/>
        <v>143920</v>
      </c>
      <c r="M12" s="136">
        <f t="shared" si="5"/>
        <v>0.28932729144220831</v>
      </c>
      <c r="N12" s="136">
        <f>H12/H11</f>
        <v>0.81401971084711455</v>
      </c>
      <c r="O12" s="135">
        <v>127392</v>
      </c>
      <c r="P12" s="135">
        <v>43908</v>
      </c>
      <c r="Q12" s="135">
        <v>100580</v>
      </c>
      <c r="R12" s="135">
        <v>138022</v>
      </c>
      <c r="S12" s="135">
        <v>134916</v>
      </c>
      <c r="T12" s="135">
        <v>143446</v>
      </c>
      <c r="U12" s="136">
        <f t="shared" si="6"/>
        <v>6.3224524889560874E-2</v>
      </c>
      <c r="V12" s="135">
        <f t="shared" si="0"/>
        <v>8530</v>
      </c>
      <c r="W12" s="136">
        <f t="shared" si="7"/>
        <v>0.31205587170669613</v>
      </c>
      <c r="X12" s="136">
        <f>IFERROR(T12/T11,"-")</f>
        <v>0.81782678350503712</v>
      </c>
    </row>
    <row r="13" spans="1:24" x14ac:dyDescent="0.25">
      <c r="A13" s="140">
        <f>G13/$G$11</f>
        <v>0.72874521848611451</v>
      </c>
      <c r="B13" s="97" t="s">
        <v>140</v>
      </c>
      <c r="C13" s="52">
        <v>765968</v>
      </c>
      <c r="D13" s="52">
        <v>284685</v>
      </c>
      <c r="E13" s="52">
        <v>314175</v>
      </c>
      <c r="F13" s="52">
        <v>883564</v>
      </c>
      <c r="G13" s="52">
        <v>908738</v>
      </c>
      <c r="H13" s="52">
        <v>955619</v>
      </c>
      <c r="I13" s="98">
        <f t="shared" si="1"/>
        <v>5.1589126899062254E-2</v>
      </c>
      <c r="J13" s="52">
        <f t="shared" si="2"/>
        <v>46881</v>
      </c>
      <c r="K13" s="98">
        <f t="shared" si="3"/>
        <v>0.24759650533703748</v>
      </c>
      <c r="L13" s="52">
        <f t="shared" si="4"/>
        <v>189651</v>
      </c>
      <c r="M13" s="98">
        <f t="shared" si="5"/>
        <v>0.26105072740901653</v>
      </c>
      <c r="N13" s="98">
        <f>H13/H11</f>
        <v>0.73446385435216521</v>
      </c>
      <c r="O13" s="52">
        <v>108308</v>
      </c>
      <c r="P13" s="52">
        <v>40708</v>
      </c>
      <c r="Q13" s="52">
        <v>92057</v>
      </c>
      <c r="R13" s="52">
        <v>121901</v>
      </c>
      <c r="S13" s="52">
        <v>120435</v>
      </c>
      <c r="T13" s="52">
        <v>130238</v>
      </c>
      <c r="U13" s="98">
        <f t="shared" si="6"/>
        <v>8.1396603977249127E-2</v>
      </c>
      <c r="V13" s="52">
        <f t="shared" si="0"/>
        <v>9803</v>
      </c>
      <c r="W13" s="98">
        <f t="shared" si="7"/>
        <v>0.27560767715956852</v>
      </c>
      <c r="X13" s="98">
        <f>IFERROR(T13/T11,"-")</f>
        <v>0.74252418770916595</v>
      </c>
    </row>
    <row r="14" spans="1:24" x14ac:dyDescent="0.25">
      <c r="A14" s="140">
        <f>G14/$G$11</f>
        <v>8.8997505994434595E-2</v>
      </c>
      <c r="B14" s="97" t="s">
        <v>142</v>
      </c>
      <c r="C14" s="52">
        <v>149242</v>
      </c>
      <c r="D14" s="52">
        <v>39047</v>
      </c>
      <c r="E14" s="52">
        <v>18516</v>
      </c>
      <c r="F14" s="52">
        <v>106787</v>
      </c>
      <c r="G14" s="52">
        <v>110979</v>
      </c>
      <c r="H14" s="52">
        <v>103511</v>
      </c>
      <c r="I14" s="98">
        <f t="shared" si="1"/>
        <v>-6.7292010200127983E-2</v>
      </c>
      <c r="J14" s="52">
        <f t="shared" si="2"/>
        <v>-7468</v>
      </c>
      <c r="K14" s="98">
        <f t="shared" si="3"/>
        <v>-0.30642178475228155</v>
      </c>
      <c r="L14" s="52">
        <f t="shared" si="4"/>
        <v>-45731</v>
      </c>
      <c r="M14" s="98">
        <f t="shared" si="5"/>
        <v>2.8276564033191794E-2</v>
      </c>
      <c r="N14" s="98">
        <f>H14/H11</f>
        <v>7.9555856494949312E-2</v>
      </c>
      <c r="O14" s="52">
        <v>19084</v>
      </c>
      <c r="P14" s="52">
        <v>3200</v>
      </c>
      <c r="Q14" s="52">
        <v>8523</v>
      </c>
      <c r="R14" s="52">
        <v>16121</v>
      </c>
      <c r="S14" s="52">
        <v>14481</v>
      </c>
      <c r="T14" s="52">
        <v>13208</v>
      </c>
      <c r="U14" s="98">
        <f t="shared" si="6"/>
        <v>-8.790829362613084E-2</v>
      </c>
      <c r="V14" s="52">
        <f t="shared" si="0"/>
        <v>-1273</v>
      </c>
      <c r="W14" s="98">
        <f t="shared" si="7"/>
        <v>3.6448194547127624E-2</v>
      </c>
      <c r="X14" s="98">
        <f>IFERROR(T14/T11,"-")</f>
        <v>7.5302595795871133E-2</v>
      </c>
    </row>
    <row r="15" spans="1:24" ht="16.5" thickBot="1" x14ac:dyDescent="0.3">
      <c r="A15" s="140">
        <f>G15/$G$11</f>
        <v>0.18225727551945084</v>
      </c>
      <c r="B15" s="137" t="s">
        <v>63</v>
      </c>
      <c r="C15" s="138">
        <v>274854</v>
      </c>
      <c r="D15" s="138">
        <v>73233</v>
      </c>
      <c r="E15" s="138">
        <v>67490</v>
      </c>
      <c r="F15" s="138">
        <v>167376</v>
      </c>
      <c r="G15" s="138">
        <v>227273</v>
      </c>
      <c r="H15" s="138">
        <v>241981</v>
      </c>
      <c r="I15" s="139">
        <f t="shared" si="1"/>
        <v>6.4715122341853171E-2</v>
      </c>
      <c r="J15" s="138">
        <f t="shared" si="2"/>
        <v>14708</v>
      </c>
      <c r="K15" s="139">
        <f t="shared" si="3"/>
        <v>-0.119601679437083</v>
      </c>
      <c r="L15" s="138">
        <f t="shared" si="4"/>
        <v>-32873</v>
      </c>
      <c r="M15" s="139">
        <f t="shared" si="5"/>
        <v>6.6103034859249579E-2</v>
      </c>
      <c r="N15" s="139">
        <f>H15/H11</f>
        <v>0.1859802891528855</v>
      </c>
      <c r="O15" s="138">
        <v>37422</v>
      </c>
      <c r="P15" s="138">
        <v>8887</v>
      </c>
      <c r="Q15" s="138">
        <v>17604</v>
      </c>
      <c r="R15" s="138">
        <v>26652</v>
      </c>
      <c r="S15" s="138">
        <v>32058</v>
      </c>
      <c r="T15" s="138">
        <v>31953</v>
      </c>
      <c r="U15" s="139">
        <f t="shared" si="6"/>
        <v>-3.2753134942915541E-3</v>
      </c>
      <c r="V15" s="138">
        <f t="shared" si="0"/>
        <v>-105</v>
      </c>
      <c r="W15" s="139">
        <f t="shared" si="7"/>
        <v>6.0257879850508365E-2</v>
      </c>
      <c r="X15" s="139">
        <f>IFERROR(T15/T11,"-")</f>
        <v>0.1821732164949629</v>
      </c>
    </row>
    <row r="16" spans="1:24" ht="15.75" x14ac:dyDescent="0.25">
      <c r="A16" s="79"/>
      <c r="B16" s="130" t="s">
        <v>45</v>
      </c>
      <c r="C16" s="131">
        <v>873555</v>
      </c>
      <c r="D16" s="131">
        <v>280080</v>
      </c>
      <c r="E16" s="131">
        <v>176500</v>
      </c>
      <c r="F16" s="131">
        <v>810745</v>
      </c>
      <c r="G16" s="131">
        <v>867527</v>
      </c>
      <c r="H16" s="131">
        <v>922227</v>
      </c>
      <c r="I16" s="132">
        <f t="shared" si="1"/>
        <v>6.3052792593198737E-2</v>
      </c>
      <c r="J16" s="131">
        <f t="shared" si="2"/>
        <v>54700</v>
      </c>
      <c r="K16" s="132">
        <f t="shared" si="3"/>
        <v>5.5717155760083736E-2</v>
      </c>
      <c r="L16" s="131">
        <f t="shared" si="4"/>
        <v>48672</v>
      </c>
      <c r="M16" s="132">
        <f t="shared" si="5"/>
        <v>0.2519288850328793</v>
      </c>
      <c r="N16" s="133">
        <f>H16/H16</f>
        <v>1</v>
      </c>
      <c r="O16" s="131">
        <v>119564</v>
      </c>
      <c r="P16" s="131">
        <v>30803</v>
      </c>
      <c r="Q16" s="131">
        <v>53067</v>
      </c>
      <c r="R16" s="131">
        <v>117894</v>
      </c>
      <c r="S16" s="131">
        <v>116797</v>
      </c>
      <c r="T16" s="131">
        <v>126181</v>
      </c>
      <c r="U16" s="132">
        <f t="shared" si="6"/>
        <v>8.0344529397159192E-2</v>
      </c>
      <c r="V16" s="131">
        <f t="shared" si="0"/>
        <v>9384</v>
      </c>
      <c r="W16" s="132">
        <f t="shared" si="7"/>
        <v>0.266548194773219</v>
      </c>
      <c r="X16" s="133">
        <f>IFERROR(T16/T16,"-")</f>
        <v>1</v>
      </c>
    </row>
    <row r="17" spans="2:24" ht="15.75" x14ac:dyDescent="0.25">
      <c r="B17" s="134" t="s">
        <v>60</v>
      </c>
      <c r="C17" s="135">
        <v>480320</v>
      </c>
      <c r="D17" s="135">
        <v>161287</v>
      </c>
      <c r="E17" s="135">
        <v>70768</v>
      </c>
      <c r="F17" s="135">
        <v>482585</v>
      </c>
      <c r="G17" s="135">
        <v>531101</v>
      </c>
      <c r="H17" s="135">
        <v>567656</v>
      </c>
      <c r="I17" s="136">
        <f t="shared" si="1"/>
        <v>6.8828716195224571E-2</v>
      </c>
      <c r="J17" s="135">
        <f t="shared" si="2"/>
        <v>36555</v>
      </c>
      <c r="K17" s="136">
        <f t="shared" si="3"/>
        <v>0.18182878081279141</v>
      </c>
      <c r="L17" s="135">
        <f t="shared" si="4"/>
        <v>87336</v>
      </c>
      <c r="M17" s="136">
        <f t="shared" si="5"/>
        <v>0.15506913499845928</v>
      </c>
      <c r="N17" s="136">
        <f>H17/H16</f>
        <v>0.61552741353267693</v>
      </c>
      <c r="O17" s="135">
        <v>64060</v>
      </c>
      <c r="P17" s="135">
        <v>14181</v>
      </c>
      <c r="Q17" s="135">
        <v>28251</v>
      </c>
      <c r="R17" s="135">
        <v>71571</v>
      </c>
      <c r="S17" s="135">
        <v>69694</v>
      </c>
      <c r="T17" s="135">
        <v>78502</v>
      </c>
      <c r="U17" s="136">
        <f t="shared" si="6"/>
        <v>0.12638103710505932</v>
      </c>
      <c r="V17" s="135">
        <f t="shared" si="0"/>
        <v>8808</v>
      </c>
      <c r="W17" s="136">
        <f t="shared" si="7"/>
        <v>0.16181587568590478</v>
      </c>
      <c r="X17" s="136">
        <f>IFERROR(T17/T16,"-")</f>
        <v>0.62213803979996984</v>
      </c>
    </row>
    <row r="18" spans="2:24" x14ac:dyDescent="0.25">
      <c r="B18" s="97" t="s">
        <v>140</v>
      </c>
      <c r="C18" s="52">
        <v>363315</v>
      </c>
      <c r="D18" s="52">
        <v>117565</v>
      </c>
      <c r="E18" s="52">
        <v>58109</v>
      </c>
      <c r="F18" s="52">
        <v>366448</v>
      </c>
      <c r="G18" s="52">
        <v>401446</v>
      </c>
      <c r="H18" s="52">
        <v>428409</v>
      </c>
      <c r="I18" s="98">
        <f t="shared" si="1"/>
        <v>6.7164699610906542E-2</v>
      </c>
      <c r="J18" s="52">
        <f t="shared" si="2"/>
        <v>26963</v>
      </c>
      <c r="K18" s="98">
        <f t="shared" si="3"/>
        <v>0.17916683869369554</v>
      </c>
      <c r="L18" s="52">
        <f t="shared" si="4"/>
        <v>65094</v>
      </c>
      <c r="M18" s="98">
        <f t="shared" si="5"/>
        <v>0.11703040759818438</v>
      </c>
      <c r="N18" s="98">
        <f>H18/H16</f>
        <v>0.46453747287815256</v>
      </c>
      <c r="O18" s="52">
        <v>50189</v>
      </c>
      <c r="P18" s="52">
        <v>10075</v>
      </c>
      <c r="Q18" s="52">
        <v>22858</v>
      </c>
      <c r="R18" s="52">
        <v>54395</v>
      </c>
      <c r="S18" s="52">
        <v>55335</v>
      </c>
      <c r="T18" s="52">
        <v>59369</v>
      </c>
      <c r="U18" s="98">
        <f t="shared" si="6"/>
        <v>7.2901418631968973E-2</v>
      </c>
      <c r="V18" s="52">
        <f t="shared" si="0"/>
        <v>4034</v>
      </c>
      <c r="W18" s="98">
        <f t="shared" si="7"/>
        <v>0.12298241687184461</v>
      </c>
      <c r="X18" s="98">
        <f>IFERROR(T18/T16,"-")</f>
        <v>0.47050665314112267</v>
      </c>
    </row>
    <row r="19" spans="2:24" x14ac:dyDescent="0.25">
      <c r="B19" s="97" t="s">
        <v>142</v>
      </c>
      <c r="C19" s="52">
        <v>117005</v>
      </c>
      <c r="D19" s="52">
        <v>43722</v>
      </c>
      <c r="E19" s="52">
        <v>12659</v>
      </c>
      <c r="F19" s="52">
        <v>116137</v>
      </c>
      <c r="G19" s="52">
        <v>129655</v>
      </c>
      <c r="H19" s="52">
        <v>139247</v>
      </c>
      <c r="I19" s="98">
        <f t="shared" si="1"/>
        <v>7.3980949442751909E-2</v>
      </c>
      <c r="J19" s="52">
        <f t="shared" si="2"/>
        <v>9592</v>
      </c>
      <c r="K19" s="98">
        <f t="shared" si="3"/>
        <v>0.19009444040852963</v>
      </c>
      <c r="L19" s="52">
        <f t="shared" si="4"/>
        <v>22242</v>
      </c>
      <c r="M19" s="98">
        <f t="shared" si="5"/>
        <v>3.8038727400274926E-2</v>
      </c>
      <c r="N19" s="98">
        <f>H19/H16</f>
        <v>0.15098994065452431</v>
      </c>
      <c r="O19" s="52">
        <v>13871</v>
      </c>
      <c r="P19" s="52">
        <v>4106</v>
      </c>
      <c r="Q19" s="52">
        <v>5393</v>
      </c>
      <c r="R19" s="52">
        <v>17176</v>
      </c>
      <c r="S19" s="52">
        <v>14359</v>
      </c>
      <c r="T19" s="52">
        <v>19133</v>
      </c>
      <c r="U19" s="98">
        <f t="shared" si="6"/>
        <v>0.33247440629570302</v>
      </c>
      <c r="V19" s="52">
        <f t="shared" si="0"/>
        <v>4774</v>
      </c>
      <c r="W19" s="98">
        <f t="shared" si="7"/>
        <v>3.8833458814060175E-2</v>
      </c>
      <c r="X19" s="98">
        <f>IFERROR(T19/T16,"-")</f>
        <v>0.15163138665884721</v>
      </c>
    </row>
    <row r="20" spans="2:24" ht="16.5" thickBot="1" x14ac:dyDescent="0.3">
      <c r="B20" s="137" t="s">
        <v>63</v>
      </c>
      <c r="C20" s="138">
        <v>393235</v>
      </c>
      <c r="D20" s="138">
        <v>118793</v>
      </c>
      <c r="E20" s="138">
        <v>105732</v>
      </c>
      <c r="F20" s="138">
        <v>328160</v>
      </c>
      <c r="G20" s="138">
        <v>336426</v>
      </c>
      <c r="H20" s="138">
        <v>354571</v>
      </c>
      <c r="I20" s="139">
        <f t="shared" si="1"/>
        <v>5.3934594829174953E-2</v>
      </c>
      <c r="J20" s="138">
        <f t="shared" si="2"/>
        <v>18145</v>
      </c>
      <c r="K20" s="139">
        <f t="shared" si="3"/>
        <v>-9.8322885806197302E-2</v>
      </c>
      <c r="L20" s="138">
        <f t="shared" si="4"/>
        <v>-38664</v>
      </c>
      <c r="M20" s="139">
        <f t="shared" si="5"/>
        <v>9.6859750034419989E-2</v>
      </c>
      <c r="N20" s="139">
        <f>H20/H16</f>
        <v>0.38447258646732313</v>
      </c>
      <c r="O20" s="138">
        <v>55504</v>
      </c>
      <c r="P20" s="138">
        <v>16622</v>
      </c>
      <c r="Q20" s="138">
        <v>24816</v>
      </c>
      <c r="R20" s="138">
        <v>46323</v>
      </c>
      <c r="S20" s="138">
        <v>47103</v>
      </c>
      <c r="T20" s="138">
        <v>47679</v>
      </c>
      <c r="U20" s="139">
        <f t="shared" si="6"/>
        <v>1.2228520476402771E-2</v>
      </c>
      <c r="V20" s="138">
        <f t="shared" si="0"/>
        <v>576</v>
      </c>
      <c r="W20" s="139">
        <f t="shared" si="7"/>
        <v>0.10473231908731424</v>
      </c>
      <c r="X20" s="139">
        <f>IFERROR(T20/T16,"-")</f>
        <v>0.3778619602000301</v>
      </c>
    </row>
    <row r="21" spans="2:24" ht="15.75" x14ac:dyDescent="0.25">
      <c r="B21" s="130" t="s">
        <v>46</v>
      </c>
      <c r="C21" s="131">
        <v>29886</v>
      </c>
      <c r="D21" s="131">
        <v>11125</v>
      </c>
      <c r="E21" s="131">
        <v>9212</v>
      </c>
      <c r="F21" s="131">
        <v>22508</v>
      </c>
      <c r="G21" s="131">
        <v>33326</v>
      </c>
      <c r="H21" s="131">
        <v>28900</v>
      </c>
      <c r="I21" s="132">
        <f t="shared" si="1"/>
        <v>-0.13280921802796619</v>
      </c>
      <c r="J21" s="131">
        <f t="shared" si="2"/>
        <v>-4426</v>
      </c>
      <c r="K21" s="132">
        <f t="shared" si="3"/>
        <v>-3.2992036405005698E-2</v>
      </c>
      <c r="L21" s="131">
        <f t="shared" si="4"/>
        <v>-986</v>
      </c>
      <c r="M21" s="132">
        <f t="shared" si="5"/>
        <v>7.8947425931470364E-3</v>
      </c>
      <c r="N21" s="133">
        <f>H21/H21</f>
        <v>1</v>
      </c>
      <c r="O21" s="131">
        <v>3508</v>
      </c>
      <c r="P21" s="131">
        <v>1055</v>
      </c>
      <c r="Q21" s="131">
        <v>2316</v>
      </c>
      <c r="R21" s="131">
        <v>3343</v>
      </c>
      <c r="S21" s="131">
        <v>3080</v>
      </c>
      <c r="T21" s="131">
        <v>3161</v>
      </c>
      <c r="U21" s="132">
        <f t="shared" si="6"/>
        <v>2.6298701298701266E-2</v>
      </c>
      <c r="V21" s="131">
        <f t="shared" si="0"/>
        <v>81</v>
      </c>
      <c r="W21" s="132">
        <f t="shared" si="7"/>
        <v>7.558235492280109E-3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26089</v>
      </c>
      <c r="D22" s="135">
        <v>9247</v>
      </c>
      <c r="E22" s="135">
        <v>9212</v>
      </c>
      <c r="F22" s="135">
        <v>22508</v>
      </c>
      <c r="G22" s="135">
        <v>32923</v>
      </c>
      <c r="H22" s="135">
        <v>28494</v>
      </c>
      <c r="I22" s="136">
        <f t="shared" si="1"/>
        <v>-0.13452601524769914</v>
      </c>
      <c r="J22" s="135">
        <f t="shared" si="2"/>
        <v>-4429</v>
      </c>
      <c r="K22" s="136">
        <f t="shared" si="3"/>
        <v>9.2184445551765082E-2</v>
      </c>
      <c r="L22" s="135">
        <f t="shared" si="4"/>
        <v>2405</v>
      </c>
      <c r="M22" s="136">
        <f t="shared" si="5"/>
        <v>7.7838337525651087E-3</v>
      </c>
      <c r="N22" s="136">
        <f>H22/H21</f>
        <v>0.98595155709342563</v>
      </c>
      <c r="O22" s="135">
        <v>3196</v>
      </c>
      <c r="P22" s="135">
        <v>1055</v>
      </c>
      <c r="Q22" s="135">
        <v>2316</v>
      </c>
      <c r="R22" s="135">
        <v>3343</v>
      </c>
      <c r="S22" s="135">
        <v>3033</v>
      </c>
      <c r="T22" s="135">
        <v>3098</v>
      </c>
      <c r="U22" s="136">
        <f t="shared" si="6"/>
        <v>2.1430926475436873E-2</v>
      </c>
      <c r="V22" s="135">
        <f t="shared" si="0"/>
        <v>65</v>
      </c>
      <c r="W22" s="136">
        <f t="shared" si="7"/>
        <v>7.558235492280109E-3</v>
      </c>
      <c r="X22" s="136">
        <f>IFERROR(T22/T21,"-")</f>
        <v>0.98006959822840878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1055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1055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3797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-3797</v>
      </c>
      <c r="M25" s="139">
        <f t="shared" si="5"/>
        <v>0</v>
      </c>
      <c r="N25" s="139">
        <f>H25/H21</f>
        <v>0</v>
      </c>
      <c r="O25" s="138">
        <v>312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91696</v>
      </c>
      <c r="D26" s="131">
        <v>30708</v>
      </c>
      <c r="E26" s="131">
        <v>25824</v>
      </c>
      <c r="F26" s="131">
        <v>106797</v>
      </c>
      <c r="G26" s="131">
        <v>121209</v>
      </c>
      <c r="H26" s="131">
        <v>158757</v>
      </c>
      <c r="I26" s="132">
        <f t="shared" si="1"/>
        <v>0.30977897680865274</v>
      </c>
      <c r="J26" s="131">
        <f t="shared" si="2"/>
        <v>37548</v>
      </c>
      <c r="K26" s="132">
        <f t="shared" si="3"/>
        <v>0.73134051648926879</v>
      </c>
      <c r="L26" s="131">
        <f t="shared" si="4"/>
        <v>67061</v>
      </c>
      <c r="M26" s="132">
        <f t="shared" si="5"/>
        <v>4.3368361586859652E-2</v>
      </c>
      <c r="N26" s="133">
        <f>H26/H26</f>
        <v>1</v>
      </c>
      <c r="O26" s="131">
        <v>14488</v>
      </c>
      <c r="P26" s="131">
        <v>6635</v>
      </c>
      <c r="Q26" s="131">
        <v>6446</v>
      </c>
      <c r="R26" s="131">
        <v>14928</v>
      </c>
      <c r="S26" s="131">
        <v>11309</v>
      </c>
      <c r="T26" s="131">
        <v>25050</v>
      </c>
      <c r="U26" s="132">
        <f t="shared" si="6"/>
        <v>1.2150499602086833</v>
      </c>
      <c r="V26" s="131">
        <f t="shared" si="0"/>
        <v>13741</v>
      </c>
      <c r="W26" s="132">
        <f t="shared" si="7"/>
        <v>3.375092414859631E-2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90621</v>
      </c>
      <c r="D27" s="135">
        <v>29928</v>
      </c>
      <c r="E27" s="135">
        <v>25235</v>
      </c>
      <c r="F27" s="135">
        <v>100008</v>
      </c>
      <c r="G27" s="135">
        <v>115270</v>
      </c>
      <c r="H27" s="135">
        <v>132160</v>
      </c>
      <c r="I27" s="136">
        <f t="shared" si="1"/>
        <v>0.1465255487117203</v>
      </c>
      <c r="J27" s="135">
        <f t="shared" si="2"/>
        <v>16890</v>
      </c>
      <c r="K27" s="136">
        <f t="shared" si="3"/>
        <v>0.45838161132629307</v>
      </c>
      <c r="L27" s="135">
        <f t="shared" si="4"/>
        <v>41539</v>
      </c>
      <c r="M27" s="136">
        <f t="shared" si="5"/>
        <v>3.6102739830806654E-2</v>
      </c>
      <c r="N27" s="136">
        <f>H27/H26</f>
        <v>0.83246722979144228</v>
      </c>
      <c r="O27" s="135">
        <v>14311</v>
      </c>
      <c r="P27" s="135">
        <v>6593</v>
      </c>
      <c r="Q27" s="135">
        <v>6327</v>
      </c>
      <c r="R27" s="135">
        <v>14117</v>
      </c>
      <c r="S27" s="135">
        <v>10339</v>
      </c>
      <c r="T27" s="135">
        <v>21855</v>
      </c>
      <c r="U27" s="136">
        <f t="shared" si="6"/>
        <v>1.1138407969822999</v>
      </c>
      <c r="V27" s="135">
        <f t="shared" si="0"/>
        <v>11516</v>
      </c>
      <c r="W27" s="136">
        <f t="shared" si="7"/>
        <v>3.1917322896954321E-2</v>
      </c>
      <c r="X27" s="136">
        <f>IFERROR(T27/T26,"-")</f>
        <v>0.87245508982035924</v>
      </c>
    </row>
    <row r="28" spans="2:24" x14ac:dyDescent="0.25">
      <c r="B28" s="97" t="s">
        <v>140</v>
      </c>
      <c r="C28" s="52">
        <v>81756</v>
      </c>
      <c r="D28" s="52">
        <v>27988</v>
      </c>
      <c r="E28" s="52">
        <v>25235</v>
      </c>
      <c r="F28" s="52">
        <v>0</v>
      </c>
      <c r="G28" s="52">
        <v>54117</v>
      </c>
      <c r="H28" s="52">
        <v>0</v>
      </c>
      <c r="I28" s="98">
        <f t="shared" si="1"/>
        <v>-1</v>
      </c>
      <c r="J28" s="52">
        <f t="shared" si="2"/>
        <v>-54117</v>
      </c>
      <c r="K28" s="98">
        <f t="shared" si="3"/>
        <v>-1</v>
      </c>
      <c r="L28" s="52">
        <f t="shared" si="4"/>
        <v>-81756</v>
      </c>
      <c r="M28" s="98">
        <f t="shared" si="5"/>
        <v>0</v>
      </c>
      <c r="N28" s="98">
        <f>H28/H26</f>
        <v>0</v>
      </c>
      <c r="O28" s="52">
        <v>13085</v>
      </c>
      <c r="P28" s="52">
        <v>6593</v>
      </c>
      <c r="Q28" s="52">
        <v>6327</v>
      </c>
      <c r="R28" s="52">
        <v>0</v>
      </c>
      <c r="S28" s="52">
        <v>10339</v>
      </c>
      <c r="T28" s="52">
        <v>0</v>
      </c>
      <c r="U28" s="98">
        <f t="shared" si="6"/>
        <v>-1</v>
      </c>
      <c r="V28" s="52">
        <f t="shared" si="0"/>
        <v>-10339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8865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-8865</v>
      </c>
      <c r="M29" s="98">
        <f t="shared" si="5"/>
        <v>0</v>
      </c>
      <c r="N29" s="98">
        <f>H29/H26</f>
        <v>0</v>
      </c>
      <c r="O29" s="52">
        <v>1226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526928</v>
      </c>
      <c r="D30" s="131">
        <v>163947</v>
      </c>
      <c r="E30" s="131">
        <v>161693</v>
      </c>
      <c r="F30" s="131">
        <v>461029</v>
      </c>
      <c r="G30" s="131">
        <v>526478</v>
      </c>
      <c r="H30" s="131">
        <v>613713</v>
      </c>
      <c r="I30" s="132">
        <f t="shared" si="1"/>
        <v>0.16569543266765185</v>
      </c>
      <c r="J30" s="131">
        <f t="shared" si="2"/>
        <v>87235</v>
      </c>
      <c r="K30" s="132">
        <f t="shared" si="3"/>
        <v>0.16469992105183251</v>
      </c>
      <c r="L30" s="131">
        <f t="shared" si="4"/>
        <v>86785</v>
      </c>
      <c r="M30" s="132">
        <f t="shared" si="5"/>
        <v>0.16765073221688742</v>
      </c>
      <c r="N30" s="133">
        <f>H30/H30</f>
        <v>1</v>
      </c>
      <c r="O30" s="131">
        <v>76074</v>
      </c>
      <c r="P30" s="131">
        <v>21705</v>
      </c>
      <c r="Q30" s="131">
        <v>50036</v>
      </c>
      <c r="R30" s="131">
        <v>65748</v>
      </c>
      <c r="S30" s="131">
        <v>73184</v>
      </c>
      <c r="T30" s="131">
        <v>89034</v>
      </c>
      <c r="U30" s="132">
        <f t="shared" si="6"/>
        <v>0.21657739396589415</v>
      </c>
      <c r="V30" s="131">
        <f t="shared" si="0"/>
        <v>15850</v>
      </c>
      <c r="W30" s="132">
        <f t="shared" si="7"/>
        <v>0.14865057348083535</v>
      </c>
      <c r="X30" s="133">
        <f>IFERROR(T30/T30,"-")</f>
        <v>1</v>
      </c>
    </row>
    <row r="31" spans="2:24" ht="15.75" x14ac:dyDescent="0.25">
      <c r="B31" s="134" t="s">
        <v>60</v>
      </c>
      <c r="C31" s="135">
        <v>417111</v>
      </c>
      <c r="D31" s="135">
        <v>133535</v>
      </c>
      <c r="E31" s="135">
        <v>126835</v>
      </c>
      <c r="F31" s="135">
        <v>371684</v>
      </c>
      <c r="G31" s="135">
        <v>429134</v>
      </c>
      <c r="H31" s="135">
        <v>496487</v>
      </c>
      <c r="I31" s="136">
        <f t="shared" si="1"/>
        <v>0.15695097568591621</v>
      </c>
      <c r="J31" s="135">
        <f t="shared" si="2"/>
        <v>67353</v>
      </c>
      <c r="K31" s="136">
        <f t="shared" si="3"/>
        <v>0.1902994646508962</v>
      </c>
      <c r="L31" s="135">
        <f t="shared" si="4"/>
        <v>79376</v>
      </c>
      <c r="M31" s="136">
        <f t="shared" si="5"/>
        <v>0.13562758013300319</v>
      </c>
      <c r="N31" s="136">
        <f>H31/H30</f>
        <v>0.80898889220205539</v>
      </c>
      <c r="O31" s="135">
        <v>61154</v>
      </c>
      <c r="P31" s="135">
        <v>17316</v>
      </c>
      <c r="Q31" s="135">
        <v>41535</v>
      </c>
      <c r="R31" s="135">
        <v>52300</v>
      </c>
      <c r="S31" s="135">
        <v>61320</v>
      </c>
      <c r="T31" s="135">
        <v>71470</v>
      </c>
      <c r="U31" s="136">
        <f t="shared" si="6"/>
        <v>0.16552511415525117</v>
      </c>
      <c r="V31" s="135">
        <f t="shared" si="0"/>
        <v>10150</v>
      </c>
      <c r="W31" s="136">
        <f t="shared" si="7"/>
        <v>0.1182458020479359</v>
      </c>
      <c r="X31" s="136">
        <f>IFERROR(T31/T30,"-")</f>
        <v>0.80272704809398654</v>
      </c>
    </row>
    <row r="32" spans="2:24" x14ac:dyDescent="0.25">
      <c r="B32" s="97" t="s">
        <v>140</v>
      </c>
      <c r="C32" s="52">
        <v>329598</v>
      </c>
      <c r="D32" s="52">
        <v>108496</v>
      </c>
      <c r="E32" s="52">
        <v>92473</v>
      </c>
      <c r="F32" s="52">
        <v>303815</v>
      </c>
      <c r="G32" s="52">
        <v>360307</v>
      </c>
      <c r="H32" s="52">
        <v>418592</v>
      </c>
      <c r="I32" s="98">
        <f t="shared" si="1"/>
        <v>0.1617648283269546</v>
      </c>
      <c r="J32" s="52">
        <f t="shared" si="2"/>
        <v>58285</v>
      </c>
      <c r="K32" s="98">
        <f t="shared" si="3"/>
        <v>0.27000770635744153</v>
      </c>
      <c r="L32" s="52">
        <f t="shared" si="4"/>
        <v>88994</v>
      </c>
      <c r="M32" s="98">
        <f t="shared" si="5"/>
        <v>0.11434865368687211</v>
      </c>
      <c r="N32" s="98">
        <f>H32/H30</f>
        <v>0.68206474361794522</v>
      </c>
      <c r="O32" s="52">
        <v>48602</v>
      </c>
      <c r="P32" s="52">
        <v>15102</v>
      </c>
      <c r="Q32" s="52">
        <v>33953</v>
      </c>
      <c r="R32" s="52">
        <v>43951</v>
      </c>
      <c r="S32" s="52">
        <v>52333</v>
      </c>
      <c r="T32" s="52">
        <v>61133</v>
      </c>
      <c r="U32" s="98">
        <f t="shared" si="6"/>
        <v>0.16815393728622485</v>
      </c>
      <c r="V32" s="52">
        <f t="shared" si="0"/>
        <v>8800</v>
      </c>
      <c r="W32" s="98">
        <f t="shared" si="7"/>
        <v>9.9369431086210908E-2</v>
      </c>
      <c r="X32" s="98">
        <f>IFERROR(T32/T30,"-")</f>
        <v>0.68662533414201321</v>
      </c>
    </row>
    <row r="33" spans="2:24" x14ac:dyDescent="0.25">
      <c r="B33" s="97" t="s">
        <v>142</v>
      </c>
      <c r="C33" s="52">
        <v>87513</v>
      </c>
      <c r="D33" s="52">
        <v>25039</v>
      </c>
      <c r="E33" s="52">
        <v>34362</v>
      </c>
      <c r="F33" s="52">
        <v>67869</v>
      </c>
      <c r="G33" s="52">
        <v>68827</v>
      </c>
      <c r="H33" s="52">
        <v>77895</v>
      </c>
      <c r="I33" s="98">
        <f t="shared" si="1"/>
        <v>0.13175062112252456</v>
      </c>
      <c r="J33" s="52">
        <f t="shared" si="2"/>
        <v>9068</v>
      </c>
      <c r="K33" s="98">
        <f t="shared" si="3"/>
        <v>-0.10990367145452673</v>
      </c>
      <c r="L33" s="52">
        <f t="shared" si="4"/>
        <v>-9618</v>
      </c>
      <c r="M33" s="98">
        <f t="shared" si="5"/>
        <v>2.1278926446131084E-2</v>
      </c>
      <c r="N33" s="98">
        <f>H33/H30</f>
        <v>0.12692414858411016</v>
      </c>
      <c r="O33" s="52">
        <v>12552</v>
      </c>
      <c r="P33" s="52">
        <v>2214</v>
      </c>
      <c r="Q33" s="52">
        <v>7582</v>
      </c>
      <c r="R33" s="52">
        <v>8349</v>
      </c>
      <c r="S33" s="52">
        <v>8987</v>
      </c>
      <c r="T33" s="52">
        <v>10337</v>
      </c>
      <c r="U33" s="98">
        <f t="shared" si="6"/>
        <v>0.15021698008234119</v>
      </c>
      <c r="V33" s="52">
        <f t="shared" si="0"/>
        <v>1350</v>
      </c>
      <c r="W33" s="98">
        <f t="shared" si="7"/>
        <v>1.8876370961724988E-2</v>
      </c>
      <c r="X33" s="98">
        <f>IFERROR(T33/T30,"-")</f>
        <v>0.1161017139519734</v>
      </c>
    </row>
    <row r="34" spans="2:24" ht="16.5" thickBot="1" x14ac:dyDescent="0.3">
      <c r="B34" s="137" t="s">
        <v>63</v>
      </c>
      <c r="C34" s="138">
        <v>109817</v>
      </c>
      <c r="D34" s="138">
        <v>30412</v>
      </c>
      <c r="E34" s="138">
        <v>34858</v>
      </c>
      <c r="F34" s="138">
        <v>89345</v>
      </c>
      <c r="G34" s="138">
        <v>97344</v>
      </c>
      <c r="H34" s="138">
        <v>117226</v>
      </c>
      <c r="I34" s="139">
        <f t="shared" si="1"/>
        <v>0.20424474030243256</v>
      </c>
      <c r="J34" s="138">
        <f t="shared" si="2"/>
        <v>19882</v>
      </c>
      <c r="K34" s="139">
        <f t="shared" si="3"/>
        <v>6.7466785652494643E-2</v>
      </c>
      <c r="L34" s="138">
        <f t="shared" si="4"/>
        <v>7409</v>
      </c>
      <c r="M34" s="139">
        <f t="shared" si="5"/>
        <v>3.2023152083884232E-2</v>
      </c>
      <c r="N34" s="139">
        <f>H34/H30</f>
        <v>0.19101110779794464</v>
      </c>
      <c r="O34" s="138">
        <v>14920</v>
      </c>
      <c r="P34" s="138">
        <v>4389</v>
      </c>
      <c r="Q34" s="138">
        <v>8501</v>
      </c>
      <c r="R34" s="138">
        <v>13448</v>
      </c>
      <c r="S34" s="138">
        <v>11864</v>
      </c>
      <c r="T34" s="138">
        <v>17564</v>
      </c>
      <c r="U34" s="139">
        <f t="shared" si="6"/>
        <v>0.48044504383007425</v>
      </c>
      <c r="V34" s="138">
        <f t="shared" si="0"/>
        <v>5700</v>
      </c>
      <c r="W34" s="139">
        <f t="shared" si="7"/>
        <v>3.0404771432899463E-2</v>
      </c>
      <c r="X34" s="139">
        <f>IFERROR(T34/T30,"-")</f>
        <v>0.19727295190601343</v>
      </c>
    </row>
    <row r="35" spans="2:24" ht="15.75" x14ac:dyDescent="0.25">
      <c r="B35" s="130" t="s">
        <v>49</v>
      </c>
      <c r="C35" s="131">
        <v>35588</v>
      </c>
      <c r="D35" s="131">
        <v>15531</v>
      </c>
      <c r="E35" s="131">
        <v>17159</v>
      </c>
      <c r="F35" s="131">
        <v>32878</v>
      </c>
      <c r="G35" s="131">
        <v>39668</v>
      </c>
      <c r="H35" s="131">
        <v>36690</v>
      </c>
      <c r="I35" s="132">
        <f t="shared" si="1"/>
        <v>-7.5073106786326504E-2</v>
      </c>
      <c r="J35" s="131">
        <f t="shared" si="2"/>
        <v>-2978</v>
      </c>
      <c r="K35" s="132">
        <f t="shared" si="3"/>
        <v>3.0965493986737203E-2</v>
      </c>
      <c r="L35" s="131">
        <f t="shared" si="4"/>
        <v>1102</v>
      </c>
      <c r="M35" s="132">
        <f t="shared" si="5"/>
        <v>1.002277182500224E-2</v>
      </c>
      <c r="N35" s="133">
        <f>H35/H35</f>
        <v>1</v>
      </c>
      <c r="O35" s="131">
        <v>4223</v>
      </c>
      <c r="P35" s="131">
        <v>2777</v>
      </c>
      <c r="Q35" s="131">
        <v>2929</v>
      </c>
      <c r="R35" s="131">
        <v>3932</v>
      </c>
      <c r="S35" s="131">
        <v>4645</v>
      </c>
      <c r="T35" s="131">
        <v>2899</v>
      </c>
      <c r="U35" s="132">
        <f t="shared" si="6"/>
        <v>-0.37588805166846073</v>
      </c>
      <c r="V35" s="131">
        <f t="shared" si="0"/>
        <v>-1746</v>
      </c>
      <c r="W35" s="132">
        <f t="shared" si="7"/>
        <v>8.8899138365675714E-3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35588</v>
      </c>
      <c r="D36" s="135">
        <v>15531</v>
      </c>
      <c r="E36" s="135">
        <v>17159</v>
      </c>
      <c r="F36" s="135">
        <v>32878</v>
      </c>
      <c r="G36" s="135">
        <v>39668</v>
      </c>
      <c r="H36" s="135">
        <v>36690</v>
      </c>
      <c r="I36" s="136">
        <f t="shared" si="1"/>
        <v>-7.5073106786326504E-2</v>
      </c>
      <c r="J36" s="135">
        <f t="shared" si="2"/>
        <v>-2978</v>
      </c>
      <c r="K36" s="136">
        <f t="shared" si="3"/>
        <v>3.0965493986737203E-2</v>
      </c>
      <c r="L36" s="135">
        <f t="shared" si="4"/>
        <v>1102</v>
      </c>
      <c r="M36" s="136">
        <f t="shared" si="5"/>
        <v>1.002277182500224E-2</v>
      </c>
      <c r="N36" s="136">
        <f>H36/H35</f>
        <v>1</v>
      </c>
      <c r="O36" s="135">
        <v>4223</v>
      </c>
      <c r="P36" s="135">
        <v>2777</v>
      </c>
      <c r="Q36" s="135">
        <v>2929</v>
      </c>
      <c r="R36" s="135">
        <v>3932</v>
      </c>
      <c r="S36" s="135">
        <v>4645</v>
      </c>
      <c r="T36" s="135">
        <v>2899</v>
      </c>
      <c r="U36" s="136">
        <f t="shared" si="6"/>
        <v>-0.37588805166846073</v>
      </c>
      <c r="V36" s="135">
        <f t="shared" si="0"/>
        <v>-1746</v>
      </c>
      <c r="W36" s="136">
        <f t="shared" si="7"/>
        <v>8.8899138365675714E-3</v>
      </c>
      <c r="X36" s="136">
        <f>IFERROR(T36/T35,"-")</f>
        <v>1</v>
      </c>
    </row>
    <row r="37" spans="2:24" x14ac:dyDescent="0.25">
      <c r="B37" s="97" t="s">
        <v>140</v>
      </c>
      <c r="C37" s="52">
        <v>27224</v>
      </c>
      <c r="D37" s="52">
        <v>8693</v>
      </c>
      <c r="E37" s="52">
        <v>0</v>
      </c>
      <c r="F37" s="52">
        <v>18103</v>
      </c>
      <c r="G37" s="52">
        <v>26674</v>
      </c>
      <c r="H37" s="52">
        <v>31881</v>
      </c>
      <c r="I37" s="98">
        <f t="shared" si="1"/>
        <v>0.19520881757516673</v>
      </c>
      <c r="J37" s="52">
        <f t="shared" si="2"/>
        <v>5207</v>
      </c>
      <c r="K37" s="98">
        <f t="shared" si="3"/>
        <v>0.17106229797237726</v>
      </c>
      <c r="L37" s="52">
        <f t="shared" si="4"/>
        <v>4657</v>
      </c>
      <c r="M37" s="98">
        <f t="shared" si="5"/>
        <v>8.7090757305232063E-3</v>
      </c>
      <c r="N37" s="98">
        <f>H37/H35</f>
        <v>0.86892886345053144</v>
      </c>
      <c r="O37" s="52">
        <v>3268</v>
      </c>
      <c r="P37" s="52">
        <v>0</v>
      </c>
      <c r="Q37" s="52">
        <v>0</v>
      </c>
      <c r="R37" s="52">
        <v>3368</v>
      </c>
      <c r="S37" s="52">
        <v>0</v>
      </c>
      <c r="T37" s="52">
        <v>2669</v>
      </c>
      <c r="U37" s="98" t="str">
        <f t="shared" si="6"/>
        <v>-</v>
      </c>
      <c r="V37" s="52">
        <f t="shared" si="0"/>
        <v>2669</v>
      </c>
      <c r="W37" s="98">
        <f t="shared" si="7"/>
        <v>7.6147583422074205E-3</v>
      </c>
      <c r="X37" s="98">
        <f>IFERROR(T37/T35,"-")</f>
        <v>0.9206622973439117</v>
      </c>
    </row>
    <row r="38" spans="2:24" ht="15.75" thickBot="1" x14ac:dyDescent="0.3">
      <c r="B38" s="97" t="s">
        <v>142</v>
      </c>
      <c r="C38" s="52">
        <v>8364</v>
      </c>
      <c r="D38" s="52">
        <v>4061</v>
      </c>
      <c r="E38" s="52">
        <v>0</v>
      </c>
      <c r="F38" s="52">
        <v>2331</v>
      </c>
      <c r="G38" s="52">
        <v>4009</v>
      </c>
      <c r="H38" s="52">
        <v>4809</v>
      </c>
      <c r="I38" s="98">
        <f t="shared" si="1"/>
        <v>0.19955101022698929</v>
      </c>
      <c r="J38" s="52">
        <f t="shared" si="2"/>
        <v>800</v>
      </c>
      <c r="K38" s="98">
        <f t="shared" si="3"/>
        <v>-0.42503586800573889</v>
      </c>
      <c r="L38" s="52">
        <f t="shared" si="4"/>
        <v>-3555</v>
      </c>
      <c r="M38" s="98">
        <f t="shared" si="5"/>
        <v>1.3136960944790345E-3</v>
      </c>
      <c r="N38" s="98">
        <f>H38/H35</f>
        <v>0.13107113654946853</v>
      </c>
      <c r="O38" s="52">
        <v>955</v>
      </c>
      <c r="P38" s="52">
        <v>0</v>
      </c>
      <c r="Q38" s="52">
        <v>0</v>
      </c>
      <c r="R38" s="52">
        <v>564</v>
      </c>
      <c r="S38" s="52">
        <v>0</v>
      </c>
      <c r="T38" s="52">
        <v>230</v>
      </c>
      <c r="U38" s="98" t="str">
        <f t="shared" si="6"/>
        <v>-</v>
      </c>
      <c r="V38" s="52">
        <f t="shared" si="0"/>
        <v>230</v>
      </c>
      <c r="W38" s="98">
        <f t="shared" si="7"/>
        <v>1.2751554943601501E-3</v>
      </c>
      <c r="X38" s="98">
        <f>IFERROR(T38/T35,"-")</f>
        <v>7.9337702656088305E-2</v>
      </c>
    </row>
    <row r="39" spans="2:24" ht="15.75" x14ac:dyDescent="0.25">
      <c r="B39" s="130" t="s">
        <v>50</v>
      </c>
      <c r="C39" s="131">
        <v>95805</v>
      </c>
      <c r="D39" s="131">
        <v>48011</v>
      </c>
      <c r="E39" s="131">
        <v>56805</v>
      </c>
      <c r="F39" s="131">
        <v>128669</v>
      </c>
      <c r="G39" s="131">
        <v>168871</v>
      </c>
      <c r="H39" s="131">
        <v>160886</v>
      </c>
      <c r="I39" s="132">
        <f t="shared" si="1"/>
        <v>-4.7284613699214217E-2</v>
      </c>
      <c r="J39" s="131">
        <f t="shared" si="2"/>
        <v>-7985</v>
      </c>
      <c r="K39" s="132">
        <f t="shared" si="3"/>
        <v>0.67930692552580774</v>
      </c>
      <c r="L39" s="131">
        <f t="shared" si="4"/>
        <v>65081</v>
      </c>
      <c r="M39" s="132">
        <f t="shared" si="5"/>
        <v>4.3949950063704286E-2</v>
      </c>
      <c r="N39" s="133">
        <f>H39/H39</f>
        <v>1</v>
      </c>
      <c r="O39" s="131">
        <v>13742</v>
      </c>
      <c r="P39" s="131">
        <v>12002</v>
      </c>
      <c r="Q39" s="131">
        <v>13469</v>
      </c>
      <c r="R39" s="131">
        <v>21074</v>
      </c>
      <c r="S39" s="131">
        <v>20367</v>
      </c>
      <c r="T39" s="131">
        <v>22021</v>
      </c>
      <c r="U39" s="132">
        <f t="shared" si="6"/>
        <v>8.1209800166936796E-2</v>
      </c>
      <c r="V39" s="131">
        <f t="shared" si="0"/>
        <v>1654</v>
      </c>
      <c r="W39" s="132">
        <f t="shared" si="7"/>
        <v>4.76465015747266E-2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57433</v>
      </c>
      <c r="D40" s="135">
        <v>34253</v>
      </c>
      <c r="E40" s="135">
        <v>51252</v>
      </c>
      <c r="F40" s="135">
        <v>109813</v>
      </c>
      <c r="G40" s="135">
        <v>147358</v>
      </c>
      <c r="H40" s="135">
        <v>139462</v>
      </c>
      <c r="I40" s="136">
        <f t="shared" si="1"/>
        <v>-5.3583789139374893E-2</v>
      </c>
      <c r="J40" s="135">
        <f t="shared" si="2"/>
        <v>-7896</v>
      </c>
      <c r="K40" s="136">
        <f t="shared" si="3"/>
        <v>1.4282555325335609</v>
      </c>
      <c r="L40" s="135">
        <f t="shared" si="4"/>
        <v>82029</v>
      </c>
      <c r="M40" s="136">
        <f t="shared" si="5"/>
        <v>3.8097459914376193E-2</v>
      </c>
      <c r="N40" s="136">
        <f>H40/H39</f>
        <v>0.86683738796414855</v>
      </c>
      <c r="O40" s="135">
        <v>7859</v>
      </c>
      <c r="P40" s="135">
        <v>11626</v>
      </c>
      <c r="Q40" s="135">
        <v>11133</v>
      </c>
      <c r="R40" s="135">
        <v>17921</v>
      </c>
      <c r="S40" s="135">
        <v>17179</v>
      </c>
      <c r="T40" s="135">
        <v>18498</v>
      </c>
      <c r="U40" s="136">
        <f t="shared" si="6"/>
        <v>7.6779789277606314E-2</v>
      </c>
      <c r="V40" s="135">
        <f t="shared" si="0"/>
        <v>1319</v>
      </c>
      <c r="W40" s="136">
        <f t="shared" si="7"/>
        <v>4.051783974189406E-2</v>
      </c>
      <c r="X40" s="136">
        <f>IFERROR(T40/T39,"-")</f>
        <v>0.84001634803142455</v>
      </c>
    </row>
    <row r="41" spans="2:24" x14ac:dyDescent="0.25">
      <c r="B41" s="97" t="s">
        <v>140</v>
      </c>
      <c r="C41" s="52">
        <v>57433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-57433</v>
      </c>
      <c r="M41" s="98">
        <f t="shared" si="5"/>
        <v>0</v>
      </c>
      <c r="N41" s="98">
        <f>H41/H39</f>
        <v>0</v>
      </c>
      <c r="O41" s="52">
        <v>7859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38372</v>
      </c>
      <c r="D43" s="138">
        <v>13758</v>
      </c>
      <c r="E43" s="138">
        <v>3628</v>
      </c>
      <c r="F43" s="138">
        <v>18856</v>
      </c>
      <c r="G43" s="138">
        <v>21513</v>
      </c>
      <c r="H43" s="138">
        <v>21424</v>
      </c>
      <c r="I43" s="139">
        <f t="shared" si="1"/>
        <v>-4.1370334216520588E-3</v>
      </c>
      <c r="J43" s="138">
        <f t="shared" si="2"/>
        <v>-89</v>
      </c>
      <c r="K43" s="139">
        <f t="shared" si="3"/>
        <v>-0.44167622224538727</v>
      </c>
      <c r="L43" s="138">
        <f t="shared" si="4"/>
        <v>-16948</v>
      </c>
      <c r="M43" s="139">
        <f t="shared" si="5"/>
        <v>5.8524901493281004E-3</v>
      </c>
      <c r="N43" s="139">
        <f>H43/H39</f>
        <v>0.13316261203585147</v>
      </c>
      <c r="O43" s="138">
        <v>5883</v>
      </c>
      <c r="P43" s="138">
        <v>376</v>
      </c>
      <c r="Q43" s="138">
        <v>2336</v>
      </c>
      <c r="R43" s="138">
        <v>3153</v>
      </c>
      <c r="S43" s="138">
        <v>3188</v>
      </c>
      <c r="T43" s="138">
        <v>3523</v>
      </c>
      <c r="U43" s="139">
        <f t="shared" si="6"/>
        <v>0.10508155583437895</v>
      </c>
      <c r="V43" s="138">
        <f t="shared" si="0"/>
        <v>335</v>
      </c>
      <c r="W43" s="139">
        <f t="shared" si="7"/>
        <v>7.1286618328325405E-3</v>
      </c>
      <c r="X43" s="139">
        <f>IFERROR(T43/T39,"-")</f>
        <v>0.15998365196857545</v>
      </c>
    </row>
    <row r="44" spans="2:24" ht="15.75" x14ac:dyDescent="0.25">
      <c r="B44" s="130" t="s">
        <v>51</v>
      </c>
      <c r="C44" s="131">
        <v>143138</v>
      </c>
      <c r="D44" s="131">
        <v>59629</v>
      </c>
      <c r="E44" s="131">
        <v>87126</v>
      </c>
      <c r="F44" s="131">
        <v>138024</v>
      </c>
      <c r="G44" s="131">
        <v>158379</v>
      </c>
      <c r="H44" s="131">
        <v>162243</v>
      </c>
      <c r="I44" s="132">
        <f t="shared" si="1"/>
        <v>2.4397173867747535E-2</v>
      </c>
      <c r="J44" s="131">
        <f t="shared" si="2"/>
        <v>3864</v>
      </c>
      <c r="K44" s="132">
        <f t="shared" si="3"/>
        <v>0.13347259288239322</v>
      </c>
      <c r="L44" s="131">
        <f t="shared" si="4"/>
        <v>19105</v>
      </c>
      <c r="M44" s="132">
        <f t="shared" si="5"/>
        <v>4.4320647838752752E-2</v>
      </c>
      <c r="N44" s="133">
        <f>H44/H44</f>
        <v>1</v>
      </c>
      <c r="O44" s="131">
        <v>13793</v>
      </c>
      <c r="P44" s="131">
        <v>6776</v>
      </c>
      <c r="Q44" s="131">
        <v>13925</v>
      </c>
      <c r="R44" s="131">
        <v>15520</v>
      </c>
      <c r="S44" s="131">
        <v>14993</v>
      </c>
      <c r="T44" s="131">
        <v>15201</v>
      </c>
      <c r="U44" s="132">
        <f t="shared" si="6"/>
        <v>1.3873140799039563E-2</v>
      </c>
      <c r="V44" s="131">
        <f t="shared" si="0"/>
        <v>208</v>
      </c>
      <c r="W44" s="132">
        <f t="shared" si="7"/>
        <v>3.5089385234875051E-2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143138</v>
      </c>
      <c r="D45" s="135">
        <v>59629</v>
      </c>
      <c r="E45" s="135">
        <v>87126</v>
      </c>
      <c r="F45" s="135">
        <v>138024</v>
      </c>
      <c r="G45" s="135">
        <v>158379</v>
      </c>
      <c r="H45" s="135">
        <v>162243</v>
      </c>
      <c r="I45" s="136">
        <f t="shared" si="1"/>
        <v>2.4397173867747535E-2</v>
      </c>
      <c r="J45" s="135">
        <f t="shared" si="2"/>
        <v>3864</v>
      </c>
      <c r="K45" s="136">
        <f t="shared" si="3"/>
        <v>0.13347259288239322</v>
      </c>
      <c r="L45" s="135">
        <f t="shared" si="4"/>
        <v>19105</v>
      </c>
      <c r="M45" s="136">
        <f t="shared" si="5"/>
        <v>4.4320647838752752E-2</v>
      </c>
      <c r="N45" s="136">
        <f>H45/H44</f>
        <v>1</v>
      </c>
      <c r="O45" s="135">
        <v>13793</v>
      </c>
      <c r="P45" s="135">
        <v>6776</v>
      </c>
      <c r="Q45" s="135">
        <v>13925</v>
      </c>
      <c r="R45" s="135">
        <v>15520</v>
      </c>
      <c r="S45" s="135">
        <v>14993</v>
      </c>
      <c r="T45" s="135">
        <v>15201</v>
      </c>
      <c r="U45" s="136">
        <f t="shared" si="6"/>
        <v>1.3873140799039563E-2</v>
      </c>
      <c r="V45" s="135">
        <f t="shared" si="0"/>
        <v>208</v>
      </c>
      <c r="W45" s="136">
        <f t="shared" si="7"/>
        <v>3.5089385234875051E-2</v>
      </c>
      <c r="X45" s="136">
        <f>IFERROR(T45/T44,"-")</f>
        <v>1</v>
      </c>
    </row>
    <row r="46" spans="2:24" x14ac:dyDescent="0.25">
      <c r="B46" s="97" t="s">
        <v>140</v>
      </c>
      <c r="C46" s="52">
        <v>72800</v>
      </c>
      <c r="D46" s="52">
        <v>29833</v>
      </c>
      <c r="E46" s="52">
        <v>54163</v>
      </c>
      <c r="F46" s="52">
        <v>83735</v>
      </c>
      <c r="G46" s="52">
        <v>95045</v>
      </c>
      <c r="H46" s="52">
        <v>94341</v>
      </c>
      <c r="I46" s="98">
        <f t="shared" si="1"/>
        <v>-7.4070177284444316E-3</v>
      </c>
      <c r="J46" s="52">
        <f t="shared" si="2"/>
        <v>-704</v>
      </c>
      <c r="K46" s="98">
        <f t="shared" si="3"/>
        <v>0.29589285714285718</v>
      </c>
      <c r="L46" s="52">
        <f t="shared" si="4"/>
        <v>21541</v>
      </c>
      <c r="M46" s="98">
        <f t="shared" si="5"/>
        <v>2.5771554013151711E-2</v>
      </c>
      <c r="N46" s="98">
        <f>H46/H44</f>
        <v>0.58147963240324696</v>
      </c>
      <c r="O46" s="52">
        <v>6613</v>
      </c>
      <c r="P46" s="52">
        <v>3541</v>
      </c>
      <c r="Q46" s="52">
        <v>9293</v>
      </c>
      <c r="R46" s="52">
        <v>8772</v>
      </c>
      <c r="S46" s="52">
        <v>9451</v>
      </c>
      <c r="T46" s="52">
        <v>9290</v>
      </c>
      <c r="U46" s="98">
        <f t="shared" si="6"/>
        <v>-1.7035234366733709E-2</v>
      </c>
      <c r="V46" s="52">
        <f t="shared" si="0"/>
        <v>-161</v>
      </c>
      <c r="W46" s="98">
        <f t="shared" si="7"/>
        <v>1.98327375824951E-2</v>
      </c>
      <c r="X46" s="98">
        <f>IFERROR(T46/T44,"-")</f>
        <v>0.61114400368396815</v>
      </c>
    </row>
    <row r="47" spans="2:24" ht="15.75" thickBot="1" x14ac:dyDescent="0.3">
      <c r="B47" s="97" t="s">
        <v>142</v>
      </c>
      <c r="C47" s="52">
        <v>70338</v>
      </c>
      <c r="D47" s="52">
        <v>29796</v>
      </c>
      <c r="E47" s="52">
        <v>32963</v>
      </c>
      <c r="F47" s="52">
        <v>54289</v>
      </c>
      <c r="G47" s="52">
        <v>63334</v>
      </c>
      <c r="H47" s="52">
        <v>67902</v>
      </c>
      <c r="I47" s="98">
        <f t="shared" si="1"/>
        <v>7.2125556573088723E-2</v>
      </c>
      <c r="J47" s="52">
        <f t="shared" si="2"/>
        <v>4568</v>
      </c>
      <c r="K47" s="98">
        <f t="shared" si="3"/>
        <v>-3.4632773180926391E-2</v>
      </c>
      <c r="L47" s="52">
        <f t="shared" si="4"/>
        <v>-2436</v>
      </c>
      <c r="M47" s="98">
        <f t="shared" si="5"/>
        <v>1.8549093825601038E-2</v>
      </c>
      <c r="N47" s="98">
        <f>H47/H44</f>
        <v>0.41852036759675304</v>
      </c>
      <c r="O47" s="52">
        <v>7180</v>
      </c>
      <c r="P47" s="52">
        <v>3235</v>
      </c>
      <c r="Q47" s="52">
        <v>4632</v>
      </c>
      <c r="R47" s="52">
        <v>6748</v>
      </c>
      <c r="S47" s="52">
        <v>5542</v>
      </c>
      <c r="T47" s="52">
        <v>5911</v>
      </c>
      <c r="U47" s="98">
        <f t="shared" si="6"/>
        <v>6.6582461205340948E-2</v>
      </c>
      <c r="V47" s="52">
        <f t="shared" si="0"/>
        <v>369</v>
      </c>
      <c r="W47" s="98">
        <f t="shared" si="7"/>
        <v>1.525664765237995E-2</v>
      </c>
      <c r="X47" s="98">
        <f>IFERROR(T47/T44,"-")</f>
        <v>0.38885599631603185</v>
      </c>
    </row>
    <row r="48" spans="2:24" ht="15.75" x14ac:dyDescent="0.25">
      <c r="B48" s="130" t="s">
        <v>52</v>
      </c>
      <c r="C48" s="131">
        <v>164737</v>
      </c>
      <c r="D48" s="131">
        <v>65594</v>
      </c>
      <c r="E48" s="131">
        <v>62317</v>
      </c>
      <c r="F48" s="131">
        <v>170296</v>
      </c>
      <c r="G48" s="131">
        <v>183132</v>
      </c>
      <c r="H48" s="131">
        <v>192634</v>
      </c>
      <c r="I48" s="132">
        <f t="shared" si="1"/>
        <v>5.1886071249153565E-2</v>
      </c>
      <c r="J48" s="131">
        <f t="shared" si="2"/>
        <v>9502</v>
      </c>
      <c r="K48" s="132">
        <f t="shared" si="3"/>
        <v>0.16934264919234909</v>
      </c>
      <c r="L48" s="131">
        <f t="shared" si="4"/>
        <v>27897</v>
      </c>
      <c r="M48" s="132">
        <f t="shared" si="5"/>
        <v>5.262269358782997E-2</v>
      </c>
      <c r="N48" s="133">
        <f>H48/H48</f>
        <v>1</v>
      </c>
      <c r="O48" s="131">
        <v>24709</v>
      </c>
      <c r="P48" s="131">
        <v>13295</v>
      </c>
      <c r="Q48" s="131">
        <v>18239</v>
      </c>
      <c r="R48" s="131">
        <v>24659</v>
      </c>
      <c r="S48" s="131">
        <v>25495</v>
      </c>
      <c r="T48" s="131">
        <v>25319</v>
      </c>
      <c r="U48" s="132">
        <f t="shared" si="6"/>
        <v>-6.9033143753677306E-3</v>
      </c>
      <c r="V48" s="131">
        <f t="shared" si="0"/>
        <v>-176</v>
      </c>
      <c r="W48" s="132">
        <f t="shared" si="7"/>
        <v>5.5751878254303083E-2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116530</v>
      </c>
      <c r="D49" s="135">
        <v>50818</v>
      </c>
      <c r="E49" s="135">
        <v>51722</v>
      </c>
      <c r="F49" s="135">
        <v>140357</v>
      </c>
      <c r="G49" s="135">
        <v>150841</v>
      </c>
      <c r="H49" s="135">
        <v>159058</v>
      </c>
      <c r="I49" s="136">
        <f t="shared" si="1"/>
        <v>5.4474579192659744E-2</v>
      </c>
      <c r="J49" s="135">
        <f t="shared" si="2"/>
        <v>8217</v>
      </c>
      <c r="K49" s="136">
        <f t="shared" si="3"/>
        <v>0.36495323092765819</v>
      </c>
      <c r="L49" s="135">
        <f t="shared" si="4"/>
        <v>42528</v>
      </c>
      <c r="M49" s="136">
        <f t="shared" si="5"/>
        <v>4.3450587106601428E-2</v>
      </c>
      <c r="N49" s="136">
        <f>H49/H48</f>
        <v>0.82570055130454645</v>
      </c>
      <c r="O49" s="135">
        <v>18261</v>
      </c>
      <c r="P49" s="135">
        <v>11531</v>
      </c>
      <c r="Q49" s="135">
        <v>15840</v>
      </c>
      <c r="R49" s="135">
        <v>20467</v>
      </c>
      <c r="S49" s="135">
        <v>20391</v>
      </c>
      <c r="T49" s="135">
        <v>20545</v>
      </c>
      <c r="U49" s="136">
        <f t="shared" si="6"/>
        <v>7.5523515276347819E-3</v>
      </c>
      <c r="V49" s="135">
        <f t="shared" si="0"/>
        <v>154</v>
      </c>
      <c r="W49" s="136">
        <f t="shared" si="7"/>
        <v>4.6274126778491471E-2</v>
      </c>
      <c r="X49" s="136">
        <f>IFERROR(T49/T48,"-")</f>
        <v>0.81144594968205697</v>
      </c>
    </row>
    <row r="50" spans="2:24" x14ac:dyDescent="0.25">
      <c r="B50" s="97" t="s">
        <v>140</v>
      </c>
      <c r="C50" s="52">
        <v>96964</v>
      </c>
      <c r="D50" s="52">
        <v>40956</v>
      </c>
      <c r="E50" s="52">
        <v>15474</v>
      </c>
      <c r="F50" s="52">
        <v>107322</v>
      </c>
      <c r="G50" s="52">
        <v>118864</v>
      </c>
      <c r="H50" s="52">
        <v>123267</v>
      </c>
      <c r="I50" s="98">
        <f t="shared" si="1"/>
        <v>3.7042334096109908E-2</v>
      </c>
      <c r="J50" s="52">
        <f t="shared" si="2"/>
        <v>4403</v>
      </c>
      <c r="K50" s="98">
        <f t="shared" si="3"/>
        <v>0.27126562435543078</v>
      </c>
      <c r="L50" s="52">
        <f t="shared" si="4"/>
        <v>26303</v>
      </c>
      <c r="M50" s="98">
        <f t="shared" si="5"/>
        <v>3.3673399142887736E-2</v>
      </c>
      <c r="N50" s="98">
        <f>H50/H48</f>
        <v>0.63990261324584441</v>
      </c>
      <c r="O50" s="52">
        <v>15236</v>
      </c>
      <c r="P50" s="52">
        <v>8422</v>
      </c>
      <c r="Q50" s="52">
        <v>9978</v>
      </c>
      <c r="R50" s="52">
        <v>15896</v>
      </c>
      <c r="S50" s="52">
        <v>15580</v>
      </c>
      <c r="T50" s="52">
        <v>15273</v>
      </c>
      <c r="U50" s="98">
        <f t="shared" si="6"/>
        <v>-1.9704749679075761E-2</v>
      </c>
      <c r="V50" s="52">
        <f t="shared" si="0"/>
        <v>-307</v>
      </c>
      <c r="W50" s="98">
        <f t="shared" si="7"/>
        <v>3.593948889778182E-2</v>
      </c>
      <c r="X50" s="98">
        <f>IFERROR(T50/T48,"-")</f>
        <v>0.60322287610095182</v>
      </c>
    </row>
    <row r="51" spans="2:24" x14ac:dyDescent="0.25">
      <c r="B51" s="97" t="s">
        <v>142</v>
      </c>
      <c r="C51" s="52">
        <v>19566</v>
      </c>
      <c r="D51" s="52">
        <v>9862</v>
      </c>
      <c r="E51" s="52">
        <v>8652</v>
      </c>
      <c r="F51" s="52">
        <v>33035</v>
      </c>
      <c r="G51" s="52">
        <v>31977</v>
      </c>
      <c r="H51" s="52">
        <v>35791</v>
      </c>
      <c r="I51" s="98">
        <f t="shared" si="1"/>
        <v>0.1192732276323607</v>
      </c>
      <c r="J51" s="52">
        <f t="shared" si="2"/>
        <v>3814</v>
      </c>
      <c r="K51" s="98">
        <f t="shared" si="3"/>
        <v>0.82924460799345812</v>
      </c>
      <c r="L51" s="52">
        <f t="shared" si="4"/>
        <v>16225</v>
      </c>
      <c r="M51" s="98">
        <f t="shared" si="5"/>
        <v>9.7771879637136867E-3</v>
      </c>
      <c r="N51" s="98">
        <f>H51/H48</f>
        <v>0.18579793805870198</v>
      </c>
      <c r="O51" s="52">
        <v>3025</v>
      </c>
      <c r="P51" s="52">
        <v>3109</v>
      </c>
      <c r="Q51" s="52">
        <v>5862</v>
      </c>
      <c r="R51" s="52">
        <v>4571</v>
      </c>
      <c r="S51" s="52">
        <v>4811</v>
      </c>
      <c r="T51" s="52">
        <v>5272</v>
      </c>
      <c r="U51" s="98">
        <f t="shared" si="6"/>
        <v>9.5822074412803993E-2</v>
      </c>
      <c r="V51" s="52">
        <f t="shared" si="0"/>
        <v>461</v>
      </c>
      <c r="W51" s="98">
        <f t="shared" si="7"/>
        <v>1.0334637880709655E-2</v>
      </c>
      <c r="X51" s="98">
        <f>IFERROR(T51/T48,"-")</f>
        <v>0.20822307358110509</v>
      </c>
    </row>
    <row r="52" spans="2:24" ht="16.5" thickBot="1" x14ac:dyDescent="0.3">
      <c r="B52" s="137" t="s">
        <v>63</v>
      </c>
      <c r="C52" s="138">
        <v>48207</v>
      </c>
      <c r="D52" s="138">
        <v>14776</v>
      </c>
      <c r="E52" s="138">
        <v>10595</v>
      </c>
      <c r="F52" s="138">
        <v>29939</v>
      </c>
      <c r="G52" s="138">
        <v>32291</v>
      </c>
      <c r="H52" s="138">
        <v>33576</v>
      </c>
      <c r="I52" s="139">
        <f t="shared" si="1"/>
        <v>3.9794369948282782E-2</v>
      </c>
      <c r="J52" s="138">
        <f t="shared" si="2"/>
        <v>1285</v>
      </c>
      <c r="K52" s="139">
        <f t="shared" si="3"/>
        <v>-0.30350364055012757</v>
      </c>
      <c r="L52" s="138">
        <f t="shared" si="4"/>
        <v>-14631</v>
      </c>
      <c r="M52" s="139">
        <f t="shared" si="5"/>
        <v>9.1721064812285424E-3</v>
      </c>
      <c r="N52" s="139">
        <f>H52/H48</f>
        <v>0.17429944869545355</v>
      </c>
      <c r="O52" s="138">
        <v>6448</v>
      </c>
      <c r="P52" s="138">
        <v>1764</v>
      </c>
      <c r="Q52" s="138">
        <v>2399</v>
      </c>
      <c r="R52" s="138">
        <v>4192</v>
      </c>
      <c r="S52" s="138">
        <v>5104</v>
      </c>
      <c r="T52" s="138">
        <v>4774</v>
      </c>
      <c r="U52" s="139">
        <f t="shared" si="6"/>
        <v>-6.4655172413793149E-2</v>
      </c>
      <c r="V52" s="138">
        <f t="shared" si="0"/>
        <v>-330</v>
      </c>
      <c r="W52" s="139">
        <f t="shared" si="7"/>
        <v>9.4777514758116119E-3</v>
      </c>
      <c r="X52" s="139">
        <f>IFERROR(T52/T48,"-")</f>
        <v>0.18855405031794303</v>
      </c>
    </row>
    <row r="53" spans="2:24" ht="15.75" x14ac:dyDescent="0.25">
      <c r="B53" s="130" t="s">
        <v>53</v>
      </c>
      <c r="C53" s="131">
        <f t="shared" ref="C53:H56" si="8">C6-C11-C16-C21-C26-C30-C35-C39-C44-C48</f>
        <v>87391</v>
      </c>
      <c r="D53" s="131">
        <f t="shared" si="8"/>
        <v>129716</v>
      </c>
      <c r="E53" s="131">
        <f t="shared" si="8"/>
        <v>35117</v>
      </c>
      <c r="F53" s="131">
        <f t="shared" si="8"/>
        <v>72444</v>
      </c>
      <c r="G53" s="131">
        <f t="shared" si="8"/>
        <v>79555</v>
      </c>
      <c r="H53" s="131">
        <f t="shared" si="8"/>
        <v>83503</v>
      </c>
      <c r="I53" s="132">
        <f t="shared" si="1"/>
        <v>4.9626044874615083E-2</v>
      </c>
      <c r="J53" s="131">
        <f t="shared" si="2"/>
        <v>3948</v>
      </c>
      <c r="K53" s="132">
        <f t="shared" si="3"/>
        <v>-4.4489707178084648E-2</v>
      </c>
      <c r="L53" s="131">
        <f t="shared" si="4"/>
        <v>-3888</v>
      </c>
      <c r="M53" s="132">
        <f t="shared" si="5"/>
        <v>2.2810888953479477E-2</v>
      </c>
      <c r="N53" s="133">
        <f>H53/H53</f>
        <v>1</v>
      </c>
      <c r="O53" s="131">
        <v>12056</v>
      </c>
      <c r="P53" s="131">
        <v>4333</v>
      </c>
      <c r="Q53" s="131">
        <v>7573</v>
      </c>
      <c r="R53" s="131">
        <v>10527</v>
      </c>
      <c r="S53" s="131">
        <v>11009</v>
      </c>
      <c r="T53" s="131">
        <v>9982</v>
      </c>
      <c r="U53" s="132">
        <f t="shared" si="6"/>
        <v>-9.3287310382414335E-2</v>
      </c>
      <c r="V53" s="131">
        <f t="shared" si="0"/>
        <v>-1027</v>
      </c>
      <c r="W53" s="132">
        <f t="shared" si="7"/>
        <v>2.3800641647392373E-2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84410</v>
      </c>
      <c r="D54" s="135">
        <f t="shared" si="8"/>
        <v>96946</v>
      </c>
      <c r="E54" s="135">
        <f t="shared" si="8"/>
        <v>36744</v>
      </c>
      <c r="F54" s="135">
        <f t="shared" si="8"/>
        <v>70195</v>
      </c>
      <c r="G54" s="135">
        <f t="shared" si="8"/>
        <v>73554</v>
      </c>
      <c r="H54" s="135">
        <f t="shared" si="8"/>
        <v>76074</v>
      </c>
      <c r="I54" s="136">
        <f t="shared" si="1"/>
        <v>3.4260543274329036E-2</v>
      </c>
      <c r="J54" s="135">
        <f t="shared" si="2"/>
        <v>2520</v>
      </c>
      <c r="K54" s="136">
        <f t="shared" si="3"/>
        <v>-9.8756071555502922E-2</v>
      </c>
      <c r="L54" s="135">
        <f t="shared" si="4"/>
        <v>-8336</v>
      </c>
      <c r="M54" s="136">
        <f t="shared" si="5"/>
        <v>2.0781475710417562E-2</v>
      </c>
      <c r="N54" s="136">
        <f>H54/H53</f>
        <v>0.91103313653401674</v>
      </c>
      <c r="O54" s="135">
        <v>11580</v>
      </c>
      <c r="P54" s="135">
        <v>4268</v>
      </c>
      <c r="Q54" s="135">
        <v>7492</v>
      </c>
      <c r="R54" s="135">
        <v>10111</v>
      </c>
      <c r="S54" s="135">
        <v>10232</v>
      </c>
      <c r="T54" s="135">
        <v>8863</v>
      </c>
      <c r="U54" s="136">
        <f t="shared" si="6"/>
        <v>-0.13379593432369041</v>
      </c>
      <c r="V54" s="135">
        <f t="shared" si="0"/>
        <v>-1369</v>
      </c>
      <c r="W54" s="136">
        <f t="shared" si="7"/>
        <v>2.286010142460191E-2</v>
      </c>
      <c r="X54" s="136">
        <f>IFERROR(T54/T53,"-")</f>
        <v>0.88789821679022241</v>
      </c>
    </row>
    <row r="55" spans="2:24" x14ac:dyDescent="0.25">
      <c r="B55" s="97" t="s">
        <v>140</v>
      </c>
      <c r="C55" s="52">
        <f t="shared" si="8"/>
        <v>74752</v>
      </c>
      <c r="D55" s="52">
        <f t="shared" si="8"/>
        <v>86258</v>
      </c>
      <c r="E55" s="52">
        <f t="shared" si="8"/>
        <v>104991</v>
      </c>
      <c r="F55" s="52">
        <f t="shared" si="8"/>
        <v>260718</v>
      </c>
      <c r="G55" s="52">
        <f t="shared" si="8"/>
        <v>244991</v>
      </c>
      <c r="H55" s="52">
        <f t="shared" si="8"/>
        <v>301344</v>
      </c>
      <c r="I55" s="98">
        <f t="shared" si="1"/>
        <v>0.23002069463776231</v>
      </c>
      <c r="J55" s="52">
        <f t="shared" si="2"/>
        <v>56353</v>
      </c>
      <c r="K55" s="98">
        <f t="shared" si="3"/>
        <v>3.03125</v>
      </c>
      <c r="L55" s="52">
        <f t="shared" si="4"/>
        <v>226592</v>
      </c>
      <c r="M55" s="98">
        <f t="shared" si="5"/>
        <v>8.2319491764335645E-2</v>
      </c>
      <c r="N55" s="98">
        <f>H55/H53</f>
        <v>3.6087805228554664</v>
      </c>
      <c r="O55" s="52">
        <v>9111</v>
      </c>
      <c r="P55" s="52">
        <v>2743</v>
      </c>
      <c r="Q55" s="52">
        <v>5281</v>
      </c>
      <c r="R55" s="52">
        <v>7188</v>
      </c>
      <c r="S55" s="52">
        <v>7892</v>
      </c>
      <c r="T55" s="52">
        <v>5764</v>
      </c>
      <c r="U55" s="98">
        <f t="shared" si="6"/>
        <v>-0.26964014191586416</v>
      </c>
      <c r="V55" s="52">
        <f t="shared" si="0"/>
        <v>-2128</v>
      </c>
      <c r="W55" s="98">
        <f t="shared" si="7"/>
        <v>1.6251449811100636E-2</v>
      </c>
      <c r="X55" s="98">
        <f>IFERROR(T55/T53,"-")</f>
        <v>0.5774393909036265</v>
      </c>
    </row>
    <row r="56" spans="2:24" x14ac:dyDescent="0.25">
      <c r="B56" s="97" t="s">
        <v>142</v>
      </c>
      <c r="C56" s="52">
        <f t="shared" si="8"/>
        <v>35747</v>
      </c>
      <c r="D56" s="52">
        <f t="shared" si="8"/>
        <v>33283</v>
      </c>
      <c r="E56" s="52">
        <f t="shared" si="8"/>
        <v>33509</v>
      </c>
      <c r="F56" s="52">
        <f t="shared" si="8"/>
        <v>54250</v>
      </c>
      <c r="G56" s="52">
        <f t="shared" si="8"/>
        <v>78982</v>
      </c>
      <c r="H56" s="52">
        <f t="shared" si="8"/>
        <v>74846</v>
      </c>
      <c r="I56" s="98">
        <f t="shared" si="1"/>
        <v>-5.2366361955888729E-2</v>
      </c>
      <c r="J56" s="52">
        <f t="shared" si="2"/>
        <v>-4136</v>
      </c>
      <c r="K56" s="98">
        <f t="shared" si="3"/>
        <v>1.0937701065823706</v>
      </c>
      <c r="L56" s="52">
        <f t="shared" si="4"/>
        <v>39099</v>
      </c>
      <c r="M56" s="98">
        <f t="shared" si="5"/>
        <v>2.0446017443829862E-2</v>
      </c>
      <c r="N56" s="98">
        <f>H56/H53</f>
        <v>0.89632707806905143</v>
      </c>
      <c r="O56" s="52">
        <v>2469</v>
      </c>
      <c r="P56" s="52">
        <v>1525</v>
      </c>
      <c r="Q56" s="52">
        <v>2211</v>
      </c>
      <c r="R56" s="52">
        <v>2923</v>
      </c>
      <c r="S56" s="52">
        <v>2340</v>
      </c>
      <c r="T56" s="52">
        <v>3099</v>
      </c>
      <c r="U56" s="98">
        <f t="shared" si="6"/>
        <v>0.32435897435897432</v>
      </c>
      <c r="V56" s="52">
        <f t="shared" si="0"/>
        <v>759</v>
      </c>
      <c r="W56" s="98">
        <f t="shared" si="7"/>
        <v>6.6086516135012742E-3</v>
      </c>
      <c r="X56" s="98">
        <f>IFERROR(T56/T53,"-")</f>
        <v>0.31045882588659585</v>
      </c>
    </row>
    <row r="57" spans="2:24" ht="15.75" x14ac:dyDescent="0.25">
      <c r="B57" s="137" t="s">
        <v>63</v>
      </c>
      <c r="C57" s="138">
        <f>C53-C54</f>
        <v>2981</v>
      </c>
      <c r="D57" s="138">
        <f t="shared" ref="D57:H57" si="9">D53-D54</f>
        <v>32770</v>
      </c>
      <c r="E57" s="138">
        <f t="shared" si="9"/>
        <v>-1627</v>
      </c>
      <c r="F57" s="138">
        <f t="shared" si="9"/>
        <v>2249</v>
      </c>
      <c r="G57" s="138">
        <f t="shared" si="9"/>
        <v>6001</v>
      </c>
      <c r="H57" s="138">
        <f t="shared" si="9"/>
        <v>7429</v>
      </c>
      <c r="I57" s="139">
        <f t="shared" si="1"/>
        <v>0.23796033994334276</v>
      </c>
      <c r="J57" s="138">
        <f t="shared" si="2"/>
        <v>1428</v>
      </c>
      <c r="K57" s="139">
        <f t="shared" si="3"/>
        <v>1.4921167393492119</v>
      </c>
      <c r="L57" s="138">
        <f t="shared" si="4"/>
        <v>4448</v>
      </c>
      <c r="M57" s="139">
        <f t="shared" si="5"/>
        <v>2.0294132430619147E-3</v>
      </c>
      <c r="N57" s="139">
        <f>H57/H53</f>
        <v>8.8966863465983259E-2</v>
      </c>
      <c r="O57" s="138">
        <v>653</v>
      </c>
      <c r="P57" s="138">
        <v>107</v>
      </c>
      <c r="Q57" s="138">
        <v>200</v>
      </c>
      <c r="R57" s="138">
        <v>1227</v>
      </c>
      <c r="S57" s="138">
        <v>1747</v>
      </c>
      <c r="T57" s="138">
        <v>4314</v>
      </c>
      <c r="U57" s="139">
        <f t="shared" si="6"/>
        <v>1.4693760732684602</v>
      </c>
      <c r="V57" s="138">
        <f t="shared" si="0"/>
        <v>2567</v>
      </c>
      <c r="W57" s="139">
        <f t="shared" si="7"/>
        <v>2.7741414744324542E-3</v>
      </c>
      <c r="X57" s="139">
        <f>IFERROR(T57/T53,"-")</f>
        <v>0.43217792025646162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BFD0B-4E81-487C-8415-74B85DB6D2F9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45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1322486</v>
      </c>
      <c r="R8" s="155">
        <v>1299411</v>
      </c>
      <c r="S8" s="155">
        <v>375345</v>
      </c>
      <c r="T8" s="155">
        <v>492258</v>
      </c>
      <c r="U8" s="155">
        <v>1243535</v>
      </c>
      <c r="V8" s="155">
        <v>1319978</v>
      </c>
      <c r="W8" s="156">
        <f>IFERROR(V8/U8-1,"-")</f>
        <v>6.1472334916186533E-2</v>
      </c>
      <c r="X8" s="156">
        <f>IFERROR(V8/S8-1,"-")</f>
        <v>2.5167059638465945</v>
      </c>
      <c r="Y8" s="155">
        <f>V8-U8</f>
        <v>76443</v>
      </c>
      <c r="Z8" s="155">
        <f>V8-S8</f>
        <v>944633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132322</v>
      </c>
      <c r="R9" s="158">
        <v>127819</v>
      </c>
      <c r="S9" s="158">
        <v>51760</v>
      </c>
      <c r="T9" s="158">
        <v>83468</v>
      </c>
      <c r="U9" s="158">
        <v>123951</v>
      </c>
      <c r="V9" s="158">
        <v>118966</v>
      </c>
      <c r="W9" s="159">
        <f>IFERROR(V9/U9-1,"-")</f>
        <v>-4.0217505304515511E-2</v>
      </c>
      <c r="X9" s="160">
        <f t="shared" ref="X9:X20" si="3">IFERROR(V9/S9-1,"-")</f>
        <v>1.2984157650695516</v>
      </c>
      <c r="Y9" s="158">
        <f t="shared" ref="Y9:Y19" si="4">V9-U9</f>
        <v>-4985</v>
      </c>
      <c r="Z9" s="158">
        <f t="shared" ref="Z9:Z20" si="5">V9-S9</f>
        <v>67206</v>
      </c>
      <c r="AA9" s="159">
        <f>V9/V$8</f>
        <v>9.0127259696752518E-2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42034</v>
      </c>
      <c r="R10" s="163">
        <v>51328</v>
      </c>
      <c r="S10" s="163">
        <v>24912</v>
      </c>
      <c r="T10" s="163">
        <v>43482</v>
      </c>
      <c r="U10" s="163">
        <v>48094</v>
      </c>
      <c r="V10" s="163">
        <v>51902</v>
      </c>
      <c r="W10" s="164">
        <f>IFERROR(V10/U10-1,"-")</f>
        <v>7.9178275876408799E-2</v>
      </c>
      <c r="X10" s="165">
        <f t="shared" si="3"/>
        <v>1.083413615928067</v>
      </c>
      <c r="Y10" s="163">
        <f t="shared" si="4"/>
        <v>3808</v>
      </c>
      <c r="Z10" s="163">
        <f t="shared" si="5"/>
        <v>26990</v>
      </c>
      <c r="AA10" s="164">
        <f>V10/V$8</f>
        <v>3.9320352308902115E-2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90288</v>
      </c>
      <c r="R11" s="163">
        <v>76491</v>
      </c>
      <c r="S11" s="163">
        <v>26848</v>
      </c>
      <c r="T11" s="163">
        <v>39986</v>
      </c>
      <c r="U11" s="163">
        <v>75857</v>
      </c>
      <c r="V11" s="163">
        <v>67064</v>
      </c>
      <c r="W11" s="164">
        <f>IFERROR(V11/U11-1,"-")</f>
        <v>-0.1159154725338466</v>
      </c>
      <c r="X11" s="165">
        <f t="shared" si="3"/>
        <v>1.4979141835518472</v>
      </c>
      <c r="Y11" s="163">
        <f t="shared" si="4"/>
        <v>-8793</v>
      </c>
      <c r="Z11" s="163">
        <f t="shared" si="5"/>
        <v>40216</v>
      </c>
      <c r="AA11" s="164">
        <f>V11/V$8</f>
        <v>5.0806907387850403E-2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1190164</v>
      </c>
      <c r="R12" s="158">
        <v>1171592</v>
      </c>
      <c r="S12" s="158">
        <v>323585</v>
      </c>
      <c r="T12" s="158">
        <v>408790</v>
      </c>
      <c r="U12" s="158">
        <v>1119584</v>
      </c>
      <c r="V12" s="158">
        <v>1201012</v>
      </c>
      <c r="W12" s="159">
        <f>IFERROR(V12/U12-1,"-")</f>
        <v>7.2730585646097135E-2</v>
      </c>
      <c r="X12" s="160">
        <f t="shared" si="3"/>
        <v>2.7115811919588362</v>
      </c>
      <c r="Y12" s="158">
        <f t="shared" si="4"/>
        <v>81428</v>
      </c>
      <c r="Z12" s="158">
        <f t="shared" si="5"/>
        <v>877427</v>
      </c>
      <c r="AA12" s="159">
        <f>V12/V$8</f>
        <v>0.9098727403032475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614177</v>
      </c>
      <c r="R13" s="163">
        <v>640459</v>
      </c>
      <c r="S13" s="163">
        <v>146501</v>
      </c>
      <c r="T13" s="163">
        <v>142606</v>
      </c>
      <c r="U13" s="163">
        <v>581865</v>
      </c>
      <c r="V13" s="163">
        <v>634691</v>
      </c>
      <c r="W13" s="164">
        <f t="shared" ref="W13:W20" si="8">IFERROR(V13/U13-1,"-")</f>
        <v>9.0787381952858404E-2</v>
      </c>
      <c r="X13" s="165">
        <f t="shared" si="3"/>
        <v>3.3323322025105631</v>
      </c>
      <c r="Y13" s="163">
        <f t="shared" si="4"/>
        <v>52826</v>
      </c>
      <c r="Z13" s="163">
        <f t="shared" si="5"/>
        <v>488190</v>
      </c>
      <c r="AA13" s="164">
        <f t="shared" ref="AA13:AA20" si="9">V13/V$8</f>
        <v>0.4808345290603328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72717</v>
      </c>
      <c r="R14" s="163">
        <v>52401</v>
      </c>
      <c r="S14" s="163">
        <v>16159</v>
      </c>
      <c r="T14" s="163">
        <v>21846</v>
      </c>
      <c r="U14" s="163">
        <v>39072</v>
      </c>
      <c r="V14" s="163">
        <v>45133</v>
      </c>
      <c r="W14" s="164">
        <f t="shared" si="8"/>
        <v>0.15512387387387383</v>
      </c>
      <c r="X14" s="165">
        <f t="shared" si="3"/>
        <v>1.7930565010211028</v>
      </c>
      <c r="Y14" s="163">
        <f t="shared" si="4"/>
        <v>6061</v>
      </c>
      <c r="Z14" s="163">
        <f t="shared" si="5"/>
        <v>28974</v>
      </c>
      <c r="AA14" s="164">
        <f t="shared" si="9"/>
        <v>3.4192236537275621E-2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23684</v>
      </c>
      <c r="R15" s="163">
        <v>24405</v>
      </c>
      <c r="S15" s="163">
        <v>9702</v>
      </c>
      <c r="T15" s="163">
        <v>19919</v>
      </c>
      <c r="U15" s="163">
        <v>27268</v>
      </c>
      <c r="V15" s="163">
        <v>28898</v>
      </c>
      <c r="W15" s="164">
        <f t="shared" si="8"/>
        <v>5.9777028018189737E-2</v>
      </c>
      <c r="X15" s="165">
        <f t="shared" si="3"/>
        <v>1.9785611214182643</v>
      </c>
      <c r="Y15" s="163">
        <f t="shared" si="4"/>
        <v>1630</v>
      </c>
      <c r="Z15" s="163">
        <f t="shared" si="5"/>
        <v>19196</v>
      </c>
      <c r="AA15" s="164">
        <f t="shared" si="9"/>
        <v>2.1892789122242948E-2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55932</v>
      </c>
      <c r="R16" s="163">
        <v>53890</v>
      </c>
      <c r="S16" s="163">
        <v>15410</v>
      </c>
      <c r="T16" s="163">
        <v>30677</v>
      </c>
      <c r="U16" s="163">
        <v>57015</v>
      </c>
      <c r="V16" s="163">
        <v>55478</v>
      </c>
      <c r="W16" s="164">
        <f t="shared" si="8"/>
        <v>-2.6957818118039101E-2</v>
      </c>
      <c r="X16" s="165">
        <f t="shared" si="3"/>
        <v>2.6001297858533419</v>
      </c>
      <c r="Y16" s="163">
        <f t="shared" si="4"/>
        <v>-1537</v>
      </c>
      <c r="Z16" s="163">
        <f t="shared" si="5"/>
        <v>40068</v>
      </c>
      <c r="AA16" s="164">
        <f t="shared" si="9"/>
        <v>4.2029488370260715E-2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41910</v>
      </c>
      <c r="R17" s="163">
        <v>41202</v>
      </c>
      <c r="S17" s="163">
        <v>15534</v>
      </c>
      <c r="T17" s="163">
        <v>22807</v>
      </c>
      <c r="U17" s="163">
        <v>38767</v>
      </c>
      <c r="V17" s="163">
        <v>44187</v>
      </c>
      <c r="W17" s="164">
        <f t="shared" si="8"/>
        <v>0.13980963190342299</v>
      </c>
      <c r="X17" s="165">
        <f t="shared" si="3"/>
        <v>1.8445345693317883</v>
      </c>
      <c r="Y17" s="163">
        <f t="shared" si="4"/>
        <v>5420</v>
      </c>
      <c r="Z17" s="163">
        <f t="shared" si="5"/>
        <v>28653</v>
      </c>
      <c r="AA17" s="164">
        <f t="shared" si="9"/>
        <v>3.3475557925965432E-2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28055</v>
      </c>
      <c r="R18" s="163">
        <v>26919</v>
      </c>
      <c r="S18" s="163">
        <v>9750</v>
      </c>
      <c r="T18" s="163">
        <v>10533</v>
      </c>
      <c r="U18" s="163">
        <v>22457</v>
      </c>
      <c r="V18" s="163">
        <v>23505</v>
      </c>
      <c r="W18" s="164">
        <f t="shared" si="8"/>
        <v>4.6666963530302308E-2</v>
      </c>
      <c r="X18" s="165">
        <f t="shared" si="3"/>
        <v>1.4107692307692306</v>
      </c>
      <c r="Y18" s="163">
        <f t="shared" si="4"/>
        <v>1048</v>
      </c>
      <c r="Z18" s="163">
        <f t="shared" si="5"/>
        <v>13755</v>
      </c>
      <c r="AA18" s="164">
        <f t="shared" si="9"/>
        <v>1.7807114967067633E-2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50198</v>
      </c>
      <c r="R19" s="163">
        <v>42509</v>
      </c>
      <c r="S19" s="163">
        <v>16737</v>
      </c>
      <c r="T19" s="163">
        <v>10472</v>
      </c>
      <c r="U19" s="163">
        <v>22560</v>
      </c>
      <c r="V19" s="163">
        <v>26526</v>
      </c>
      <c r="W19" s="164">
        <f t="shared" si="8"/>
        <v>0.17579787234042543</v>
      </c>
      <c r="X19" s="165">
        <f t="shared" si="3"/>
        <v>0.58487184083169019</v>
      </c>
      <c r="Y19" s="163">
        <f t="shared" si="4"/>
        <v>3966</v>
      </c>
      <c r="Z19" s="163">
        <f t="shared" si="5"/>
        <v>9789</v>
      </c>
      <c r="AA19" s="164">
        <f t="shared" si="9"/>
        <v>2.0095789475279135E-2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303491</v>
      </c>
      <c r="R20" s="169">
        <f t="shared" si="11"/>
        <v>289807</v>
      </c>
      <c r="S20" s="169">
        <f t="shared" si="11"/>
        <v>93792</v>
      </c>
      <c r="T20" s="169">
        <f t="shared" si="11"/>
        <v>149930</v>
      </c>
      <c r="U20" s="169">
        <f t="shared" si="11"/>
        <v>330580</v>
      </c>
      <c r="V20" s="169">
        <f t="shared" si="11"/>
        <v>342594</v>
      </c>
      <c r="W20" s="170">
        <f t="shared" si="8"/>
        <v>3.6342186460160963E-2</v>
      </c>
      <c r="X20" s="171">
        <f t="shared" si="3"/>
        <v>2.6526995905834188</v>
      </c>
      <c r="Y20" s="169">
        <f>V20-U20</f>
        <v>12014</v>
      </c>
      <c r="Z20" s="169">
        <f t="shared" si="5"/>
        <v>248802</v>
      </c>
      <c r="AA20" s="170">
        <f t="shared" si="9"/>
        <v>0.25954523484482317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D1F30-DD8D-4D63-9C95-5CA9D1DC0F3B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260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234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45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534846</v>
      </c>
      <c r="D11" s="176">
        <v>169949</v>
      </c>
      <c r="E11" s="176">
        <v>323520</v>
      </c>
      <c r="F11" s="176">
        <v>524175</v>
      </c>
      <c r="G11" s="176">
        <v>536478</v>
      </c>
      <c r="H11" s="176">
        <v>584505</v>
      </c>
      <c r="I11" s="177">
        <f t="shared" ref="I11:I23" si="0">IFERROR(H11/G11-1,"-")</f>
        <v>8.9522776330063891E-2</v>
      </c>
      <c r="J11" s="177">
        <f t="shared" ref="J11:J23" si="1">IFERROR(H11/C11-1,"-")</f>
        <v>9.2847286882579372E-2</v>
      </c>
      <c r="K11" s="177">
        <f>H11/H11</f>
        <v>1</v>
      </c>
      <c r="L11" s="79"/>
      <c r="M11" s="79"/>
      <c r="N11" s="154" t="s">
        <v>68</v>
      </c>
      <c r="O11" s="176">
        <v>146945</v>
      </c>
      <c r="P11" s="176">
        <v>60982</v>
      </c>
      <c r="Q11" s="176">
        <v>142344</v>
      </c>
      <c r="R11" s="176">
        <v>143539</v>
      </c>
      <c r="S11" s="176">
        <v>152016</v>
      </c>
      <c r="T11" s="177">
        <f t="shared" ref="T11:T23" si="2">IFERROR(S11/R11-1,"-")</f>
        <v>5.9057120364500282E-2</v>
      </c>
      <c r="U11" s="177">
        <f t="shared" ref="U11:U23" si="3">IFERROR(S11/O11-1,"-")</f>
        <v>3.4509510361019347E-2</v>
      </c>
      <c r="V11" s="177">
        <f>S11/S11</f>
        <v>1</v>
      </c>
    </row>
    <row r="12" spans="1:22" x14ac:dyDescent="0.25">
      <c r="B12" s="157" t="s">
        <v>97</v>
      </c>
      <c r="C12" s="158">
        <v>151948</v>
      </c>
      <c r="D12" s="158">
        <v>97731</v>
      </c>
      <c r="E12" s="158">
        <v>133715</v>
      </c>
      <c r="F12" s="158">
        <v>133368</v>
      </c>
      <c r="G12" s="158">
        <v>129856</v>
      </c>
      <c r="H12" s="158">
        <v>141408</v>
      </c>
      <c r="I12" s="159">
        <f t="shared" si="0"/>
        <v>8.8960078856579639E-2</v>
      </c>
      <c r="J12" s="160">
        <f t="shared" si="1"/>
        <v>-6.9365835680627597E-2</v>
      </c>
      <c r="K12" s="159">
        <f>H12/H11</f>
        <v>0.24192778504888751</v>
      </c>
      <c r="L12" s="79"/>
      <c r="M12" s="79"/>
      <c r="N12" s="157" t="s">
        <v>97</v>
      </c>
      <c r="O12" s="158">
        <v>22835</v>
      </c>
      <c r="P12" s="158">
        <v>13776</v>
      </c>
      <c r="Q12" s="158">
        <v>20969</v>
      </c>
      <c r="R12" s="158">
        <v>22947</v>
      </c>
      <c r="S12" s="158">
        <v>20840</v>
      </c>
      <c r="T12" s="159">
        <f t="shared" si="2"/>
        <v>-9.1820281518281255E-2</v>
      </c>
      <c r="U12" s="160">
        <f t="shared" si="3"/>
        <v>-8.7365885701773616E-2</v>
      </c>
      <c r="V12" s="159">
        <f>S12/S11</f>
        <v>0.13709083254394275</v>
      </c>
    </row>
    <row r="13" spans="1:22" x14ac:dyDescent="0.25">
      <c r="B13" s="162" t="s">
        <v>103</v>
      </c>
      <c r="C13" s="163">
        <v>65349</v>
      </c>
      <c r="D13" s="163">
        <v>44783</v>
      </c>
      <c r="E13" s="163">
        <v>54254</v>
      </c>
      <c r="F13" s="163">
        <v>53372</v>
      </c>
      <c r="G13" s="163">
        <v>50630</v>
      </c>
      <c r="H13" s="163">
        <v>56113</v>
      </c>
      <c r="I13" s="164">
        <f t="shared" si="0"/>
        <v>0.10829547698992692</v>
      </c>
      <c r="J13" s="165">
        <f t="shared" si="1"/>
        <v>-0.14133345575295719</v>
      </c>
      <c r="K13" s="164">
        <f>H13/H11</f>
        <v>9.6000889641662604E-2</v>
      </c>
      <c r="L13" s="79"/>
      <c r="M13" s="79"/>
      <c r="N13" s="162" t="s">
        <v>103</v>
      </c>
      <c r="O13" s="163">
        <v>10036</v>
      </c>
      <c r="P13" s="163">
        <v>4547</v>
      </c>
      <c r="Q13" s="163">
        <v>8693</v>
      </c>
      <c r="R13" s="163">
        <v>11322</v>
      </c>
      <c r="S13" s="163">
        <v>10333</v>
      </c>
      <c r="T13" s="164">
        <f t="shared" si="2"/>
        <v>-8.7352057940293215E-2</v>
      </c>
      <c r="U13" s="165">
        <f t="shared" si="3"/>
        <v>2.9593463531287334E-2</v>
      </c>
      <c r="V13" s="164">
        <f>S13/S11</f>
        <v>6.7973108093884849E-2</v>
      </c>
    </row>
    <row r="14" spans="1:22" x14ac:dyDescent="0.25">
      <c r="B14" s="162" t="s">
        <v>100</v>
      </c>
      <c r="C14" s="163">
        <v>86599</v>
      </c>
      <c r="D14" s="163">
        <v>52948</v>
      </c>
      <c r="E14" s="163">
        <v>79461</v>
      </c>
      <c r="F14" s="163">
        <v>79996</v>
      </c>
      <c r="G14" s="163">
        <v>79226</v>
      </c>
      <c r="H14" s="163">
        <v>85295</v>
      </c>
      <c r="I14" s="164">
        <f t="shared" si="0"/>
        <v>7.6603640219119917E-2</v>
      </c>
      <c r="J14" s="165">
        <f t="shared" si="1"/>
        <v>-1.5057910599429514E-2</v>
      </c>
      <c r="K14" s="164">
        <f>H14/H11</f>
        <v>0.14592689540722492</v>
      </c>
      <c r="L14" s="79"/>
      <c r="M14" s="79"/>
      <c r="N14" s="162" t="s">
        <v>100</v>
      </c>
      <c r="O14" s="163">
        <v>12799</v>
      </c>
      <c r="P14" s="163">
        <v>9229</v>
      </c>
      <c r="Q14" s="163">
        <v>12276</v>
      </c>
      <c r="R14" s="163">
        <v>11625</v>
      </c>
      <c r="S14" s="163">
        <v>10507</v>
      </c>
      <c r="T14" s="164">
        <f t="shared" si="2"/>
        <v>-9.6172043010752661E-2</v>
      </c>
      <c r="U14" s="165">
        <f t="shared" si="3"/>
        <v>-0.17907649035080864</v>
      </c>
      <c r="V14" s="164">
        <f>S14/S11</f>
        <v>6.9117724450057885E-2</v>
      </c>
    </row>
    <row r="15" spans="1:22" x14ac:dyDescent="0.25">
      <c r="B15" s="157" t="s">
        <v>107</v>
      </c>
      <c r="C15" s="158">
        <v>382898</v>
      </c>
      <c r="D15" s="158">
        <v>72218</v>
      </c>
      <c r="E15" s="158">
        <v>189805</v>
      </c>
      <c r="F15" s="158">
        <v>390807</v>
      </c>
      <c r="G15" s="158">
        <v>406622</v>
      </c>
      <c r="H15" s="158">
        <v>443097</v>
      </c>
      <c r="I15" s="159">
        <f t="shared" si="0"/>
        <v>8.970247551780286E-2</v>
      </c>
      <c r="J15" s="160">
        <f t="shared" si="1"/>
        <v>0.15721941613693469</v>
      </c>
      <c r="K15" s="159">
        <f>H15/H11</f>
        <v>0.75807221495111243</v>
      </c>
      <c r="L15" s="79"/>
      <c r="M15" s="79"/>
      <c r="N15" s="157" t="s">
        <v>107</v>
      </c>
      <c r="O15" s="158">
        <v>124110</v>
      </c>
      <c r="P15" s="158">
        <v>47206</v>
      </c>
      <c r="Q15" s="158">
        <v>121375</v>
      </c>
      <c r="R15" s="158">
        <v>120592</v>
      </c>
      <c r="S15" s="158">
        <v>131176</v>
      </c>
      <c r="T15" s="159">
        <f t="shared" si="2"/>
        <v>8.776701605413284E-2</v>
      </c>
      <c r="U15" s="160">
        <f t="shared" si="3"/>
        <v>5.6933365562807259E-2</v>
      </c>
      <c r="V15" s="159">
        <f>S15/S11</f>
        <v>0.86290916745605728</v>
      </c>
    </row>
    <row r="16" spans="1:22" x14ac:dyDescent="0.25">
      <c r="B16" s="162" t="s">
        <v>110</v>
      </c>
      <c r="C16" s="163">
        <v>188290</v>
      </c>
      <c r="D16" s="163">
        <v>15610</v>
      </c>
      <c r="E16" s="163">
        <v>55051</v>
      </c>
      <c r="F16" s="163">
        <v>203676</v>
      </c>
      <c r="G16" s="163">
        <v>207939</v>
      </c>
      <c r="H16" s="163">
        <v>229447</v>
      </c>
      <c r="I16" s="164">
        <f t="shared" si="0"/>
        <v>0.10343418021631345</v>
      </c>
      <c r="J16" s="165">
        <f t="shared" si="1"/>
        <v>0.21858303680492863</v>
      </c>
      <c r="K16" s="164">
        <f>H16/H11</f>
        <v>0.39254925107569655</v>
      </c>
      <c r="L16" s="79"/>
      <c r="M16" s="79"/>
      <c r="N16" s="162" t="s">
        <v>110</v>
      </c>
      <c r="O16" s="163">
        <v>76295</v>
      </c>
      <c r="P16" s="163">
        <v>16412</v>
      </c>
      <c r="Q16" s="163">
        <v>67927</v>
      </c>
      <c r="R16" s="163">
        <v>68857</v>
      </c>
      <c r="S16" s="163">
        <v>76327</v>
      </c>
      <c r="T16" s="164">
        <f t="shared" si="2"/>
        <v>0.10848570225249432</v>
      </c>
      <c r="U16" s="165">
        <f t="shared" si="3"/>
        <v>4.1942460187427422E-4</v>
      </c>
      <c r="V16" s="164">
        <f>S16/S11</f>
        <v>0.50209846331965058</v>
      </c>
    </row>
    <row r="17" spans="1:22" x14ac:dyDescent="0.25">
      <c r="B17" s="162" t="s">
        <v>113</v>
      </c>
      <c r="C17" s="163">
        <v>45943</v>
      </c>
      <c r="D17" s="163">
        <v>12429</v>
      </c>
      <c r="E17" s="163">
        <v>24245</v>
      </c>
      <c r="F17" s="163">
        <v>33788</v>
      </c>
      <c r="G17" s="163">
        <v>35898</v>
      </c>
      <c r="H17" s="163">
        <v>35542</v>
      </c>
      <c r="I17" s="164">
        <f t="shared" si="0"/>
        <v>-9.9169870187754139E-3</v>
      </c>
      <c r="J17" s="165">
        <f t="shared" si="1"/>
        <v>-0.22638922142655027</v>
      </c>
      <c r="K17" s="164">
        <f>H17/H11</f>
        <v>6.0807007638942354E-2</v>
      </c>
      <c r="L17" s="79"/>
      <c r="M17" s="79"/>
      <c r="N17" s="162" t="s">
        <v>113</v>
      </c>
      <c r="O17" s="163">
        <v>4259</v>
      </c>
      <c r="P17" s="163">
        <v>1557</v>
      </c>
      <c r="Q17" s="163">
        <v>3350</v>
      </c>
      <c r="R17" s="163">
        <v>3774</v>
      </c>
      <c r="S17" s="163">
        <v>3779</v>
      </c>
      <c r="T17" s="164">
        <f t="shared" si="2"/>
        <v>1.3248542660306839E-3</v>
      </c>
      <c r="U17" s="165">
        <f t="shared" si="3"/>
        <v>-0.11270251232683726</v>
      </c>
      <c r="V17" s="164">
        <f>S17/S11</f>
        <v>2.4859225344700558E-2</v>
      </c>
    </row>
    <row r="18" spans="1:22" x14ac:dyDescent="0.25">
      <c r="B18" s="162" t="s">
        <v>116</v>
      </c>
      <c r="C18" s="163">
        <v>20977</v>
      </c>
      <c r="D18" s="163">
        <v>5951</v>
      </c>
      <c r="E18" s="163">
        <v>18413</v>
      </c>
      <c r="F18" s="163">
        <v>22110</v>
      </c>
      <c r="G18" s="163">
        <v>23466</v>
      </c>
      <c r="H18" s="163">
        <v>27270</v>
      </c>
      <c r="I18" s="164">
        <f t="shared" si="0"/>
        <v>0.16210687803630774</v>
      </c>
      <c r="J18" s="165">
        <f t="shared" si="1"/>
        <v>0.29999523287410024</v>
      </c>
      <c r="K18" s="164">
        <f>H18/H11</f>
        <v>4.6654861806143658E-2</v>
      </c>
      <c r="L18" s="79"/>
      <c r="M18" s="79"/>
      <c r="N18" s="162" t="s">
        <v>116</v>
      </c>
      <c r="O18" s="163">
        <v>2817</v>
      </c>
      <c r="P18" s="163">
        <v>2833</v>
      </c>
      <c r="Q18" s="163">
        <v>3444</v>
      </c>
      <c r="R18" s="163">
        <v>3622</v>
      </c>
      <c r="S18" s="163">
        <v>3914</v>
      </c>
      <c r="T18" s="164">
        <f t="shared" si="2"/>
        <v>8.0618442849254457E-2</v>
      </c>
      <c r="U18" s="165">
        <f t="shared" si="3"/>
        <v>0.38942137025204127</v>
      </c>
      <c r="V18" s="164">
        <f>S18/S11</f>
        <v>2.5747289758972738E-2</v>
      </c>
    </row>
    <row r="19" spans="1:22" x14ac:dyDescent="0.25">
      <c r="B19" s="162" t="s">
        <v>123</v>
      </c>
      <c r="C19" s="163">
        <v>19556</v>
      </c>
      <c r="D19" s="163">
        <v>6024</v>
      </c>
      <c r="E19" s="163">
        <v>13701</v>
      </c>
      <c r="F19" s="163">
        <v>20820</v>
      </c>
      <c r="G19" s="163">
        <v>23092</v>
      </c>
      <c r="H19" s="163">
        <v>21139</v>
      </c>
      <c r="I19" s="164">
        <f t="shared" si="0"/>
        <v>-8.4574744500259813E-2</v>
      </c>
      <c r="J19" s="165">
        <f t="shared" si="1"/>
        <v>8.0947023931274398E-2</v>
      </c>
      <c r="K19" s="164">
        <f>H19/H11</f>
        <v>3.6165644434179349E-2</v>
      </c>
      <c r="L19" s="79"/>
      <c r="M19" s="79"/>
      <c r="N19" s="162" t="s">
        <v>123</v>
      </c>
      <c r="O19" s="163">
        <v>8269</v>
      </c>
      <c r="P19" s="163">
        <v>4526</v>
      </c>
      <c r="Q19" s="163">
        <v>7311</v>
      </c>
      <c r="R19" s="163">
        <v>8276</v>
      </c>
      <c r="S19" s="163">
        <v>7598</v>
      </c>
      <c r="T19" s="164">
        <f t="shared" si="2"/>
        <v>-8.1923634606089868E-2</v>
      </c>
      <c r="U19" s="165">
        <f t="shared" si="3"/>
        <v>-8.1146450598621356E-2</v>
      </c>
      <c r="V19" s="164">
        <f>S19/S11</f>
        <v>4.9981580886222503E-2</v>
      </c>
    </row>
    <row r="20" spans="1:22" x14ac:dyDescent="0.25">
      <c r="B20" s="162" t="s">
        <v>119</v>
      </c>
      <c r="C20" s="163">
        <v>13224</v>
      </c>
      <c r="D20" s="163">
        <v>6842</v>
      </c>
      <c r="E20" s="163">
        <v>13373</v>
      </c>
      <c r="F20" s="163">
        <v>13089</v>
      </c>
      <c r="G20" s="163">
        <v>15495</v>
      </c>
      <c r="H20" s="163">
        <v>15935</v>
      </c>
      <c r="I20" s="164">
        <f t="shared" si="0"/>
        <v>2.8396256857050606E-2</v>
      </c>
      <c r="J20" s="165">
        <f t="shared" si="1"/>
        <v>0.2050060496067756</v>
      </c>
      <c r="K20" s="164">
        <f>H20/H11</f>
        <v>2.7262384410740713E-2</v>
      </c>
      <c r="L20" s="79"/>
      <c r="M20" s="79"/>
      <c r="N20" s="162" t="s">
        <v>119</v>
      </c>
      <c r="O20" s="163">
        <v>3885</v>
      </c>
      <c r="P20" s="163">
        <v>2898</v>
      </c>
      <c r="Q20" s="163">
        <v>3422</v>
      </c>
      <c r="R20" s="163">
        <v>4872</v>
      </c>
      <c r="S20" s="163">
        <v>4672</v>
      </c>
      <c r="T20" s="164">
        <f t="shared" si="2"/>
        <v>-4.1050903119868587E-2</v>
      </c>
      <c r="U20" s="165">
        <f t="shared" si="3"/>
        <v>0.2025740025740026</v>
      </c>
      <c r="V20" s="164">
        <f>S20/S11</f>
        <v>3.0733606988738029E-2</v>
      </c>
    </row>
    <row r="21" spans="1:22" x14ac:dyDescent="0.25">
      <c r="B21" s="162" t="s">
        <v>128</v>
      </c>
      <c r="C21" s="163">
        <v>1989</v>
      </c>
      <c r="D21" s="163">
        <v>51</v>
      </c>
      <c r="E21" s="163">
        <v>1157</v>
      </c>
      <c r="F21" s="163">
        <v>2087</v>
      </c>
      <c r="G21" s="163">
        <v>1444</v>
      </c>
      <c r="H21" s="163">
        <v>1435</v>
      </c>
      <c r="I21" s="164">
        <f t="shared" si="0"/>
        <v>-6.2326869806094143E-3</v>
      </c>
      <c r="J21" s="165">
        <f t="shared" si="1"/>
        <v>-0.27853192559074913</v>
      </c>
      <c r="K21" s="164">
        <f>H21/H11</f>
        <v>2.4550688189151505E-3</v>
      </c>
      <c r="L21" s="79"/>
      <c r="M21" s="79"/>
      <c r="N21" s="162" t="s">
        <v>128</v>
      </c>
      <c r="O21" s="163">
        <v>611</v>
      </c>
      <c r="P21" s="163">
        <v>760</v>
      </c>
      <c r="Q21" s="163">
        <v>971</v>
      </c>
      <c r="R21" s="163">
        <v>445</v>
      </c>
      <c r="S21" s="163">
        <v>513</v>
      </c>
      <c r="T21" s="164">
        <f t="shared" si="2"/>
        <v>0.15280898876404492</v>
      </c>
      <c r="U21" s="165">
        <f t="shared" si="3"/>
        <v>-0.16039279869067102</v>
      </c>
      <c r="V21" s="164">
        <f>S21/S11</f>
        <v>3.3746447742342913E-3</v>
      </c>
    </row>
    <row r="22" spans="1:22" x14ac:dyDescent="0.25">
      <c r="A22" s="167"/>
      <c r="B22" s="162" t="s">
        <v>131</v>
      </c>
      <c r="C22" s="163">
        <v>1655</v>
      </c>
      <c r="D22" s="163">
        <v>103</v>
      </c>
      <c r="E22" s="163">
        <v>241</v>
      </c>
      <c r="F22" s="163">
        <v>752</v>
      </c>
      <c r="G22" s="163">
        <v>1089</v>
      </c>
      <c r="H22" s="163">
        <v>486</v>
      </c>
      <c r="I22" s="164">
        <f t="shared" si="0"/>
        <v>-0.55371900826446274</v>
      </c>
      <c r="J22" s="165">
        <f t="shared" si="1"/>
        <v>-0.70634441087613298</v>
      </c>
      <c r="K22" s="164">
        <f>H22/H11</f>
        <v>8.3147278466394643E-4</v>
      </c>
      <c r="L22" s="79"/>
      <c r="M22" s="79"/>
      <c r="N22" s="162" t="s">
        <v>131</v>
      </c>
      <c r="O22" s="163">
        <v>391</v>
      </c>
      <c r="P22" s="163">
        <v>79</v>
      </c>
      <c r="Q22" s="163">
        <v>153</v>
      </c>
      <c r="R22" s="163">
        <v>384</v>
      </c>
      <c r="S22" s="163">
        <v>63</v>
      </c>
      <c r="T22" s="164">
        <f t="shared" si="2"/>
        <v>-0.8359375</v>
      </c>
      <c r="U22" s="165">
        <f t="shared" si="3"/>
        <v>-0.83887468030690537</v>
      </c>
      <c r="V22" s="164">
        <f>S22/S11</f>
        <v>4.1443005999368485E-4</v>
      </c>
    </row>
    <row r="23" spans="1:22" x14ac:dyDescent="0.25">
      <c r="B23" s="168" t="s">
        <v>145</v>
      </c>
      <c r="C23" s="169">
        <f t="shared" ref="C23:H23" si="4">C15-SUM(C16:C22)</f>
        <v>91264</v>
      </c>
      <c r="D23" s="169">
        <f t="shared" si="4"/>
        <v>25208</v>
      </c>
      <c r="E23" s="169">
        <f t="shared" si="4"/>
        <v>63624</v>
      </c>
      <c r="F23" s="169">
        <f t="shared" si="4"/>
        <v>94485</v>
      </c>
      <c r="G23" s="169">
        <f t="shared" si="4"/>
        <v>98199</v>
      </c>
      <c r="H23" s="169">
        <f t="shared" si="4"/>
        <v>111843</v>
      </c>
      <c r="I23" s="170">
        <f t="shared" si="0"/>
        <v>0.13894235175510961</v>
      </c>
      <c r="J23" s="171">
        <f t="shared" si="1"/>
        <v>0.22548869214586253</v>
      </c>
      <c r="K23" s="170">
        <f>H23/H11</f>
        <v>0.19134652398183077</v>
      </c>
      <c r="L23" s="125"/>
      <c r="M23" s="125"/>
      <c r="N23" s="168" t="s">
        <v>145</v>
      </c>
      <c r="O23" s="169">
        <f>O15-SUM(O16:O22)</f>
        <v>27583</v>
      </c>
      <c r="P23" s="169">
        <f>P15-SUM(P16:P22)</f>
        <v>18141</v>
      </c>
      <c r="Q23" s="169">
        <f>Q15-SUM(Q16:Q22)</f>
        <v>34797</v>
      </c>
      <c r="R23" s="169">
        <f>R15-SUM(R16:R22)</f>
        <v>30362</v>
      </c>
      <c r="S23" s="169">
        <f>S15-SUM(S16:S22)</f>
        <v>34310</v>
      </c>
      <c r="T23" s="170">
        <f t="shared" si="2"/>
        <v>0.13003095975232193</v>
      </c>
      <c r="U23" s="171">
        <f t="shared" si="3"/>
        <v>0.24388210129427557</v>
      </c>
      <c r="V23" s="170">
        <f>S23/S11</f>
        <v>0.22569992632354488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199935</v>
      </c>
      <c r="D25" s="176">
        <v>59985</v>
      </c>
      <c r="E25" s="176">
        <v>135673</v>
      </c>
      <c r="F25" s="176">
        <v>198300</v>
      </c>
      <c r="G25" s="176">
        <v>203132</v>
      </c>
      <c r="H25" s="176">
        <v>210914</v>
      </c>
      <c r="I25" s="177">
        <f t="shared" ref="I25:I37" si="5">IFERROR(H25/G25-1,"-")</f>
        <v>3.8310064391627208E-2</v>
      </c>
      <c r="J25" s="177">
        <f t="shared" ref="J25:J37" si="6">IFERROR(H25/C25-1,"-")</f>
        <v>5.491284667516938E-2</v>
      </c>
      <c r="K25" s="177">
        <f>H25/H25</f>
        <v>1</v>
      </c>
    </row>
    <row r="26" spans="1:22" x14ac:dyDescent="0.25">
      <c r="B26" s="157" t="s">
        <v>97</v>
      </c>
      <c r="C26" s="158">
        <v>44375</v>
      </c>
      <c r="D26" s="158">
        <v>33589</v>
      </c>
      <c r="E26" s="158">
        <v>47355</v>
      </c>
      <c r="F26" s="158">
        <v>36241</v>
      </c>
      <c r="G26" s="158">
        <v>29404</v>
      </c>
      <c r="H26" s="158">
        <v>29634</v>
      </c>
      <c r="I26" s="159">
        <f t="shared" si="5"/>
        <v>7.8220650251665802E-3</v>
      </c>
      <c r="J26" s="160">
        <f t="shared" si="6"/>
        <v>-0.33219154929577466</v>
      </c>
      <c r="K26" s="159">
        <f>H26/H25</f>
        <v>0.14050276415979973</v>
      </c>
    </row>
    <row r="27" spans="1:22" x14ac:dyDescent="0.25">
      <c r="B27" s="162" t="s">
        <v>103</v>
      </c>
      <c r="C27" s="163">
        <v>23839</v>
      </c>
      <c r="D27" s="163">
        <v>19261</v>
      </c>
      <c r="E27" s="163">
        <v>19391</v>
      </c>
      <c r="F27" s="163">
        <v>14337</v>
      </c>
      <c r="G27" s="163">
        <v>12540</v>
      </c>
      <c r="H27" s="163">
        <v>11203</v>
      </c>
      <c r="I27" s="164">
        <f t="shared" si="5"/>
        <v>-0.1066188197767145</v>
      </c>
      <c r="J27" s="165">
        <f t="shared" si="6"/>
        <v>-0.53005579093082766</v>
      </c>
      <c r="K27" s="164">
        <f>H27/H25</f>
        <v>5.3116436082953244E-2</v>
      </c>
    </row>
    <row r="28" spans="1:22" x14ac:dyDescent="0.25">
      <c r="B28" s="162" t="s">
        <v>100</v>
      </c>
      <c r="C28" s="163">
        <v>20536</v>
      </c>
      <c r="D28" s="163">
        <v>14328</v>
      </c>
      <c r="E28" s="163">
        <v>27964</v>
      </c>
      <c r="F28" s="163">
        <v>21904</v>
      </c>
      <c r="G28" s="163">
        <v>16864</v>
      </c>
      <c r="H28" s="163">
        <v>18431</v>
      </c>
      <c r="I28" s="164">
        <f t="shared" si="5"/>
        <v>9.2919829222011474E-2</v>
      </c>
      <c r="J28" s="165">
        <f t="shared" si="6"/>
        <v>-0.10250292169848074</v>
      </c>
      <c r="K28" s="164">
        <f>H28/H25</f>
        <v>8.7386328076846487E-2</v>
      </c>
    </row>
    <row r="29" spans="1:22" x14ac:dyDescent="0.25">
      <c r="B29" s="157" t="s">
        <v>107</v>
      </c>
      <c r="C29" s="158">
        <v>155560</v>
      </c>
      <c r="D29" s="158">
        <v>26396</v>
      </c>
      <c r="E29" s="158">
        <v>88318</v>
      </c>
      <c r="F29" s="158">
        <v>162059</v>
      </c>
      <c r="G29" s="158">
        <v>173728</v>
      </c>
      <c r="H29" s="158">
        <v>181280</v>
      </c>
      <c r="I29" s="159">
        <f t="shared" si="5"/>
        <v>4.3470252348498883E-2</v>
      </c>
      <c r="J29" s="160">
        <f t="shared" si="6"/>
        <v>0.1653381331961945</v>
      </c>
      <c r="K29" s="159">
        <f>H29/H25</f>
        <v>0.85949723584020032</v>
      </c>
    </row>
    <row r="30" spans="1:22" x14ac:dyDescent="0.25">
      <c r="B30" s="162" t="s">
        <v>110</v>
      </c>
      <c r="C30" s="163">
        <v>77288</v>
      </c>
      <c r="D30" s="163">
        <v>5576</v>
      </c>
      <c r="E30" s="163">
        <v>28800</v>
      </c>
      <c r="F30" s="163">
        <v>89009</v>
      </c>
      <c r="G30" s="163">
        <v>95219</v>
      </c>
      <c r="H30" s="163">
        <v>101712</v>
      </c>
      <c r="I30" s="164">
        <f t="shared" si="5"/>
        <v>6.819017212951195E-2</v>
      </c>
      <c r="J30" s="165">
        <f t="shared" si="6"/>
        <v>0.31601283511023714</v>
      </c>
      <c r="K30" s="164">
        <f>H30/H25</f>
        <v>0.4822439477701812</v>
      </c>
    </row>
    <row r="31" spans="1:22" x14ac:dyDescent="0.25">
      <c r="B31" s="162" t="s">
        <v>113</v>
      </c>
      <c r="C31" s="163">
        <v>21354</v>
      </c>
      <c r="D31" s="163">
        <v>6120</v>
      </c>
      <c r="E31" s="163">
        <v>14020</v>
      </c>
      <c r="F31" s="163">
        <v>17512</v>
      </c>
      <c r="G31" s="163">
        <v>17456</v>
      </c>
      <c r="H31" s="163">
        <v>17415</v>
      </c>
      <c r="I31" s="164">
        <f t="shared" si="5"/>
        <v>-2.3487626031164499E-3</v>
      </c>
      <c r="J31" s="165">
        <f t="shared" si="6"/>
        <v>-0.18446192750772694</v>
      </c>
      <c r="K31" s="164">
        <f>H31/H25</f>
        <v>8.256919882037228E-2</v>
      </c>
    </row>
    <row r="32" spans="1:22" x14ac:dyDescent="0.25">
      <c r="B32" s="162" t="s">
        <v>116</v>
      </c>
      <c r="C32" s="163">
        <v>6677</v>
      </c>
      <c r="D32" s="163">
        <v>2302</v>
      </c>
      <c r="E32" s="163">
        <v>6475</v>
      </c>
      <c r="F32" s="163">
        <v>7432</v>
      </c>
      <c r="G32" s="163">
        <v>8076</v>
      </c>
      <c r="H32" s="163">
        <v>6722</v>
      </c>
      <c r="I32" s="164">
        <f t="shared" si="5"/>
        <v>-0.16765725606736004</v>
      </c>
      <c r="J32" s="165">
        <f t="shared" si="6"/>
        <v>6.7395536917778109E-3</v>
      </c>
      <c r="K32" s="164">
        <f>H32/H25</f>
        <v>3.1870809903562593E-2</v>
      </c>
    </row>
    <row r="33" spans="2:11" x14ac:dyDescent="0.25">
      <c r="B33" s="162" t="s">
        <v>123</v>
      </c>
      <c r="C33" s="163">
        <v>8027</v>
      </c>
      <c r="D33" s="163">
        <v>2975</v>
      </c>
      <c r="E33" s="163">
        <v>7050</v>
      </c>
      <c r="F33" s="163">
        <v>9314</v>
      </c>
      <c r="G33" s="163">
        <v>9861</v>
      </c>
      <c r="H33" s="163">
        <v>8555</v>
      </c>
      <c r="I33" s="164">
        <f t="shared" si="5"/>
        <v>-0.13244092891187509</v>
      </c>
      <c r="J33" s="165">
        <f t="shared" si="6"/>
        <v>6.5777999252522701E-2</v>
      </c>
      <c r="K33" s="164">
        <f>H33/H25</f>
        <v>4.056155589481969E-2</v>
      </c>
    </row>
    <row r="34" spans="2:11" x14ac:dyDescent="0.25">
      <c r="B34" s="162" t="s">
        <v>119</v>
      </c>
      <c r="C34" s="163">
        <v>6664</v>
      </c>
      <c r="D34" s="163">
        <v>3231</v>
      </c>
      <c r="E34" s="163">
        <v>7356</v>
      </c>
      <c r="F34" s="163">
        <v>7162</v>
      </c>
      <c r="G34" s="163">
        <v>7924</v>
      </c>
      <c r="H34" s="163">
        <v>7845</v>
      </c>
      <c r="I34" s="164">
        <f t="shared" si="5"/>
        <v>-9.9697122665320936E-3</v>
      </c>
      <c r="J34" s="165">
        <f t="shared" si="6"/>
        <v>0.17722088835534211</v>
      </c>
      <c r="K34" s="164">
        <f>H34/H25</f>
        <v>3.7195254938031615E-2</v>
      </c>
    </row>
    <row r="35" spans="2:11" x14ac:dyDescent="0.25">
      <c r="B35" s="162" t="s">
        <v>128</v>
      </c>
      <c r="C35" s="163">
        <v>867</v>
      </c>
      <c r="D35" s="163">
        <v>12</v>
      </c>
      <c r="E35" s="163">
        <v>192</v>
      </c>
      <c r="F35" s="163">
        <v>630</v>
      </c>
      <c r="G35" s="163">
        <v>729</v>
      </c>
      <c r="H35" s="163">
        <v>653</v>
      </c>
      <c r="I35" s="164">
        <f t="shared" si="5"/>
        <v>-0.10425240054869689</v>
      </c>
      <c r="J35" s="165">
        <f t="shared" si="6"/>
        <v>-0.24682814302191469</v>
      </c>
      <c r="K35" s="164">
        <f>H35/H25</f>
        <v>3.0960486264543841E-3</v>
      </c>
    </row>
    <row r="36" spans="2:11" x14ac:dyDescent="0.25">
      <c r="B36" s="162" t="s">
        <v>131</v>
      </c>
      <c r="C36" s="163">
        <v>828</v>
      </c>
      <c r="D36" s="163">
        <v>32</v>
      </c>
      <c r="E36" s="163">
        <v>81</v>
      </c>
      <c r="F36" s="163">
        <v>337</v>
      </c>
      <c r="G36" s="163">
        <v>470</v>
      </c>
      <c r="H36" s="163">
        <v>265</v>
      </c>
      <c r="I36" s="164">
        <f t="shared" si="5"/>
        <v>-0.43617021276595747</v>
      </c>
      <c r="J36" s="165">
        <f t="shared" si="6"/>
        <v>-0.67995169082125606</v>
      </c>
      <c r="K36" s="164">
        <f>H36/H25</f>
        <v>1.2564362726039998E-3</v>
      </c>
    </row>
    <row r="37" spans="2:11" x14ac:dyDescent="0.25">
      <c r="B37" s="168" t="s">
        <v>145</v>
      </c>
      <c r="C37" s="169">
        <f t="shared" ref="C37:H37" si="7">C29-SUM(C30:C36)</f>
        <v>33855</v>
      </c>
      <c r="D37" s="169">
        <f t="shared" si="7"/>
        <v>6148</v>
      </c>
      <c r="E37" s="169">
        <f t="shared" si="7"/>
        <v>24344</v>
      </c>
      <c r="F37" s="169">
        <f t="shared" si="7"/>
        <v>30663</v>
      </c>
      <c r="G37" s="169">
        <f t="shared" si="7"/>
        <v>33993</v>
      </c>
      <c r="H37" s="169">
        <f t="shared" si="7"/>
        <v>38113</v>
      </c>
      <c r="I37" s="170">
        <f t="shared" si="5"/>
        <v>0.12120142382255161</v>
      </c>
      <c r="J37" s="171">
        <f t="shared" si="6"/>
        <v>0.12577167331265682</v>
      </c>
      <c r="K37" s="170">
        <f>H37/H25</f>
        <v>0.1807039836141745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146945</v>
      </c>
      <c r="D39" s="176">
        <v>36202</v>
      </c>
      <c r="E39" s="176">
        <v>60982</v>
      </c>
      <c r="F39" s="176">
        <v>142344</v>
      </c>
      <c r="G39" s="176">
        <v>143539</v>
      </c>
      <c r="H39" s="176">
        <v>152016</v>
      </c>
      <c r="I39" s="177">
        <f t="shared" ref="I39:I51" si="8">IFERROR(H39/G39-1,"-")</f>
        <v>5.9057120364500282E-2</v>
      </c>
      <c r="J39" s="177">
        <f t="shared" ref="J39:J51" si="9">IFERROR(H39/C39-1,"-")</f>
        <v>3.4509510361019347E-2</v>
      </c>
      <c r="K39" s="177">
        <f>H39/H39</f>
        <v>1</v>
      </c>
    </row>
    <row r="40" spans="2:11" x14ac:dyDescent="0.25">
      <c r="B40" s="157" t="s">
        <v>97</v>
      </c>
      <c r="C40" s="158">
        <v>22835</v>
      </c>
      <c r="D40" s="158">
        <v>14306</v>
      </c>
      <c r="E40" s="158">
        <v>13776</v>
      </c>
      <c r="F40" s="158">
        <v>20969</v>
      </c>
      <c r="G40" s="158">
        <v>22947</v>
      </c>
      <c r="H40" s="158">
        <v>20840</v>
      </c>
      <c r="I40" s="159">
        <f t="shared" si="8"/>
        <v>-9.1820281518281255E-2</v>
      </c>
      <c r="J40" s="160">
        <f t="shared" si="9"/>
        <v>-8.7365885701773616E-2</v>
      </c>
      <c r="K40" s="159">
        <f>H40/H39</f>
        <v>0.13709083254394275</v>
      </c>
    </row>
    <row r="41" spans="2:11" x14ac:dyDescent="0.25">
      <c r="B41" s="162" t="s">
        <v>103</v>
      </c>
      <c r="C41" s="163">
        <v>10036</v>
      </c>
      <c r="D41" s="163">
        <v>7371</v>
      </c>
      <c r="E41" s="163">
        <v>4547</v>
      </c>
      <c r="F41" s="163">
        <v>8693</v>
      </c>
      <c r="G41" s="163">
        <v>11322</v>
      </c>
      <c r="H41" s="163">
        <v>10333</v>
      </c>
      <c r="I41" s="164">
        <f t="shared" si="8"/>
        <v>-8.7352057940293215E-2</v>
      </c>
      <c r="J41" s="165">
        <f t="shared" si="9"/>
        <v>2.9593463531287334E-2</v>
      </c>
      <c r="K41" s="164">
        <f>H41/H39</f>
        <v>6.7973108093884849E-2</v>
      </c>
    </row>
    <row r="42" spans="2:11" x14ac:dyDescent="0.25">
      <c r="B42" s="162" t="s">
        <v>100</v>
      </c>
      <c r="C42" s="163">
        <v>12799</v>
      </c>
      <c r="D42" s="163">
        <v>6935</v>
      </c>
      <c r="E42" s="163">
        <v>9229</v>
      </c>
      <c r="F42" s="163">
        <v>12276</v>
      </c>
      <c r="G42" s="163">
        <v>11625</v>
      </c>
      <c r="H42" s="163">
        <v>10507</v>
      </c>
      <c r="I42" s="164">
        <f t="shared" si="8"/>
        <v>-9.6172043010752661E-2</v>
      </c>
      <c r="J42" s="165">
        <f t="shared" si="9"/>
        <v>-0.17907649035080864</v>
      </c>
      <c r="K42" s="164">
        <f>H42/H39</f>
        <v>6.9117724450057885E-2</v>
      </c>
    </row>
    <row r="43" spans="2:11" x14ac:dyDescent="0.25">
      <c r="B43" s="157" t="s">
        <v>107</v>
      </c>
      <c r="C43" s="158">
        <v>124110</v>
      </c>
      <c r="D43" s="158">
        <v>21896</v>
      </c>
      <c r="E43" s="158">
        <v>47206</v>
      </c>
      <c r="F43" s="158">
        <v>121375</v>
      </c>
      <c r="G43" s="158">
        <v>120592</v>
      </c>
      <c r="H43" s="158">
        <v>131176</v>
      </c>
      <c r="I43" s="159">
        <f t="shared" si="8"/>
        <v>8.776701605413284E-2</v>
      </c>
      <c r="J43" s="160">
        <f t="shared" si="9"/>
        <v>5.6933365562807259E-2</v>
      </c>
      <c r="K43" s="159">
        <f>H43/H39</f>
        <v>0.86290916745605728</v>
      </c>
    </row>
    <row r="44" spans="2:11" x14ac:dyDescent="0.25">
      <c r="B44" s="162" t="s">
        <v>110</v>
      </c>
      <c r="C44" s="163">
        <v>76295</v>
      </c>
      <c r="D44" s="163">
        <v>7459</v>
      </c>
      <c r="E44" s="163">
        <v>16412</v>
      </c>
      <c r="F44" s="163">
        <v>67927</v>
      </c>
      <c r="G44" s="163">
        <v>68857</v>
      </c>
      <c r="H44" s="163">
        <v>76327</v>
      </c>
      <c r="I44" s="164">
        <f t="shared" si="8"/>
        <v>0.10848570225249432</v>
      </c>
      <c r="J44" s="165">
        <f t="shared" si="9"/>
        <v>4.1942460187427422E-4</v>
      </c>
      <c r="K44" s="164">
        <f>H44/H39</f>
        <v>0.50209846331965058</v>
      </c>
    </row>
    <row r="45" spans="2:11" x14ac:dyDescent="0.25">
      <c r="B45" s="162" t="s">
        <v>113</v>
      </c>
      <c r="C45" s="163">
        <v>4259</v>
      </c>
      <c r="D45" s="163">
        <v>1465</v>
      </c>
      <c r="E45" s="163">
        <v>1557</v>
      </c>
      <c r="F45" s="163">
        <v>3350</v>
      </c>
      <c r="G45" s="163">
        <v>3774</v>
      </c>
      <c r="H45" s="163">
        <v>3779</v>
      </c>
      <c r="I45" s="164">
        <f t="shared" si="8"/>
        <v>1.3248542660306839E-3</v>
      </c>
      <c r="J45" s="165">
        <f t="shared" si="9"/>
        <v>-0.11270251232683726</v>
      </c>
      <c r="K45" s="164">
        <f>H45/H39</f>
        <v>2.4859225344700558E-2</v>
      </c>
    </row>
    <row r="46" spans="2:11" x14ac:dyDescent="0.25">
      <c r="B46" s="162" t="s">
        <v>116</v>
      </c>
      <c r="C46" s="163">
        <v>2817</v>
      </c>
      <c r="D46" s="163">
        <v>1054</v>
      </c>
      <c r="E46" s="163">
        <v>2833</v>
      </c>
      <c r="F46" s="163">
        <v>3444</v>
      </c>
      <c r="G46" s="163">
        <v>3622</v>
      </c>
      <c r="H46" s="163">
        <v>3914</v>
      </c>
      <c r="I46" s="164">
        <f t="shared" si="8"/>
        <v>8.0618442849254457E-2</v>
      </c>
      <c r="J46" s="165">
        <f t="shared" si="9"/>
        <v>0.38942137025204127</v>
      </c>
      <c r="K46" s="164">
        <f>H46/H39</f>
        <v>2.5747289758972738E-2</v>
      </c>
    </row>
    <row r="47" spans="2:11" x14ac:dyDescent="0.25">
      <c r="B47" s="162" t="s">
        <v>123</v>
      </c>
      <c r="C47" s="163">
        <v>8269</v>
      </c>
      <c r="D47" s="163">
        <v>1984</v>
      </c>
      <c r="E47" s="163">
        <v>4526</v>
      </c>
      <c r="F47" s="163">
        <v>7311</v>
      </c>
      <c r="G47" s="163">
        <v>8276</v>
      </c>
      <c r="H47" s="163">
        <v>7598</v>
      </c>
      <c r="I47" s="164">
        <f t="shared" si="8"/>
        <v>-8.1923634606089868E-2</v>
      </c>
      <c r="J47" s="165">
        <f t="shared" si="9"/>
        <v>-8.1146450598621356E-2</v>
      </c>
      <c r="K47" s="164">
        <f>H47/H39</f>
        <v>4.9981580886222503E-2</v>
      </c>
    </row>
    <row r="48" spans="2:11" x14ac:dyDescent="0.25">
      <c r="B48" s="162" t="s">
        <v>119</v>
      </c>
      <c r="C48" s="163">
        <v>3885</v>
      </c>
      <c r="D48" s="163">
        <v>1702</v>
      </c>
      <c r="E48" s="163">
        <v>2898</v>
      </c>
      <c r="F48" s="163">
        <v>3422</v>
      </c>
      <c r="G48" s="163">
        <v>4872</v>
      </c>
      <c r="H48" s="163">
        <v>4672</v>
      </c>
      <c r="I48" s="164">
        <f t="shared" si="8"/>
        <v>-4.1050903119868587E-2</v>
      </c>
      <c r="J48" s="165">
        <f t="shared" si="9"/>
        <v>0.2025740025740026</v>
      </c>
      <c r="K48" s="164">
        <f>H48/H39</f>
        <v>3.0733606988738029E-2</v>
      </c>
    </row>
    <row r="49" spans="2:11" x14ac:dyDescent="0.25">
      <c r="B49" s="162" t="s">
        <v>128</v>
      </c>
      <c r="C49" s="163">
        <v>611</v>
      </c>
      <c r="D49" s="163">
        <v>17</v>
      </c>
      <c r="E49" s="163">
        <v>760</v>
      </c>
      <c r="F49" s="163">
        <v>971</v>
      </c>
      <c r="G49" s="163">
        <v>445</v>
      </c>
      <c r="H49" s="163">
        <v>513</v>
      </c>
      <c r="I49" s="164">
        <f t="shared" si="8"/>
        <v>0.15280898876404492</v>
      </c>
      <c r="J49" s="165">
        <f t="shared" si="9"/>
        <v>-0.16039279869067102</v>
      </c>
      <c r="K49" s="164">
        <f>H49/H39</f>
        <v>3.3746447742342913E-3</v>
      </c>
    </row>
    <row r="50" spans="2:11" x14ac:dyDescent="0.25">
      <c r="B50" s="162" t="s">
        <v>131</v>
      </c>
      <c r="C50" s="163">
        <v>391</v>
      </c>
      <c r="D50" s="163">
        <v>27</v>
      </c>
      <c r="E50" s="163">
        <v>79</v>
      </c>
      <c r="F50" s="163">
        <v>153</v>
      </c>
      <c r="G50" s="163">
        <v>384</v>
      </c>
      <c r="H50" s="163">
        <v>63</v>
      </c>
      <c r="I50" s="164">
        <f t="shared" si="8"/>
        <v>-0.8359375</v>
      </c>
      <c r="J50" s="165">
        <f t="shared" si="9"/>
        <v>-0.83887468030690537</v>
      </c>
      <c r="K50" s="164">
        <f>H50/H39</f>
        <v>4.1443005999368485E-4</v>
      </c>
    </row>
    <row r="51" spans="2:11" x14ac:dyDescent="0.25">
      <c r="B51" s="168" t="s">
        <v>145</v>
      </c>
      <c r="C51" s="169">
        <f t="shared" ref="C51:H51" si="10">C43-SUM(C44:C50)</f>
        <v>27583</v>
      </c>
      <c r="D51" s="169">
        <f t="shared" si="10"/>
        <v>8188</v>
      </c>
      <c r="E51" s="169">
        <f t="shared" si="10"/>
        <v>18141</v>
      </c>
      <c r="F51" s="169">
        <f t="shared" si="10"/>
        <v>34797</v>
      </c>
      <c r="G51" s="169">
        <f t="shared" si="10"/>
        <v>30362</v>
      </c>
      <c r="H51" s="169">
        <f t="shared" si="10"/>
        <v>34310</v>
      </c>
      <c r="I51" s="170">
        <f t="shared" si="8"/>
        <v>0.13003095975232193</v>
      </c>
      <c r="J51" s="171">
        <f t="shared" si="9"/>
        <v>0.24388210129427557</v>
      </c>
      <c r="K51" s="170">
        <f>H51/H39</f>
        <v>0.22569992632354488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3880</v>
      </c>
      <c r="D53" s="176">
        <v>1171</v>
      </c>
      <c r="E53" s="176">
        <v>2524</v>
      </c>
      <c r="F53" s="176">
        <v>3626</v>
      </c>
      <c r="G53" s="176">
        <v>3264</v>
      </c>
      <c r="H53" s="176">
        <v>3498</v>
      </c>
      <c r="I53" s="177">
        <f t="shared" ref="I53:I65" si="11">IFERROR(H53/G53-1,"-")</f>
        <v>7.1691176470588314E-2</v>
      </c>
      <c r="J53" s="177">
        <f t="shared" ref="J53:J65" si="12">IFERROR(H53/C53-1,"-")</f>
        <v>-9.8453608247422664E-2</v>
      </c>
      <c r="K53" s="177">
        <f>H53/H53</f>
        <v>1</v>
      </c>
    </row>
    <row r="54" spans="2:11" x14ac:dyDescent="0.25">
      <c r="B54" s="157" t="s">
        <v>97</v>
      </c>
      <c r="C54" s="158">
        <v>1380</v>
      </c>
      <c r="D54" s="158">
        <v>974</v>
      </c>
      <c r="E54" s="158">
        <v>1027</v>
      </c>
      <c r="F54" s="158">
        <v>1196</v>
      </c>
      <c r="G54" s="158">
        <v>1321</v>
      </c>
      <c r="H54" s="158">
        <v>697</v>
      </c>
      <c r="I54" s="159">
        <f t="shared" si="11"/>
        <v>-0.47236941710825131</v>
      </c>
      <c r="J54" s="160">
        <f t="shared" si="12"/>
        <v>-0.49492753623188401</v>
      </c>
      <c r="K54" s="159">
        <f>H54/H53</f>
        <v>0.19925671812464266</v>
      </c>
    </row>
    <row r="55" spans="2:11" x14ac:dyDescent="0.25">
      <c r="B55" s="162" t="s">
        <v>103</v>
      </c>
      <c r="C55" s="163">
        <v>985</v>
      </c>
      <c r="D55" s="163">
        <v>974</v>
      </c>
      <c r="E55" s="163">
        <v>524</v>
      </c>
      <c r="F55" s="163">
        <v>864</v>
      </c>
      <c r="G55" s="163">
        <v>903</v>
      </c>
      <c r="H55" s="163">
        <v>386</v>
      </c>
      <c r="I55" s="164">
        <f t="shared" si="11"/>
        <v>-0.57253599114064224</v>
      </c>
      <c r="J55" s="165">
        <f t="shared" si="12"/>
        <v>-0.60812182741116749</v>
      </c>
      <c r="K55" s="164">
        <f>H55/H53</f>
        <v>0.11034877072612921</v>
      </c>
    </row>
    <row r="56" spans="2:11" x14ac:dyDescent="0.25">
      <c r="B56" s="162" t="s">
        <v>100</v>
      </c>
      <c r="C56" s="163">
        <v>395</v>
      </c>
      <c r="D56" s="163">
        <v>0</v>
      </c>
      <c r="E56" s="163">
        <v>503</v>
      </c>
      <c r="F56" s="163">
        <v>332</v>
      </c>
      <c r="G56" s="163">
        <v>418</v>
      </c>
      <c r="H56" s="163">
        <v>311</v>
      </c>
      <c r="I56" s="164">
        <f t="shared" si="11"/>
        <v>-0.25598086124401909</v>
      </c>
      <c r="J56" s="165">
        <f t="shared" si="12"/>
        <v>-0.21265822784810129</v>
      </c>
      <c r="K56" s="164">
        <f>H56/H53</f>
        <v>8.8907947398513432E-2</v>
      </c>
    </row>
    <row r="57" spans="2:11" x14ac:dyDescent="0.25">
      <c r="B57" s="157" t="s">
        <v>107</v>
      </c>
      <c r="C57" s="158">
        <v>2500</v>
      </c>
      <c r="D57" s="158">
        <v>197</v>
      </c>
      <c r="E57" s="158">
        <v>1497</v>
      </c>
      <c r="F57" s="158">
        <v>2430</v>
      </c>
      <c r="G57" s="158">
        <v>1943</v>
      </c>
      <c r="H57" s="158">
        <v>2801</v>
      </c>
      <c r="I57" s="159">
        <f t="shared" si="11"/>
        <v>0.44158517756047355</v>
      </c>
      <c r="J57" s="160">
        <f t="shared" si="12"/>
        <v>0.12040000000000006</v>
      </c>
      <c r="K57" s="159">
        <f>H57/H53</f>
        <v>0.80074328187535737</v>
      </c>
    </row>
    <row r="58" spans="2:11" x14ac:dyDescent="0.25">
      <c r="B58" s="162" t="s">
        <v>110</v>
      </c>
      <c r="C58" s="163">
        <v>841</v>
      </c>
      <c r="D58" s="163">
        <v>16</v>
      </c>
      <c r="E58" s="163">
        <v>288</v>
      </c>
      <c r="F58" s="163">
        <v>895</v>
      </c>
      <c r="G58" s="163">
        <v>683</v>
      </c>
      <c r="H58" s="163">
        <v>1094</v>
      </c>
      <c r="I58" s="164">
        <f t="shared" si="11"/>
        <v>0.60175695461200585</v>
      </c>
      <c r="J58" s="165">
        <f t="shared" si="12"/>
        <v>0.300832342449465</v>
      </c>
      <c r="K58" s="164">
        <f>H58/H53</f>
        <v>0.3127501429388222</v>
      </c>
    </row>
    <row r="59" spans="2:11" x14ac:dyDescent="0.25">
      <c r="B59" s="162" t="s">
        <v>113</v>
      </c>
      <c r="C59" s="163">
        <v>512</v>
      </c>
      <c r="D59" s="163">
        <v>42</v>
      </c>
      <c r="E59" s="163">
        <v>386</v>
      </c>
      <c r="F59" s="163">
        <v>447</v>
      </c>
      <c r="G59" s="163">
        <v>296</v>
      </c>
      <c r="H59" s="163">
        <v>461</v>
      </c>
      <c r="I59" s="164">
        <f t="shared" si="11"/>
        <v>0.55743243243243246</v>
      </c>
      <c r="J59" s="165">
        <f t="shared" si="12"/>
        <v>-9.9609375E-2</v>
      </c>
      <c r="K59" s="164">
        <f>H59/H53</f>
        <v>0.13178959405374499</v>
      </c>
    </row>
    <row r="60" spans="2:11" x14ac:dyDescent="0.25">
      <c r="B60" s="162" t="s">
        <v>116</v>
      </c>
      <c r="C60" s="163">
        <v>215</v>
      </c>
      <c r="D60" s="163">
        <v>48</v>
      </c>
      <c r="E60" s="163">
        <v>230</v>
      </c>
      <c r="F60" s="163">
        <v>253</v>
      </c>
      <c r="G60" s="163">
        <v>212</v>
      </c>
      <c r="H60" s="163">
        <v>235</v>
      </c>
      <c r="I60" s="164">
        <f t="shared" si="11"/>
        <v>0.10849056603773577</v>
      </c>
      <c r="J60" s="165">
        <f t="shared" si="12"/>
        <v>9.3023255813953432E-2</v>
      </c>
      <c r="K60" s="164">
        <f>H60/H53</f>
        <v>6.7181246426529451E-2</v>
      </c>
    </row>
    <row r="61" spans="2:11" x14ac:dyDescent="0.25">
      <c r="B61" s="162" t="s">
        <v>123</v>
      </c>
      <c r="C61" s="163">
        <v>69</v>
      </c>
      <c r="D61" s="163">
        <v>35</v>
      </c>
      <c r="E61" s="163">
        <v>45</v>
      </c>
      <c r="F61" s="163">
        <v>76</v>
      </c>
      <c r="G61" s="163">
        <v>29</v>
      </c>
      <c r="H61" s="163">
        <v>106</v>
      </c>
      <c r="I61" s="164">
        <f t="shared" si="11"/>
        <v>2.6551724137931036</v>
      </c>
      <c r="J61" s="165">
        <f t="shared" si="12"/>
        <v>0.53623188405797095</v>
      </c>
      <c r="K61" s="164">
        <f>H61/H53</f>
        <v>3.0303030303030304E-2</v>
      </c>
    </row>
    <row r="62" spans="2:11" x14ac:dyDescent="0.25">
      <c r="B62" s="162" t="s">
        <v>119</v>
      </c>
      <c r="C62" s="163">
        <v>26</v>
      </c>
      <c r="D62" s="163">
        <v>16</v>
      </c>
      <c r="E62" s="163">
        <v>40</v>
      </c>
      <c r="F62" s="163">
        <v>56</v>
      </c>
      <c r="G62" s="163">
        <v>60</v>
      </c>
      <c r="H62" s="163">
        <v>40</v>
      </c>
      <c r="I62" s="164">
        <f t="shared" si="11"/>
        <v>-0.33333333333333337</v>
      </c>
      <c r="J62" s="165">
        <f t="shared" si="12"/>
        <v>0.53846153846153855</v>
      </c>
      <c r="K62" s="164">
        <f>H62/H53</f>
        <v>1.1435105774728416E-2</v>
      </c>
    </row>
    <row r="63" spans="2:11" x14ac:dyDescent="0.25">
      <c r="B63" s="162" t="s">
        <v>128</v>
      </c>
      <c r="C63" s="163">
        <v>12</v>
      </c>
      <c r="D63" s="163">
        <v>0</v>
      </c>
      <c r="E63" s="163">
        <v>3</v>
      </c>
      <c r="F63" s="163">
        <v>5</v>
      </c>
      <c r="G63" s="163">
        <v>5</v>
      </c>
      <c r="H63" s="163">
        <v>8</v>
      </c>
      <c r="I63" s="164">
        <f t="shared" si="11"/>
        <v>0.60000000000000009</v>
      </c>
      <c r="J63" s="165">
        <f t="shared" si="12"/>
        <v>-0.33333333333333337</v>
      </c>
      <c r="K63" s="164">
        <f>H63/H53</f>
        <v>2.2870211549456832E-3</v>
      </c>
    </row>
    <row r="64" spans="2:11" x14ac:dyDescent="0.25">
      <c r="B64" s="162" t="s">
        <v>131</v>
      </c>
      <c r="C64" s="163">
        <v>11</v>
      </c>
      <c r="D64" s="163">
        <v>0</v>
      </c>
      <c r="E64" s="163">
        <v>4</v>
      </c>
      <c r="F64" s="163">
        <v>2</v>
      </c>
      <c r="G64" s="163">
        <v>2</v>
      </c>
      <c r="H64" s="163">
        <v>6</v>
      </c>
      <c r="I64" s="164">
        <f t="shared" si="11"/>
        <v>2</v>
      </c>
      <c r="J64" s="165">
        <f t="shared" si="12"/>
        <v>-0.45454545454545459</v>
      </c>
      <c r="K64" s="164">
        <f>H64/H53</f>
        <v>1.7152658662092624E-3</v>
      </c>
    </row>
    <row r="65" spans="2:11" x14ac:dyDescent="0.25">
      <c r="B65" s="168" t="s">
        <v>145</v>
      </c>
      <c r="C65" s="169">
        <f t="shared" ref="C65:H65" si="13">C57-SUM(C58:C64)</f>
        <v>814</v>
      </c>
      <c r="D65" s="169">
        <f t="shared" si="13"/>
        <v>40</v>
      </c>
      <c r="E65" s="169">
        <f t="shared" si="13"/>
        <v>501</v>
      </c>
      <c r="F65" s="169">
        <f t="shared" si="13"/>
        <v>696</v>
      </c>
      <c r="G65" s="169">
        <f t="shared" si="13"/>
        <v>656</v>
      </c>
      <c r="H65" s="169">
        <f t="shared" si="13"/>
        <v>851</v>
      </c>
      <c r="I65" s="170">
        <f t="shared" si="11"/>
        <v>0.29725609756097571</v>
      </c>
      <c r="J65" s="171">
        <f t="shared" si="12"/>
        <v>4.5454545454545414E-2</v>
      </c>
      <c r="K65" s="170">
        <f>H65/H53</f>
        <v>0.24328187535734705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16702</v>
      </c>
      <c r="D67" s="176">
        <v>7226</v>
      </c>
      <c r="E67" s="176">
        <v>6786</v>
      </c>
      <c r="F67" s="176">
        <v>18865</v>
      </c>
      <c r="G67" s="176">
        <v>13528</v>
      </c>
      <c r="H67" s="176">
        <v>29179</v>
      </c>
      <c r="I67" s="177">
        <f t="shared" ref="I67:I79" si="14">IFERROR(H67/G67-1,"-")</f>
        <v>1.1569337670017741</v>
      </c>
      <c r="J67" s="177">
        <f t="shared" ref="J67:J79" si="15">IFERROR(H67/C67-1,"-")</f>
        <v>0.74703628307987069</v>
      </c>
      <c r="K67" s="177">
        <f>H67/H67</f>
        <v>1</v>
      </c>
    </row>
    <row r="68" spans="2:11" x14ac:dyDescent="0.25">
      <c r="B68" s="157" t="s">
        <v>97</v>
      </c>
      <c r="C68" s="158">
        <v>6863</v>
      </c>
      <c r="D68" s="158">
        <v>6327</v>
      </c>
      <c r="E68" s="158">
        <v>4036</v>
      </c>
      <c r="F68" s="158">
        <v>1261</v>
      </c>
      <c r="G68" s="158">
        <v>3125</v>
      </c>
      <c r="H68" s="158">
        <v>9446</v>
      </c>
      <c r="I68" s="159">
        <f t="shared" si="14"/>
        <v>2.0227200000000001</v>
      </c>
      <c r="J68" s="160">
        <f t="shared" si="15"/>
        <v>0.37636602069066005</v>
      </c>
      <c r="K68" s="159">
        <f>H68/H67</f>
        <v>0.32372596730525377</v>
      </c>
    </row>
    <row r="69" spans="2:11" x14ac:dyDescent="0.25">
      <c r="B69" s="162" t="s">
        <v>103</v>
      </c>
      <c r="C69" s="163">
        <v>3743</v>
      </c>
      <c r="D69" s="163">
        <v>2021</v>
      </c>
      <c r="E69" s="163">
        <v>3090</v>
      </c>
      <c r="F69" s="163">
        <v>510</v>
      </c>
      <c r="G69" s="163">
        <v>314</v>
      </c>
      <c r="H69" s="163">
        <v>6163</v>
      </c>
      <c r="I69" s="164">
        <f t="shared" si="14"/>
        <v>18.627388535031848</v>
      </c>
      <c r="J69" s="165">
        <f t="shared" si="15"/>
        <v>0.64654020838899284</v>
      </c>
      <c r="K69" s="164">
        <f>H69/H67</f>
        <v>0.21121354398711403</v>
      </c>
    </row>
    <row r="70" spans="2:11" x14ac:dyDescent="0.25">
      <c r="B70" s="162" t="s">
        <v>100</v>
      </c>
      <c r="C70" s="163">
        <v>3120</v>
      </c>
      <c r="D70" s="163">
        <v>4306</v>
      </c>
      <c r="E70" s="163">
        <v>946</v>
      </c>
      <c r="F70" s="163">
        <v>751</v>
      </c>
      <c r="G70" s="163">
        <v>2811</v>
      </c>
      <c r="H70" s="163">
        <v>3283</v>
      </c>
      <c r="I70" s="164">
        <f t="shared" si="14"/>
        <v>0.16791177516897893</v>
      </c>
      <c r="J70" s="165">
        <f t="shared" si="15"/>
        <v>5.224358974358978E-2</v>
      </c>
      <c r="K70" s="164">
        <f>H70/H67</f>
        <v>0.11251242331813976</v>
      </c>
    </row>
    <row r="71" spans="2:11" x14ac:dyDescent="0.25">
      <c r="B71" s="157" t="s">
        <v>107</v>
      </c>
      <c r="C71" s="158">
        <v>9839</v>
      </c>
      <c r="D71" s="158">
        <v>899</v>
      </c>
      <c r="E71" s="158">
        <v>2750</v>
      </c>
      <c r="F71" s="158">
        <v>17604</v>
      </c>
      <c r="G71" s="158">
        <v>10403</v>
      </c>
      <c r="H71" s="158">
        <v>19733</v>
      </c>
      <c r="I71" s="159">
        <f t="shared" si="14"/>
        <v>0.8968566759588581</v>
      </c>
      <c r="J71" s="160">
        <f t="shared" si="15"/>
        <v>1.0055899989836368</v>
      </c>
      <c r="K71" s="159">
        <f>H71/H67</f>
        <v>0.67627403269474617</v>
      </c>
    </row>
    <row r="72" spans="2:11" x14ac:dyDescent="0.25">
      <c r="B72" s="162" t="s">
        <v>110</v>
      </c>
      <c r="C72" s="163">
        <v>4645</v>
      </c>
      <c r="D72" s="163">
        <v>4</v>
      </c>
      <c r="E72" s="163">
        <v>88</v>
      </c>
      <c r="F72" s="163">
        <v>11526</v>
      </c>
      <c r="G72" s="163">
        <v>5253</v>
      </c>
      <c r="H72" s="163">
        <v>10695</v>
      </c>
      <c r="I72" s="164">
        <f t="shared" si="14"/>
        <v>1.0359794403198173</v>
      </c>
      <c r="J72" s="165">
        <f t="shared" si="15"/>
        <v>1.3024757804090421</v>
      </c>
      <c r="K72" s="164">
        <f>H72/H67</f>
        <v>0.36653072415093046</v>
      </c>
    </row>
    <row r="73" spans="2:11" x14ac:dyDescent="0.25">
      <c r="B73" s="162" t="s">
        <v>113</v>
      </c>
      <c r="C73" s="163">
        <v>819</v>
      </c>
      <c r="D73" s="163">
        <v>401</v>
      </c>
      <c r="E73" s="163">
        <v>96</v>
      </c>
      <c r="F73" s="163">
        <v>192</v>
      </c>
      <c r="G73" s="163">
        <v>752</v>
      </c>
      <c r="H73" s="163">
        <v>454</v>
      </c>
      <c r="I73" s="164">
        <f t="shared" si="14"/>
        <v>-0.39627659574468088</v>
      </c>
      <c r="J73" s="165">
        <f t="shared" si="15"/>
        <v>-0.44566544566544564</v>
      </c>
      <c r="K73" s="164">
        <f>H73/H67</f>
        <v>1.5559134994345249E-2</v>
      </c>
    </row>
    <row r="74" spans="2:11" x14ac:dyDescent="0.25">
      <c r="B74" s="162" t="s">
        <v>116</v>
      </c>
      <c r="C74" s="163">
        <v>1268</v>
      </c>
      <c r="D74" s="163">
        <v>30</v>
      </c>
      <c r="E74" s="163">
        <v>1080</v>
      </c>
      <c r="F74" s="163">
        <v>1870</v>
      </c>
      <c r="G74" s="163">
        <v>265</v>
      </c>
      <c r="H74" s="163">
        <v>2386</v>
      </c>
      <c r="I74" s="164">
        <f t="shared" si="14"/>
        <v>8.0037735849056606</v>
      </c>
      <c r="J74" s="165">
        <f t="shared" si="15"/>
        <v>0.88170347003154581</v>
      </c>
      <c r="K74" s="164">
        <f>H74/H67</f>
        <v>8.1771136776448816E-2</v>
      </c>
    </row>
    <row r="75" spans="2:11" x14ac:dyDescent="0.25">
      <c r="B75" s="162" t="s">
        <v>123</v>
      </c>
      <c r="C75" s="163">
        <v>122</v>
      </c>
      <c r="D75" s="163">
        <v>50</v>
      </c>
      <c r="E75" s="163">
        <v>160</v>
      </c>
      <c r="F75" s="163">
        <v>311</v>
      </c>
      <c r="G75" s="163">
        <v>425</v>
      </c>
      <c r="H75" s="163">
        <v>702</v>
      </c>
      <c r="I75" s="164">
        <f t="shared" si="14"/>
        <v>0.65176470588235302</v>
      </c>
      <c r="J75" s="165">
        <f t="shared" si="15"/>
        <v>4.7540983606557381</v>
      </c>
      <c r="K75" s="164">
        <f>H75/H67</f>
        <v>2.4058398163062475E-2</v>
      </c>
    </row>
    <row r="76" spans="2:11" x14ac:dyDescent="0.25">
      <c r="B76" s="162" t="s">
        <v>119</v>
      </c>
      <c r="C76" s="163">
        <v>192</v>
      </c>
      <c r="D76" s="163">
        <v>150</v>
      </c>
      <c r="E76" s="163">
        <v>252</v>
      </c>
      <c r="F76" s="163">
        <v>285</v>
      </c>
      <c r="G76" s="163">
        <v>122</v>
      </c>
      <c r="H76" s="163">
        <v>567</v>
      </c>
      <c r="I76" s="164">
        <f t="shared" si="14"/>
        <v>3.6475409836065573</v>
      </c>
      <c r="J76" s="165">
        <f t="shared" si="15"/>
        <v>1.953125</v>
      </c>
      <c r="K76" s="164">
        <f>H76/H67</f>
        <v>1.9431783131704308E-2</v>
      </c>
    </row>
    <row r="77" spans="2:11" x14ac:dyDescent="0.25">
      <c r="B77" s="162" t="s">
        <v>128</v>
      </c>
      <c r="C77" s="163">
        <v>31</v>
      </c>
      <c r="D77" s="163">
        <v>0</v>
      </c>
      <c r="E77" s="163">
        <v>0</v>
      </c>
      <c r="F77" s="163">
        <v>6</v>
      </c>
      <c r="G77" s="163">
        <v>5</v>
      </c>
      <c r="H77" s="163">
        <v>0</v>
      </c>
      <c r="I77" s="164">
        <f t="shared" si="14"/>
        <v>-1</v>
      </c>
      <c r="J77" s="165">
        <f t="shared" si="15"/>
        <v>-1</v>
      </c>
      <c r="K77" s="164">
        <f>H77/H67</f>
        <v>0</v>
      </c>
    </row>
    <row r="78" spans="2:11" x14ac:dyDescent="0.25">
      <c r="B78" s="162" t="s">
        <v>131</v>
      </c>
      <c r="C78" s="163">
        <v>54</v>
      </c>
      <c r="D78" s="163">
        <v>0</v>
      </c>
      <c r="E78" s="163">
        <v>0</v>
      </c>
      <c r="F78" s="163">
        <v>17</v>
      </c>
      <c r="G78" s="163">
        <v>9</v>
      </c>
      <c r="H78" s="163">
        <v>0</v>
      </c>
      <c r="I78" s="164">
        <f t="shared" si="14"/>
        <v>-1</v>
      </c>
      <c r="J78" s="165">
        <f t="shared" si="15"/>
        <v>-1</v>
      </c>
      <c r="K78" s="164">
        <f>H78/H67</f>
        <v>0</v>
      </c>
    </row>
    <row r="79" spans="2:11" x14ac:dyDescent="0.25">
      <c r="B79" s="168" t="s">
        <v>145</v>
      </c>
      <c r="C79" s="169">
        <f t="shared" ref="C79:H79" si="16">C71-SUM(C72:C78)</f>
        <v>2708</v>
      </c>
      <c r="D79" s="169">
        <f t="shared" si="16"/>
        <v>264</v>
      </c>
      <c r="E79" s="169">
        <f t="shared" si="16"/>
        <v>1074</v>
      </c>
      <c r="F79" s="169">
        <f t="shared" si="16"/>
        <v>3397</v>
      </c>
      <c r="G79" s="169">
        <f t="shared" si="16"/>
        <v>3572</v>
      </c>
      <c r="H79" s="169">
        <f t="shared" si="16"/>
        <v>4929</v>
      </c>
      <c r="I79" s="170">
        <f t="shared" si="14"/>
        <v>0.37989921612541999</v>
      </c>
      <c r="J79" s="171">
        <f t="shared" si="15"/>
        <v>0.82016248153618898</v>
      </c>
      <c r="K79" s="170">
        <f>H79/H67</f>
        <v>0.16892285547825492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88878</v>
      </c>
      <c r="D81" s="176">
        <v>23813</v>
      </c>
      <c r="E81" s="176">
        <v>55912</v>
      </c>
      <c r="F81" s="176">
        <v>75727</v>
      </c>
      <c r="G81" s="176">
        <v>86056</v>
      </c>
      <c r="H81" s="176">
        <v>102682</v>
      </c>
      <c r="I81" s="177">
        <f t="shared" ref="I81:I93" si="17">IFERROR(H81/G81-1,"-")</f>
        <v>0.19319977688946732</v>
      </c>
      <c r="J81" s="177">
        <f t="shared" ref="J81:J93" si="18">IFERROR(H81/C81-1,"-")</f>
        <v>0.15531402596818111</v>
      </c>
      <c r="K81" s="177">
        <f>H81/H81</f>
        <v>1</v>
      </c>
    </row>
    <row r="82" spans="2:11" x14ac:dyDescent="0.25">
      <c r="B82" s="157" t="s">
        <v>97</v>
      </c>
      <c r="C82" s="158">
        <v>45812</v>
      </c>
      <c r="D82" s="158">
        <v>15672</v>
      </c>
      <c r="E82" s="158">
        <v>35462</v>
      </c>
      <c r="F82" s="158">
        <v>41665</v>
      </c>
      <c r="G82" s="158">
        <v>41606</v>
      </c>
      <c r="H82" s="158">
        <v>52170</v>
      </c>
      <c r="I82" s="159">
        <f t="shared" si="17"/>
        <v>0.25390568667980573</v>
      </c>
      <c r="J82" s="160">
        <f t="shared" si="18"/>
        <v>0.13878459792194175</v>
      </c>
      <c r="K82" s="159">
        <f>H82/H81</f>
        <v>0.50807346954675603</v>
      </c>
    </row>
    <row r="83" spans="2:11" x14ac:dyDescent="0.25">
      <c r="B83" s="162" t="s">
        <v>103</v>
      </c>
      <c r="C83" s="163">
        <v>8929</v>
      </c>
      <c r="D83" s="163">
        <v>4403</v>
      </c>
      <c r="E83" s="163">
        <v>10186</v>
      </c>
      <c r="F83" s="163">
        <v>10727</v>
      </c>
      <c r="G83" s="163">
        <v>9291</v>
      </c>
      <c r="H83" s="163">
        <v>13618</v>
      </c>
      <c r="I83" s="164">
        <f t="shared" si="17"/>
        <v>0.46571951350769569</v>
      </c>
      <c r="J83" s="165">
        <f t="shared" si="18"/>
        <v>0.52514279314592893</v>
      </c>
      <c r="K83" s="164">
        <f>H83/H81</f>
        <v>0.13262304980425002</v>
      </c>
    </row>
    <row r="84" spans="2:11" x14ac:dyDescent="0.25">
      <c r="B84" s="162" t="s">
        <v>100</v>
      </c>
      <c r="C84" s="163">
        <v>36883</v>
      </c>
      <c r="D84" s="163">
        <v>11269</v>
      </c>
      <c r="E84" s="163">
        <v>25276</v>
      </c>
      <c r="F84" s="163">
        <v>30938</v>
      </c>
      <c r="G84" s="163">
        <v>32315</v>
      </c>
      <c r="H84" s="163">
        <v>38552</v>
      </c>
      <c r="I84" s="164">
        <f t="shared" si="17"/>
        <v>0.19300634380318726</v>
      </c>
      <c r="J84" s="165">
        <f t="shared" si="18"/>
        <v>4.5251199739717585E-2</v>
      </c>
      <c r="K84" s="164">
        <f>H84/H81</f>
        <v>0.37545041974250598</v>
      </c>
    </row>
    <row r="85" spans="2:11" x14ac:dyDescent="0.25">
      <c r="B85" s="157" t="s">
        <v>107</v>
      </c>
      <c r="C85" s="158">
        <v>43066</v>
      </c>
      <c r="D85" s="158">
        <v>8141</v>
      </c>
      <c r="E85" s="158">
        <v>20450</v>
      </c>
      <c r="F85" s="158">
        <v>34062</v>
      </c>
      <c r="G85" s="158">
        <v>44450</v>
      </c>
      <c r="H85" s="158">
        <v>50512</v>
      </c>
      <c r="I85" s="159">
        <f t="shared" si="17"/>
        <v>0.13637795275590547</v>
      </c>
      <c r="J85" s="160">
        <f t="shared" si="18"/>
        <v>0.17289741327265129</v>
      </c>
      <c r="K85" s="159">
        <f>H85/H81</f>
        <v>0.49192653045324397</v>
      </c>
    </row>
    <row r="86" spans="2:11" x14ac:dyDescent="0.25">
      <c r="B86" s="162" t="s">
        <v>110</v>
      </c>
      <c r="C86" s="163">
        <v>7853</v>
      </c>
      <c r="D86" s="163">
        <v>843</v>
      </c>
      <c r="E86" s="163">
        <v>1465</v>
      </c>
      <c r="F86" s="163">
        <v>8841</v>
      </c>
      <c r="G86" s="163">
        <v>11048</v>
      </c>
      <c r="H86" s="163">
        <v>12200</v>
      </c>
      <c r="I86" s="164">
        <f t="shared" si="17"/>
        <v>0.1042722664735698</v>
      </c>
      <c r="J86" s="165">
        <f t="shared" si="18"/>
        <v>0.55354641538265636</v>
      </c>
      <c r="K86" s="164">
        <f>H86/H81</f>
        <v>0.11881342396914746</v>
      </c>
    </row>
    <row r="87" spans="2:11" x14ac:dyDescent="0.25">
      <c r="B87" s="162" t="s">
        <v>113</v>
      </c>
      <c r="C87" s="163">
        <v>15144</v>
      </c>
      <c r="D87" s="163">
        <v>2462</v>
      </c>
      <c r="E87" s="163">
        <v>5372</v>
      </c>
      <c r="F87" s="163">
        <v>8998</v>
      </c>
      <c r="G87" s="163">
        <v>9535</v>
      </c>
      <c r="H87" s="163">
        <v>9567</v>
      </c>
      <c r="I87" s="164">
        <f t="shared" si="17"/>
        <v>3.3560566334556174E-3</v>
      </c>
      <c r="J87" s="165">
        <f t="shared" si="18"/>
        <v>-0.36826465927099838</v>
      </c>
      <c r="K87" s="164">
        <f>H87/H81</f>
        <v>9.3171149763347033E-2</v>
      </c>
    </row>
    <row r="88" spans="2:11" x14ac:dyDescent="0.25">
      <c r="B88" s="162" t="s">
        <v>116</v>
      </c>
      <c r="C88" s="163">
        <v>3167</v>
      </c>
      <c r="D88" s="163">
        <v>641</v>
      </c>
      <c r="E88" s="163">
        <v>2634</v>
      </c>
      <c r="F88" s="163">
        <v>2781</v>
      </c>
      <c r="G88" s="163">
        <v>4969</v>
      </c>
      <c r="H88" s="163">
        <v>6658</v>
      </c>
      <c r="I88" s="164">
        <f t="shared" si="17"/>
        <v>0.33990742604145696</v>
      </c>
      <c r="J88" s="165">
        <f t="shared" si="18"/>
        <v>1.1023050205241551</v>
      </c>
      <c r="K88" s="164">
        <f>H88/H81</f>
        <v>6.4840965310375726E-2</v>
      </c>
    </row>
    <row r="89" spans="2:11" x14ac:dyDescent="0.25">
      <c r="B89" s="162" t="s">
        <v>123</v>
      </c>
      <c r="C89" s="163">
        <v>2021</v>
      </c>
      <c r="D89" s="163">
        <v>230</v>
      </c>
      <c r="E89" s="163">
        <v>925</v>
      </c>
      <c r="F89" s="163">
        <v>1502</v>
      </c>
      <c r="G89" s="163">
        <v>2130</v>
      </c>
      <c r="H89" s="163">
        <v>2677</v>
      </c>
      <c r="I89" s="164">
        <f t="shared" si="17"/>
        <v>0.25680751173708916</v>
      </c>
      <c r="J89" s="165">
        <f t="shared" si="18"/>
        <v>0.32459178624443341</v>
      </c>
      <c r="K89" s="164">
        <f>H89/H81</f>
        <v>2.6070781636508833E-2</v>
      </c>
    </row>
    <row r="90" spans="2:11" x14ac:dyDescent="0.25">
      <c r="B90" s="162" t="s">
        <v>119</v>
      </c>
      <c r="C90" s="163">
        <v>925</v>
      </c>
      <c r="D90" s="163">
        <v>240</v>
      </c>
      <c r="E90" s="163">
        <v>874</v>
      </c>
      <c r="F90" s="163">
        <v>432</v>
      </c>
      <c r="G90" s="163">
        <v>953</v>
      </c>
      <c r="H90" s="163">
        <v>1022</v>
      </c>
      <c r="I90" s="164">
        <f t="shared" si="17"/>
        <v>7.2402938090241342E-2</v>
      </c>
      <c r="J90" s="165">
        <f t="shared" si="18"/>
        <v>0.1048648648648649</v>
      </c>
      <c r="K90" s="164">
        <f>H90/H81</f>
        <v>9.9530589587269441E-3</v>
      </c>
    </row>
    <row r="91" spans="2:11" x14ac:dyDescent="0.25">
      <c r="B91" s="162" t="s">
        <v>128</v>
      </c>
      <c r="C91" s="163">
        <v>345</v>
      </c>
      <c r="D91" s="163">
        <v>3</v>
      </c>
      <c r="E91" s="163">
        <v>150</v>
      </c>
      <c r="F91" s="163">
        <v>329</v>
      </c>
      <c r="G91" s="163">
        <v>182</v>
      </c>
      <c r="H91" s="163">
        <v>195</v>
      </c>
      <c r="I91" s="164">
        <f t="shared" si="17"/>
        <v>7.1428571428571397E-2</v>
      </c>
      <c r="J91" s="165">
        <f t="shared" si="18"/>
        <v>-0.43478260869565222</v>
      </c>
      <c r="K91" s="164">
        <f>H91/H81</f>
        <v>1.899067022457685E-3</v>
      </c>
    </row>
    <row r="92" spans="2:11" x14ac:dyDescent="0.25">
      <c r="B92" s="162" t="s">
        <v>131</v>
      </c>
      <c r="C92" s="163">
        <v>257</v>
      </c>
      <c r="D92" s="163">
        <v>23</v>
      </c>
      <c r="E92" s="163">
        <v>34</v>
      </c>
      <c r="F92" s="163">
        <v>186</v>
      </c>
      <c r="G92" s="163">
        <v>112</v>
      </c>
      <c r="H92" s="163">
        <v>81</v>
      </c>
      <c r="I92" s="164">
        <f t="shared" si="17"/>
        <v>-0.2767857142857143</v>
      </c>
      <c r="J92" s="165">
        <f t="shared" si="18"/>
        <v>-0.68482490272373542</v>
      </c>
      <c r="K92" s="164">
        <f>H92/H81</f>
        <v>7.8884322471319218E-4</v>
      </c>
    </row>
    <row r="93" spans="2:11" x14ac:dyDescent="0.25">
      <c r="B93" s="168" t="s">
        <v>145</v>
      </c>
      <c r="C93" s="169">
        <f t="shared" ref="C93:H93" si="19">C85-SUM(C86:C92)</f>
        <v>13354</v>
      </c>
      <c r="D93" s="169">
        <f t="shared" si="19"/>
        <v>3699</v>
      </c>
      <c r="E93" s="169">
        <f t="shared" si="19"/>
        <v>8996</v>
      </c>
      <c r="F93" s="169">
        <f t="shared" si="19"/>
        <v>10993</v>
      </c>
      <c r="G93" s="169">
        <f t="shared" si="19"/>
        <v>15521</v>
      </c>
      <c r="H93" s="169">
        <f t="shared" si="19"/>
        <v>18112</v>
      </c>
      <c r="I93" s="170">
        <f t="shared" si="17"/>
        <v>0.16693512015978351</v>
      </c>
      <c r="J93" s="171">
        <f t="shared" si="18"/>
        <v>0.35629773850531676</v>
      </c>
      <c r="K93" s="170">
        <f>H93/H81</f>
        <v>0.17638924056796712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4334</v>
      </c>
      <c r="D95" s="176">
        <v>2863</v>
      </c>
      <c r="E95" s="176">
        <v>3078</v>
      </c>
      <c r="F95" s="176">
        <v>4073</v>
      </c>
      <c r="G95" s="176">
        <v>4816</v>
      </c>
      <c r="H95" s="176">
        <v>3075</v>
      </c>
      <c r="I95" s="177">
        <f t="shared" ref="I95:I107" si="20">IFERROR(H95/G95-1,"-")</f>
        <v>-0.36150332225913617</v>
      </c>
      <c r="J95" s="177">
        <f t="shared" ref="J95:J107" si="21">IFERROR(H95/C95-1,"-")</f>
        <v>-0.29049377018920164</v>
      </c>
      <c r="K95" s="177">
        <f>H95/H95</f>
        <v>1</v>
      </c>
    </row>
    <row r="96" spans="2:11" x14ac:dyDescent="0.25">
      <c r="B96" s="157" t="s">
        <v>97</v>
      </c>
      <c r="C96" s="158">
        <v>3141</v>
      </c>
      <c r="D96" s="158">
        <v>2201</v>
      </c>
      <c r="E96" s="158">
        <v>1870</v>
      </c>
      <c r="F96" s="158">
        <v>2670</v>
      </c>
      <c r="G96" s="158">
        <v>3465</v>
      </c>
      <c r="H96" s="158">
        <v>1793</v>
      </c>
      <c r="I96" s="159">
        <f t="shared" si="20"/>
        <v>-0.48253968253968249</v>
      </c>
      <c r="J96" s="160">
        <f t="shared" si="21"/>
        <v>-0.42916268704234317</v>
      </c>
      <c r="K96" s="159">
        <f>H96/H95</f>
        <v>0.58308943089430898</v>
      </c>
    </row>
    <row r="97" spans="2:11" x14ac:dyDescent="0.25">
      <c r="B97" s="162" t="s">
        <v>103</v>
      </c>
      <c r="C97" s="163">
        <v>1679</v>
      </c>
      <c r="D97" s="163">
        <v>1046</v>
      </c>
      <c r="E97" s="163">
        <v>633</v>
      </c>
      <c r="F97" s="163">
        <v>1026</v>
      </c>
      <c r="G97" s="163">
        <v>1472</v>
      </c>
      <c r="H97" s="163">
        <v>178</v>
      </c>
      <c r="I97" s="164">
        <f t="shared" si="20"/>
        <v>-0.87907608695652173</v>
      </c>
      <c r="J97" s="165">
        <f t="shared" si="21"/>
        <v>-0.89398451459201911</v>
      </c>
      <c r="K97" s="164">
        <f>H97/H95</f>
        <v>5.7886178861788616E-2</v>
      </c>
    </row>
    <row r="98" spans="2:11" x14ac:dyDescent="0.25">
      <c r="B98" s="162" t="s">
        <v>100</v>
      </c>
      <c r="C98" s="163">
        <v>1462</v>
      </c>
      <c r="D98" s="163">
        <v>1155</v>
      </c>
      <c r="E98" s="163">
        <v>1237</v>
      </c>
      <c r="F98" s="163">
        <v>1644</v>
      </c>
      <c r="G98" s="163">
        <v>1993</v>
      </c>
      <c r="H98" s="163">
        <v>1615</v>
      </c>
      <c r="I98" s="164">
        <f t="shared" si="20"/>
        <v>-0.1896638233818364</v>
      </c>
      <c r="J98" s="165">
        <f t="shared" si="21"/>
        <v>0.10465116279069764</v>
      </c>
      <c r="K98" s="164">
        <f>H98/H95</f>
        <v>0.52520325203252027</v>
      </c>
    </row>
    <row r="99" spans="2:11" x14ac:dyDescent="0.25">
      <c r="B99" s="157" t="s">
        <v>107</v>
      </c>
      <c r="C99" s="158">
        <v>1193</v>
      </c>
      <c r="D99" s="158">
        <v>662</v>
      </c>
      <c r="E99" s="158">
        <v>1208</v>
      </c>
      <c r="F99" s="158">
        <v>1403</v>
      </c>
      <c r="G99" s="158">
        <v>1351</v>
      </c>
      <c r="H99" s="158">
        <v>1282</v>
      </c>
      <c r="I99" s="159">
        <f t="shared" si="20"/>
        <v>-5.1073279052553655E-2</v>
      </c>
      <c r="J99" s="160">
        <f t="shared" si="21"/>
        <v>7.4601844090528058E-2</v>
      </c>
      <c r="K99" s="159">
        <f>H99/H95</f>
        <v>0.41691056910569108</v>
      </c>
    </row>
    <row r="100" spans="2:11" x14ac:dyDescent="0.25">
      <c r="B100" s="162" t="s">
        <v>110</v>
      </c>
      <c r="C100" s="163">
        <v>91</v>
      </c>
      <c r="D100" s="163">
        <v>26</v>
      </c>
      <c r="E100" s="163">
        <v>83</v>
      </c>
      <c r="F100" s="163">
        <v>113</v>
      </c>
      <c r="G100" s="163">
        <v>164</v>
      </c>
      <c r="H100" s="163">
        <v>130</v>
      </c>
      <c r="I100" s="164">
        <f t="shared" si="20"/>
        <v>-0.20731707317073167</v>
      </c>
      <c r="J100" s="165">
        <f t="shared" si="21"/>
        <v>0.4285714285714286</v>
      </c>
      <c r="K100" s="164">
        <f>H100/H95</f>
        <v>4.2276422764227641E-2</v>
      </c>
    </row>
    <row r="101" spans="2:11" x14ac:dyDescent="0.25">
      <c r="B101" s="162" t="s">
        <v>113</v>
      </c>
      <c r="C101" s="163">
        <v>146</v>
      </c>
      <c r="D101" s="163">
        <v>90</v>
      </c>
      <c r="E101" s="163">
        <v>248</v>
      </c>
      <c r="F101" s="163">
        <v>207</v>
      </c>
      <c r="G101" s="163">
        <v>249</v>
      </c>
      <c r="H101" s="163">
        <v>212</v>
      </c>
      <c r="I101" s="164">
        <f t="shared" si="20"/>
        <v>-0.14859437751004012</v>
      </c>
      <c r="J101" s="165">
        <f t="shared" si="21"/>
        <v>0.45205479452054798</v>
      </c>
      <c r="K101" s="164">
        <f>H101/H95</f>
        <v>6.8943089430894305E-2</v>
      </c>
    </row>
    <row r="102" spans="2:11" x14ac:dyDescent="0.25">
      <c r="B102" s="162" t="s">
        <v>116</v>
      </c>
      <c r="C102" s="163">
        <v>390</v>
      </c>
      <c r="D102" s="163">
        <v>287</v>
      </c>
      <c r="E102" s="163">
        <v>434</v>
      </c>
      <c r="F102" s="163">
        <v>426</v>
      </c>
      <c r="G102" s="163">
        <v>338</v>
      </c>
      <c r="H102" s="163">
        <v>345</v>
      </c>
      <c r="I102" s="164">
        <f t="shared" si="20"/>
        <v>2.0710059171597628E-2</v>
      </c>
      <c r="J102" s="165">
        <f t="shared" si="21"/>
        <v>-0.11538461538461542</v>
      </c>
      <c r="K102" s="164">
        <f>H102/H95</f>
        <v>0.11219512195121951</v>
      </c>
    </row>
    <row r="103" spans="2:11" x14ac:dyDescent="0.25">
      <c r="B103" s="162" t="s">
        <v>123</v>
      </c>
      <c r="C103" s="163">
        <v>42</v>
      </c>
      <c r="D103" s="163">
        <v>13</v>
      </c>
      <c r="E103" s="163">
        <v>24</v>
      </c>
      <c r="F103" s="163">
        <v>111</v>
      </c>
      <c r="G103" s="163">
        <v>51</v>
      </c>
      <c r="H103" s="163">
        <v>52</v>
      </c>
      <c r="I103" s="164">
        <f t="shared" si="20"/>
        <v>1.9607843137254832E-2</v>
      </c>
      <c r="J103" s="165">
        <f t="shared" si="21"/>
        <v>0.23809523809523814</v>
      </c>
      <c r="K103" s="164">
        <f>H103/H95</f>
        <v>1.6910569105691057E-2</v>
      </c>
    </row>
    <row r="104" spans="2:11" x14ac:dyDescent="0.25">
      <c r="B104" s="162" t="s">
        <v>119</v>
      </c>
      <c r="C104" s="163">
        <v>22</v>
      </c>
      <c r="D104" s="163">
        <v>46</v>
      </c>
      <c r="E104" s="163">
        <v>41</v>
      </c>
      <c r="F104" s="163">
        <v>61</v>
      </c>
      <c r="G104" s="163">
        <v>51</v>
      </c>
      <c r="H104" s="163">
        <v>59</v>
      </c>
      <c r="I104" s="164">
        <f t="shared" si="20"/>
        <v>0.15686274509803932</v>
      </c>
      <c r="J104" s="165">
        <f t="shared" si="21"/>
        <v>1.6818181818181817</v>
      </c>
      <c r="K104" s="164">
        <f>H104/H95</f>
        <v>1.91869918699187E-2</v>
      </c>
    </row>
    <row r="105" spans="2:11" x14ac:dyDescent="0.25">
      <c r="B105" s="162" t="s">
        <v>128</v>
      </c>
      <c r="C105" s="163">
        <v>1</v>
      </c>
      <c r="D105" s="163">
        <v>1</v>
      </c>
      <c r="E105" s="163">
        <v>0</v>
      </c>
      <c r="F105" s="163">
        <v>27</v>
      </c>
      <c r="G105" s="163">
        <v>6</v>
      </c>
      <c r="H105" s="163">
        <v>4</v>
      </c>
      <c r="I105" s="164">
        <f t="shared" si="20"/>
        <v>-0.33333333333333337</v>
      </c>
      <c r="J105" s="165">
        <f t="shared" si="21"/>
        <v>3</v>
      </c>
      <c r="K105" s="164">
        <f>H105/H95</f>
        <v>1.3008130081300813E-3</v>
      </c>
    </row>
    <row r="106" spans="2:11" x14ac:dyDescent="0.25">
      <c r="B106" s="162" t="s">
        <v>131</v>
      </c>
      <c r="C106" s="163">
        <v>9</v>
      </c>
      <c r="D106" s="163">
        <v>3</v>
      </c>
      <c r="E106" s="163">
        <v>9</v>
      </c>
      <c r="F106" s="163">
        <v>5</v>
      </c>
      <c r="G106" s="163">
        <v>14</v>
      </c>
      <c r="H106" s="163">
        <v>5</v>
      </c>
      <c r="I106" s="164">
        <f t="shared" si="20"/>
        <v>-0.64285714285714279</v>
      </c>
      <c r="J106" s="165">
        <f t="shared" si="21"/>
        <v>-0.44444444444444442</v>
      </c>
      <c r="K106" s="164">
        <f>H106/H95</f>
        <v>1.6260162601626016E-3</v>
      </c>
    </row>
    <row r="107" spans="2:11" x14ac:dyDescent="0.25">
      <c r="B107" s="168" t="s">
        <v>145</v>
      </c>
      <c r="C107" s="169">
        <f t="shared" ref="C107:H107" si="22">C99-SUM(C100:C106)</f>
        <v>492</v>
      </c>
      <c r="D107" s="169">
        <f t="shared" si="22"/>
        <v>196</v>
      </c>
      <c r="E107" s="169">
        <f t="shared" si="22"/>
        <v>369</v>
      </c>
      <c r="F107" s="169">
        <f t="shared" si="22"/>
        <v>453</v>
      </c>
      <c r="G107" s="169">
        <f t="shared" si="22"/>
        <v>478</v>
      </c>
      <c r="H107" s="169">
        <f t="shared" si="22"/>
        <v>475</v>
      </c>
      <c r="I107" s="170">
        <f t="shared" si="20"/>
        <v>-6.2761506276151069E-3</v>
      </c>
      <c r="J107" s="171">
        <f t="shared" si="21"/>
        <v>-3.4552845528455278E-2</v>
      </c>
      <c r="K107" s="170">
        <f>H107/H95</f>
        <v>0.15447154471544716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16563</v>
      </c>
      <c r="D109" s="176">
        <v>12147</v>
      </c>
      <c r="E109" s="176">
        <v>15789</v>
      </c>
      <c r="F109" s="176">
        <v>23478</v>
      </c>
      <c r="G109" s="176">
        <v>23404</v>
      </c>
      <c r="H109" s="176">
        <v>25728</v>
      </c>
      <c r="I109" s="177">
        <f t="shared" ref="I109:I121" si="23">IFERROR(H109/G109-1,"-")</f>
        <v>9.9299265082891885E-2</v>
      </c>
      <c r="J109" s="177">
        <f t="shared" ref="J109:J121" si="24">IFERROR(H109/C109-1,"-")</f>
        <v>0.55334178590835004</v>
      </c>
      <c r="K109" s="177">
        <f>H109/H109</f>
        <v>1</v>
      </c>
    </row>
    <row r="110" spans="2:11" x14ac:dyDescent="0.25">
      <c r="B110" s="157" t="s">
        <v>97</v>
      </c>
      <c r="C110" s="158">
        <v>4659</v>
      </c>
      <c r="D110" s="158">
        <v>8715</v>
      </c>
      <c r="E110" s="158">
        <v>6967</v>
      </c>
      <c r="F110" s="158">
        <v>7917</v>
      </c>
      <c r="G110" s="158">
        <v>7203</v>
      </c>
      <c r="H110" s="158">
        <v>7276</v>
      </c>
      <c r="I110" s="159">
        <f t="shared" si="23"/>
        <v>1.0134666111342394E-2</v>
      </c>
      <c r="J110" s="160">
        <f t="shared" si="24"/>
        <v>0.56170852114187597</v>
      </c>
      <c r="K110" s="159">
        <f>H110/H109</f>
        <v>0.28280472636815923</v>
      </c>
    </row>
    <row r="111" spans="2:11" x14ac:dyDescent="0.25">
      <c r="B111" s="162" t="s">
        <v>103</v>
      </c>
      <c r="C111" s="163">
        <v>1902</v>
      </c>
      <c r="D111" s="163">
        <v>393</v>
      </c>
      <c r="E111" s="163">
        <v>2685</v>
      </c>
      <c r="F111" s="163">
        <v>2935</v>
      </c>
      <c r="G111" s="163">
        <v>2382</v>
      </c>
      <c r="H111" s="163">
        <v>2847</v>
      </c>
      <c r="I111" s="164">
        <f t="shared" si="23"/>
        <v>0.19521410579345089</v>
      </c>
      <c r="J111" s="165">
        <f t="shared" si="24"/>
        <v>0.49684542586750791</v>
      </c>
      <c r="K111" s="164">
        <f>H111/H109</f>
        <v>0.11065764925373134</v>
      </c>
    </row>
    <row r="112" spans="2:11" x14ac:dyDescent="0.25">
      <c r="B112" s="162" t="s">
        <v>100</v>
      </c>
      <c r="C112" s="163">
        <v>2757</v>
      </c>
      <c r="D112" s="163">
        <v>8322</v>
      </c>
      <c r="E112" s="163">
        <v>4282</v>
      </c>
      <c r="F112" s="163">
        <v>4982</v>
      </c>
      <c r="G112" s="163">
        <v>4821</v>
      </c>
      <c r="H112" s="163">
        <v>4429</v>
      </c>
      <c r="I112" s="164">
        <f t="shared" si="23"/>
        <v>-8.1310931342045256E-2</v>
      </c>
      <c r="J112" s="165">
        <f t="shared" si="24"/>
        <v>0.60645629307217996</v>
      </c>
      <c r="K112" s="164">
        <f>H112/H109</f>
        <v>0.17214707711442787</v>
      </c>
    </row>
    <row r="113" spans="2:11" x14ac:dyDescent="0.25">
      <c r="B113" s="157" t="s">
        <v>107</v>
      </c>
      <c r="C113" s="158">
        <v>11904</v>
      </c>
      <c r="D113" s="158">
        <v>3432</v>
      </c>
      <c r="E113" s="158">
        <v>8822</v>
      </c>
      <c r="F113" s="158">
        <v>15561</v>
      </c>
      <c r="G113" s="158">
        <v>16201</v>
      </c>
      <c r="H113" s="158">
        <v>18452</v>
      </c>
      <c r="I113" s="159">
        <f t="shared" si="23"/>
        <v>0.13894204061477677</v>
      </c>
      <c r="J113" s="160">
        <f t="shared" si="24"/>
        <v>0.55006720430107525</v>
      </c>
      <c r="K113" s="159">
        <f>H113/H109</f>
        <v>0.71719527363184077</v>
      </c>
    </row>
    <row r="114" spans="2:11" x14ac:dyDescent="0.25">
      <c r="B114" s="162" t="s">
        <v>110</v>
      </c>
      <c r="C114" s="163">
        <v>6650</v>
      </c>
      <c r="D114" s="163">
        <v>1098</v>
      </c>
      <c r="E114" s="163">
        <v>4186</v>
      </c>
      <c r="F114" s="163">
        <v>10586</v>
      </c>
      <c r="G114" s="163">
        <v>11111</v>
      </c>
      <c r="H114" s="163">
        <v>12278</v>
      </c>
      <c r="I114" s="164">
        <f t="shared" si="23"/>
        <v>0.10503105031050319</v>
      </c>
      <c r="J114" s="165">
        <f t="shared" si="24"/>
        <v>0.84631578947368413</v>
      </c>
      <c r="K114" s="164">
        <f>H114/H109</f>
        <v>0.47722325870646765</v>
      </c>
    </row>
    <row r="115" spans="2:11" x14ac:dyDescent="0.25">
      <c r="B115" s="162" t="s">
        <v>113</v>
      </c>
      <c r="C115" s="163">
        <v>579</v>
      </c>
      <c r="D115" s="163">
        <v>392</v>
      </c>
      <c r="E115" s="163">
        <v>486</v>
      </c>
      <c r="F115" s="163">
        <v>392</v>
      </c>
      <c r="G115" s="163">
        <v>409</v>
      </c>
      <c r="H115" s="163">
        <v>650</v>
      </c>
      <c r="I115" s="164">
        <f t="shared" si="23"/>
        <v>0.58924205378973116</v>
      </c>
      <c r="J115" s="165">
        <f t="shared" si="24"/>
        <v>0.12262521588946451</v>
      </c>
      <c r="K115" s="164">
        <f>H115/H109</f>
        <v>2.5264303482587066E-2</v>
      </c>
    </row>
    <row r="116" spans="2:11" x14ac:dyDescent="0.25">
      <c r="B116" s="162" t="s">
        <v>116</v>
      </c>
      <c r="C116" s="163">
        <v>1690</v>
      </c>
      <c r="D116" s="163">
        <v>219</v>
      </c>
      <c r="E116" s="163">
        <v>1111</v>
      </c>
      <c r="F116" s="163">
        <v>1161</v>
      </c>
      <c r="G116" s="163">
        <v>1257</v>
      </c>
      <c r="H116" s="163">
        <v>1822</v>
      </c>
      <c r="I116" s="164">
        <f t="shared" si="23"/>
        <v>0.44948289578361167</v>
      </c>
      <c r="J116" s="165">
        <f t="shared" si="24"/>
        <v>7.8106508875739555E-2</v>
      </c>
      <c r="K116" s="164">
        <f>H116/H109</f>
        <v>7.0817786069651736E-2</v>
      </c>
    </row>
    <row r="117" spans="2:11" x14ac:dyDescent="0.25">
      <c r="B117" s="162" t="s">
        <v>123</v>
      </c>
      <c r="C117" s="163">
        <v>264</v>
      </c>
      <c r="D117" s="163">
        <v>450</v>
      </c>
      <c r="E117" s="163">
        <v>559</v>
      </c>
      <c r="F117" s="163">
        <v>300</v>
      </c>
      <c r="G117" s="163">
        <v>536</v>
      </c>
      <c r="H117" s="163">
        <v>332</v>
      </c>
      <c r="I117" s="164">
        <f t="shared" si="23"/>
        <v>-0.38059701492537312</v>
      </c>
      <c r="J117" s="165">
        <f t="shared" si="24"/>
        <v>0.25757575757575757</v>
      </c>
      <c r="K117" s="164">
        <f>H117/H109</f>
        <v>1.2904228855721393E-2</v>
      </c>
    </row>
    <row r="118" spans="2:11" x14ac:dyDescent="0.25">
      <c r="B118" s="162" t="s">
        <v>119</v>
      </c>
      <c r="C118" s="163">
        <v>473</v>
      </c>
      <c r="D118" s="163">
        <v>468</v>
      </c>
      <c r="E118" s="163">
        <v>618</v>
      </c>
      <c r="F118" s="163">
        <v>420</v>
      </c>
      <c r="G118" s="163">
        <v>311</v>
      </c>
      <c r="H118" s="163">
        <v>345</v>
      </c>
      <c r="I118" s="164">
        <f t="shared" si="23"/>
        <v>0.10932475884244375</v>
      </c>
      <c r="J118" s="165">
        <f t="shared" si="24"/>
        <v>-0.2706131078224101</v>
      </c>
      <c r="K118" s="164">
        <f>H118/H109</f>
        <v>1.3409514925373135E-2</v>
      </c>
    </row>
    <row r="119" spans="2:11" x14ac:dyDescent="0.25">
      <c r="B119" s="162" t="s">
        <v>128</v>
      </c>
      <c r="C119" s="163">
        <v>24</v>
      </c>
      <c r="D119" s="163">
        <v>3</v>
      </c>
      <c r="E119" s="163">
        <v>15</v>
      </c>
      <c r="F119" s="163">
        <v>41</v>
      </c>
      <c r="G119" s="163">
        <v>17</v>
      </c>
      <c r="H119" s="163">
        <v>4</v>
      </c>
      <c r="I119" s="164">
        <f t="shared" si="23"/>
        <v>-0.76470588235294112</v>
      </c>
      <c r="J119" s="165">
        <f t="shared" si="24"/>
        <v>-0.83333333333333337</v>
      </c>
      <c r="K119" s="164">
        <f>H119/H109</f>
        <v>1.554726368159204E-4</v>
      </c>
    </row>
    <row r="120" spans="2:11" x14ac:dyDescent="0.25">
      <c r="B120" s="162" t="s">
        <v>131</v>
      </c>
      <c r="C120" s="163">
        <v>23</v>
      </c>
      <c r="D120" s="163">
        <v>0</v>
      </c>
      <c r="E120" s="163">
        <v>5</v>
      </c>
      <c r="F120" s="163">
        <v>10</v>
      </c>
      <c r="G120" s="163">
        <v>22</v>
      </c>
      <c r="H120" s="163">
        <v>9</v>
      </c>
      <c r="I120" s="164">
        <f t="shared" si="23"/>
        <v>-0.59090909090909083</v>
      </c>
      <c r="J120" s="165">
        <f t="shared" si="24"/>
        <v>-0.60869565217391308</v>
      </c>
      <c r="K120" s="164">
        <f>H120/H109</f>
        <v>3.4981343283582088E-4</v>
      </c>
    </row>
    <row r="121" spans="2:11" x14ac:dyDescent="0.25">
      <c r="B121" s="168" t="s">
        <v>145</v>
      </c>
      <c r="C121" s="169">
        <f t="shared" ref="C121:H121" si="25">C113-SUM(C114:C120)</f>
        <v>2201</v>
      </c>
      <c r="D121" s="169">
        <f t="shared" si="25"/>
        <v>802</v>
      </c>
      <c r="E121" s="169">
        <f t="shared" si="25"/>
        <v>1842</v>
      </c>
      <c r="F121" s="169">
        <f t="shared" si="25"/>
        <v>2651</v>
      </c>
      <c r="G121" s="169">
        <f t="shared" si="25"/>
        <v>2538</v>
      </c>
      <c r="H121" s="169">
        <f t="shared" si="25"/>
        <v>3012</v>
      </c>
      <c r="I121" s="170">
        <f t="shared" si="23"/>
        <v>0.18676122931442074</v>
      </c>
      <c r="J121" s="171">
        <f t="shared" si="24"/>
        <v>0.368468877782826</v>
      </c>
      <c r="K121" s="170">
        <f>H121/H109</f>
        <v>0.11707089552238806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14527</v>
      </c>
      <c r="D123" s="176">
        <v>7038</v>
      </c>
      <c r="E123" s="176">
        <v>14503</v>
      </c>
      <c r="F123" s="176">
        <v>16220</v>
      </c>
      <c r="G123" s="176">
        <v>15661</v>
      </c>
      <c r="H123" s="176">
        <v>15944</v>
      </c>
      <c r="I123" s="177">
        <f t="shared" ref="I123:I135" si="26">IFERROR(H123/G123-1,"-")</f>
        <v>1.8070365877019379E-2</v>
      </c>
      <c r="J123" s="177">
        <f t="shared" ref="J123:J135" si="27">IFERROR(H123/C123-1,"-")</f>
        <v>9.7542507055827121E-2</v>
      </c>
      <c r="K123" s="177">
        <f>H123/H123</f>
        <v>1</v>
      </c>
    </row>
    <row r="124" spans="2:11" x14ac:dyDescent="0.25">
      <c r="B124" s="157" t="s">
        <v>97</v>
      </c>
      <c r="C124" s="158">
        <v>8418</v>
      </c>
      <c r="D124" s="158">
        <v>4371</v>
      </c>
      <c r="E124" s="158">
        <v>9513</v>
      </c>
      <c r="F124" s="158">
        <v>9159</v>
      </c>
      <c r="G124" s="158">
        <v>9130</v>
      </c>
      <c r="H124" s="158">
        <v>9659</v>
      </c>
      <c r="I124" s="159">
        <f t="shared" si="26"/>
        <v>5.7940854326396396E-2</v>
      </c>
      <c r="J124" s="160">
        <f t="shared" si="27"/>
        <v>0.14742219054407224</v>
      </c>
      <c r="K124" s="159">
        <f>H124/H123</f>
        <v>0.60580782739588557</v>
      </c>
    </row>
    <row r="125" spans="2:11" x14ac:dyDescent="0.25">
      <c r="B125" s="162" t="s">
        <v>103</v>
      </c>
      <c r="C125" s="163">
        <v>5110</v>
      </c>
      <c r="D125" s="163">
        <v>1241</v>
      </c>
      <c r="E125" s="163">
        <v>4290</v>
      </c>
      <c r="F125" s="163">
        <v>5351</v>
      </c>
      <c r="G125" s="163">
        <v>4081</v>
      </c>
      <c r="H125" s="163">
        <v>5505</v>
      </c>
      <c r="I125" s="164">
        <f t="shared" si="26"/>
        <v>0.34893408478314147</v>
      </c>
      <c r="J125" s="165">
        <f t="shared" si="27"/>
        <v>7.7299412915851295E-2</v>
      </c>
      <c r="K125" s="164">
        <f>H125/H123</f>
        <v>0.34527094831911692</v>
      </c>
    </row>
    <row r="126" spans="2:11" x14ac:dyDescent="0.25">
      <c r="B126" s="162" t="s">
        <v>100</v>
      </c>
      <c r="C126" s="163">
        <v>3308</v>
      </c>
      <c r="D126" s="163">
        <v>3130</v>
      </c>
      <c r="E126" s="163">
        <v>5223</v>
      </c>
      <c r="F126" s="163">
        <v>3808</v>
      </c>
      <c r="G126" s="163">
        <v>5049</v>
      </c>
      <c r="H126" s="163">
        <v>4154</v>
      </c>
      <c r="I126" s="164">
        <f t="shared" si="26"/>
        <v>-0.17726282432164786</v>
      </c>
      <c r="J126" s="165">
        <f t="shared" si="27"/>
        <v>0.25574365175332536</v>
      </c>
      <c r="K126" s="164">
        <f>H126/H123</f>
        <v>0.2605368790767687</v>
      </c>
    </row>
    <row r="127" spans="2:11" x14ac:dyDescent="0.25">
      <c r="B127" s="157" t="s">
        <v>107</v>
      </c>
      <c r="C127" s="158">
        <v>6109</v>
      </c>
      <c r="D127" s="158">
        <v>2667</v>
      </c>
      <c r="E127" s="158">
        <v>4990</v>
      </c>
      <c r="F127" s="158">
        <v>7061</v>
      </c>
      <c r="G127" s="158">
        <v>6531</v>
      </c>
      <c r="H127" s="158">
        <v>6285</v>
      </c>
      <c r="I127" s="159">
        <f t="shared" si="26"/>
        <v>-3.7666513550757896E-2</v>
      </c>
      <c r="J127" s="160">
        <f t="shared" si="27"/>
        <v>2.8809952529055494E-2</v>
      </c>
      <c r="K127" s="159">
        <f>H127/H123</f>
        <v>0.39419217260411438</v>
      </c>
    </row>
    <row r="128" spans="2:11" x14ac:dyDescent="0.25">
      <c r="B128" s="162" t="s">
        <v>110</v>
      </c>
      <c r="C128" s="163">
        <v>547</v>
      </c>
      <c r="D128" s="163">
        <v>108</v>
      </c>
      <c r="E128" s="163">
        <v>263</v>
      </c>
      <c r="F128" s="163">
        <v>902</v>
      </c>
      <c r="G128" s="163">
        <v>1530</v>
      </c>
      <c r="H128" s="163">
        <v>591</v>
      </c>
      <c r="I128" s="164">
        <f t="shared" si="26"/>
        <v>-0.61372549019607847</v>
      </c>
      <c r="J128" s="165">
        <f t="shared" si="27"/>
        <v>8.0438756855575777E-2</v>
      </c>
      <c r="K128" s="164">
        <f>H128/H123</f>
        <v>3.7067235323632715E-2</v>
      </c>
    </row>
    <row r="129" spans="2:11" x14ac:dyDescent="0.25">
      <c r="B129" s="162" t="s">
        <v>113</v>
      </c>
      <c r="C129" s="163">
        <v>418</v>
      </c>
      <c r="D129" s="163">
        <v>178</v>
      </c>
      <c r="E129" s="163">
        <v>419</v>
      </c>
      <c r="F129" s="163">
        <v>619</v>
      </c>
      <c r="G129" s="163">
        <v>620</v>
      </c>
      <c r="H129" s="163">
        <v>689</v>
      </c>
      <c r="I129" s="164">
        <f t="shared" si="26"/>
        <v>0.1112903225806452</v>
      </c>
      <c r="J129" s="165">
        <f t="shared" si="27"/>
        <v>0.64832535885167464</v>
      </c>
      <c r="K129" s="164">
        <f>H129/H123</f>
        <v>4.3213748118414448E-2</v>
      </c>
    </row>
    <row r="130" spans="2:11" x14ac:dyDescent="0.25">
      <c r="B130" s="162" t="s">
        <v>116</v>
      </c>
      <c r="C130" s="163">
        <v>647</v>
      </c>
      <c r="D130" s="163">
        <v>179</v>
      </c>
      <c r="E130" s="163">
        <v>900</v>
      </c>
      <c r="F130" s="163">
        <v>921</v>
      </c>
      <c r="G130" s="163">
        <v>878</v>
      </c>
      <c r="H130" s="163">
        <v>1102</v>
      </c>
      <c r="I130" s="164">
        <f t="shared" si="26"/>
        <v>0.25512528473804097</v>
      </c>
      <c r="J130" s="165">
        <f t="shared" si="27"/>
        <v>0.70324574961360131</v>
      </c>
      <c r="K130" s="164">
        <f>H130/H123</f>
        <v>6.9116909182137476E-2</v>
      </c>
    </row>
    <row r="131" spans="2:11" x14ac:dyDescent="0.25">
      <c r="B131" s="162" t="s">
        <v>123</v>
      </c>
      <c r="C131" s="163">
        <v>121</v>
      </c>
      <c r="D131" s="163">
        <v>48</v>
      </c>
      <c r="E131" s="163">
        <v>109</v>
      </c>
      <c r="F131" s="163">
        <v>375</v>
      </c>
      <c r="G131" s="163">
        <v>245</v>
      </c>
      <c r="H131" s="163">
        <v>210</v>
      </c>
      <c r="I131" s="164">
        <f t="shared" si="26"/>
        <v>-0.1428571428571429</v>
      </c>
      <c r="J131" s="165">
        <f t="shared" si="27"/>
        <v>0.73553719008264462</v>
      </c>
      <c r="K131" s="164">
        <f>H131/H123</f>
        <v>1.3171098845960863E-2</v>
      </c>
    </row>
    <row r="132" spans="2:11" x14ac:dyDescent="0.25">
      <c r="B132" s="162" t="s">
        <v>119</v>
      </c>
      <c r="C132" s="163">
        <v>86</v>
      </c>
      <c r="D132" s="163">
        <v>51</v>
      </c>
      <c r="E132" s="163">
        <v>110</v>
      </c>
      <c r="F132" s="163">
        <v>194</v>
      </c>
      <c r="G132" s="163">
        <v>130</v>
      </c>
      <c r="H132" s="163">
        <v>122</v>
      </c>
      <c r="I132" s="164">
        <f t="shared" si="26"/>
        <v>-6.1538461538461542E-2</v>
      </c>
      <c r="J132" s="165">
        <f t="shared" si="27"/>
        <v>0.41860465116279078</v>
      </c>
      <c r="K132" s="164">
        <f>H132/H123</f>
        <v>7.6517812343201205E-3</v>
      </c>
    </row>
    <row r="133" spans="2:11" x14ac:dyDescent="0.25">
      <c r="B133" s="162" t="s">
        <v>128</v>
      </c>
      <c r="C133" s="163">
        <v>40</v>
      </c>
      <c r="D133" s="163">
        <v>7</v>
      </c>
      <c r="E133" s="163">
        <v>22</v>
      </c>
      <c r="F133" s="163">
        <v>26</v>
      </c>
      <c r="G133" s="163">
        <v>33</v>
      </c>
      <c r="H133" s="163">
        <v>23</v>
      </c>
      <c r="I133" s="164">
        <f t="shared" si="26"/>
        <v>-0.30303030303030298</v>
      </c>
      <c r="J133" s="165">
        <f t="shared" si="27"/>
        <v>-0.42500000000000004</v>
      </c>
      <c r="K133" s="164">
        <f>H133/H123</f>
        <v>1.4425489212242851E-3</v>
      </c>
    </row>
    <row r="134" spans="2:11" x14ac:dyDescent="0.25">
      <c r="B134" s="162" t="s">
        <v>131</v>
      </c>
      <c r="C134" s="163">
        <v>36</v>
      </c>
      <c r="D134" s="163">
        <v>15</v>
      </c>
      <c r="E134" s="163">
        <v>28</v>
      </c>
      <c r="F134" s="163">
        <v>15</v>
      </c>
      <c r="G134" s="163">
        <v>34</v>
      </c>
      <c r="H134" s="163">
        <v>38</v>
      </c>
      <c r="I134" s="164">
        <f t="shared" si="26"/>
        <v>0.11764705882352944</v>
      </c>
      <c r="J134" s="165">
        <f t="shared" si="27"/>
        <v>5.555555555555558E-2</v>
      </c>
      <c r="K134" s="164">
        <f>H134/H123</f>
        <v>2.3833416959357753E-3</v>
      </c>
    </row>
    <row r="135" spans="2:11" x14ac:dyDescent="0.25">
      <c r="B135" s="168" t="s">
        <v>145</v>
      </c>
      <c r="C135" s="169">
        <f t="shared" ref="C135:H135" si="28">C127-SUM(C128:C134)</f>
        <v>4214</v>
      </c>
      <c r="D135" s="169">
        <f t="shared" si="28"/>
        <v>2081</v>
      </c>
      <c r="E135" s="169">
        <f t="shared" si="28"/>
        <v>3139</v>
      </c>
      <c r="F135" s="169">
        <f t="shared" si="28"/>
        <v>4009</v>
      </c>
      <c r="G135" s="169">
        <f t="shared" si="28"/>
        <v>3061</v>
      </c>
      <c r="H135" s="169">
        <f t="shared" si="28"/>
        <v>3510</v>
      </c>
      <c r="I135" s="170">
        <f t="shared" si="26"/>
        <v>0.14668409016661221</v>
      </c>
      <c r="J135" s="171">
        <f t="shared" si="27"/>
        <v>-0.16706217370669196</v>
      </c>
      <c r="K135" s="170">
        <f>H135/H123</f>
        <v>0.22014550928248872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29468</v>
      </c>
      <c r="D137" s="176">
        <v>14777</v>
      </c>
      <c r="E137" s="176">
        <v>20044</v>
      </c>
      <c r="F137" s="176">
        <v>29629</v>
      </c>
      <c r="G137" s="176">
        <v>30619</v>
      </c>
      <c r="H137" s="176">
        <v>30242</v>
      </c>
      <c r="I137" s="177">
        <f t="shared" ref="I137:I149" si="29">IFERROR(H137/G137-1,"-")</f>
        <v>-1.2312616349325567E-2</v>
      </c>
      <c r="J137" s="177">
        <f t="shared" ref="J137:J149" si="30">IFERROR(H137/C137-1,"-")</f>
        <v>2.626577982896694E-2</v>
      </c>
      <c r="K137" s="177">
        <f>H137/H137</f>
        <v>1</v>
      </c>
    </row>
    <row r="138" spans="2:11" x14ac:dyDescent="0.25">
      <c r="B138" s="157" t="s">
        <v>97</v>
      </c>
      <c r="C138" s="158">
        <v>7598</v>
      </c>
      <c r="D138" s="158">
        <v>8676</v>
      </c>
      <c r="E138" s="158">
        <v>9101</v>
      </c>
      <c r="F138" s="158">
        <v>5891</v>
      </c>
      <c r="G138" s="158">
        <v>4575</v>
      </c>
      <c r="H138" s="158">
        <v>5232</v>
      </c>
      <c r="I138" s="159">
        <f t="shared" si="29"/>
        <v>0.14360655737704908</v>
      </c>
      <c r="J138" s="160">
        <f t="shared" si="30"/>
        <v>-0.31139773624638067</v>
      </c>
      <c r="K138" s="159">
        <f>H138/H137</f>
        <v>0.17300443092388071</v>
      </c>
    </row>
    <row r="139" spans="2:11" x14ac:dyDescent="0.25">
      <c r="B139" s="162" t="s">
        <v>103</v>
      </c>
      <c r="C139" s="163">
        <v>4646</v>
      </c>
      <c r="D139" s="163">
        <v>6419</v>
      </c>
      <c r="E139" s="163">
        <v>6186</v>
      </c>
      <c r="F139" s="163">
        <v>4323</v>
      </c>
      <c r="G139" s="163">
        <v>2833</v>
      </c>
      <c r="H139" s="163">
        <v>3337</v>
      </c>
      <c r="I139" s="164">
        <f t="shared" si="29"/>
        <v>0.1779032827391458</v>
      </c>
      <c r="J139" s="165">
        <f t="shared" si="30"/>
        <v>-0.28174773999139047</v>
      </c>
      <c r="K139" s="164">
        <f>H139/H137</f>
        <v>0.11034323126777329</v>
      </c>
    </row>
    <row r="140" spans="2:11" x14ac:dyDescent="0.25">
      <c r="B140" s="162" t="s">
        <v>100</v>
      </c>
      <c r="C140" s="163">
        <v>2952</v>
      </c>
      <c r="D140" s="163">
        <v>2257</v>
      </c>
      <c r="E140" s="163">
        <v>2915</v>
      </c>
      <c r="F140" s="163">
        <v>1568</v>
      </c>
      <c r="G140" s="163">
        <v>1742</v>
      </c>
      <c r="H140" s="163">
        <v>1895</v>
      </c>
      <c r="I140" s="164">
        <f t="shared" si="29"/>
        <v>8.7830080367393704E-2</v>
      </c>
      <c r="J140" s="165">
        <f t="shared" si="30"/>
        <v>-0.35806233062330628</v>
      </c>
      <c r="K140" s="164">
        <f>H140/H137</f>
        <v>6.2661199656107405E-2</v>
      </c>
    </row>
    <row r="141" spans="2:11" x14ac:dyDescent="0.25">
      <c r="B141" s="157" t="s">
        <v>107</v>
      </c>
      <c r="C141" s="158">
        <v>21870</v>
      </c>
      <c r="D141" s="158">
        <v>6101</v>
      </c>
      <c r="E141" s="158">
        <v>10943</v>
      </c>
      <c r="F141" s="158">
        <v>23738</v>
      </c>
      <c r="G141" s="158">
        <v>26044</v>
      </c>
      <c r="H141" s="158">
        <v>25010</v>
      </c>
      <c r="I141" s="159">
        <f t="shared" si="29"/>
        <v>-3.9702042696974305E-2</v>
      </c>
      <c r="J141" s="160">
        <f t="shared" si="30"/>
        <v>0.14357567443987196</v>
      </c>
      <c r="K141" s="159">
        <f>H141/H137</f>
        <v>0.82699556907611926</v>
      </c>
    </row>
    <row r="142" spans="2:11" x14ac:dyDescent="0.25">
      <c r="B142" s="162" t="s">
        <v>110</v>
      </c>
      <c r="C142" s="163">
        <v>12457</v>
      </c>
      <c r="D142" s="163">
        <v>409</v>
      </c>
      <c r="E142" s="163">
        <v>3062</v>
      </c>
      <c r="F142" s="163">
        <v>11844</v>
      </c>
      <c r="G142" s="163">
        <v>12404</v>
      </c>
      <c r="H142" s="163">
        <v>12629</v>
      </c>
      <c r="I142" s="164">
        <f t="shared" si="29"/>
        <v>1.8139309900032208E-2</v>
      </c>
      <c r="J142" s="165">
        <f t="shared" si="30"/>
        <v>1.3807497792405865E-2</v>
      </c>
      <c r="K142" s="164">
        <f>H142/H137</f>
        <v>0.41759804245750942</v>
      </c>
    </row>
    <row r="143" spans="2:11" x14ac:dyDescent="0.25">
      <c r="B143" s="162" t="s">
        <v>113</v>
      </c>
      <c r="C143" s="163">
        <v>1376</v>
      </c>
      <c r="D143" s="163">
        <v>1086</v>
      </c>
      <c r="E143" s="163">
        <v>1046</v>
      </c>
      <c r="F143" s="163">
        <v>1339</v>
      </c>
      <c r="G143" s="163">
        <v>2035</v>
      </c>
      <c r="H143" s="163">
        <v>1564</v>
      </c>
      <c r="I143" s="164">
        <f t="shared" si="29"/>
        <v>-0.23144963144963149</v>
      </c>
      <c r="J143" s="165">
        <f t="shared" si="30"/>
        <v>0.13662790697674421</v>
      </c>
      <c r="K143" s="164">
        <f>H143/H137</f>
        <v>5.1716156338866476E-2</v>
      </c>
    </row>
    <row r="144" spans="2:11" x14ac:dyDescent="0.25">
      <c r="B144" s="162" t="s">
        <v>116</v>
      </c>
      <c r="C144" s="163">
        <v>2492</v>
      </c>
      <c r="D144" s="163">
        <v>985</v>
      </c>
      <c r="E144" s="163">
        <v>1980</v>
      </c>
      <c r="F144" s="163">
        <v>2939</v>
      </c>
      <c r="G144" s="163">
        <v>2723</v>
      </c>
      <c r="H144" s="163">
        <v>2640</v>
      </c>
      <c r="I144" s="164">
        <f t="shared" si="29"/>
        <v>-3.0481087036356991E-2</v>
      </c>
      <c r="J144" s="165">
        <f t="shared" si="30"/>
        <v>5.9390048154092989E-2</v>
      </c>
      <c r="K144" s="164">
        <f>H144/H137</f>
        <v>8.7295813768930627E-2</v>
      </c>
    </row>
    <row r="145" spans="2:11" x14ac:dyDescent="0.25">
      <c r="B145" s="162" t="s">
        <v>123</v>
      </c>
      <c r="C145" s="163">
        <v>490</v>
      </c>
      <c r="D145" s="163">
        <v>206</v>
      </c>
      <c r="E145" s="163">
        <v>196</v>
      </c>
      <c r="F145" s="163">
        <v>1378</v>
      </c>
      <c r="G145" s="163">
        <v>1377</v>
      </c>
      <c r="H145" s="163">
        <v>678</v>
      </c>
      <c r="I145" s="164">
        <f t="shared" si="29"/>
        <v>-0.50762527233115473</v>
      </c>
      <c r="J145" s="165">
        <f t="shared" si="30"/>
        <v>0.38367346938775504</v>
      </c>
      <c r="K145" s="164">
        <f>H145/H137</f>
        <v>2.2419152172475365E-2</v>
      </c>
    </row>
    <row r="146" spans="2:11" x14ac:dyDescent="0.25">
      <c r="B146" s="162" t="s">
        <v>119</v>
      </c>
      <c r="C146" s="163">
        <v>493</v>
      </c>
      <c r="D146" s="163">
        <v>573</v>
      </c>
      <c r="E146" s="163">
        <v>664</v>
      </c>
      <c r="F146" s="163">
        <v>380</v>
      </c>
      <c r="G146" s="163">
        <v>683</v>
      </c>
      <c r="H146" s="163">
        <v>623</v>
      </c>
      <c r="I146" s="164">
        <f t="shared" si="29"/>
        <v>-8.7847730600292828E-2</v>
      </c>
      <c r="J146" s="165">
        <f t="shared" si="30"/>
        <v>0.26369168356997963</v>
      </c>
      <c r="K146" s="164">
        <f>H146/H137</f>
        <v>2.0600489385622645E-2</v>
      </c>
    </row>
    <row r="147" spans="2:11" x14ac:dyDescent="0.25">
      <c r="B147" s="162" t="s">
        <v>128</v>
      </c>
      <c r="C147" s="163">
        <v>44</v>
      </c>
      <c r="D147" s="163">
        <v>3</v>
      </c>
      <c r="E147" s="163">
        <v>6</v>
      </c>
      <c r="F147" s="163">
        <v>40</v>
      </c>
      <c r="G147" s="163">
        <v>15</v>
      </c>
      <c r="H147" s="163">
        <v>25</v>
      </c>
      <c r="I147" s="164">
        <f t="shared" si="29"/>
        <v>0.66666666666666674</v>
      </c>
      <c r="J147" s="165">
        <f t="shared" si="30"/>
        <v>-0.43181818181818177</v>
      </c>
      <c r="K147" s="164">
        <f>H147/H137</f>
        <v>8.2666490311487332E-4</v>
      </c>
    </row>
    <row r="148" spans="2:11" x14ac:dyDescent="0.25">
      <c r="B148" s="162" t="s">
        <v>131</v>
      </c>
      <c r="C148" s="163">
        <v>32</v>
      </c>
      <c r="D148" s="163">
        <v>3</v>
      </c>
      <c r="E148" s="163">
        <v>0</v>
      </c>
      <c r="F148" s="163">
        <v>19</v>
      </c>
      <c r="G148" s="163">
        <v>36</v>
      </c>
      <c r="H148" s="163">
        <v>3</v>
      </c>
      <c r="I148" s="164">
        <f t="shared" si="29"/>
        <v>-0.91666666666666663</v>
      </c>
      <c r="J148" s="165">
        <f t="shared" si="30"/>
        <v>-0.90625</v>
      </c>
      <c r="K148" s="164">
        <f>H148/H137</f>
        <v>9.9199788373784803E-5</v>
      </c>
    </row>
    <row r="149" spans="2:11" x14ac:dyDescent="0.25">
      <c r="B149" s="168" t="s">
        <v>145</v>
      </c>
      <c r="C149" s="169">
        <f t="shared" ref="C149:H149" si="31">C141-SUM(C142:C148)</f>
        <v>4486</v>
      </c>
      <c r="D149" s="169">
        <f t="shared" si="31"/>
        <v>2836</v>
      </c>
      <c r="E149" s="169">
        <f t="shared" si="31"/>
        <v>3989</v>
      </c>
      <c r="F149" s="169">
        <f t="shared" si="31"/>
        <v>5799</v>
      </c>
      <c r="G149" s="169">
        <f t="shared" si="31"/>
        <v>6771</v>
      </c>
      <c r="H149" s="169">
        <f t="shared" si="31"/>
        <v>6848</v>
      </c>
      <c r="I149" s="170">
        <f t="shared" si="29"/>
        <v>1.1372027765470305E-2</v>
      </c>
      <c r="J149" s="171">
        <f t="shared" si="30"/>
        <v>0.52652697280428007</v>
      </c>
      <c r="K149" s="170">
        <f>H149/H137</f>
        <v>0.2264400502612261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13614</v>
      </c>
      <c r="D151" s="176">
        <v>4727</v>
      </c>
      <c r="E151" s="176">
        <v>8229</v>
      </c>
      <c r="F151" s="176">
        <v>11913</v>
      </c>
      <c r="G151" s="176">
        <v>12459</v>
      </c>
      <c r="H151" s="176">
        <v>11227</v>
      </c>
      <c r="I151" s="177">
        <f t="shared" ref="I151:I163" si="32">IFERROR(H151/G151-1,"-")</f>
        <v>-9.8884340637290347E-2</v>
      </c>
      <c r="J151" s="177">
        <f t="shared" ref="J151:J163" si="33">IFERROR(H151/C151-1,"-")</f>
        <v>-0.1753342147789041</v>
      </c>
      <c r="K151" s="177">
        <f>H151/H151</f>
        <v>1</v>
      </c>
    </row>
    <row r="152" spans="2:11" x14ac:dyDescent="0.25">
      <c r="B152" s="157" t="s">
        <v>97</v>
      </c>
      <c r="C152" s="158">
        <v>6867</v>
      </c>
      <c r="D152" s="158">
        <v>2900</v>
      </c>
      <c r="E152" s="158">
        <v>4608</v>
      </c>
      <c r="F152" s="158">
        <v>6399</v>
      </c>
      <c r="G152" s="158">
        <v>7080</v>
      </c>
      <c r="H152" s="158">
        <v>4661</v>
      </c>
      <c r="I152" s="159">
        <f t="shared" si="32"/>
        <v>-0.34166666666666667</v>
      </c>
      <c r="J152" s="160">
        <f t="shared" si="33"/>
        <v>-0.32124654143002762</v>
      </c>
      <c r="K152" s="159">
        <f>H152/H151</f>
        <v>0.41515988242629376</v>
      </c>
    </row>
    <row r="153" spans="2:11" x14ac:dyDescent="0.25">
      <c r="B153" s="162" t="s">
        <v>103</v>
      </c>
      <c r="C153" s="163">
        <v>4480</v>
      </c>
      <c r="D153" s="163">
        <v>1654</v>
      </c>
      <c r="E153" s="163">
        <v>2722</v>
      </c>
      <c r="F153" s="163">
        <v>4606</v>
      </c>
      <c r="G153" s="163">
        <v>5492</v>
      </c>
      <c r="H153" s="163">
        <v>2543</v>
      </c>
      <c r="I153" s="164">
        <f t="shared" si="32"/>
        <v>-0.53696285506190822</v>
      </c>
      <c r="J153" s="165">
        <f t="shared" si="33"/>
        <v>-0.43236607142857142</v>
      </c>
      <c r="K153" s="164">
        <f>H153/H151</f>
        <v>0.22650752649861941</v>
      </c>
    </row>
    <row r="154" spans="2:11" x14ac:dyDescent="0.25">
      <c r="B154" s="162" t="s">
        <v>100</v>
      </c>
      <c r="C154" s="163">
        <v>2387</v>
      </c>
      <c r="D154" s="163">
        <v>1246</v>
      </c>
      <c r="E154" s="163">
        <v>1886</v>
      </c>
      <c r="F154" s="163">
        <v>1793</v>
      </c>
      <c r="G154" s="163">
        <v>1588</v>
      </c>
      <c r="H154" s="163">
        <v>2118</v>
      </c>
      <c r="I154" s="164">
        <f t="shared" si="32"/>
        <v>0.33375314861460947</v>
      </c>
      <c r="J154" s="165">
        <f t="shared" si="33"/>
        <v>-0.1126937578550482</v>
      </c>
      <c r="K154" s="164">
        <f>H154/H151</f>
        <v>0.18865235592767435</v>
      </c>
    </row>
    <row r="155" spans="2:11" x14ac:dyDescent="0.25">
      <c r="B155" s="157" t="s">
        <v>107</v>
      </c>
      <c r="C155" s="158">
        <v>6747</v>
      </c>
      <c r="D155" s="158">
        <v>1827</v>
      </c>
      <c r="E155" s="158">
        <v>3621</v>
      </c>
      <c r="F155" s="158">
        <v>5514</v>
      </c>
      <c r="G155" s="158">
        <v>5379</v>
      </c>
      <c r="H155" s="158">
        <v>6566</v>
      </c>
      <c r="I155" s="159">
        <f t="shared" si="32"/>
        <v>0.2206729875441531</v>
      </c>
      <c r="J155" s="160">
        <f t="shared" si="33"/>
        <v>-2.6826737809396817E-2</v>
      </c>
      <c r="K155" s="159">
        <f>H155/H151</f>
        <v>0.58484011757370624</v>
      </c>
    </row>
    <row r="156" spans="2:11" x14ac:dyDescent="0.25">
      <c r="B156" s="162" t="s">
        <v>110</v>
      </c>
      <c r="C156" s="163">
        <v>1623</v>
      </c>
      <c r="D156" s="163">
        <v>71</v>
      </c>
      <c r="E156" s="163">
        <v>404</v>
      </c>
      <c r="F156" s="163">
        <v>2033</v>
      </c>
      <c r="G156" s="163">
        <v>1670</v>
      </c>
      <c r="H156" s="163">
        <v>1791</v>
      </c>
      <c r="I156" s="164">
        <f t="shared" si="32"/>
        <v>7.2455089820359309E-2</v>
      </c>
      <c r="J156" s="165">
        <f t="shared" si="33"/>
        <v>0.10351201478743066</v>
      </c>
      <c r="K156" s="164">
        <f>H156/H151</f>
        <v>0.15952614233544135</v>
      </c>
    </row>
    <row r="157" spans="2:11" x14ac:dyDescent="0.25">
      <c r="B157" s="162" t="s">
        <v>113</v>
      </c>
      <c r="C157" s="163">
        <v>1336</v>
      </c>
      <c r="D157" s="163">
        <v>193</v>
      </c>
      <c r="E157" s="163">
        <v>615</v>
      </c>
      <c r="F157" s="163">
        <v>732</v>
      </c>
      <c r="G157" s="163">
        <v>772</v>
      </c>
      <c r="H157" s="163">
        <v>751</v>
      </c>
      <c r="I157" s="164">
        <f t="shared" si="32"/>
        <v>-2.7202072538860089E-2</v>
      </c>
      <c r="J157" s="165">
        <f t="shared" si="33"/>
        <v>-0.43787425149700598</v>
      </c>
      <c r="K157" s="164">
        <f>H157/H151</f>
        <v>6.6892313173599352E-2</v>
      </c>
    </row>
    <row r="158" spans="2:11" x14ac:dyDescent="0.25">
      <c r="B158" s="162" t="s">
        <v>116</v>
      </c>
      <c r="C158" s="163">
        <v>1614</v>
      </c>
      <c r="D158" s="163">
        <v>206</v>
      </c>
      <c r="E158" s="163">
        <v>736</v>
      </c>
      <c r="F158" s="163">
        <v>883</v>
      </c>
      <c r="G158" s="163">
        <v>1126</v>
      </c>
      <c r="H158" s="163">
        <v>1446</v>
      </c>
      <c r="I158" s="164">
        <f t="shared" si="32"/>
        <v>0.2841918294849024</v>
      </c>
      <c r="J158" s="165">
        <f t="shared" si="33"/>
        <v>-0.10408921933085502</v>
      </c>
      <c r="K158" s="164">
        <f>H158/H151</f>
        <v>0.12879665093079185</v>
      </c>
    </row>
    <row r="159" spans="2:11" x14ac:dyDescent="0.25">
      <c r="B159" s="162" t="s">
        <v>123</v>
      </c>
      <c r="C159" s="163">
        <v>131</v>
      </c>
      <c r="D159" s="163">
        <v>33</v>
      </c>
      <c r="E159" s="163">
        <v>107</v>
      </c>
      <c r="F159" s="163">
        <v>142</v>
      </c>
      <c r="G159" s="163">
        <v>162</v>
      </c>
      <c r="H159" s="163">
        <v>229</v>
      </c>
      <c r="I159" s="164">
        <f t="shared" si="32"/>
        <v>0.41358024691358031</v>
      </c>
      <c r="J159" s="165">
        <f t="shared" si="33"/>
        <v>0.74809160305343503</v>
      </c>
      <c r="K159" s="164">
        <f>H159/H151</f>
        <v>2.0397256613520976E-2</v>
      </c>
    </row>
    <row r="160" spans="2:11" x14ac:dyDescent="0.25">
      <c r="B160" s="162" t="s">
        <v>119</v>
      </c>
      <c r="C160" s="163">
        <v>458</v>
      </c>
      <c r="D160" s="163">
        <v>365</v>
      </c>
      <c r="E160" s="163">
        <v>520</v>
      </c>
      <c r="F160" s="163">
        <v>677</v>
      </c>
      <c r="G160" s="163">
        <v>389</v>
      </c>
      <c r="H160" s="163">
        <v>640</v>
      </c>
      <c r="I160" s="164">
        <f t="shared" si="32"/>
        <v>0.64524421593830339</v>
      </c>
      <c r="J160" s="165">
        <f t="shared" si="33"/>
        <v>0.39737991266375539</v>
      </c>
      <c r="K160" s="164">
        <f>H160/H151</f>
        <v>5.70054333303643E-2</v>
      </c>
    </row>
    <row r="161" spans="2:11" x14ac:dyDescent="0.25">
      <c r="B161" s="162" t="s">
        <v>128</v>
      </c>
      <c r="C161" s="163">
        <v>14</v>
      </c>
      <c r="D161" s="163">
        <v>5</v>
      </c>
      <c r="E161" s="163">
        <v>9</v>
      </c>
      <c r="F161" s="163">
        <v>12</v>
      </c>
      <c r="G161" s="163">
        <v>7</v>
      </c>
      <c r="H161" s="163">
        <v>10</v>
      </c>
      <c r="I161" s="164">
        <f t="shared" si="32"/>
        <v>0.4285714285714286</v>
      </c>
      <c r="J161" s="165">
        <f t="shared" si="33"/>
        <v>-0.2857142857142857</v>
      </c>
      <c r="K161" s="164">
        <f>H161/H151</f>
        <v>8.9070989578694218E-4</v>
      </c>
    </row>
    <row r="162" spans="2:11" x14ac:dyDescent="0.25">
      <c r="B162" s="162" t="s">
        <v>131</v>
      </c>
      <c r="C162" s="163">
        <v>14</v>
      </c>
      <c r="D162" s="163">
        <v>0</v>
      </c>
      <c r="E162" s="163">
        <v>1</v>
      </c>
      <c r="F162" s="163">
        <v>8</v>
      </c>
      <c r="G162" s="163">
        <v>6</v>
      </c>
      <c r="H162" s="163">
        <v>16</v>
      </c>
      <c r="I162" s="164">
        <f t="shared" si="32"/>
        <v>1.6666666666666665</v>
      </c>
      <c r="J162" s="165">
        <f t="shared" si="33"/>
        <v>0.14285714285714279</v>
      </c>
      <c r="K162" s="164">
        <f>H162/H151</f>
        <v>1.4251358332591074E-3</v>
      </c>
    </row>
    <row r="163" spans="2:11" x14ac:dyDescent="0.25">
      <c r="B163" s="168" t="s">
        <v>145</v>
      </c>
      <c r="C163" s="169">
        <f t="shared" ref="C163:H163" si="34">C155-SUM(C156:C162)</f>
        <v>1557</v>
      </c>
      <c r="D163" s="169">
        <f t="shared" si="34"/>
        <v>954</v>
      </c>
      <c r="E163" s="169">
        <f t="shared" si="34"/>
        <v>1229</v>
      </c>
      <c r="F163" s="169">
        <f t="shared" si="34"/>
        <v>1027</v>
      </c>
      <c r="G163" s="169">
        <f t="shared" si="34"/>
        <v>1247</v>
      </c>
      <c r="H163" s="169">
        <f t="shared" si="34"/>
        <v>1683</v>
      </c>
      <c r="I163" s="170">
        <f t="shared" si="32"/>
        <v>0.34963913392141133</v>
      </c>
      <c r="J163" s="171">
        <f t="shared" si="33"/>
        <v>8.092485549132955E-2</v>
      </c>
      <c r="K163" s="170">
        <f>H163/H151</f>
        <v>0.14990647546094238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57EED-FF18-40B1-BFDC-992C5C3B2DF0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45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3238821</v>
      </c>
      <c r="D9" s="176">
        <v>3238788</v>
      </c>
      <c r="E9" s="176">
        <v>1201306</v>
      </c>
      <c r="F9" s="176">
        <v>3101117</v>
      </c>
      <c r="G9" s="176">
        <v>3425135</v>
      </c>
      <c r="H9" s="176">
        <v>3660664</v>
      </c>
      <c r="I9" s="177">
        <f>IFERROR(H9/G9-1,"-")</f>
        <v>6.8764880800318728E-2</v>
      </c>
      <c r="J9" s="177">
        <f>IFERROR(H9/D9-1,"-")</f>
        <v>0.13025736787958953</v>
      </c>
      <c r="K9" s="176">
        <f>H9-G9</f>
        <v>235529</v>
      </c>
      <c r="L9" s="176">
        <f>H9-D9</f>
        <v>421876</v>
      </c>
      <c r="M9" s="177">
        <f t="shared" ref="M9:M21" si="0">H9/H$9</f>
        <v>1</v>
      </c>
      <c r="P9" s="154" t="s">
        <v>68</v>
      </c>
      <c r="Q9" s="176">
        <v>875252</v>
      </c>
      <c r="R9" s="176">
        <v>873555</v>
      </c>
      <c r="S9" s="176">
        <v>280080</v>
      </c>
      <c r="T9" s="176">
        <v>810745</v>
      </c>
      <c r="U9" s="176">
        <v>867527</v>
      </c>
      <c r="V9" s="176">
        <v>922227</v>
      </c>
      <c r="W9" s="177">
        <f>IFERROR(V9/U9-1,"-")</f>
        <v>6.3052792593198737E-2</v>
      </c>
      <c r="X9" s="177">
        <f>IFERROR(V9/R9-1,"-")</f>
        <v>5.5717155760083736E-2</v>
      </c>
      <c r="Y9" s="176">
        <f>V9-U9</f>
        <v>54700</v>
      </c>
      <c r="Z9" s="176">
        <f>V9-R9</f>
        <v>48672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723268</v>
      </c>
      <c r="D10" s="158">
        <v>728767</v>
      </c>
      <c r="E10" s="158">
        <v>282431</v>
      </c>
      <c r="F10" s="158">
        <v>705987</v>
      </c>
      <c r="G10" s="158">
        <v>728517</v>
      </c>
      <c r="H10" s="158">
        <v>733514</v>
      </c>
      <c r="I10" s="160">
        <f>IFERROR(H10/G10-1,"-")</f>
        <v>6.8591398690764915E-3</v>
      </c>
      <c r="J10" s="159">
        <f t="shared" ref="J10:J21" si="2">IFERROR(H10/D10-1,"-")</f>
        <v>6.5137417034526468E-3</v>
      </c>
      <c r="K10" s="158">
        <f t="shared" ref="K10:K20" si="3">H10-G10</f>
        <v>4997</v>
      </c>
      <c r="L10" s="158">
        <f t="shared" ref="L10:L21" si="4">H10-D10</f>
        <v>4747</v>
      </c>
      <c r="M10" s="159">
        <f t="shared" si="0"/>
        <v>0.20037730859756592</v>
      </c>
      <c r="P10" s="157" t="s">
        <v>97</v>
      </c>
      <c r="Q10" s="158">
        <v>94018</v>
      </c>
      <c r="R10" s="158">
        <v>91760</v>
      </c>
      <c r="S10" s="158">
        <v>27117</v>
      </c>
      <c r="T10" s="158">
        <v>89466</v>
      </c>
      <c r="U10" s="158">
        <v>83652</v>
      </c>
      <c r="V10" s="158">
        <v>80352</v>
      </c>
      <c r="W10" s="160">
        <f>IFERROR(V10/U10-1,"-")</f>
        <v>-3.9449146463921947E-2</v>
      </c>
      <c r="X10" s="159">
        <f t="shared" ref="X10:X21" si="5">IFERROR(V10/R10-1,"-")</f>
        <v>-0.12432432432432428</v>
      </c>
      <c r="Y10" s="157">
        <f t="shared" ref="Y10:Y20" si="6">V10-U10</f>
        <v>-3300</v>
      </c>
      <c r="Z10" s="158">
        <f t="shared" ref="Z10:Z21" si="7">V10-R10</f>
        <v>-11408</v>
      </c>
      <c r="AA10" s="159">
        <f t="shared" si="1"/>
        <v>8.712822331161417E-2</v>
      </c>
    </row>
    <row r="11" spans="1:27" x14ac:dyDescent="0.25">
      <c r="A11" s="161" t="s">
        <v>100</v>
      </c>
      <c r="B11" s="162" t="s">
        <v>103</v>
      </c>
      <c r="C11" s="163">
        <v>297609</v>
      </c>
      <c r="D11" s="163">
        <v>291675</v>
      </c>
      <c r="E11" s="163">
        <v>119440</v>
      </c>
      <c r="F11" s="163">
        <v>304356</v>
      </c>
      <c r="G11" s="163">
        <v>303113</v>
      </c>
      <c r="H11" s="163">
        <v>296727</v>
      </c>
      <c r="I11" s="165">
        <f>IFERROR(H11/G11-1,"-")</f>
        <v>-2.1068050529010618E-2</v>
      </c>
      <c r="J11" s="164">
        <f t="shared" si="2"/>
        <v>1.7320647981486248E-2</v>
      </c>
      <c r="K11" s="163">
        <f t="shared" si="3"/>
        <v>-6386</v>
      </c>
      <c r="L11" s="163">
        <f t="shared" si="4"/>
        <v>5052</v>
      </c>
      <c r="M11" s="164">
        <f t="shared" si="0"/>
        <v>8.1058245170821469E-2</v>
      </c>
      <c r="P11" s="162" t="s">
        <v>103</v>
      </c>
      <c r="Q11" s="163">
        <v>30093</v>
      </c>
      <c r="R11" s="163">
        <v>37857</v>
      </c>
      <c r="S11" s="163">
        <v>12043</v>
      </c>
      <c r="T11" s="163">
        <v>37477</v>
      </c>
      <c r="U11" s="163">
        <v>37381</v>
      </c>
      <c r="V11" s="163">
        <v>36773</v>
      </c>
      <c r="W11" s="165">
        <f>IFERROR(V11/U11-1,"-")</f>
        <v>-1.626494743318796E-2</v>
      </c>
      <c r="X11" s="164">
        <f t="shared" si="5"/>
        <v>-2.8634070317246518E-2</v>
      </c>
      <c r="Y11" s="162">
        <f t="shared" si="6"/>
        <v>-608</v>
      </c>
      <c r="Z11" s="163">
        <f t="shared" si="7"/>
        <v>-1084</v>
      </c>
      <c r="AA11" s="164">
        <f>V11/V$9</f>
        <v>3.9874130772575518E-2</v>
      </c>
    </row>
    <row r="12" spans="1:27" x14ac:dyDescent="0.25">
      <c r="A12" s="1"/>
      <c r="B12" s="162" t="s">
        <v>100</v>
      </c>
      <c r="C12" s="163">
        <v>425659</v>
      </c>
      <c r="D12" s="163">
        <v>437092</v>
      </c>
      <c r="E12" s="163">
        <v>162991</v>
      </c>
      <c r="F12" s="163">
        <v>401631</v>
      </c>
      <c r="G12" s="163">
        <v>425404</v>
      </c>
      <c r="H12" s="163">
        <v>436787</v>
      </c>
      <c r="I12" s="165">
        <f>IFERROR(H12/G12-1,"-")</f>
        <v>2.6758093482901035E-2</v>
      </c>
      <c r="J12" s="164">
        <f t="shared" si="2"/>
        <v>-6.9779359951682718E-4</v>
      </c>
      <c r="K12" s="163">
        <f t="shared" si="3"/>
        <v>11383</v>
      </c>
      <c r="L12" s="163">
        <f t="shared" si="4"/>
        <v>-305</v>
      </c>
      <c r="M12" s="164">
        <f t="shared" si="0"/>
        <v>0.11931906342674443</v>
      </c>
      <c r="P12" s="162" t="s">
        <v>100</v>
      </c>
      <c r="Q12" s="163">
        <v>63925</v>
      </c>
      <c r="R12" s="163">
        <v>53903</v>
      </c>
      <c r="S12" s="163">
        <v>15074</v>
      </c>
      <c r="T12" s="163">
        <v>51989</v>
      </c>
      <c r="U12" s="163">
        <v>46271</v>
      </c>
      <c r="V12" s="163">
        <v>43579</v>
      </c>
      <c r="W12" s="165">
        <f>IFERROR(V12/U12-1,"-")</f>
        <v>-5.8178988999589398E-2</v>
      </c>
      <c r="X12" s="164">
        <f t="shared" si="5"/>
        <v>-0.19152922842884446</v>
      </c>
      <c r="Y12" s="162">
        <f t="shared" si="6"/>
        <v>-2692</v>
      </c>
      <c r="Z12" s="163">
        <f t="shared" si="7"/>
        <v>-10324</v>
      </c>
      <c r="AA12" s="164">
        <f t="shared" si="1"/>
        <v>4.7254092539038652E-2</v>
      </c>
    </row>
    <row r="13" spans="1:27" s="56" customFormat="1" x14ac:dyDescent="0.25">
      <c r="B13" s="157" t="s">
        <v>107</v>
      </c>
      <c r="C13" s="158">
        <v>2515553</v>
      </c>
      <c r="D13" s="158">
        <v>2510021</v>
      </c>
      <c r="E13" s="158">
        <v>918875</v>
      </c>
      <c r="F13" s="158">
        <v>2395130</v>
      </c>
      <c r="G13" s="158">
        <v>2696618</v>
      </c>
      <c r="H13" s="158">
        <v>2927150</v>
      </c>
      <c r="I13" s="160">
        <f>IFERROR(H13/G13-1,"-")</f>
        <v>8.5489305493028578E-2</v>
      </c>
      <c r="J13" s="159">
        <f t="shared" si="2"/>
        <v>0.16618546219334429</v>
      </c>
      <c r="K13" s="158">
        <f t="shared" si="3"/>
        <v>230532</v>
      </c>
      <c r="L13" s="158">
        <f t="shared" si="4"/>
        <v>417129</v>
      </c>
      <c r="M13" s="159">
        <f t="shared" si="0"/>
        <v>0.79962269140243414</v>
      </c>
      <c r="P13" s="157" t="s">
        <v>107</v>
      </c>
      <c r="Q13" s="158">
        <v>781234</v>
      </c>
      <c r="R13" s="158">
        <v>781795</v>
      </c>
      <c r="S13" s="158">
        <v>252963</v>
      </c>
      <c r="T13" s="158">
        <v>721279</v>
      </c>
      <c r="U13" s="158">
        <v>783875</v>
      </c>
      <c r="V13" s="158">
        <v>841875</v>
      </c>
      <c r="W13" s="160">
        <f>IFERROR(V13/U13-1,"-")</f>
        <v>7.3991388933184465E-2</v>
      </c>
      <c r="X13" s="159">
        <f t="shared" si="5"/>
        <v>7.6848790283897905E-2</v>
      </c>
      <c r="Y13" s="157">
        <f t="shared" si="6"/>
        <v>58000</v>
      </c>
      <c r="Z13" s="158">
        <f t="shared" si="7"/>
        <v>60080</v>
      </c>
      <c r="AA13" s="159">
        <f t="shared" si="1"/>
        <v>0.91287177668838582</v>
      </c>
    </row>
    <row r="14" spans="1:27" s="56" customFormat="1" x14ac:dyDescent="0.25">
      <c r="B14" s="162" t="s">
        <v>110</v>
      </c>
      <c r="C14" s="163">
        <v>1113710</v>
      </c>
      <c r="D14" s="163">
        <v>1164042</v>
      </c>
      <c r="E14" s="163">
        <v>358332</v>
      </c>
      <c r="F14" s="163">
        <v>1108237</v>
      </c>
      <c r="G14" s="163">
        <v>1263474</v>
      </c>
      <c r="H14" s="163">
        <v>1384240</v>
      </c>
      <c r="I14" s="165">
        <f t="shared" ref="I14:I21" si="8">IFERROR(H14/G14-1,"-")</f>
        <v>9.5582497146755596E-2</v>
      </c>
      <c r="J14" s="164">
        <f t="shared" si="2"/>
        <v>0.18916671391582085</v>
      </c>
      <c r="K14" s="163">
        <f t="shared" si="3"/>
        <v>120766</v>
      </c>
      <c r="L14" s="163">
        <f t="shared" si="4"/>
        <v>220198</v>
      </c>
      <c r="M14" s="164">
        <f t="shared" si="0"/>
        <v>0.37813904799784959</v>
      </c>
      <c r="P14" s="162" t="s">
        <v>110</v>
      </c>
      <c r="Q14" s="163">
        <v>408319</v>
      </c>
      <c r="R14" s="163">
        <v>435758</v>
      </c>
      <c r="S14" s="163">
        <v>112269</v>
      </c>
      <c r="T14" s="163">
        <v>372000</v>
      </c>
      <c r="U14" s="163">
        <v>414624</v>
      </c>
      <c r="V14" s="163">
        <v>456197</v>
      </c>
      <c r="W14" s="165">
        <f t="shared" ref="W14:W21" si="9">IFERROR(V14/U14-1,"-")</f>
        <v>0.10026674770394384</v>
      </c>
      <c r="X14" s="164">
        <f t="shared" si="5"/>
        <v>4.6904474501902493E-2</v>
      </c>
      <c r="Y14" s="162">
        <f t="shared" si="6"/>
        <v>41573</v>
      </c>
      <c r="Z14" s="163">
        <f t="shared" si="7"/>
        <v>20439</v>
      </c>
      <c r="AA14" s="164">
        <f t="shared" si="1"/>
        <v>0.49466888304072643</v>
      </c>
    </row>
    <row r="15" spans="1:27" x14ac:dyDescent="0.25">
      <c r="A15" s="1"/>
      <c r="B15" s="162" t="s">
        <v>113</v>
      </c>
      <c r="C15" s="163">
        <v>377725</v>
      </c>
      <c r="D15" s="163">
        <v>323112</v>
      </c>
      <c r="E15" s="163">
        <v>120099</v>
      </c>
      <c r="F15" s="163">
        <v>238248</v>
      </c>
      <c r="G15" s="163">
        <v>272331</v>
      </c>
      <c r="H15" s="163">
        <v>285987</v>
      </c>
      <c r="I15" s="165">
        <f t="shared" si="8"/>
        <v>5.0144860482280729E-2</v>
      </c>
      <c r="J15" s="164">
        <f t="shared" si="2"/>
        <v>-0.11489823961969847</v>
      </c>
      <c r="K15" s="163">
        <f t="shared" si="3"/>
        <v>13656</v>
      </c>
      <c r="L15" s="163">
        <f t="shared" si="4"/>
        <v>-37125</v>
      </c>
      <c r="M15" s="164">
        <f t="shared" si="0"/>
        <v>7.8124351210600046E-2</v>
      </c>
      <c r="P15" s="162" t="s">
        <v>113</v>
      </c>
      <c r="Q15" s="163">
        <v>48844</v>
      </c>
      <c r="R15" s="163">
        <v>35055</v>
      </c>
      <c r="S15" s="163">
        <v>12836</v>
      </c>
      <c r="T15" s="163">
        <v>23718</v>
      </c>
      <c r="U15" s="163">
        <v>28477</v>
      </c>
      <c r="V15" s="163">
        <v>27922</v>
      </c>
      <c r="W15" s="165">
        <f t="shared" si="9"/>
        <v>-1.948941250834002E-2</v>
      </c>
      <c r="X15" s="164">
        <f t="shared" si="5"/>
        <v>-0.20348024532876907</v>
      </c>
      <c r="Y15" s="162">
        <f t="shared" si="6"/>
        <v>-555</v>
      </c>
      <c r="Z15" s="163">
        <f t="shared" si="7"/>
        <v>-7133</v>
      </c>
      <c r="AA15" s="164">
        <f t="shared" si="1"/>
        <v>3.0276710614631757E-2</v>
      </c>
    </row>
    <row r="16" spans="1:27" x14ac:dyDescent="0.25">
      <c r="A16" s="1"/>
      <c r="B16" s="162" t="s">
        <v>116</v>
      </c>
      <c r="C16" s="163">
        <v>112897</v>
      </c>
      <c r="D16" s="163">
        <v>115531</v>
      </c>
      <c r="E16" s="163">
        <v>44488</v>
      </c>
      <c r="F16" s="163">
        <v>129000</v>
      </c>
      <c r="G16" s="163">
        <v>145584</v>
      </c>
      <c r="H16" s="163">
        <v>158873</v>
      </c>
      <c r="I16" s="165">
        <f t="shared" si="8"/>
        <v>9.1280635234641139E-2</v>
      </c>
      <c r="J16" s="164">
        <f t="shared" si="2"/>
        <v>0.37515472037808029</v>
      </c>
      <c r="K16" s="163">
        <f t="shared" si="3"/>
        <v>13289</v>
      </c>
      <c r="L16" s="163">
        <f t="shared" si="4"/>
        <v>43342</v>
      </c>
      <c r="M16" s="164">
        <f t="shared" si="0"/>
        <v>4.3400049827025916E-2</v>
      </c>
      <c r="P16" s="162" t="s">
        <v>116</v>
      </c>
      <c r="Q16" s="163">
        <v>16860</v>
      </c>
      <c r="R16" s="163">
        <v>16919</v>
      </c>
      <c r="S16" s="163">
        <v>6753</v>
      </c>
      <c r="T16" s="163">
        <v>18022</v>
      </c>
      <c r="U16" s="163">
        <v>19870</v>
      </c>
      <c r="V16" s="163">
        <v>20175</v>
      </c>
      <c r="W16" s="165">
        <f t="shared" si="9"/>
        <v>1.5349773527931543E-2</v>
      </c>
      <c r="X16" s="164">
        <f t="shared" si="5"/>
        <v>0.19244636207813692</v>
      </c>
      <c r="Y16" s="162">
        <f t="shared" si="6"/>
        <v>305</v>
      </c>
      <c r="Z16" s="163">
        <f t="shared" si="7"/>
        <v>3256</v>
      </c>
      <c r="AA16" s="164">
        <f t="shared" si="1"/>
        <v>2.1876392688567999E-2</v>
      </c>
    </row>
    <row r="17" spans="1:27" x14ac:dyDescent="0.25">
      <c r="A17" s="1"/>
      <c r="B17" s="162" t="s">
        <v>123</v>
      </c>
      <c r="C17" s="163">
        <v>101290</v>
      </c>
      <c r="D17" s="163">
        <v>94586</v>
      </c>
      <c r="E17" s="163">
        <v>35677</v>
      </c>
      <c r="F17" s="163">
        <v>119177</v>
      </c>
      <c r="G17" s="163">
        <v>108600</v>
      </c>
      <c r="H17" s="163">
        <v>116652</v>
      </c>
      <c r="I17" s="165">
        <f t="shared" si="8"/>
        <v>7.4143646408839858E-2</v>
      </c>
      <c r="J17" s="164">
        <f t="shared" si="2"/>
        <v>0.23329033895079609</v>
      </c>
      <c r="K17" s="163">
        <f t="shared" si="3"/>
        <v>8052</v>
      </c>
      <c r="L17" s="163">
        <f t="shared" si="4"/>
        <v>22066</v>
      </c>
      <c r="M17" s="164">
        <f t="shared" si="0"/>
        <v>3.1866349929958064E-2</v>
      </c>
      <c r="P17" s="162" t="s">
        <v>123</v>
      </c>
      <c r="Q17" s="163">
        <v>38738</v>
      </c>
      <c r="R17" s="163">
        <v>37910</v>
      </c>
      <c r="S17" s="163">
        <v>11942</v>
      </c>
      <c r="T17" s="163">
        <v>40266</v>
      </c>
      <c r="U17" s="163">
        <v>36322</v>
      </c>
      <c r="V17" s="163">
        <v>38855</v>
      </c>
      <c r="W17" s="165">
        <f t="shared" si="9"/>
        <v>6.9737349264908266E-2</v>
      </c>
      <c r="X17" s="164">
        <f t="shared" si="5"/>
        <v>2.4927459773147032E-2</v>
      </c>
      <c r="Y17" s="162">
        <f t="shared" si="6"/>
        <v>2533</v>
      </c>
      <c r="Z17" s="163">
        <f t="shared" si="7"/>
        <v>945</v>
      </c>
      <c r="AA17" s="164">
        <f t="shared" si="1"/>
        <v>4.2131709438131826E-2</v>
      </c>
    </row>
    <row r="18" spans="1:27" x14ac:dyDescent="0.25">
      <c r="A18" s="1"/>
      <c r="B18" s="162" t="s">
        <v>119</v>
      </c>
      <c r="C18" s="163">
        <v>90377</v>
      </c>
      <c r="D18" s="163">
        <v>88780</v>
      </c>
      <c r="E18" s="163">
        <v>39325</v>
      </c>
      <c r="F18" s="163">
        <v>95518</v>
      </c>
      <c r="G18" s="163">
        <v>97831</v>
      </c>
      <c r="H18" s="163">
        <v>103939</v>
      </c>
      <c r="I18" s="165">
        <f t="shared" si="8"/>
        <v>6.2434197749179798E-2</v>
      </c>
      <c r="J18" s="164">
        <f t="shared" si="2"/>
        <v>0.17074791619734175</v>
      </c>
      <c r="K18" s="163">
        <f t="shared" si="3"/>
        <v>6108</v>
      </c>
      <c r="L18" s="163">
        <f t="shared" si="4"/>
        <v>15159</v>
      </c>
      <c r="M18" s="164">
        <f t="shared" si="0"/>
        <v>2.8393482712425942E-2</v>
      </c>
      <c r="P18" s="162" t="s">
        <v>119</v>
      </c>
      <c r="Q18" s="163">
        <v>27855</v>
      </c>
      <c r="R18" s="163">
        <v>26154</v>
      </c>
      <c r="S18" s="163">
        <v>10520</v>
      </c>
      <c r="T18" s="163">
        <v>24068</v>
      </c>
      <c r="U18" s="163">
        <v>28121</v>
      </c>
      <c r="V18" s="163">
        <v>29784</v>
      </c>
      <c r="W18" s="165">
        <f t="shared" si="9"/>
        <v>5.913729952704383E-2</v>
      </c>
      <c r="X18" s="164">
        <f t="shared" si="5"/>
        <v>0.1387933012158753</v>
      </c>
      <c r="Y18" s="162">
        <f t="shared" si="6"/>
        <v>1663</v>
      </c>
      <c r="Z18" s="163">
        <f t="shared" si="7"/>
        <v>3630</v>
      </c>
      <c r="AA18" s="164">
        <f t="shared" si="1"/>
        <v>3.2295736299197485E-2</v>
      </c>
    </row>
    <row r="19" spans="1:27" x14ac:dyDescent="0.25">
      <c r="A19" s="161" t="s">
        <v>144</v>
      </c>
      <c r="B19" s="162" t="s">
        <v>128</v>
      </c>
      <c r="C19" s="163">
        <v>43841</v>
      </c>
      <c r="D19" s="163">
        <v>49684</v>
      </c>
      <c r="E19" s="163">
        <v>28470</v>
      </c>
      <c r="F19" s="163">
        <v>36629</v>
      </c>
      <c r="G19" s="163">
        <v>45110</v>
      </c>
      <c r="H19" s="163">
        <v>40753</v>
      </c>
      <c r="I19" s="165">
        <f t="shared" si="8"/>
        <v>-9.6586122810906727E-2</v>
      </c>
      <c r="J19" s="164">
        <f t="shared" si="2"/>
        <v>-0.17975605828838259</v>
      </c>
      <c r="K19" s="163">
        <f t="shared" si="3"/>
        <v>-4357</v>
      </c>
      <c r="L19" s="163">
        <f t="shared" si="4"/>
        <v>-8931</v>
      </c>
      <c r="M19" s="164">
        <f t="shared" si="0"/>
        <v>1.1132679754274087E-2</v>
      </c>
      <c r="P19" s="162" t="s">
        <v>128</v>
      </c>
      <c r="Q19" s="163">
        <v>17135</v>
      </c>
      <c r="R19" s="163">
        <v>17835</v>
      </c>
      <c r="S19" s="163">
        <v>9596</v>
      </c>
      <c r="T19" s="163">
        <v>13881</v>
      </c>
      <c r="U19" s="163">
        <v>15316</v>
      </c>
      <c r="V19" s="163">
        <v>13979</v>
      </c>
      <c r="W19" s="165">
        <f t="shared" si="9"/>
        <v>-8.729433272394882E-2</v>
      </c>
      <c r="X19" s="164">
        <f t="shared" si="5"/>
        <v>-0.21620409307541355</v>
      </c>
      <c r="Y19" s="162">
        <f t="shared" si="6"/>
        <v>-1337</v>
      </c>
      <c r="Z19" s="163">
        <f t="shared" si="7"/>
        <v>-3856</v>
      </c>
      <c r="AA19" s="164">
        <f t="shared" si="1"/>
        <v>1.5157873278487834E-2</v>
      </c>
    </row>
    <row r="20" spans="1:27" x14ac:dyDescent="0.25">
      <c r="A20" s="167" t="s">
        <v>145</v>
      </c>
      <c r="B20" s="162" t="s">
        <v>131</v>
      </c>
      <c r="C20" s="163">
        <v>72108</v>
      </c>
      <c r="D20" s="163">
        <v>60814</v>
      </c>
      <c r="E20" s="163">
        <v>40279</v>
      </c>
      <c r="F20" s="163">
        <v>27370</v>
      </c>
      <c r="G20" s="163">
        <v>40524</v>
      </c>
      <c r="H20" s="163">
        <v>41335</v>
      </c>
      <c r="I20" s="165">
        <f t="shared" si="8"/>
        <v>2.0012831902082695E-2</v>
      </c>
      <c r="J20" s="164">
        <f t="shared" si="2"/>
        <v>-0.32030453513993484</v>
      </c>
      <c r="K20" s="163">
        <f t="shared" si="3"/>
        <v>811</v>
      </c>
      <c r="L20" s="163">
        <f t="shared" si="4"/>
        <v>-19479</v>
      </c>
      <c r="M20" s="164">
        <f t="shared" si="0"/>
        <v>1.1291667304073796E-2</v>
      </c>
      <c r="P20" s="162" t="s">
        <v>131</v>
      </c>
      <c r="Q20" s="163">
        <v>28642</v>
      </c>
      <c r="R20" s="163">
        <v>24655</v>
      </c>
      <c r="S20" s="163">
        <v>15389</v>
      </c>
      <c r="T20" s="163">
        <v>11670</v>
      </c>
      <c r="U20" s="163">
        <v>14758</v>
      </c>
      <c r="V20" s="163">
        <v>14943</v>
      </c>
      <c r="W20" s="165">
        <f t="shared" si="9"/>
        <v>1.2535573926006238E-2</v>
      </c>
      <c r="X20" s="164">
        <f t="shared" si="5"/>
        <v>-0.39391604137091862</v>
      </c>
      <c r="Y20" s="162">
        <f t="shared" si="6"/>
        <v>185</v>
      </c>
      <c r="Z20" s="163">
        <f t="shared" si="7"/>
        <v>-9712</v>
      </c>
      <c r="AA20" s="164">
        <f t="shared" si="1"/>
        <v>1.6203169067919288E-2</v>
      </c>
    </row>
    <row r="21" spans="1:27" x14ac:dyDescent="0.25">
      <c r="B21" s="168" t="s">
        <v>145</v>
      </c>
      <c r="C21" s="169">
        <f t="shared" ref="C21:H21" si="10">C13-SUM(C14:C20)</f>
        <v>603605</v>
      </c>
      <c r="D21" s="169">
        <f t="shared" si="10"/>
        <v>613472</v>
      </c>
      <c r="E21" s="169">
        <f t="shared" si="10"/>
        <v>252205</v>
      </c>
      <c r="F21" s="169">
        <f t="shared" si="10"/>
        <v>640951</v>
      </c>
      <c r="G21" s="169">
        <f t="shared" si="10"/>
        <v>723164</v>
      </c>
      <c r="H21" s="169">
        <f t="shared" si="10"/>
        <v>795371</v>
      </c>
      <c r="I21" s="171">
        <f t="shared" si="8"/>
        <v>9.9848720345592445E-2</v>
      </c>
      <c r="J21" s="170">
        <f t="shared" si="2"/>
        <v>0.2965074200615514</v>
      </c>
      <c r="K21" s="169">
        <f>H21-G21</f>
        <v>72207</v>
      </c>
      <c r="L21" s="169">
        <f t="shared" si="4"/>
        <v>181899</v>
      </c>
      <c r="M21" s="170">
        <f t="shared" si="0"/>
        <v>0.21727506266622668</v>
      </c>
      <c r="P21" s="168" t="s">
        <v>145</v>
      </c>
      <c r="Q21" s="169">
        <f t="shared" ref="Q21:V21" si="11">Q13-SUM(Q14:Q20)</f>
        <v>194841</v>
      </c>
      <c r="R21" s="169">
        <f t="shared" si="11"/>
        <v>187509</v>
      </c>
      <c r="S21" s="169">
        <f t="shared" si="11"/>
        <v>73658</v>
      </c>
      <c r="T21" s="169">
        <f t="shared" si="11"/>
        <v>217654</v>
      </c>
      <c r="U21" s="169">
        <f t="shared" si="11"/>
        <v>226387</v>
      </c>
      <c r="V21" s="169">
        <f t="shared" si="11"/>
        <v>240020</v>
      </c>
      <c r="W21" s="171">
        <f t="shared" si="9"/>
        <v>6.0219888951220657E-2</v>
      </c>
      <c r="X21" s="170">
        <f t="shared" si="5"/>
        <v>0.28004522449589087</v>
      </c>
      <c r="Y21" s="168">
        <f>V21-U21</f>
        <v>13633</v>
      </c>
      <c r="Z21" s="169">
        <f t="shared" si="7"/>
        <v>52511</v>
      </c>
      <c r="AA21" s="170">
        <f t="shared" si="1"/>
        <v>0.26026130226072325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1131052</v>
      </c>
      <c r="D23" s="176">
        <v>1190064</v>
      </c>
      <c r="E23" s="176">
        <v>396965</v>
      </c>
      <c r="F23" s="176">
        <v>1157727</v>
      </c>
      <c r="G23" s="176">
        <v>1246990</v>
      </c>
      <c r="H23" s="176">
        <v>1301111</v>
      </c>
      <c r="I23" s="177">
        <f>IFERROR(H23/G23-1,"-")</f>
        <v>4.3401310355335676E-2</v>
      </c>
      <c r="J23" s="177">
        <f>IFERROR(H23/D23-1,"-")</f>
        <v>9.3311788273571894E-2</v>
      </c>
      <c r="K23" s="176">
        <f>H23-G23</f>
        <v>54121</v>
      </c>
      <c r="L23" s="176">
        <f>H23-D23</f>
        <v>111047</v>
      </c>
      <c r="M23" s="177">
        <f t="shared" ref="M23:M35" si="12">H23/H$9</f>
        <v>0.35543032630145788</v>
      </c>
    </row>
    <row r="24" spans="1:27" x14ac:dyDescent="0.25">
      <c r="B24" s="157" t="s">
        <v>97</v>
      </c>
      <c r="C24" s="158">
        <v>129972</v>
      </c>
      <c r="D24" s="158">
        <v>160311</v>
      </c>
      <c r="E24" s="158">
        <v>51841</v>
      </c>
      <c r="F24" s="158">
        <v>152312</v>
      </c>
      <c r="G24" s="158">
        <v>130902</v>
      </c>
      <c r="H24" s="158">
        <v>116116</v>
      </c>
      <c r="I24" s="160">
        <f>IFERROR(H24/G24-1,"-")</f>
        <v>-0.11295472949229191</v>
      </c>
      <c r="J24" s="159">
        <f t="shared" ref="J24:J35" si="13">IFERROR(H24/D24-1,"-")</f>
        <v>-0.27568289137988033</v>
      </c>
      <c r="K24" s="158">
        <f t="shared" ref="K24:K34" si="14">H24-G24</f>
        <v>-14786</v>
      </c>
      <c r="L24" s="158">
        <f t="shared" ref="L24:L35" si="15">H24-D24</f>
        <v>-44195</v>
      </c>
      <c r="M24" s="159">
        <f t="shared" si="12"/>
        <v>3.1719928406431182E-2</v>
      </c>
    </row>
    <row r="25" spans="1:27" x14ac:dyDescent="0.25">
      <c r="B25" s="162" t="s">
        <v>103</v>
      </c>
      <c r="C25" s="163">
        <v>61714</v>
      </c>
      <c r="D25" s="163">
        <v>82302</v>
      </c>
      <c r="E25" s="163">
        <v>27555</v>
      </c>
      <c r="F25" s="163">
        <v>66043</v>
      </c>
      <c r="G25" s="163">
        <v>56179</v>
      </c>
      <c r="H25" s="163">
        <v>44950</v>
      </c>
      <c r="I25" s="165">
        <f>IFERROR(H25/G25-1,"-")</f>
        <v>-0.19987895832962499</v>
      </c>
      <c r="J25" s="164">
        <f t="shared" si="13"/>
        <v>-0.45384073291050031</v>
      </c>
      <c r="K25" s="163">
        <f t="shared" si="14"/>
        <v>-11229</v>
      </c>
      <c r="L25" s="163">
        <f t="shared" si="15"/>
        <v>-37352</v>
      </c>
      <c r="M25" s="164">
        <f t="shared" si="12"/>
        <v>1.2279193064427655E-2</v>
      </c>
    </row>
    <row r="26" spans="1:27" x14ac:dyDescent="0.25">
      <c r="B26" s="162" t="s">
        <v>100</v>
      </c>
      <c r="C26" s="163">
        <v>68258</v>
      </c>
      <c r="D26" s="163">
        <v>78009</v>
      </c>
      <c r="E26" s="163">
        <v>24286</v>
      </c>
      <c r="F26" s="163">
        <v>86269</v>
      </c>
      <c r="G26" s="163">
        <v>74723</v>
      </c>
      <c r="H26" s="163">
        <v>71166</v>
      </c>
      <c r="I26" s="165">
        <f>IFERROR(H26/G26-1,"-")</f>
        <v>-4.7602478487212774E-2</v>
      </c>
      <c r="J26" s="164">
        <f t="shared" si="13"/>
        <v>-8.7720647617582581E-2</v>
      </c>
      <c r="K26" s="163">
        <f t="shared" si="14"/>
        <v>-3557</v>
      </c>
      <c r="L26" s="163">
        <f t="shared" si="15"/>
        <v>-6843</v>
      </c>
      <c r="M26" s="164">
        <f t="shared" si="12"/>
        <v>1.9440735342003527E-2</v>
      </c>
    </row>
    <row r="27" spans="1:27" x14ac:dyDescent="0.25">
      <c r="B27" s="157" t="s">
        <v>107</v>
      </c>
      <c r="C27" s="158">
        <v>1001080</v>
      </c>
      <c r="D27" s="158">
        <v>1029753</v>
      </c>
      <c r="E27" s="158">
        <v>345124</v>
      </c>
      <c r="F27" s="158">
        <v>1005415</v>
      </c>
      <c r="G27" s="158">
        <v>1116088</v>
      </c>
      <c r="H27" s="158">
        <v>1184995</v>
      </c>
      <c r="I27" s="160">
        <f>IFERROR(H27/G27-1,"-")</f>
        <v>6.1739755288113374E-2</v>
      </c>
      <c r="J27" s="159">
        <f t="shared" si="13"/>
        <v>0.15075654064615485</v>
      </c>
      <c r="K27" s="158">
        <f t="shared" si="14"/>
        <v>68907</v>
      </c>
      <c r="L27" s="158">
        <f t="shared" si="15"/>
        <v>155242</v>
      </c>
      <c r="M27" s="159">
        <f t="shared" si="12"/>
        <v>0.3237103978950267</v>
      </c>
    </row>
    <row r="28" spans="1:27" x14ac:dyDescent="0.25">
      <c r="B28" s="162" t="s">
        <v>110</v>
      </c>
      <c r="C28" s="163">
        <v>485147</v>
      </c>
      <c r="D28" s="163">
        <v>516174</v>
      </c>
      <c r="E28" s="163">
        <v>152000</v>
      </c>
      <c r="F28" s="163">
        <v>506626</v>
      </c>
      <c r="G28" s="163">
        <v>576041</v>
      </c>
      <c r="H28" s="163">
        <v>620558</v>
      </c>
      <c r="I28" s="165">
        <f t="shared" ref="I28:I35" si="16">IFERROR(H28/G28-1,"-")</f>
        <v>7.7280957431849373E-2</v>
      </c>
      <c r="J28" s="164">
        <f t="shared" si="13"/>
        <v>0.20222638102655299</v>
      </c>
      <c r="K28" s="163">
        <f t="shared" si="14"/>
        <v>44517</v>
      </c>
      <c r="L28" s="163">
        <f t="shared" si="15"/>
        <v>104384</v>
      </c>
      <c r="M28" s="164">
        <f t="shared" si="12"/>
        <v>0.16952061156118126</v>
      </c>
    </row>
    <row r="29" spans="1:27" x14ac:dyDescent="0.25">
      <c r="B29" s="162" t="s">
        <v>113</v>
      </c>
      <c r="C29" s="163">
        <v>143648</v>
      </c>
      <c r="D29" s="163">
        <v>133671</v>
      </c>
      <c r="E29" s="163">
        <v>44451</v>
      </c>
      <c r="F29" s="163">
        <v>107997</v>
      </c>
      <c r="G29" s="163">
        <v>117774</v>
      </c>
      <c r="H29" s="163">
        <v>119692</v>
      </c>
      <c r="I29" s="165">
        <f t="shared" si="16"/>
        <v>1.6285428023163018E-2</v>
      </c>
      <c r="J29" s="164">
        <f t="shared" si="13"/>
        <v>-0.10457765708343625</v>
      </c>
      <c r="K29" s="163">
        <f t="shared" si="14"/>
        <v>1918</v>
      </c>
      <c r="L29" s="163">
        <f t="shared" si="15"/>
        <v>-13979</v>
      </c>
      <c r="M29" s="164">
        <f t="shared" si="12"/>
        <v>3.2696800361901555E-2</v>
      </c>
    </row>
    <row r="30" spans="1:27" x14ac:dyDescent="0.25">
      <c r="B30" s="162" t="s">
        <v>116</v>
      </c>
      <c r="C30" s="163">
        <v>32768</v>
      </c>
      <c r="D30" s="163">
        <v>36601</v>
      </c>
      <c r="E30" s="163">
        <v>14938</v>
      </c>
      <c r="F30" s="163">
        <v>42689</v>
      </c>
      <c r="G30" s="163">
        <v>44366</v>
      </c>
      <c r="H30" s="163">
        <v>41894</v>
      </c>
      <c r="I30" s="165">
        <f t="shared" si="16"/>
        <v>-5.5718342875174631E-2</v>
      </c>
      <c r="J30" s="164">
        <f t="shared" si="13"/>
        <v>0.14461353514931297</v>
      </c>
      <c r="K30" s="163">
        <f t="shared" si="14"/>
        <v>-2472</v>
      </c>
      <c r="L30" s="163">
        <f t="shared" si="15"/>
        <v>5293</v>
      </c>
      <c r="M30" s="164">
        <f t="shared" si="12"/>
        <v>1.1444371840737091E-2</v>
      </c>
    </row>
    <row r="31" spans="1:27" x14ac:dyDescent="0.25">
      <c r="B31" s="162" t="s">
        <v>123</v>
      </c>
      <c r="C31" s="163">
        <v>45099</v>
      </c>
      <c r="D31" s="163">
        <v>41321</v>
      </c>
      <c r="E31" s="163">
        <v>14996</v>
      </c>
      <c r="F31" s="163">
        <v>54410</v>
      </c>
      <c r="G31" s="163">
        <v>48229</v>
      </c>
      <c r="H31" s="163">
        <v>48668</v>
      </c>
      <c r="I31" s="165">
        <f t="shared" si="16"/>
        <v>9.1024072653382859E-3</v>
      </c>
      <c r="J31" s="164">
        <f t="shared" si="13"/>
        <v>0.17780305413712161</v>
      </c>
      <c r="K31" s="163">
        <f t="shared" si="14"/>
        <v>439</v>
      </c>
      <c r="L31" s="163">
        <f t="shared" si="15"/>
        <v>7347</v>
      </c>
      <c r="M31" s="164">
        <f t="shared" si="12"/>
        <v>1.3294855796653285E-2</v>
      </c>
    </row>
    <row r="32" spans="1:27" x14ac:dyDescent="0.25">
      <c r="B32" s="162" t="s">
        <v>119</v>
      </c>
      <c r="C32" s="163">
        <v>47553</v>
      </c>
      <c r="D32" s="163">
        <v>47416</v>
      </c>
      <c r="E32" s="163">
        <v>18569</v>
      </c>
      <c r="F32" s="163">
        <v>55115</v>
      </c>
      <c r="G32" s="163">
        <v>51973</v>
      </c>
      <c r="H32" s="163">
        <v>53658</v>
      </c>
      <c r="I32" s="165">
        <f t="shared" si="16"/>
        <v>3.2420679968445221E-2</v>
      </c>
      <c r="J32" s="164">
        <f t="shared" si="13"/>
        <v>0.13164332714695459</v>
      </c>
      <c r="K32" s="163">
        <f t="shared" si="14"/>
        <v>1685</v>
      </c>
      <c r="L32" s="163">
        <f t="shared" si="15"/>
        <v>6242</v>
      </c>
      <c r="M32" s="164">
        <f t="shared" si="12"/>
        <v>1.465799647277106E-2</v>
      </c>
    </row>
    <row r="33" spans="2:13" x14ac:dyDescent="0.25">
      <c r="B33" s="162" t="s">
        <v>128</v>
      </c>
      <c r="C33" s="163">
        <v>18117</v>
      </c>
      <c r="D33" s="163">
        <v>21572</v>
      </c>
      <c r="E33" s="163">
        <v>11528</v>
      </c>
      <c r="F33" s="163">
        <v>14081</v>
      </c>
      <c r="G33" s="163">
        <v>16400</v>
      </c>
      <c r="H33" s="163">
        <v>15469</v>
      </c>
      <c r="I33" s="165">
        <f t="shared" si="16"/>
        <v>-5.6768292682926824E-2</v>
      </c>
      <c r="J33" s="164">
        <f t="shared" si="13"/>
        <v>-0.28291303541628032</v>
      </c>
      <c r="K33" s="163">
        <f t="shared" si="14"/>
        <v>-931</v>
      </c>
      <c r="L33" s="163">
        <f t="shared" si="15"/>
        <v>-6103</v>
      </c>
      <c r="M33" s="164">
        <f t="shared" si="12"/>
        <v>4.2257360959651038E-3</v>
      </c>
    </row>
    <row r="34" spans="2:13" x14ac:dyDescent="0.25">
      <c r="B34" s="162" t="s">
        <v>131</v>
      </c>
      <c r="C34" s="163">
        <v>22195</v>
      </c>
      <c r="D34" s="163">
        <v>19767</v>
      </c>
      <c r="E34" s="163">
        <v>12830</v>
      </c>
      <c r="F34" s="163">
        <v>8474</v>
      </c>
      <c r="G34" s="163">
        <v>14436</v>
      </c>
      <c r="H34" s="163">
        <v>13798</v>
      </c>
      <c r="I34" s="165">
        <f t="shared" si="16"/>
        <v>-4.4195067885840933E-2</v>
      </c>
      <c r="J34" s="164">
        <f t="shared" si="13"/>
        <v>-0.30196792634188296</v>
      </c>
      <c r="K34" s="163">
        <f t="shared" si="14"/>
        <v>-638</v>
      </c>
      <c r="L34" s="163">
        <f t="shared" si="15"/>
        <v>-5969</v>
      </c>
      <c r="M34" s="164">
        <f t="shared" si="12"/>
        <v>3.7692615328803738E-3</v>
      </c>
    </row>
    <row r="35" spans="2:13" x14ac:dyDescent="0.25">
      <c r="B35" s="168" t="s">
        <v>145</v>
      </c>
      <c r="C35" s="169">
        <f t="shared" ref="C35:H35" si="17">C27-SUM(C28:C34)</f>
        <v>206553</v>
      </c>
      <c r="D35" s="169">
        <f t="shared" si="17"/>
        <v>213231</v>
      </c>
      <c r="E35" s="169">
        <f t="shared" si="17"/>
        <v>75812</v>
      </c>
      <c r="F35" s="169">
        <f t="shared" si="17"/>
        <v>216023</v>
      </c>
      <c r="G35" s="169">
        <f t="shared" si="17"/>
        <v>246869</v>
      </c>
      <c r="H35" s="169">
        <f t="shared" si="17"/>
        <v>271258</v>
      </c>
      <c r="I35" s="171">
        <f t="shared" si="16"/>
        <v>9.879328712799107E-2</v>
      </c>
      <c r="J35" s="170">
        <f t="shared" si="13"/>
        <v>0.27213210086713469</v>
      </c>
      <c r="K35" s="169">
        <f>H35-G35</f>
        <v>24389</v>
      </c>
      <c r="L35" s="169">
        <f t="shared" si="15"/>
        <v>58027</v>
      </c>
      <c r="M35" s="170">
        <f t="shared" si="12"/>
        <v>7.4100764232936975E-2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875252</v>
      </c>
      <c r="D37" s="176">
        <v>873555</v>
      </c>
      <c r="E37" s="176">
        <v>280080</v>
      </c>
      <c r="F37" s="176">
        <v>810745</v>
      </c>
      <c r="G37" s="176">
        <v>867527</v>
      </c>
      <c r="H37" s="176">
        <v>922227</v>
      </c>
      <c r="I37" s="177">
        <f>IFERROR(H37/G37-1,"-")</f>
        <v>6.3052792593198737E-2</v>
      </c>
      <c r="J37" s="177">
        <f>IFERROR(H37/D37-1,"-")</f>
        <v>5.5717155760083736E-2</v>
      </c>
      <c r="K37" s="176">
        <f>H37-G37</f>
        <v>54700</v>
      </c>
      <c r="L37" s="176">
        <f>H37-D37</f>
        <v>48672</v>
      </c>
      <c r="M37" s="177">
        <f t="shared" ref="M37:M49" si="18">H37/H$9</f>
        <v>0.2519288850328793</v>
      </c>
    </row>
    <row r="38" spans="2:13" x14ac:dyDescent="0.25">
      <c r="B38" s="157" t="s">
        <v>97</v>
      </c>
      <c r="C38" s="158">
        <v>94018</v>
      </c>
      <c r="D38" s="158">
        <v>91760</v>
      </c>
      <c r="E38" s="158">
        <v>27117</v>
      </c>
      <c r="F38" s="158">
        <v>89466</v>
      </c>
      <c r="G38" s="158">
        <v>83652</v>
      </c>
      <c r="H38" s="158">
        <v>80352</v>
      </c>
      <c r="I38" s="160">
        <f>IFERROR(H38/G38-1,"-")</f>
        <v>-3.9449146463921947E-2</v>
      </c>
      <c r="J38" s="159">
        <f t="shared" ref="J38:J49" si="19">IFERROR(H38/D38-1,"-")</f>
        <v>-0.12432432432432428</v>
      </c>
      <c r="K38" s="158">
        <f t="shared" ref="K38:K48" si="20">H38-G38</f>
        <v>-3300</v>
      </c>
      <c r="L38" s="158">
        <f t="shared" ref="L38:L49" si="21">H38-D38</f>
        <v>-11408</v>
      </c>
      <c r="M38" s="159">
        <f t="shared" si="18"/>
        <v>2.1950116153790677E-2</v>
      </c>
    </row>
    <row r="39" spans="2:13" x14ac:dyDescent="0.25">
      <c r="B39" s="162" t="s">
        <v>103</v>
      </c>
      <c r="C39" s="163">
        <v>30093</v>
      </c>
      <c r="D39" s="163">
        <v>37857</v>
      </c>
      <c r="E39" s="163">
        <v>12043</v>
      </c>
      <c r="F39" s="163">
        <v>37477</v>
      </c>
      <c r="G39" s="163">
        <v>37381</v>
      </c>
      <c r="H39" s="163">
        <v>36773</v>
      </c>
      <c r="I39" s="165">
        <f>IFERROR(H39/G39-1,"-")</f>
        <v>-1.626494743318796E-2</v>
      </c>
      <c r="J39" s="164">
        <f t="shared" si="19"/>
        <v>-2.8634070317246518E-2</v>
      </c>
      <c r="K39" s="163">
        <f t="shared" si="20"/>
        <v>-608</v>
      </c>
      <c r="L39" s="163">
        <f t="shared" si="21"/>
        <v>-1084</v>
      </c>
      <c r="M39" s="164">
        <f t="shared" si="18"/>
        <v>1.0045445307190171E-2</v>
      </c>
    </row>
    <row r="40" spans="2:13" x14ac:dyDescent="0.25">
      <c r="B40" s="162" t="s">
        <v>100</v>
      </c>
      <c r="C40" s="163">
        <v>63925</v>
      </c>
      <c r="D40" s="163">
        <v>53903</v>
      </c>
      <c r="E40" s="163">
        <v>15074</v>
      </c>
      <c r="F40" s="163">
        <v>51989</v>
      </c>
      <c r="G40" s="163">
        <v>46271</v>
      </c>
      <c r="H40" s="163">
        <v>43579</v>
      </c>
      <c r="I40" s="165">
        <f>IFERROR(H40/G40-1,"-")</f>
        <v>-5.8178988999589398E-2</v>
      </c>
      <c r="J40" s="164">
        <f t="shared" si="19"/>
        <v>-0.19152922842884446</v>
      </c>
      <c r="K40" s="163">
        <f t="shared" si="20"/>
        <v>-2692</v>
      </c>
      <c r="L40" s="163">
        <f t="shared" si="21"/>
        <v>-10324</v>
      </c>
      <c r="M40" s="164">
        <f t="shared" si="18"/>
        <v>1.1904670846600508E-2</v>
      </c>
    </row>
    <row r="41" spans="2:13" x14ac:dyDescent="0.25">
      <c r="B41" s="157" t="s">
        <v>107</v>
      </c>
      <c r="C41" s="158">
        <v>781234</v>
      </c>
      <c r="D41" s="158">
        <v>781795</v>
      </c>
      <c r="E41" s="158">
        <v>252963</v>
      </c>
      <c r="F41" s="158">
        <v>721279</v>
      </c>
      <c r="G41" s="158">
        <v>783875</v>
      </c>
      <c r="H41" s="158">
        <v>841875</v>
      </c>
      <c r="I41" s="160">
        <f>IFERROR(H41/G41-1,"-")</f>
        <v>7.3991388933184465E-2</v>
      </c>
      <c r="J41" s="159">
        <f t="shared" si="19"/>
        <v>7.6848790283897905E-2</v>
      </c>
      <c r="K41" s="158">
        <f t="shared" si="20"/>
        <v>58000</v>
      </c>
      <c r="L41" s="158">
        <f t="shared" si="21"/>
        <v>60080</v>
      </c>
      <c r="M41" s="159">
        <f t="shared" si="18"/>
        <v>0.22997876887908861</v>
      </c>
    </row>
    <row r="42" spans="2:13" x14ac:dyDescent="0.25">
      <c r="B42" s="162" t="s">
        <v>110</v>
      </c>
      <c r="C42" s="163">
        <v>408319</v>
      </c>
      <c r="D42" s="163">
        <v>435758</v>
      </c>
      <c r="E42" s="163">
        <v>112269</v>
      </c>
      <c r="F42" s="163">
        <v>372000</v>
      </c>
      <c r="G42" s="163">
        <v>414624</v>
      </c>
      <c r="H42" s="163">
        <v>456197</v>
      </c>
      <c r="I42" s="165">
        <f t="shared" ref="I42:I49" si="22">IFERROR(H42/G42-1,"-")</f>
        <v>0.10026674770394384</v>
      </c>
      <c r="J42" s="164">
        <f t="shared" si="19"/>
        <v>4.6904474501902493E-2</v>
      </c>
      <c r="K42" s="163">
        <f t="shared" si="20"/>
        <v>41573</v>
      </c>
      <c r="L42" s="163">
        <f t="shared" si="21"/>
        <v>20439</v>
      </c>
      <c r="M42" s="164">
        <f t="shared" si="18"/>
        <v>0.12462138016490998</v>
      </c>
    </row>
    <row r="43" spans="2:13" x14ac:dyDescent="0.25">
      <c r="B43" s="162" t="s">
        <v>113</v>
      </c>
      <c r="C43" s="163">
        <v>48844</v>
      </c>
      <c r="D43" s="163">
        <v>35055</v>
      </c>
      <c r="E43" s="163">
        <v>12836</v>
      </c>
      <c r="F43" s="163">
        <v>23718</v>
      </c>
      <c r="G43" s="163">
        <v>28477</v>
      </c>
      <c r="H43" s="163">
        <v>27922</v>
      </c>
      <c r="I43" s="165">
        <f t="shared" si="22"/>
        <v>-1.948941250834002E-2</v>
      </c>
      <c r="J43" s="164">
        <f t="shared" si="19"/>
        <v>-0.20348024532876907</v>
      </c>
      <c r="K43" s="163">
        <f t="shared" si="20"/>
        <v>-555</v>
      </c>
      <c r="L43" s="163">
        <f t="shared" si="21"/>
        <v>-7133</v>
      </c>
      <c r="M43" s="164">
        <f t="shared" si="18"/>
        <v>7.627577947607319E-3</v>
      </c>
    </row>
    <row r="44" spans="2:13" x14ac:dyDescent="0.25">
      <c r="B44" s="162" t="s">
        <v>116</v>
      </c>
      <c r="C44" s="163">
        <v>16860</v>
      </c>
      <c r="D44" s="163">
        <v>16919</v>
      </c>
      <c r="E44" s="163">
        <v>6753</v>
      </c>
      <c r="F44" s="163">
        <v>18022</v>
      </c>
      <c r="G44" s="163">
        <v>19870</v>
      </c>
      <c r="H44" s="163">
        <v>20175</v>
      </c>
      <c r="I44" s="165">
        <f t="shared" si="22"/>
        <v>1.5349773527931543E-2</v>
      </c>
      <c r="J44" s="164">
        <f t="shared" si="19"/>
        <v>0.19244636207813692</v>
      </c>
      <c r="K44" s="163">
        <f t="shared" si="20"/>
        <v>305</v>
      </c>
      <c r="L44" s="163">
        <f t="shared" si="21"/>
        <v>3256</v>
      </c>
      <c r="M44" s="164">
        <f t="shared" si="18"/>
        <v>5.5112952185723679E-3</v>
      </c>
    </row>
    <row r="45" spans="2:13" x14ac:dyDescent="0.25">
      <c r="B45" s="162" t="s">
        <v>123</v>
      </c>
      <c r="C45" s="163">
        <v>38738</v>
      </c>
      <c r="D45" s="163">
        <v>37910</v>
      </c>
      <c r="E45" s="163">
        <v>11942</v>
      </c>
      <c r="F45" s="163">
        <v>40266</v>
      </c>
      <c r="G45" s="163">
        <v>36322</v>
      </c>
      <c r="H45" s="163">
        <v>38855</v>
      </c>
      <c r="I45" s="165">
        <f t="shared" si="22"/>
        <v>6.9737349264908266E-2</v>
      </c>
      <c r="J45" s="164">
        <f t="shared" si="19"/>
        <v>2.4927459773147032E-2</v>
      </c>
      <c r="K45" s="163">
        <f t="shared" si="20"/>
        <v>2533</v>
      </c>
      <c r="L45" s="163">
        <f t="shared" si="21"/>
        <v>945</v>
      </c>
      <c r="M45" s="164">
        <f t="shared" si="18"/>
        <v>1.0614194583277788E-2</v>
      </c>
    </row>
    <row r="46" spans="2:13" x14ac:dyDescent="0.25">
      <c r="B46" s="162" t="s">
        <v>119</v>
      </c>
      <c r="C46" s="163">
        <v>27855</v>
      </c>
      <c r="D46" s="163">
        <v>26154</v>
      </c>
      <c r="E46" s="163">
        <v>10520</v>
      </c>
      <c r="F46" s="163">
        <v>24068</v>
      </c>
      <c r="G46" s="163">
        <v>28121</v>
      </c>
      <c r="H46" s="163">
        <v>29784</v>
      </c>
      <c r="I46" s="165">
        <f t="shared" si="22"/>
        <v>5.913729952704383E-2</v>
      </c>
      <c r="J46" s="164">
        <f t="shared" si="19"/>
        <v>0.1387933012158753</v>
      </c>
      <c r="K46" s="163">
        <f t="shared" si="20"/>
        <v>1663</v>
      </c>
      <c r="L46" s="163">
        <f t="shared" si="21"/>
        <v>3630</v>
      </c>
      <c r="M46" s="164">
        <f t="shared" si="18"/>
        <v>8.1362288371727102E-3</v>
      </c>
    </row>
    <row r="47" spans="2:13" x14ac:dyDescent="0.25">
      <c r="B47" s="162" t="s">
        <v>128</v>
      </c>
      <c r="C47" s="163">
        <v>17135</v>
      </c>
      <c r="D47" s="163">
        <v>17835</v>
      </c>
      <c r="E47" s="163">
        <v>9596</v>
      </c>
      <c r="F47" s="163">
        <v>13881</v>
      </c>
      <c r="G47" s="163">
        <v>15316</v>
      </c>
      <c r="H47" s="163">
        <v>13979</v>
      </c>
      <c r="I47" s="165">
        <f t="shared" si="22"/>
        <v>-8.729433272394882E-2</v>
      </c>
      <c r="J47" s="164">
        <f t="shared" si="19"/>
        <v>-0.21620409307541355</v>
      </c>
      <c r="K47" s="163">
        <f t="shared" si="20"/>
        <v>-1337</v>
      </c>
      <c r="L47" s="163">
        <f t="shared" si="21"/>
        <v>-3856</v>
      </c>
      <c r="M47" s="164">
        <f t="shared" si="18"/>
        <v>3.8187061145191145E-3</v>
      </c>
    </row>
    <row r="48" spans="2:13" x14ac:dyDescent="0.25">
      <c r="B48" s="162" t="s">
        <v>131</v>
      </c>
      <c r="C48" s="163">
        <v>28642</v>
      </c>
      <c r="D48" s="163">
        <v>24655</v>
      </c>
      <c r="E48" s="163">
        <v>15389</v>
      </c>
      <c r="F48" s="163">
        <v>11670</v>
      </c>
      <c r="G48" s="163">
        <v>14758</v>
      </c>
      <c r="H48" s="163">
        <v>14943</v>
      </c>
      <c r="I48" s="165">
        <f t="shared" si="22"/>
        <v>1.2535573926006238E-2</v>
      </c>
      <c r="J48" s="164">
        <f t="shared" si="19"/>
        <v>-0.39391604137091862</v>
      </c>
      <c r="K48" s="163">
        <f t="shared" si="20"/>
        <v>185</v>
      </c>
      <c r="L48" s="163">
        <f t="shared" si="21"/>
        <v>-9712</v>
      </c>
      <c r="M48" s="164">
        <f t="shared" si="18"/>
        <v>4.0820463172801438E-3</v>
      </c>
    </row>
    <row r="49" spans="2:13" x14ac:dyDescent="0.25">
      <c r="B49" s="168" t="s">
        <v>145</v>
      </c>
      <c r="C49" s="169">
        <f t="shared" ref="C49:H49" si="23">C41-SUM(C42:C48)</f>
        <v>194841</v>
      </c>
      <c r="D49" s="169">
        <f t="shared" si="23"/>
        <v>187509</v>
      </c>
      <c r="E49" s="169">
        <f t="shared" si="23"/>
        <v>73658</v>
      </c>
      <c r="F49" s="169">
        <f t="shared" si="23"/>
        <v>217654</v>
      </c>
      <c r="G49" s="169">
        <f t="shared" si="23"/>
        <v>226387</v>
      </c>
      <c r="H49" s="169">
        <f t="shared" si="23"/>
        <v>240020</v>
      </c>
      <c r="I49" s="171">
        <f t="shared" si="22"/>
        <v>6.0219888951220657E-2</v>
      </c>
      <c r="J49" s="170">
        <f t="shared" si="19"/>
        <v>0.28004522449589087</v>
      </c>
      <c r="K49" s="169">
        <f>H49-G49</f>
        <v>13633</v>
      </c>
      <c r="L49" s="169">
        <f t="shared" si="21"/>
        <v>52511</v>
      </c>
      <c r="M49" s="170">
        <f t="shared" si="18"/>
        <v>6.5567339695749183E-2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30875</v>
      </c>
      <c r="D51" s="176">
        <v>29886</v>
      </c>
      <c r="E51" s="176">
        <v>11125</v>
      </c>
      <c r="F51" s="176">
        <v>22508</v>
      </c>
      <c r="G51" s="176">
        <v>33326</v>
      </c>
      <c r="H51" s="176">
        <v>28900</v>
      </c>
      <c r="I51" s="177">
        <f>IFERROR(H51/G51-1,"-")</f>
        <v>-0.13280921802796619</v>
      </c>
      <c r="J51" s="177">
        <f>IFERROR(H51/D51-1,"-")</f>
        <v>-3.2992036405005698E-2</v>
      </c>
      <c r="K51" s="176">
        <f>H51-G51</f>
        <v>-4426</v>
      </c>
      <c r="L51" s="176">
        <f>H51-D51</f>
        <v>-986</v>
      </c>
      <c r="M51" s="177">
        <f t="shared" ref="M51:M63" si="24">H51/H$9</f>
        <v>7.8947425931470364E-3</v>
      </c>
    </row>
    <row r="52" spans="2:13" x14ac:dyDescent="0.25">
      <c r="B52" s="157" t="s">
        <v>97</v>
      </c>
      <c r="C52" s="158">
        <v>8184</v>
      </c>
      <c r="D52" s="158">
        <v>7418</v>
      </c>
      <c r="E52" s="158">
        <v>2013</v>
      </c>
      <c r="F52" s="158">
        <v>3711</v>
      </c>
      <c r="G52" s="158">
        <v>14682</v>
      </c>
      <c r="H52" s="158">
        <v>7864</v>
      </c>
      <c r="I52" s="160">
        <f>IFERROR(H52/G52-1,"-")</f>
        <v>-0.46437815011578809</v>
      </c>
      <c r="J52" s="159">
        <f t="shared" ref="J52:J63" si="25">IFERROR(H52/D52-1,"-")</f>
        <v>6.0124022647613851E-2</v>
      </c>
      <c r="K52" s="158">
        <f t="shared" ref="K52:K62" si="26">H52-G52</f>
        <v>-6818</v>
      </c>
      <c r="L52" s="158">
        <f t="shared" ref="L52:L63" si="27">H52-D52</f>
        <v>446</v>
      </c>
      <c r="M52" s="159">
        <f t="shared" si="24"/>
        <v>2.1482441436854079E-3</v>
      </c>
    </row>
    <row r="53" spans="2:13" x14ac:dyDescent="0.25">
      <c r="B53" s="162" t="s">
        <v>103</v>
      </c>
      <c r="C53" s="163">
        <v>5390</v>
      </c>
      <c r="D53" s="163">
        <v>4284</v>
      </c>
      <c r="E53" s="163">
        <v>1428</v>
      </c>
      <c r="F53" s="163">
        <v>1903</v>
      </c>
      <c r="G53" s="163">
        <v>10896</v>
      </c>
      <c r="H53" s="163">
        <v>5262</v>
      </c>
      <c r="I53" s="165">
        <f>IFERROR(H53/G53-1,"-")</f>
        <v>-0.51707048458149774</v>
      </c>
      <c r="J53" s="164">
        <f t="shared" si="25"/>
        <v>0.22829131652661072</v>
      </c>
      <c r="K53" s="163">
        <f t="shared" si="26"/>
        <v>-5634</v>
      </c>
      <c r="L53" s="163">
        <f t="shared" si="27"/>
        <v>978</v>
      </c>
      <c r="M53" s="164">
        <f t="shared" si="24"/>
        <v>1.4374441358179827E-3</v>
      </c>
    </row>
    <row r="54" spans="2:13" x14ac:dyDescent="0.25">
      <c r="B54" s="162" t="s">
        <v>100</v>
      </c>
      <c r="C54" s="163">
        <v>2794</v>
      </c>
      <c r="D54" s="163">
        <v>3134</v>
      </c>
      <c r="E54" s="163">
        <v>585</v>
      </c>
      <c r="F54" s="163">
        <v>1808</v>
      </c>
      <c r="G54" s="163">
        <v>3786</v>
      </c>
      <c r="H54" s="163">
        <v>2602</v>
      </c>
      <c r="I54" s="165">
        <f>IFERROR(H54/G54-1,"-")</f>
        <v>-0.31273111463285785</v>
      </c>
      <c r="J54" s="164">
        <f t="shared" si="25"/>
        <v>-0.16975111678366306</v>
      </c>
      <c r="K54" s="163">
        <f t="shared" si="26"/>
        <v>-1184</v>
      </c>
      <c r="L54" s="163">
        <f t="shared" si="27"/>
        <v>-532</v>
      </c>
      <c r="M54" s="164">
        <f t="shared" si="24"/>
        <v>7.1080000786742517E-4</v>
      </c>
    </row>
    <row r="55" spans="2:13" x14ac:dyDescent="0.25">
      <c r="B55" s="157" t="s">
        <v>107</v>
      </c>
      <c r="C55" s="158">
        <v>22691</v>
      </c>
      <c r="D55" s="158">
        <v>22468</v>
      </c>
      <c r="E55" s="158">
        <v>9112</v>
      </c>
      <c r="F55" s="158">
        <v>18797</v>
      </c>
      <c r="G55" s="158">
        <v>18644</v>
      </c>
      <c r="H55" s="158">
        <v>21036</v>
      </c>
      <c r="I55" s="160">
        <f>IFERROR(H55/G55-1,"-")</f>
        <v>0.1282986483587214</v>
      </c>
      <c r="J55" s="159">
        <f t="shared" si="25"/>
        <v>-6.3735089905643583E-2</v>
      </c>
      <c r="K55" s="158">
        <f t="shared" si="26"/>
        <v>2392</v>
      </c>
      <c r="L55" s="158">
        <f t="shared" si="27"/>
        <v>-1432</v>
      </c>
      <c r="M55" s="159">
        <f t="shared" si="24"/>
        <v>5.7464984494616277E-3</v>
      </c>
    </row>
    <row r="56" spans="2:13" x14ac:dyDescent="0.25">
      <c r="B56" s="162" t="s">
        <v>110</v>
      </c>
      <c r="C56" s="163">
        <v>6395</v>
      </c>
      <c r="D56" s="163">
        <v>6813</v>
      </c>
      <c r="E56" s="163">
        <v>2911</v>
      </c>
      <c r="F56" s="163">
        <v>6815</v>
      </c>
      <c r="G56" s="163">
        <v>5863</v>
      </c>
      <c r="H56" s="163">
        <v>7366</v>
      </c>
      <c r="I56" s="165">
        <f t="shared" ref="I56:I63" si="28">IFERROR(H56/G56-1,"-")</f>
        <v>0.25635340269486617</v>
      </c>
      <c r="J56" s="164">
        <f t="shared" si="25"/>
        <v>8.1168354616174998E-2</v>
      </c>
      <c r="K56" s="163">
        <f t="shared" si="26"/>
        <v>1503</v>
      </c>
      <c r="L56" s="163">
        <f t="shared" si="27"/>
        <v>553</v>
      </c>
      <c r="M56" s="164">
        <f t="shared" si="24"/>
        <v>2.0122032505578225E-3</v>
      </c>
    </row>
    <row r="57" spans="2:13" x14ac:dyDescent="0.25">
      <c r="B57" s="162" t="s">
        <v>113</v>
      </c>
      <c r="C57" s="163">
        <v>7208</v>
      </c>
      <c r="D57" s="163">
        <v>5712</v>
      </c>
      <c r="E57" s="163">
        <v>2290</v>
      </c>
      <c r="F57" s="163">
        <v>4238</v>
      </c>
      <c r="G57" s="163">
        <v>3220</v>
      </c>
      <c r="H57" s="163">
        <v>4162</v>
      </c>
      <c r="I57" s="165">
        <f t="shared" si="28"/>
        <v>0.29254658385093157</v>
      </c>
      <c r="J57" s="164">
        <f t="shared" si="25"/>
        <v>-0.27135854341736698</v>
      </c>
      <c r="K57" s="163">
        <f t="shared" si="26"/>
        <v>942</v>
      </c>
      <c r="L57" s="163">
        <f t="shared" si="27"/>
        <v>-1550</v>
      </c>
      <c r="M57" s="164">
        <f t="shared" si="24"/>
        <v>1.1369522032068499E-3</v>
      </c>
    </row>
    <row r="58" spans="2:13" x14ac:dyDescent="0.25">
      <c r="B58" s="162" t="s">
        <v>116</v>
      </c>
      <c r="C58" s="163">
        <v>1531</v>
      </c>
      <c r="D58" s="163">
        <v>1724</v>
      </c>
      <c r="E58" s="163">
        <v>484</v>
      </c>
      <c r="F58" s="163">
        <v>1532</v>
      </c>
      <c r="G58" s="163">
        <v>1948</v>
      </c>
      <c r="H58" s="163">
        <v>1518</v>
      </c>
      <c r="I58" s="165">
        <f t="shared" si="28"/>
        <v>-0.22073921971252564</v>
      </c>
      <c r="J58" s="164">
        <f t="shared" si="25"/>
        <v>-0.11948955916473314</v>
      </c>
      <c r="K58" s="163">
        <f t="shared" si="26"/>
        <v>-430</v>
      </c>
      <c r="L58" s="163">
        <f t="shared" si="27"/>
        <v>-206</v>
      </c>
      <c r="M58" s="164">
        <f t="shared" si="24"/>
        <v>4.1467886700336334E-4</v>
      </c>
    </row>
    <row r="59" spans="2:13" x14ac:dyDescent="0.25">
      <c r="B59" s="162" t="s">
        <v>123</v>
      </c>
      <c r="C59" s="163">
        <v>440</v>
      </c>
      <c r="D59" s="163">
        <v>543</v>
      </c>
      <c r="E59" s="163">
        <v>243</v>
      </c>
      <c r="F59" s="163">
        <v>558</v>
      </c>
      <c r="G59" s="163">
        <v>425</v>
      </c>
      <c r="H59" s="163">
        <v>694</v>
      </c>
      <c r="I59" s="165">
        <f t="shared" si="28"/>
        <v>0.63294117647058834</v>
      </c>
      <c r="J59" s="164">
        <f t="shared" si="25"/>
        <v>0.27808471454880301</v>
      </c>
      <c r="K59" s="163">
        <f t="shared" si="26"/>
        <v>269</v>
      </c>
      <c r="L59" s="163">
        <f t="shared" si="27"/>
        <v>151</v>
      </c>
      <c r="M59" s="164">
        <f t="shared" si="24"/>
        <v>1.8958309202920563E-4</v>
      </c>
    </row>
    <row r="60" spans="2:13" x14ac:dyDescent="0.25">
      <c r="B60" s="162" t="s">
        <v>119</v>
      </c>
      <c r="C60" s="163">
        <v>415</v>
      </c>
      <c r="D60" s="163">
        <v>507</v>
      </c>
      <c r="E60" s="163">
        <v>203</v>
      </c>
      <c r="F60" s="163">
        <v>484</v>
      </c>
      <c r="G60" s="163">
        <v>455</v>
      </c>
      <c r="H60" s="163">
        <v>439</v>
      </c>
      <c r="I60" s="165">
        <f t="shared" si="28"/>
        <v>-3.5164835164835151E-2</v>
      </c>
      <c r="J60" s="164">
        <f t="shared" si="25"/>
        <v>-0.13412228796844183</v>
      </c>
      <c r="K60" s="163">
        <f t="shared" si="26"/>
        <v>-16</v>
      </c>
      <c r="L60" s="163">
        <f t="shared" si="27"/>
        <v>-68</v>
      </c>
      <c r="M60" s="164">
        <f t="shared" si="24"/>
        <v>1.1992359856026119E-4</v>
      </c>
    </row>
    <row r="61" spans="2:13" x14ac:dyDescent="0.25">
      <c r="B61" s="162" t="s">
        <v>128</v>
      </c>
      <c r="C61" s="163">
        <v>255</v>
      </c>
      <c r="D61" s="163">
        <v>182</v>
      </c>
      <c r="E61" s="163">
        <v>136</v>
      </c>
      <c r="F61" s="163">
        <v>62</v>
      </c>
      <c r="G61" s="163">
        <v>161</v>
      </c>
      <c r="H61" s="163">
        <v>92</v>
      </c>
      <c r="I61" s="165">
        <f t="shared" si="28"/>
        <v>-0.4285714285714286</v>
      </c>
      <c r="J61" s="164">
        <f t="shared" si="25"/>
        <v>-0.49450549450549453</v>
      </c>
      <c r="K61" s="163">
        <f t="shared" si="26"/>
        <v>-69</v>
      </c>
      <c r="L61" s="163">
        <f t="shared" si="27"/>
        <v>-90</v>
      </c>
      <c r="M61" s="164">
        <f t="shared" si="24"/>
        <v>2.5132052545658382E-5</v>
      </c>
    </row>
    <row r="62" spans="2:13" x14ac:dyDescent="0.25">
      <c r="B62" s="162" t="s">
        <v>131</v>
      </c>
      <c r="C62" s="163">
        <v>287</v>
      </c>
      <c r="D62" s="163">
        <v>295</v>
      </c>
      <c r="E62" s="163">
        <v>201</v>
      </c>
      <c r="F62" s="163">
        <v>97</v>
      </c>
      <c r="G62" s="163">
        <v>140</v>
      </c>
      <c r="H62" s="163">
        <v>92</v>
      </c>
      <c r="I62" s="165">
        <f t="shared" si="28"/>
        <v>-0.34285714285714286</v>
      </c>
      <c r="J62" s="164">
        <f t="shared" si="25"/>
        <v>-0.68813559322033901</v>
      </c>
      <c r="K62" s="163">
        <f t="shared" si="26"/>
        <v>-48</v>
      </c>
      <c r="L62" s="163">
        <f t="shared" si="27"/>
        <v>-203</v>
      </c>
      <c r="M62" s="164">
        <f t="shared" si="24"/>
        <v>2.5132052545658382E-5</v>
      </c>
    </row>
    <row r="63" spans="2:13" x14ac:dyDescent="0.25">
      <c r="B63" s="168" t="s">
        <v>145</v>
      </c>
      <c r="C63" s="169">
        <f t="shared" ref="C63:H63" si="29">C55-SUM(C56:C62)</f>
        <v>6160</v>
      </c>
      <c r="D63" s="169">
        <f t="shared" si="29"/>
        <v>6692</v>
      </c>
      <c r="E63" s="169">
        <f t="shared" si="29"/>
        <v>2644</v>
      </c>
      <c r="F63" s="169">
        <f t="shared" si="29"/>
        <v>5011</v>
      </c>
      <c r="G63" s="169">
        <f t="shared" si="29"/>
        <v>6432</v>
      </c>
      <c r="H63" s="169">
        <f t="shared" si="29"/>
        <v>6673</v>
      </c>
      <c r="I63" s="171">
        <f t="shared" si="28"/>
        <v>3.7468905472636926E-2</v>
      </c>
      <c r="J63" s="170">
        <f t="shared" si="25"/>
        <v>-2.8392109982068314E-3</v>
      </c>
      <c r="K63" s="169">
        <f>H63-G63</f>
        <v>241</v>
      </c>
      <c r="L63" s="169">
        <f t="shared" si="27"/>
        <v>-19</v>
      </c>
      <c r="M63" s="170">
        <f t="shared" si="24"/>
        <v>1.8228933330128086E-3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93061</v>
      </c>
      <c r="D65" s="176">
        <v>91696</v>
      </c>
      <c r="E65" s="176">
        <v>30708</v>
      </c>
      <c r="F65" s="176">
        <v>106797</v>
      </c>
      <c r="G65" s="176">
        <v>121209</v>
      </c>
      <c r="H65" s="176">
        <v>158757</v>
      </c>
      <c r="I65" s="177">
        <f>IFERROR(H65/G65-1,"-")</f>
        <v>0.30977897680865274</v>
      </c>
      <c r="J65" s="177">
        <f>IFERROR(H65/D65-1,"-")</f>
        <v>0.73134051648926879</v>
      </c>
      <c r="K65" s="176">
        <f>H65-G65</f>
        <v>37548</v>
      </c>
      <c r="L65" s="176">
        <f>H65-D65</f>
        <v>67061</v>
      </c>
      <c r="M65" s="177">
        <f t="shared" ref="M65:M77" si="30">H65/H$9</f>
        <v>4.3368361586859652E-2</v>
      </c>
    </row>
    <row r="66" spans="2:13" x14ac:dyDescent="0.25">
      <c r="B66" s="157" t="s">
        <v>97</v>
      </c>
      <c r="C66" s="158">
        <v>24545</v>
      </c>
      <c r="D66" s="158">
        <v>27899</v>
      </c>
      <c r="E66" s="158">
        <v>11442</v>
      </c>
      <c r="F66" s="158">
        <v>28193</v>
      </c>
      <c r="G66" s="158">
        <v>30315</v>
      </c>
      <c r="H66" s="158">
        <v>41744</v>
      </c>
      <c r="I66" s="160">
        <f>IFERROR(H66/G66-1,"-")</f>
        <v>0.37700808180768597</v>
      </c>
      <c r="J66" s="159">
        <f t="shared" ref="J66:J77" si="31">IFERROR(H66/D66-1,"-")</f>
        <v>0.49625434603390794</v>
      </c>
      <c r="K66" s="158">
        <f t="shared" ref="K66:K76" si="32">H66-G66</f>
        <v>11429</v>
      </c>
      <c r="L66" s="158">
        <f t="shared" ref="L66:L77" si="33">H66-D66</f>
        <v>13845</v>
      </c>
      <c r="M66" s="159">
        <f t="shared" si="30"/>
        <v>1.14033956681083E-2</v>
      </c>
    </row>
    <row r="67" spans="2:13" x14ac:dyDescent="0.25">
      <c r="B67" s="162" t="s">
        <v>103</v>
      </c>
      <c r="C67" s="163">
        <v>13894</v>
      </c>
      <c r="D67" s="163">
        <v>15206</v>
      </c>
      <c r="E67" s="163">
        <v>4088</v>
      </c>
      <c r="F67" s="163">
        <v>22489</v>
      </c>
      <c r="G67" s="163">
        <v>21168</v>
      </c>
      <c r="H67" s="163">
        <v>25818</v>
      </c>
      <c r="I67" s="165">
        <f>IFERROR(H67/G67-1,"-")</f>
        <v>0.21967120181405897</v>
      </c>
      <c r="J67" s="164">
        <f t="shared" si="31"/>
        <v>0.6978824148362488</v>
      </c>
      <c r="K67" s="163">
        <f t="shared" si="32"/>
        <v>4650</v>
      </c>
      <c r="L67" s="163">
        <f t="shared" si="33"/>
        <v>10612</v>
      </c>
      <c r="M67" s="164">
        <f t="shared" si="30"/>
        <v>7.0528188328674796E-3</v>
      </c>
    </row>
    <row r="68" spans="2:13" x14ac:dyDescent="0.25">
      <c r="B68" s="162" t="s">
        <v>100</v>
      </c>
      <c r="C68" s="163">
        <v>10651</v>
      </c>
      <c r="D68" s="163">
        <v>12693</v>
      </c>
      <c r="E68" s="163">
        <v>7354</v>
      </c>
      <c r="F68" s="163">
        <v>5704</v>
      </c>
      <c r="G68" s="163">
        <v>9147</v>
      </c>
      <c r="H68" s="163">
        <v>15926</v>
      </c>
      <c r="I68" s="165">
        <f>IFERROR(H68/G68-1,"-")</f>
        <v>0.74111730622061889</v>
      </c>
      <c r="J68" s="164">
        <f t="shared" si="31"/>
        <v>0.25470731899472154</v>
      </c>
      <c r="K68" s="163">
        <f t="shared" si="32"/>
        <v>6779</v>
      </c>
      <c r="L68" s="163">
        <f t="shared" si="33"/>
        <v>3233</v>
      </c>
      <c r="M68" s="164">
        <f t="shared" si="30"/>
        <v>4.3505768352408193E-3</v>
      </c>
    </row>
    <row r="69" spans="2:13" x14ac:dyDescent="0.25">
      <c r="B69" s="157" t="s">
        <v>107</v>
      </c>
      <c r="C69" s="158">
        <v>68516</v>
      </c>
      <c r="D69" s="158">
        <v>63797</v>
      </c>
      <c r="E69" s="158">
        <v>19266</v>
      </c>
      <c r="F69" s="158">
        <v>78604</v>
      </c>
      <c r="G69" s="158">
        <v>90894</v>
      </c>
      <c r="H69" s="158">
        <v>117013</v>
      </c>
      <c r="I69" s="160">
        <f>IFERROR(H69/G69-1,"-")</f>
        <v>0.2873567012124012</v>
      </c>
      <c r="J69" s="159">
        <f t="shared" si="31"/>
        <v>0.83414580622913292</v>
      </c>
      <c r="K69" s="158">
        <f t="shared" si="32"/>
        <v>26119</v>
      </c>
      <c r="L69" s="158">
        <f t="shared" si="33"/>
        <v>53216</v>
      </c>
      <c r="M69" s="159">
        <f t="shared" si="30"/>
        <v>3.1964965918751351E-2</v>
      </c>
    </row>
    <row r="70" spans="2:13" x14ac:dyDescent="0.25">
      <c r="B70" s="162" t="s">
        <v>110</v>
      </c>
      <c r="C70" s="163">
        <v>31722</v>
      </c>
      <c r="D70" s="163">
        <v>28552</v>
      </c>
      <c r="E70" s="163">
        <v>7375</v>
      </c>
      <c r="F70" s="163">
        <v>37469</v>
      </c>
      <c r="G70" s="163">
        <v>34371</v>
      </c>
      <c r="H70" s="163">
        <v>51125</v>
      </c>
      <c r="I70" s="165">
        <f t="shared" ref="I70:I77" si="34">IFERROR(H70/G70-1,"-")</f>
        <v>0.48744581187629099</v>
      </c>
      <c r="J70" s="164">
        <f t="shared" si="31"/>
        <v>0.79059260297001965</v>
      </c>
      <c r="K70" s="163">
        <f t="shared" si="32"/>
        <v>16754</v>
      </c>
      <c r="L70" s="163">
        <f t="shared" si="33"/>
        <v>22573</v>
      </c>
      <c r="M70" s="164">
        <f t="shared" si="30"/>
        <v>1.3966045504312879E-2</v>
      </c>
    </row>
    <row r="71" spans="2:13" x14ac:dyDescent="0.25">
      <c r="B71" s="162" t="s">
        <v>113</v>
      </c>
      <c r="C71" s="163">
        <v>8283</v>
      </c>
      <c r="D71" s="163">
        <v>7153</v>
      </c>
      <c r="E71" s="163">
        <v>2348</v>
      </c>
      <c r="F71" s="163">
        <v>5739</v>
      </c>
      <c r="G71" s="163">
        <v>6410</v>
      </c>
      <c r="H71" s="163">
        <v>6559</v>
      </c>
      <c r="I71" s="165">
        <f t="shared" si="34"/>
        <v>2.3244929797191949E-2</v>
      </c>
      <c r="J71" s="164">
        <f t="shared" si="31"/>
        <v>-8.3042080246050642E-2</v>
      </c>
      <c r="K71" s="163">
        <f t="shared" si="32"/>
        <v>149</v>
      </c>
      <c r="L71" s="163">
        <f t="shared" si="33"/>
        <v>-594</v>
      </c>
      <c r="M71" s="164">
        <f t="shared" si="30"/>
        <v>1.7917514418149276E-3</v>
      </c>
    </row>
    <row r="72" spans="2:13" x14ac:dyDescent="0.25">
      <c r="B72" s="162" t="s">
        <v>116</v>
      </c>
      <c r="C72" s="163">
        <v>4532</v>
      </c>
      <c r="D72" s="163">
        <v>7166</v>
      </c>
      <c r="E72" s="163">
        <v>2495</v>
      </c>
      <c r="F72" s="163">
        <v>9871</v>
      </c>
      <c r="G72" s="163">
        <v>10557</v>
      </c>
      <c r="H72" s="163">
        <v>12892</v>
      </c>
      <c r="I72" s="165">
        <f t="shared" si="34"/>
        <v>0.2211802595434309</v>
      </c>
      <c r="J72" s="164">
        <f t="shared" si="31"/>
        <v>0.79905107451855995</v>
      </c>
      <c r="K72" s="163">
        <f t="shared" si="32"/>
        <v>2335</v>
      </c>
      <c r="L72" s="163">
        <f t="shared" si="33"/>
        <v>5726</v>
      </c>
      <c r="M72" s="164">
        <f t="shared" si="30"/>
        <v>3.5217654502024769E-3</v>
      </c>
    </row>
    <row r="73" spans="2:13" x14ac:dyDescent="0.25">
      <c r="B73" s="162" t="s">
        <v>123</v>
      </c>
      <c r="C73" s="163">
        <v>1460</v>
      </c>
      <c r="D73" s="163">
        <v>1258</v>
      </c>
      <c r="E73" s="163">
        <v>258</v>
      </c>
      <c r="F73" s="163">
        <v>2050</v>
      </c>
      <c r="G73" s="163">
        <v>2578</v>
      </c>
      <c r="H73" s="163">
        <v>4233</v>
      </c>
      <c r="I73" s="165">
        <f t="shared" si="34"/>
        <v>0.64197051978277742</v>
      </c>
      <c r="J73" s="164">
        <f t="shared" si="31"/>
        <v>2.3648648648648649</v>
      </c>
      <c r="K73" s="163">
        <f t="shared" si="32"/>
        <v>1655</v>
      </c>
      <c r="L73" s="163">
        <f t="shared" si="33"/>
        <v>2975</v>
      </c>
      <c r="M73" s="164">
        <f t="shared" si="30"/>
        <v>1.1563475915844776E-3</v>
      </c>
    </row>
    <row r="74" spans="2:13" x14ac:dyDescent="0.25">
      <c r="B74" s="162" t="s">
        <v>119</v>
      </c>
      <c r="C74" s="163">
        <v>1898</v>
      </c>
      <c r="D74" s="163">
        <v>1492</v>
      </c>
      <c r="E74" s="163">
        <v>622</v>
      </c>
      <c r="F74" s="163">
        <v>2043</v>
      </c>
      <c r="G74" s="163">
        <v>2155</v>
      </c>
      <c r="H74" s="163">
        <v>2874</v>
      </c>
      <c r="I74" s="165">
        <f t="shared" si="34"/>
        <v>0.33364269141531322</v>
      </c>
      <c r="J74" s="164">
        <f t="shared" si="31"/>
        <v>0.92627345844504028</v>
      </c>
      <c r="K74" s="163">
        <f t="shared" si="32"/>
        <v>719</v>
      </c>
      <c r="L74" s="163">
        <f t="shared" si="33"/>
        <v>1382</v>
      </c>
      <c r="M74" s="164">
        <f t="shared" si="30"/>
        <v>7.851034675676325E-4</v>
      </c>
    </row>
    <row r="75" spans="2:13" x14ac:dyDescent="0.25">
      <c r="B75" s="162" t="s">
        <v>128</v>
      </c>
      <c r="C75" s="163">
        <v>889</v>
      </c>
      <c r="D75" s="163">
        <v>1199</v>
      </c>
      <c r="E75" s="163">
        <v>664</v>
      </c>
      <c r="F75" s="163">
        <v>1055</v>
      </c>
      <c r="G75" s="163">
        <v>3235</v>
      </c>
      <c r="H75" s="163">
        <v>2216</v>
      </c>
      <c r="I75" s="165">
        <f t="shared" si="34"/>
        <v>-0.31499227202472957</v>
      </c>
      <c r="J75" s="164">
        <f t="shared" si="31"/>
        <v>0.84820683903252703</v>
      </c>
      <c r="K75" s="163">
        <f t="shared" si="32"/>
        <v>-1019</v>
      </c>
      <c r="L75" s="163">
        <f t="shared" si="33"/>
        <v>1017</v>
      </c>
      <c r="M75" s="164">
        <f t="shared" si="30"/>
        <v>6.0535465696933668E-4</v>
      </c>
    </row>
    <row r="76" spans="2:13" x14ac:dyDescent="0.25">
      <c r="B76" s="162" t="s">
        <v>131</v>
      </c>
      <c r="C76" s="163">
        <v>1834</v>
      </c>
      <c r="D76" s="163">
        <v>1337</v>
      </c>
      <c r="E76" s="163">
        <v>788</v>
      </c>
      <c r="F76" s="163">
        <v>435</v>
      </c>
      <c r="G76" s="163">
        <v>972</v>
      </c>
      <c r="H76" s="163">
        <v>1641</v>
      </c>
      <c r="I76" s="165">
        <f t="shared" si="34"/>
        <v>0.68827160493827155</v>
      </c>
      <c r="J76" s="164">
        <f t="shared" si="31"/>
        <v>0.22737471952131627</v>
      </c>
      <c r="K76" s="163">
        <f t="shared" si="32"/>
        <v>669</v>
      </c>
      <c r="L76" s="163">
        <f t="shared" si="33"/>
        <v>304</v>
      </c>
      <c r="M76" s="164">
        <f t="shared" si="30"/>
        <v>4.482793285589718E-4</v>
      </c>
    </row>
    <row r="77" spans="2:13" x14ac:dyDescent="0.25">
      <c r="B77" s="168" t="s">
        <v>145</v>
      </c>
      <c r="C77" s="169">
        <f t="shared" ref="C77:H77" si="35">C69-SUM(C70:C76)</f>
        <v>17898</v>
      </c>
      <c r="D77" s="169">
        <f t="shared" si="35"/>
        <v>15640</v>
      </c>
      <c r="E77" s="169">
        <f t="shared" si="35"/>
        <v>4716</v>
      </c>
      <c r="F77" s="169">
        <f t="shared" si="35"/>
        <v>19942</v>
      </c>
      <c r="G77" s="169">
        <f t="shared" si="35"/>
        <v>30616</v>
      </c>
      <c r="H77" s="169">
        <f t="shared" si="35"/>
        <v>35473</v>
      </c>
      <c r="I77" s="171">
        <f t="shared" si="34"/>
        <v>0.15864253984844523</v>
      </c>
      <c r="J77" s="170">
        <f t="shared" si="31"/>
        <v>1.26809462915601</v>
      </c>
      <c r="K77" s="169">
        <f>H77-G77</f>
        <v>4857</v>
      </c>
      <c r="L77" s="169">
        <f t="shared" si="33"/>
        <v>19833</v>
      </c>
      <c r="M77" s="170">
        <f t="shared" si="30"/>
        <v>9.6903184777406507E-3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553411</v>
      </c>
      <c r="D79" s="176">
        <v>526928</v>
      </c>
      <c r="E79" s="176">
        <v>163947</v>
      </c>
      <c r="F79" s="176">
        <v>461029</v>
      </c>
      <c r="G79" s="176">
        <v>526478</v>
      </c>
      <c r="H79" s="176">
        <v>613713</v>
      </c>
      <c r="I79" s="177">
        <f>IFERROR(H79/G79-1,"-")</f>
        <v>0.16569543266765185</v>
      </c>
      <c r="J79" s="177">
        <f>IFERROR(H79/D79-1,"-")</f>
        <v>0.16469992105183251</v>
      </c>
      <c r="K79" s="176">
        <f>H79-G79</f>
        <v>87235</v>
      </c>
      <c r="L79" s="176">
        <f>H79-D79</f>
        <v>86785</v>
      </c>
      <c r="M79" s="177">
        <f t="shared" ref="M79:M91" si="36">H79/H$9</f>
        <v>0.16765073221688742</v>
      </c>
    </row>
    <row r="80" spans="2:13" x14ac:dyDescent="0.25">
      <c r="B80" s="157" t="s">
        <v>97</v>
      </c>
      <c r="C80" s="158">
        <v>257063</v>
      </c>
      <c r="D80" s="158">
        <v>247668</v>
      </c>
      <c r="E80" s="158">
        <v>61574</v>
      </c>
      <c r="F80" s="158">
        <v>234682</v>
      </c>
      <c r="G80" s="158">
        <v>242862</v>
      </c>
      <c r="H80" s="158">
        <v>271228</v>
      </c>
      <c r="I80" s="160">
        <f>IFERROR(H80/G80-1,"-")</f>
        <v>0.11679884049377831</v>
      </c>
      <c r="J80" s="159">
        <f t="shared" ref="J80:J91" si="37">IFERROR(H80/D80-1,"-")</f>
        <v>9.5127347901222681E-2</v>
      </c>
      <c r="K80" s="158">
        <f t="shared" ref="K80:K90" si="38">H80-G80</f>
        <v>28366</v>
      </c>
      <c r="L80" s="158">
        <f t="shared" ref="L80:L91" si="39">H80-D80</f>
        <v>23560</v>
      </c>
      <c r="M80" s="159">
        <f t="shared" si="36"/>
        <v>7.4092568998411212E-2</v>
      </c>
    </row>
    <row r="81" spans="2:13" x14ac:dyDescent="0.25">
      <c r="B81" s="162" t="s">
        <v>103</v>
      </c>
      <c r="C81" s="163">
        <v>64303</v>
      </c>
      <c r="D81" s="163">
        <v>49102</v>
      </c>
      <c r="E81" s="163">
        <v>12883</v>
      </c>
      <c r="F81" s="163">
        <v>68204</v>
      </c>
      <c r="G81" s="163">
        <v>64895</v>
      </c>
      <c r="H81" s="163">
        <v>78411</v>
      </c>
      <c r="I81" s="165">
        <f>IFERROR(H81/G81-1,"-")</f>
        <v>0.20827490561676565</v>
      </c>
      <c r="J81" s="164">
        <f t="shared" si="37"/>
        <v>0.59690032992546138</v>
      </c>
      <c r="K81" s="163">
        <f t="shared" si="38"/>
        <v>13516</v>
      </c>
      <c r="L81" s="163">
        <f t="shared" si="39"/>
        <v>29309</v>
      </c>
      <c r="M81" s="164">
        <f t="shared" si="36"/>
        <v>2.1419884479974127E-2</v>
      </c>
    </row>
    <row r="82" spans="2:13" x14ac:dyDescent="0.25">
      <c r="B82" s="162" t="s">
        <v>100</v>
      </c>
      <c r="C82" s="163">
        <v>192760</v>
      </c>
      <c r="D82" s="163">
        <v>198566</v>
      </c>
      <c r="E82" s="163">
        <v>48691</v>
      </c>
      <c r="F82" s="163">
        <v>166478</v>
      </c>
      <c r="G82" s="163">
        <v>177967</v>
      </c>
      <c r="H82" s="163">
        <v>192817</v>
      </c>
      <c r="I82" s="165">
        <f>IFERROR(H82/G82-1,"-")</f>
        <v>8.3442435957228112E-2</v>
      </c>
      <c r="J82" s="164">
        <f t="shared" si="37"/>
        <v>-2.8952590070807638E-2</v>
      </c>
      <c r="K82" s="163">
        <f t="shared" si="38"/>
        <v>14850</v>
      </c>
      <c r="L82" s="163">
        <f t="shared" si="39"/>
        <v>-5749</v>
      </c>
      <c r="M82" s="164">
        <f t="shared" si="36"/>
        <v>5.2672684518437089E-2</v>
      </c>
    </row>
    <row r="83" spans="2:13" x14ac:dyDescent="0.25">
      <c r="B83" s="157" t="s">
        <v>107</v>
      </c>
      <c r="C83" s="158">
        <v>296348</v>
      </c>
      <c r="D83" s="158">
        <v>279260</v>
      </c>
      <c r="E83" s="158">
        <v>102373</v>
      </c>
      <c r="F83" s="158">
        <v>226347</v>
      </c>
      <c r="G83" s="158">
        <v>283616</v>
      </c>
      <c r="H83" s="158">
        <v>342485</v>
      </c>
      <c r="I83" s="160">
        <f>IFERROR(H83/G83-1,"-")</f>
        <v>0.20756586370303509</v>
      </c>
      <c r="J83" s="159">
        <f t="shared" si="37"/>
        <v>0.226401919358304</v>
      </c>
      <c r="K83" s="158">
        <f t="shared" si="38"/>
        <v>58869</v>
      </c>
      <c r="L83" s="158">
        <f t="shared" si="39"/>
        <v>63225</v>
      </c>
      <c r="M83" s="159">
        <f t="shared" si="36"/>
        <v>9.3558163218476209E-2</v>
      </c>
    </row>
    <row r="84" spans="2:13" x14ac:dyDescent="0.25">
      <c r="B84" s="162" t="s">
        <v>110</v>
      </c>
      <c r="C84" s="163">
        <v>42416</v>
      </c>
      <c r="D84" s="163">
        <v>47541</v>
      </c>
      <c r="E84" s="163">
        <v>17442</v>
      </c>
      <c r="F84" s="163">
        <v>45054</v>
      </c>
      <c r="G84" s="163">
        <v>57864</v>
      </c>
      <c r="H84" s="163">
        <v>71321</v>
      </c>
      <c r="I84" s="165">
        <f t="shared" ref="I84:I91" si="40">IFERROR(H84/G84-1,"-")</f>
        <v>0.23256256048665835</v>
      </c>
      <c r="J84" s="164">
        <f t="shared" si="37"/>
        <v>0.50019982751730097</v>
      </c>
      <c r="K84" s="163">
        <f t="shared" si="38"/>
        <v>13457</v>
      </c>
      <c r="L84" s="163">
        <f t="shared" si="39"/>
        <v>23780</v>
      </c>
      <c r="M84" s="164">
        <f t="shared" si="36"/>
        <v>1.9483077387053276E-2</v>
      </c>
    </row>
    <row r="85" spans="2:13" x14ac:dyDescent="0.25">
      <c r="B85" s="162" t="s">
        <v>113</v>
      </c>
      <c r="C85" s="163">
        <v>127014</v>
      </c>
      <c r="D85" s="163">
        <v>105133</v>
      </c>
      <c r="E85" s="163">
        <v>34998</v>
      </c>
      <c r="F85" s="163">
        <v>67837</v>
      </c>
      <c r="G85" s="163">
        <v>79143</v>
      </c>
      <c r="H85" s="163">
        <v>88911</v>
      </c>
      <c r="I85" s="165">
        <f t="shared" si="40"/>
        <v>0.12342215988779803</v>
      </c>
      <c r="J85" s="164">
        <f t="shared" si="37"/>
        <v>-0.15429979169242769</v>
      </c>
      <c r="K85" s="163">
        <f t="shared" si="38"/>
        <v>9768</v>
      </c>
      <c r="L85" s="163">
        <f t="shared" si="39"/>
        <v>-16222</v>
      </c>
      <c r="M85" s="164">
        <f t="shared" si="36"/>
        <v>2.4288216563989485E-2</v>
      </c>
    </row>
    <row r="86" spans="2:13" x14ac:dyDescent="0.25">
      <c r="B86" s="162" t="s">
        <v>116</v>
      </c>
      <c r="C86" s="163">
        <v>16162</v>
      </c>
      <c r="D86" s="163">
        <v>16671</v>
      </c>
      <c r="E86" s="163">
        <v>6451</v>
      </c>
      <c r="F86" s="163">
        <v>20055</v>
      </c>
      <c r="G86" s="163">
        <v>26793</v>
      </c>
      <c r="H86" s="163">
        <v>39758</v>
      </c>
      <c r="I86" s="165">
        <f t="shared" si="40"/>
        <v>0.48389504721382459</v>
      </c>
      <c r="J86" s="164">
        <f t="shared" si="37"/>
        <v>1.3848599364165315</v>
      </c>
      <c r="K86" s="163">
        <f t="shared" si="38"/>
        <v>12965</v>
      </c>
      <c r="L86" s="163">
        <f t="shared" si="39"/>
        <v>23087</v>
      </c>
      <c r="M86" s="164">
        <f t="shared" si="36"/>
        <v>1.0860871142503109E-2</v>
      </c>
    </row>
    <row r="87" spans="2:13" x14ac:dyDescent="0.25">
      <c r="B87" s="162" t="s">
        <v>123</v>
      </c>
      <c r="C87" s="163">
        <v>8557</v>
      </c>
      <c r="D87" s="163">
        <v>6638</v>
      </c>
      <c r="E87" s="163">
        <v>1664</v>
      </c>
      <c r="F87" s="163">
        <v>7040</v>
      </c>
      <c r="G87" s="163">
        <v>7547</v>
      </c>
      <c r="H87" s="163">
        <v>11797</v>
      </c>
      <c r="I87" s="165">
        <f t="shared" si="40"/>
        <v>0.56313767059758835</v>
      </c>
      <c r="J87" s="164">
        <f t="shared" si="37"/>
        <v>0.77719192527869829</v>
      </c>
      <c r="K87" s="163">
        <f t="shared" si="38"/>
        <v>4250</v>
      </c>
      <c r="L87" s="163">
        <f t="shared" si="39"/>
        <v>5159</v>
      </c>
      <c r="M87" s="164">
        <f t="shared" si="36"/>
        <v>3.2226393900123039E-3</v>
      </c>
    </row>
    <row r="88" spans="2:13" x14ac:dyDescent="0.25">
      <c r="B88" s="162" t="s">
        <v>119</v>
      </c>
      <c r="C88" s="163">
        <v>4594</v>
      </c>
      <c r="D88" s="163">
        <v>4425</v>
      </c>
      <c r="E88" s="163">
        <v>1327</v>
      </c>
      <c r="F88" s="163">
        <v>3778</v>
      </c>
      <c r="G88" s="163">
        <v>4403</v>
      </c>
      <c r="H88" s="163">
        <v>5652</v>
      </c>
      <c r="I88" s="165">
        <f t="shared" si="40"/>
        <v>0.28367022484669535</v>
      </c>
      <c r="J88" s="164">
        <f t="shared" si="37"/>
        <v>0.27728813559322041</v>
      </c>
      <c r="K88" s="163">
        <f t="shared" si="38"/>
        <v>1249</v>
      </c>
      <c r="L88" s="163">
        <f t="shared" si="39"/>
        <v>1227</v>
      </c>
      <c r="M88" s="164">
        <f t="shared" si="36"/>
        <v>1.543982184652839E-3</v>
      </c>
    </row>
    <row r="89" spans="2:13" x14ac:dyDescent="0.25">
      <c r="B89" s="162" t="s">
        <v>128</v>
      </c>
      <c r="C89" s="163">
        <v>4151</v>
      </c>
      <c r="D89" s="163">
        <v>5301</v>
      </c>
      <c r="E89" s="163">
        <v>3004</v>
      </c>
      <c r="F89" s="163">
        <v>4015</v>
      </c>
      <c r="G89" s="163">
        <v>5521</v>
      </c>
      <c r="H89" s="163">
        <v>4693</v>
      </c>
      <c r="I89" s="165">
        <f t="shared" si="40"/>
        <v>-0.14997283100887515</v>
      </c>
      <c r="J89" s="164">
        <f t="shared" si="37"/>
        <v>-0.11469534050179209</v>
      </c>
      <c r="K89" s="163">
        <f t="shared" si="38"/>
        <v>-828</v>
      </c>
      <c r="L89" s="163">
        <f t="shared" si="39"/>
        <v>-608</v>
      </c>
      <c r="M89" s="164">
        <f t="shared" si="36"/>
        <v>1.2820078543127696E-3</v>
      </c>
    </row>
    <row r="90" spans="2:13" x14ac:dyDescent="0.25">
      <c r="B90" s="162" t="s">
        <v>131</v>
      </c>
      <c r="C90" s="163">
        <v>8270</v>
      </c>
      <c r="D90" s="163">
        <v>7199</v>
      </c>
      <c r="E90" s="163">
        <v>4659</v>
      </c>
      <c r="F90" s="163">
        <v>3472</v>
      </c>
      <c r="G90" s="163">
        <v>5869</v>
      </c>
      <c r="H90" s="163">
        <v>6070</v>
      </c>
      <c r="I90" s="165">
        <f t="shared" si="40"/>
        <v>3.4247742375191681E-2</v>
      </c>
      <c r="J90" s="164">
        <f t="shared" si="37"/>
        <v>-0.15682733713015695</v>
      </c>
      <c r="K90" s="163">
        <f t="shared" si="38"/>
        <v>201</v>
      </c>
      <c r="L90" s="163">
        <f t="shared" si="39"/>
        <v>-1129</v>
      </c>
      <c r="M90" s="164">
        <f t="shared" si="36"/>
        <v>1.6581691190450695E-3</v>
      </c>
    </row>
    <row r="91" spans="2:13" x14ac:dyDescent="0.25">
      <c r="B91" s="168" t="s">
        <v>145</v>
      </c>
      <c r="C91" s="169">
        <f t="shared" ref="C91:H91" si="41">C83-SUM(C84:C90)</f>
        <v>85184</v>
      </c>
      <c r="D91" s="169">
        <f t="shared" si="41"/>
        <v>86352</v>
      </c>
      <c r="E91" s="169">
        <f t="shared" si="41"/>
        <v>32828</v>
      </c>
      <c r="F91" s="169">
        <f t="shared" si="41"/>
        <v>75096</v>
      </c>
      <c r="G91" s="169">
        <f t="shared" si="41"/>
        <v>96476</v>
      </c>
      <c r="H91" s="169">
        <f t="shared" si="41"/>
        <v>114283</v>
      </c>
      <c r="I91" s="171">
        <f t="shared" si="40"/>
        <v>0.18457440192379448</v>
      </c>
      <c r="J91" s="170">
        <f t="shared" si="37"/>
        <v>0.32345516027422638</v>
      </c>
      <c r="K91" s="169">
        <f>H91-G91</f>
        <v>17807</v>
      </c>
      <c r="L91" s="169">
        <f t="shared" si="39"/>
        <v>27931</v>
      </c>
      <c r="M91" s="170">
        <f t="shared" si="36"/>
        <v>3.1219199576907358E-2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35461</v>
      </c>
      <c r="D93" s="176">
        <v>35588</v>
      </c>
      <c r="E93" s="176">
        <v>15531</v>
      </c>
      <c r="F93" s="176">
        <v>32878</v>
      </c>
      <c r="G93" s="176">
        <v>39668</v>
      </c>
      <c r="H93" s="176">
        <v>36690</v>
      </c>
      <c r="I93" s="177">
        <f>IFERROR(H93/G93-1,"-")</f>
        <v>-7.5073106786326504E-2</v>
      </c>
      <c r="J93" s="177">
        <f>IFERROR(H93/D93-1,"-")</f>
        <v>3.0965493986737203E-2</v>
      </c>
      <c r="K93" s="176">
        <f>H93-G93</f>
        <v>-2978</v>
      </c>
      <c r="L93" s="176">
        <f>H93-D93</f>
        <v>1102</v>
      </c>
      <c r="M93" s="177">
        <f t="shared" ref="M93:M105" si="42">H93/H$9</f>
        <v>1.002277182500224E-2</v>
      </c>
    </row>
    <row r="94" spans="2:13" x14ac:dyDescent="0.25">
      <c r="B94" s="157" t="s">
        <v>97</v>
      </c>
      <c r="C94" s="158">
        <v>22519</v>
      </c>
      <c r="D94" s="158">
        <v>23451</v>
      </c>
      <c r="E94" s="158">
        <v>9589</v>
      </c>
      <c r="F94" s="158">
        <v>21277</v>
      </c>
      <c r="G94" s="158">
        <v>26478</v>
      </c>
      <c r="H94" s="158">
        <v>22061</v>
      </c>
      <c r="I94" s="160">
        <f>IFERROR(H94/G94-1,"-")</f>
        <v>-0.16681773547851042</v>
      </c>
      <c r="J94" s="159">
        <f t="shared" ref="J94:J105" si="43">IFERROR(H94/D94-1,"-")</f>
        <v>-5.9272525691868139E-2</v>
      </c>
      <c r="K94" s="158">
        <f t="shared" ref="K94:K104" si="44">H94-G94</f>
        <v>-4417</v>
      </c>
      <c r="L94" s="158">
        <f t="shared" ref="L94:L105" si="45">H94-D94</f>
        <v>-1390</v>
      </c>
      <c r="M94" s="159">
        <f t="shared" si="42"/>
        <v>6.0265022957583653E-3</v>
      </c>
    </row>
    <row r="95" spans="2:13" x14ac:dyDescent="0.25">
      <c r="B95" s="162" t="s">
        <v>103</v>
      </c>
      <c r="C95" s="163">
        <v>11033</v>
      </c>
      <c r="D95" s="163">
        <v>11495</v>
      </c>
      <c r="E95" s="163">
        <v>5251</v>
      </c>
      <c r="F95" s="163">
        <v>10214</v>
      </c>
      <c r="G95" s="163">
        <v>8603</v>
      </c>
      <c r="H95" s="163">
        <v>6456</v>
      </c>
      <c r="I95" s="165">
        <f>IFERROR(H95/G95-1,"-")</f>
        <v>-0.24956410554457742</v>
      </c>
      <c r="J95" s="164">
        <f t="shared" si="43"/>
        <v>-0.43836450630709001</v>
      </c>
      <c r="K95" s="163">
        <f t="shared" si="44"/>
        <v>-2147</v>
      </c>
      <c r="L95" s="163">
        <f t="shared" si="45"/>
        <v>-5039</v>
      </c>
      <c r="M95" s="164">
        <f t="shared" si="42"/>
        <v>1.7636144699431579E-3</v>
      </c>
    </row>
    <row r="96" spans="2:13" x14ac:dyDescent="0.25">
      <c r="B96" s="162" t="s">
        <v>100</v>
      </c>
      <c r="C96" s="163">
        <v>11486</v>
      </c>
      <c r="D96" s="163">
        <v>11956</v>
      </c>
      <c r="E96" s="163">
        <v>4338</v>
      </c>
      <c r="F96" s="163">
        <v>11063</v>
      </c>
      <c r="G96" s="163">
        <v>17875</v>
      </c>
      <c r="H96" s="163">
        <v>15605</v>
      </c>
      <c r="I96" s="165">
        <f>IFERROR(H96/G96-1,"-")</f>
        <v>-0.12699300699300697</v>
      </c>
      <c r="J96" s="164">
        <f t="shared" si="43"/>
        <v>0.30520240883238547</v>
      </c>
      <c r="K96" s="163">
        <f t="shared" si="44"/>
        <v>-2270</v>
      </c>
      <c r="L96" s="163">
        <f t="shared" si="45"/>
        <v>3649</v>
      </c>
      <c r="M96" s="164">
        <f t="shared" si="42"/>
        <v>4.2628878258152069E-3</v>
      </c>
    </row>
    <row r="97" spans="2:13" x14ac:dyDescent="0.25">
      <c r="B97" s="157" t="s">
        <v>107</v>
      </c>
      <c r="C97" s="158">
        <v>12942</v>
      </c>
      <c r="D97" s="158">
        <v>12137</v>
      </c>
      <c r="E97" s="158">
        <v>5942</v>
      </c>
      <c r="F97" s="158">
        <v>11601</v>
      </c>
      <c r="G97" s="158">
        <v>13190</v>
      </c>
      <c r="H97" s="158">
        <v>14629</v>
      </c>
      <c r="I97" s="160">
        <f>IFERROR(H97/G97-1,"-")</f>
        <v>0.10909780136467018</v>
      </c>
      <c r="J97" s="159">
        <f t="shared" si="43"/>
        <v>0.20532256735601884</v>
      </c>
      <c r="K97" s="158">
        <f t="shared" si="44"/>
        <v>1439</v>
      </c>
      <c r="L97" s="158">
        <f t="shared" si="45"/>
        <v>2492</v>
      </c>
      <c r="M97" s="159">
        <f t="shared" si="42"/>
        <v>3.9962695292438746E-3</v>
      </c>
    </row>
    <row r="98" spans="2:13" x14ac:dyDescent="0.25">
      <c r="B98" s="162" t="s">
        <v>110</v>
      </c>
      <c r="C98" s="163">
        <v>1519</v>
      </c>
      <c r="D98" s="163">
        <v>1627</v>
      </c>
      <c r="E98" s="163">
        <v>1018</v>
      </c>
      <c r="F98" s="163">
        <v>1498</v>
      </c>
      <c r="G98" s="163">
        <v>1874</v>
      </c>
      <c r="H98" s="163">
        <v>2123</v>
      </c>
      <c r="I98" s="165">
        <f t="shared" ref="I98:I105" si="46">IFERROR(H98/G98-1,"-")</f>
        <v>0.1328708644610459</v>
      </c>
      <c r="J98" s="164">
        <f t="shared" si="43"/>
        <v>0.30485556238475731</v>
      </c>
      <c r="K98" s="163">
        <f t="shared" si="44"/>
        <v>249</v>
      </c>
      <c r="L98" s="163">
        <f t="shared" si="45"/>
        <v>496</v>
      </c>
      <c r="M98" s="164">
        <f t="shared" si="42"/>
        <v>5.7994942993948642E-4</v>
      </c>
    </row>
    <row r="99" spans="2:13" x14ac:dyDescent="0.25">
      <c r="B99" s="162" t="s">
        <v>113</v>
      </c>
      <c r="C99" s="163">
        <v>2809</v>
      </c>
      <c r="D99" s="163">
        <v>2414</v>
      </c>
      <c r="E99" s="163">
        <v>1157</v>
      </c>
      <c r="F99" s="163">
        <v>2172</v>
      </c>
      <c r="G99" s="163">
        <v>2367</v>
      </c>
      <c r="H99" s="163">
        <v>2786</v>
      </c>
      <c r="I99" s="165">
        <f t="shared" si="46"/>
        <v>0.17701732150401361</v>
      </c>
      <c r="J99" s="164">
        <f t="shared" si="43"/>
        <v>0.15410107705053844</v>
      </c>
      <c r="K99" s="163">
        <f t="shared" si="44"/>
        <v>419</v>
      </c>
      <c r="L99" s="163">
        <f t="shared" si="45"/>
        <v>372</v>
      </c>
      <c r="M99" s="164">
        <f t="shared" si="42"/>
        <v>7.6106411295874196E-4</v>
      </c>
    </row>
    <row r="100" spans="2:13" x14ac:dyDescent="0.25">
      <c r="B100" s="162" t="s">
        <v>116</v>
      </c>
      <c r="C100" s="163">
        <v>2867</v>
      </c>
      <c r="D100" s="163">
        <v>2598</v>
      </c>
      <c r="E100" s="163">
        <v>1446</v>
      </c>
      <c r="F100" s="163">
        <v>2389</v>
      </c>
      <c r="G100" s="163">
        <v>2631</v>
      </c>
      <c r="H100" s="163">
        <v>2600</v>
      </c>
      <c r="I100" s="165">
        <f t="shared" si="46"/>
        <v>-1.1782592170277439E-2</v>
      </c>
      <c r="J100" s="164">
        <f t="shared" si="43"/>
        <v>7.698229407235857E-4</v>
      </c>
      <c r="K100" s="163">
        <f t="shared" si="44"/>
        <v>-31</v>
      </c>
      <c r="L100" s="163">
        <f t="shared" si="45"/>
        <v>2</v>
      </c>
      <c r="M100" s="164">
        <f t="shared" si="42"/>
        <v>7.1025365889904122E-4</v>
      </c>
    </row>
    <row r="101" spans="2:13" x14ac:dyDescent="0.25">
      <c r="B101" s="162" t="s">
        <v>123</v>
      </c>
      <c r="C101" s="163">
        <v>379</v>
      </c>
      <c r="D101" s="163">
        <v>413</v>
      </c>
      <c r="E101" s="163">
        <v>274</v>
      </c>
      <c r="F101" s="163">
        <v>820</v>
      </c>
      <c r="G101" s="163">
        <v>615</v>
      </c>
      <c r="H101" s="163">
        <v>670</v>
      </c>
      <c r="I101" s="165">
        <f t="shared" si="46"/>
        <v>8.9430894308943021E-2</v>
      </c>
      <c r="J101" s="164">
        <f t="shared" si="43"/>
        <v>0.62227602905569013</v>
      </c>
      <c r="K101" s="163">
        <f t="shared" si="44"/>
        <v>55</v>
      </c>
      <c r="L101" s="163">
        <f t="shared" si="45"/>
        <v>257</v>
      </c>
      <c r="M101" s="164">
        <f t="shared" si="42"/>
        <v>1.830269044085991E-4</v>
      </c>
    </row>
    <row r="102" spans="2:13" x14ac:dyDescent="0.25">
      <c r="B102" s="162" t="s">
        <v>119</v>
      </c>
      <c r="C102" s="163">
        <v>305</v>
      </c>
      <c r="D102" s="163">
        <v>357</v>
      </c>
      <c r="E102" s="163">
        <v>177</v>
      </c>
      <c r="F102" s="163">
        <v>493</v>
      </c>
      <c r="G102" s="163">
        <v>385</v>
      </c>
      <c r="H102" s="163">
        <v>598</v>
      </c>
      <c r="I102" s="165">
        <f t="shared" si="46"/>
        <v>0.55324675324675332</v>
      </c>
      <c r="J102" s="164">
        <f t="shared" si="43"/>
        <v>0.67507002801120453</v>
      </c>
      <c r="K102" s="163">
        <f t="shared" si="44"/>
        <v>213</v>
      </c>
      <c r="L102" s="163">
        <f t="shared" si="45"/>
        <v>241</v>
      </c>
      <c r="M102" s="164">
        <f t="shared" si="42"/>
        <v>1.633583415467795E-4</v>
      </c>
    </row>
    <row r="103" spans="2:13" x14ac:dyDescent="0.25">
      <c r="B103" s="162" t="s">
        <v>128</v>
      </c>
      <c r="C103" s="163">
        <v>98</v>
      </c>
      <c r="D103" s="163">
        <v>105</v>
      </c>
      <c r="E103" s="163">
        <v>113</v>
      </c>
      <c r="F103" s="163">
        <v>217</v>
      </c>
      <c r="G103" s="163">
        <v>102</v>
      </c>
      <c r="H103" s="163">
        <v>165</v>
      </c>
      <c r="I103" s="165">
        <f t="shared" si="46"/>
        <v>0.61764705882352944</v>
      </c>
      <c r="J103" s="164">
        <f t="shared" si="43"/>
        <v>0.5714285714285714</v>
      </c>
      <c r="K103" s="163">
        <f t="shared" si="44"/>
        <v>63</v>
      </c>
      <c r="L103" s="163">
        <f t="shared" si="45"/>
        <v>60</v>
      </c>
      <c r="M103" s="164">
        <f t="shared" si="42"/>
        <v>4.5073789891669929E-5</v>
      </c>
    </row>
    <row r="104" spans="2:13" x14ac:dyDescent="0.25">
      <c r="B104" s="162" t="s">
        <v>131</v>
      </c>
      <c r="C104" s="163">
        <v>232</v>
      </c>
      <c r="D104" s="163">
        <v>146</v>
      </c>
      <c r="E104" s="163">
        <v>64</v>
      </c>
      <c r="F104" s="163">
        <v>108</v>
      </c>
      <c r="G104" s="163">
        <v>178</v>
      </c>
      <c r="H104" s="163">
        <v>272</v>
      </c>
      <c r="I104" s="165">
        <f t="shared" si="46"/>
        <v>0.5280898876404494</v>
      </c>
      <c r="J104" s="164">
        <f t="shared" si="43"/>
        <v>0.86301369863013688</v>
      </c>
      <c r="K104" s="163">
        <f t="shared" si="44"/>
        <v>94</v>
      </c>
      <c r="L104" s="163">
        <f t="shared" si="45"/>
        <v>126</v>
      </c>
      <c r="M104" s="164">
        <f t="shared" si="42"/>
        <v>7.4303459700207394E-5</v>
      </c>
    </row>
    <row r="105" spans="2:13" x14ac:dyDescent="0.25">
      <c r="B105" s="168" t="s">
        <v>145</v>
      </c>
      <c r="C105" s="169">
        <f t="shared" ref="C105:H105" si="47">C97-SUM(C98:C104)</f>
        <v>4733</v>
      </c>
      <c r="D105" s="169">
        <f t="shared" si="47"/>
        <v>4477</v>
      </c>
      <c r="E105" s="169">
        <f t="shared" si="47"/>
        <v>1693</v>
      </c>
      <c r="F105" s="169">
        <f t="shared" si="47"/>
        <v>3904</v>
      </c>
      <c r="G105" s="169">
        <f t="shared" si="47"/>
        <v>5038</v>
      </c>
      <c r="H105" s="169">
        <f t="shared" si="47"/>
        <v>5415</v>
      </c>
      <c r="I105" s="171">
        <f t="shared" si="46"/>
        <v>7.483128225486313E-2</v>
      </c>
      <c r="J105" s="170">
        <f t="shared" si="43"/>
        <v>0.20951530042439126</v>
      </c>
      <c r="K105" s="169">
        <f>H105-G105</f>
        <v>377</v>
      </c>
      <c r="L105" s="169">
        <f t="shared" si="45"/>
        <v>938</v>
      </c>
      <c r="M105" s="170">
        <f t="shared" si="42"/>
        <v>1.4792398318993494E-3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95804</v>
      </c>
      <c r="D107" s="176">
        <v>95805</v>
      </c>
      <c r="E107" s="176">
        <v>48011</v>
      </c>
      <c r="F107" s="176">
        <v>128669</v>
      </c>
      <c r="G107" s="176">
        <v>168871</v>
      </c>
      <c r="H107" s="176">
        <v>160886</v>
      </c>
      <c r="I107" s="177">
        <f>IFERROR(H107/G107-1,"-")</f>
        <v>-4.7284613699214217E-2</v>
      </c>
      <c r="J107" s="177">
        <f>IFERROR(H107/D107-1,"-")</f>
        <v>0.67930692552580774</v>
      </c>
      <c r="K107" s="176">
        <f>H107-G107</f>
        <v>-7985</v>
      </c>
      <c r="L107" s="176">
        <f>H107-D107</f>
        <v>65081</v>
      </c>
      <c r="M107" s="177">
        <f t="shared" ref="M107:M119" si="48">H107/H$9</f>
        <v>4.3949950063704286E-2</v>
      </c>
    </row>
    <row r="108" spans="2:13" x14ac:dyDescent="0.25">
      <c r="B108" s="157" t="s">
        <v>97</v>
      </c>
      <c r="C108" s="158">
        <v>20718</v>
      </c>
      <c r="D108" s="158">
        <v>20842</v>
      </c>
      <c r="E108" s="158">
        <v>15835</v>
      </c>
      <c r="F108" s="158">
        <v>32003</v>
      </c>
      <c r="G108" s="158">
        <v>38275</v>
      </c>
      <c r="H108" s="158">
        <v>34967</v>
      </c>
      <c r="I108" s="160">
        <f>IFERROR(H108/G108-1,"-")</f>
        <v>-8.6427171783148293E-2</v>
      </c>
      <c r="J108" s="159">
        <f t="shared" ref="J108:J119" si="49">IFERROR(H108/D108-1,"-")</f>
        <v>0.67771806928317813</v>
      </c>
      <c r="K108" s="158">
        <f t="shared" ref="K108:K118" si="50">H108-G108</f>
        <v>-3308</v>
      </c>
      <c r="L108" s="158">
        <f t="shared" ref="L108:L119" si="51">H108-D108</f>
        <v>14125</v>
      </c>
      <c r="M108" s="159">
        <f t="shared" si="48"/>
        <v>9.5520921887395291E-3</v>
      </c>
    </row>
    <row r="109" spans="2:13" x14ac:dyDescent="0.25">
      <c r="B109" s="162" t="s">
        <v>103</v>
      </c>
      <c r="C109" s="163">
        <v>9475</v>
      </c>
      <c r="D109" s="163">
        <v>8063</v>
      </c>
      <c r="E109" s="163">
        <v>1760</v>
      </c>
      <c r="F109" s="163">
        <v>11681</v>
      </c>
      <c r="G109" s="163">
        <v>15258</v>
      </c>
      <c r="H109" s="163">
        <v>11361</v>
      </c>
      <c r="I109" s="165">
        <f>IFERROR(H109/G109-1,"-")</f>
        <v>-0.25540699960676372</v>
      </c>
      <c r="J109" s="164">
        <f t="shared" si="49"/>
        <v>0.40902889743271742</v>
      </c>
      <c r="K109" s="163">
        <f t="shared" si="50"/>
        <v>-3897</v>
      </c>
      <c r="L109" s="163">
        <f t="shared" si="51"/>
        <v>3298</v>
      </c>
      <c r="M109" s="164">
        <f t="shared" si="48"/>
        <v>3.1035353149046186E-3</v>
      </c>
    </row>
    <row r="110" spans="2:13" x14ac:dyDescent="0.25">
      <c r="B110" s="162" t="s">
        <v>100</v>
      </c>
      <c r="C110" s="163">
        <v>11243</v>
      </c>
      <c r="D110" s="163">
        <v>12779</v>
      </c>
      <c r="E110" s="163">
        <v>14075</v>
      </c>
      <c r="F110" s="163">
        <v>20322</v>
      </c>
      <c r="G110" s="163">
        <v>23017</v>
      </c>
      <c r="H110" s="163">
        <v>23606</v>
      </c>
      <c r="I110" s="165">
        <f>IFERROR(H110/G110-1,"-")</f>
        <v>2.5589781465872985E-2</v>
      </c>
      <c r="J110" s="164">
        <f t="shared" si="49"/>
        <v>0.84724939353627038</v>
      </c>
      <c r="K110" s="163">
        <f t="shared" si="50"/>
        <v>589</v>
      </c>
      <c r="L110" s="163">
        <f t="shared" si="51"/>
        <v>10827</v>
      </c>
      <c r="M110" s="164">
        <f t="shared" si="48"/>
        <v>6.4485568738349109E-3</v>
      </c>
    </row>
    <row r="111" spans="2:13" x14ac:dyDescent="0.25">
      <c r="B111" s="157" t="s">
        <v>107</v>
      </c>
      <c r="C111" s="158">
        <v>75086</v>
      </c>
      <c r="D111" s="158">
        <v>74963</v>
      </c>
      <c r="E111" s="158">
        <v>32176</v>
      </c>
      <c r="F111" s="158">
        <v>96666</v>
      </c>
      <c r="G111" s="158">
        <v>130596</v>
      </c>
      <c r="H111" s="158">
        <v>125919</v>
      </c>
      <c r="I111" s="160">
        <f>IFERROR(H111/G111-1,"-")</f>
        <v>-3.5812735458972678E-2</v>
      </c>
      <c r="J111" s="159">
        <f t="shared" si="49"/>
        <v>0.67974867601350009</v>
      </c>
      <c r="K111" s="158">
        <f t="shared" si="50"/>
        <v>-4677</v>
      </c>
      <c r="L111" s="158">
        <f t="shared" si="51"/>
        <v>50956</v>
      </c>
      <c r="M111" s="159">
        <f t="shared" si="48"/>
        <v>3.4397857874964757E-2</v>
      </c>
    </row>
    <row r="112" spans="2:13" x14ac:dyDescent="0.25">
      <c r="B112" s="162" t="s">
        <v>110</v>
      </c>
      <c r="C112" s="163">
        <v>41278</v>
      </c>
      <c r="D112" s="163">
        <v>41571</v>
      </c>
      <c r="E112" s="163">
        <v>16804</v>
      </c>
      <c r="F112" s="163">
        <v>57679</v>
      </c>
      <c r="G112" s="163">
        <v>84747</v>
      </c>
      <c r="H112" s="163">
        <v>77707</v>
      </c>
      <c r="I112" s="165">
        <f t="shared" ref="I112:I119" si="52">IFERROR(H112/G112-1,"-")</f>
        <v>-8.3070787166507398E-2</v>
      </c>
      <c r="J112" s="164">
        <f t="shared" si="49"/>
        <v>0.86925982054797823</v>
      </c>
      <c r="K112" s="163">
        <f t="shared" si="50"/>
        <v>-7040</v>
      </c>
      <c r="L112" s="163">
        <f t="shared" si="51"/>
        <v>36136</v>
      </c>
      <c r="M112" s="164">
        <f t="shared" si="48"/>
        <v>2.1227569643103E-2</v>
      </c>
    </row>
    <row r="113" spans="2:13" x14ac:dyDescent="0.25">
      <c r="B113" s="162" t="s">
        <v>113</v>
      </c>
      <c r="C113" s="163">
        <v>8116</v>
      </c>
      <c r="D113" s="163">
        <v>6088</v>
      </c>
      <c r="E113" s="163">
        <v>2219</v>
      </c>
      <c r="F113" s="163">
        <v>4233</v>
      </c>
      <c r="G113" s="163">
        <v>5702</v>
      </c>
      <c r="H113" s="163">
        <v>5529</v>
      </c>
      <c r="I113" s="165">
        <f t="shared" si="52"/>
        <v>-3.0340231497720138E-2</v>
      </c>
      <c r="J113" s="164">
        <f t="shared" si="49"/>
        <v>-9.1819973718791026E-2</v>
      </c>
      <c r="K113" s="163">
        <f t="shared" si="50"/>
        <v>-173</v>
      </c>
      <c r="L113" s="163">
        <f t="shared" si="51"/>
        <v>-559</v>
      </c>
      <c r="M113" s="164">
        <f t="shared" si="48"/>
        <v>1.5103817230972304E-3</v>
      </c>
    </row>
    <row r="114" spans="2:13" x14ac:dyDescent="0.25">
      <c r="B114" s="162" t="s">
        <v>116</v>
      </c>
      <c r="C114" s="163">
        <v>8934</v>
      </c>
      <c r="D114" s="163">
        <v>8680</v>
      </c>
      <c r="E114" s="163">
        <v>1731</v>
      </c>
      <c r="F114" s="163">
        <v>6128</v>
      </c>
      <c r="G114" s="163">
        <v>10339</v>
      </c>
      <c r="H114" s="163">
        <v>9146</v>
      </c>
      <c r="I114" s="165">
        <f t="shared" si="52"/>
        <v>-0.11538833542895832</v>
      </c>
      <c r="J114" s="164">
        <f t="shared" si="49"/>
        <v>5.3686635944700356E-2</v>
      </c>
      <c r="K114" s="163">
        <f t="shared" si="50"/>
        <v>-1193</v>
      </c>
      <c r="L114" s="163">
        <f t="shared" si="51"/>
        <v>466</v>
      </c>
      <c r="M114" s="164">
        <f t="shared" si="48"/>
        <v>2.4984538324194735E-3</v>
      </c>
    </row>
    <row r="115" spans="2:13" x14ac:dyDescent="0.25">
      <c r="B115" s="162" t="s">
        <v>123</v>
      </c>
      <c r="C115" s="163">
        <v>1554</v>
      </c>
      <c r="D115" s="163">
        <v>1748</v>
      </c>
      <c r="E115" s="163">
        <v>1036</v>
      </c>
      <c r="F115" s="163">
        <v>4177</v>
      </c>
      <c r="G115" s="163">
        <v>3944</v>
      </c>
      <c r="H115" s="163">
        <v>4066</v>
      </c>
      <c r="I115" s="165">
        <f t="shared" si="52"/>
        <v>3.0933062880324602E-2</v>
      </c>
      <c r="J115" s="164">
        <f t="shared" si="49"/>
        <v>1.3260869565217392</v>
      </c>
      <c r="K115" s="163">
        <f t="shared" si="50"/>
        <v>122</v>
      </c>
      <c r="L115" s="163">
        <f t="shared" si="51"/>
        <v>2318</v>
      </c>
      <c r="M115" s="164">
        <f t="shared" si="48"/>
        <v>1.1107274527244239E-3</v>
      </c>
    </row>
    <row r="116" spans="2:13" x14ac:dyDescent="0.25">
      <c r="B116" s="162" t="s">
        <v>119</v>
      </c>
      <c r="C116" s="163">
        <v>2458</v>
      </c>
      <c r="D116" s="163">
        <v>2630</v>
      </c>
      <c r="E116" s="163">
        <v>1331</v>
      </c>
      <c r="F116" s="163">
        <v>3322</v>
      </c>
      <c r="G116" s="163">
        <v>3634</v>
      </c>
      <c r="H116" s="163">
        <v>3250</v>
      </c>
      <c r="I116" s="165">
        <f t="shared" si="52"/>
        <v>-0.10566868464501922</v>
      </c>
      <c r="J116" s="164">
        <f t="shared" si="49"/>
        <v>0.23574144486692017</v>
      </c>
      <c r="K116" s="163">
        <f t="shared" si="50"/>
        <v>-384</v>
      </c>
      <c r="L116" s="163">
        <f t="shared" si="51"/>
        <v>620</v>
      </c>
      <c r="M116" s="164">
        <f t="shared" si="48"/>
        <v>8.8781707362380155E-4</v>
      </c>
    </row>
    <row r="117" spans="2:13" x14ac:dyDescent="0.25">
      <c r="B117" s="162" t="s">
        <v>128</v>
      </c>
      <c r="C117" s="163">
        <v>481</v>
      </c>
      <c r="D117" s="163">
        <v>503</v>
      </c>
      <c r="E117" s="163">
        <v>389</v>
      </c>
      <c r="F117" s="163">
        <v>536</v>
      </c>
      <c r="G117" s="163">
        <v>870</v>
      </c>
      <c r="H117" s="163">
        <v>898</v>
      </c>
      <c r="I117" s="165">
        <f t="shared" si="52"/>
        <v>3.2183908045976928E-2</v>
      </c>
      <c r="J117" s="164">
        <f t="shared" si="49"/>
        <v>0.78528827037773352</v>
      </c>
      <c r="K117" s="163">
        <f t="shared" si="50"/>
        <v>28</v>
      </c>
      <c r="L117" s="163">
        <f t="shared" si="51"/>
        <v>395</v>
      </c>
      <c r="M117" s="164">
        <f t="shared" si="48"/>
        <v>2.4531068680436115E-4</v>
      </c>
    </row>
    <row r="118" spans="2:13" x14ac:dyDescent="0.25">
      <c r="B118" s="162" t="s">
        <v>131</v>
      </c>
      <c r="C118" s="163">
        <v>1142</v>
      </c>
      <c r="D118" s="163">
        <v>909</v>
      </c>
      <c r="E118" s="163">
        <v>909</v>
      </c>
      <c r="F118" s="163">
        <v>718</v>
      </c>
      <c r="G118" s="163">
        <v>472</v>
      </c>
      <c r="H118" s="163">
        <v>1132</v>
      </c>
      <c r="I118" s="165">
        <f t="shared" si="52"/>
        <v>1.3983050847457625</v>
      </c>
      <c r="J118" s="164">
        <f t="shared" si="49"/>
        <v>0.24532453245324537</v>
      </c>
      <c r="K118" s="163">
        <f t="shared" si="50"/>
        <v>660</v>
      </c>
      <c r="L118" s="163">
        <f t="shared" si="51"/>
        <v>223</v>
      </c>
      <c r="M118" s="164">
        <f t="shared" si="48"/>
        <v>3.092335161052749E-4</v>
      </c>
    </row>
    <row r="119" spans="2:13" x14ac:dyDescent="0.25">
      <c r="B119" s="168" t="s">
        <v>145</v>
      </c>
      <c r="C119" s="169">
        <f t="shared" ref="C119:H119" si="53">C111-SUM(C112:C118)</f>
        <v>11123</v>
      </c>
      <c r="D119" s="169">
        <f t="shared" si="53"/>
        <v>12834</v>
      </c>
      <c r="E119" s="169">
        <f t="shared" si="53"/>
        <v>7757</v>
      </c>
      <c r="F119" s="169">
        <f t="shared" si="53"/>
        <v>19873</v>
      </c>
      <c r="G119" s="169">
        <f t="shared" si="53"/>
        <v>20888</v>
      </c>
      <c r="H119" s="169">
        <f t="shared" si="53"/>
        <v>24191</v>
      </c>
      <c r="I119" s="171">
        <f t="shared" si="52"/>
        <v>0.15812906932209891</v>
      </c>
      <c r="J119" s="170">
        <f t="shared" si="49"/>
        <v>0.88491506934704689</v>
      </c>
      <c r="K119" s="169">
        <f>H119-G119</f>
        <v>3303</v>
      </c>
      <c r="L119" s="169">
        <f t="shared" si="51"/>
        <v>11357</v>
      </c>
      <c r="M119" s="170">
        <f t="shared" si="48"/>
        <v>6.608363947087195E-3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154189</v>
      </c>
      <c r="D121" s="176">
        <v>143138</v>
      </c>
      <c r="E121" s="176">
        <v>59629</v>
      </c>
      <c r="F121" s="176">
        <v>138024</v>
      </c>
      <c r="G121" s="176">
        <v>158379</v>
      </c>
      <c r="H121" s="176">
        <v>162243</v>
      </c>
      <c r="I121" s="177">
        <f>IFERROR(H121/G121-1,"-")</f>
        <v>2.4397173867747535E-2</v>
      </c>
      <c r="J121" s="177">
        <f>IFERROR(H121/D121-1,"-")</f>
        <v>0.13347259288239322</v>
      </c>
      <c r="K121" s="176">
        <f>H121-G121</f>
        <v>3864</v>
      </c>
      <c r="L121" s="176">
        <f>H121-D121</f>
        <v>19105</v>
      </c>
      <c r="M121" s="177">
        <f t="shared" ref="M121:M133" si="54">H121/H$9</f>
        <v>4.4320647838752752E-2</v>
      </c>
    </row>
    <row r="122" spans="2:13" x14ac:dyDescent="0.25">
      <c r="B122" s="157" t="s">
        <v>97</v>
      </c>
      <c r="C122" s="158">
        <v>91686</v>
      </c>
      <c r="D122" s="158">
        <v>78235</v>
      </c>
      <c r="E122" s="158">
        <v>31132</v>
      </c>
      <c r="F122" s="158">
        <v>84383</v>
      </c>
      <c r="G122" s="158">
        <v>97014</v>
      </c>
      <c r="H122" s="158">
        <v>101537</v>
      </c>
      <c r="I122" s="160">
        <f>IFERROR(H122/G122-1,"-")</f>
        <v>4.6622137011153031E-2</v>
      </c>
      <c r="J122" s="159">
        <f t="shared" ref="J122:J133" si="55">IFERROR(H122/D122-1,"-")</f>
        <v>0.29784623250463338</v>
      </c>
      <c r="K122" s="158">
        <f t="shared" ref="K122:K132" si="56">H122-G122</f>
        <v>4523</v>
      </c>
      <c r="L122" s="158">
        <f t="shared" ref="L122:L133" si="57">H122-D122</f>
        <v>23302</v>
      </c>
      <c r="M122" s="159">
        <f t="shared" si="54"/>
        <v>2.7737317601396905E-2</v>
      </c>
    </row>
    <row r="123" spans="2:13" x14ac:dyDescent="0.25">
      <c r="B123" s="162" t="s">
        <v>103</v>
      </c>
      <c r="C123" s="163">
        <v>51416</v>
      </c>
      <c r="D123" s="163">
        <v>39630</v>
      </c>
      <c r="E123" s="163">
        <v>14921</v>
      </c>
      <c r="F123" s="163">
        <v>44023</v>
      </c>
      <c r="G123" s="163">
        <v>43982</v>
      </c>
      <c r="H123" s="163">
        <v>49326</v>
      </c>
      <c r="I123" s="165">
        <f>IFERROR(H123/G123-1,"-")</f>
        <v>0.12150425173934787</v>
      </c>
      <c r="J123" s="164">
        <f t="shared" si="55"/>
        <v>0.24466313398940187</v>
      </c>
      <c r="K123" s="163">
        <f t="shared" si="56"/>
        <v>5344</v>
      </c>
      <c r="L123" s="163">
        <f t="shared" si="57"/>
        <v>9696</v>
      </c>
      <c r="M123" s="164">
        <f t="shared" si="54"/>
        <v>1.347460460725158E-2</v>
      </c>
    </row>
    <row r="124" spans="2:13" x14ac:dyDescent="0.25">
      <c r="B124" s="162" t="s">
        <v>100</v>
      </c>
      <c r="C124" s="163">
        <v>40270</v>
      </c>
      <c r="D124" s="163">
        <v>38605</v>
      </c>
      <c r="E124" s="163">
        <v>16211</v>
      </c>
      <c r="F124" s="163">
        <v>40360</v>
      </c>
      <c r="G124" s="163">
        <v>53032</v>
      </c>
      <c r="H124" s="163">
        <v>52211</v>
      </c>
      <c r="I124" s="165">
        <f>IFERROR(H124/G124-1,"-")</f>
        <v>-1.5481218886709947E-2</v>
      </c>
      <c r="J124" s="164">
        <f t="shared" si="55"/>
        <v>0.35244139360186511</v>
      </c>
      <c r="K124" s="163">
        <f t="shared" si="56"/>
        <v>-821</v>
      </c>
      <c r="L124" s="163">
        <f t="shared" si="57"/>
        <v>13606</v>
      </c>
      <c r="M124" s="164">
        <f t="shared" si="54"/>
        <v>1.4262712994145324E-2</v>
      </c>
    </row>
    <row r="125" spans="2:13" x14ac:dyDescent="0.25">
      <c r="B125" s="157" t="s">
        <v>107</v>
      </c>
      <c r="C125" s="158">
        <v>62503</v>
      </c>
      <c r="D125" s="158">
        <v>64903</v>
      </c>
      <c r="E125" s="158">
        <v>28497</v>
      </c>
      <c r="F125" s="158">
        <v>53641</v>
      </c>
      <c r="G125" s="158">
        <v>61365</v>
      </c>
      <c r="H125" s="158">
        <v>60706</v>
      </c>
      <c r="I125" s="160">
        <f>IFERROR(H125/G125-1,"-")</f>
        <v>-1.073902061435672E-2</v>
      </c>
      <c r="J125" s="159">
        <f t="shared" si="55"/>
        <v>-6.466573193843117E-2</v>
      </c>
      <c r="K125" s="158">
        <f t="shared" si="56"/>
        <v>-659</v>
      </c>
      <c r="L125" s="158">
        <f t="shared" si="57"/>
        <v>-4197</v>
      </c>
      <c r="M125" s="159">
        <f t="shared" si="54"/>
        <v>1.6583330237355847E-2</v>
      </c>
    </row>
    <row r="126" spans="2:13" x14ac:dyDescent="0.25">
      <c r="B126" s="162" t="s">
        <v>110</v>
      </c>
      <c r="C126" s="163">
        <v>8143</v>
      </c>
      <c r="D126" s="163">
        <v>6726</v>
      </c>
      <c r="E126" s="163">
        <v>2914</v>
      </c>
      <c r="F126" s="163">
        <v>5621</v>
      </c>
      <c r="G126" s="163">
        <v>8173</v>
      </c>
      <c r="H126" s="163">
        <v>7175</v>
      </c>
      <c r="I126" s="165">
        <f t="shared" ref="I126:I133" si="58">IFERROR(H126/G126-1,"-")</f>
        <v>-0.12210938455891351</v>
      </c>
      <c r="J126" s="164">
        <f t="shared" si="55"/>
        <v>6.6755872732679133E-2</v>
      </c>
      <c r="K126" s="163">
        <f t="shared" si="56"/>
        <v>-998</v>
      </c>
      <c r="L126" s="163">
        <f t="shared" si="57"/>
        <v>449</v>
      </c>
      <c r="M126" s="164">
        <f t="shared" si="54"/>
        <v>1.9600269240771621E-3</v>
      </c>
    </row>
    <row r="127" spans="2:13" x14ac:dyDescent="0.25">
      <c r="B127" s="162" t="s">
        <v>113</v>
      </c>
      <c r="C127" s="163">
        <v>7025</v>
      </c>
      <c r="D127" s="163">
        <v>6120</v>
      </c>
      <c r="E127" s="163">
        <v>3063</v>
      </c>
      <c r="F127" s="163">
        <v>5661</v>
      </c>
      <c r="G127" s="163">
        <v>8670</v>
      </c>
      <c r="H127" s="163">
        <v>8295</v>
      </c>
      <c r="I127" s="165">
        <f t="shared" si="58"/>
        <v>-4.3252595155709339E-2</v>
      </c>
      <c r="J127" s="164">
        <f t="shared" si="55"/>
        <v>0.35539215686274517</v>
      </c>
      <c r="K127" s="163">
        <f t="shared" si="56"/>
        <v>-375</v>
      </c>
      <c r="L127" s="163">
        <f t="shared" si="57"/>
        <v>2175</v>
      </c>
      <c r="M127" s="164">
        <f t="shared" si="54"/>
        <v>2.2659823463721334E-3</v>
      </c>
    </row>
    <row r="128" spans="2:13" x14ac:dyDescent="0.25">
      <c r="B128" s="162" t="s">
        <v>116</v>
      </c>
      <c r="C128" s="163">
        <v>4354</v>
      </c>
      <c r="D128" s="163">
        <v>4450</v>
      </c>
      <c r="E128" s="163">
        <v>2121</v>
      </c>
      <c r="F128" s="163">
        <v>5320</v>
      </c>
      <c r="G128" s="163">
        <v>5773</v>
      </c>
      <c r="H128" s="163">
        <v>5644</v>
      </c>
      <c r="I128" s="165">
        <f t="shared" si="58"/>
        <v>-2.2345401004676968E-2</v>
      </c>
      <c r="J128" s="164">
        <f t="shared" si="55"/>
        <v>0.26831460674157293</v>
      </c>
      <c r="K128" s="163">
        <f t="shared" si="56"/>
        <v>-129</v>
      </c>
      <c r="L128" s="163">
        <f t="shared" si="57"/>
        <v>1194</v>
      </c>
      <c r="M128" s="164">
        <f t="shared" si="54"/>
        <v>1.5417967887793034E-3</v>
      </c>
    </row>
    <row r="129" spans="2:13" x14ac:dyDescent="0.25">
      <c r="B129" s="162" t="s">
        <v>123</v>
      </c>
      <c r="C129" s="163">
        <v>1074</v>
      </c>
      <c r="D129" s="163">
        <v>1101</v>
      </c>
      <c r="E129" s="163">
        <v>575</v>
      </c>
      <c r="F129" s="163">
        <v>1644</v>
      </c>
      <c r="G129" s="163">
        <v>1750</v>
      </c>
      <c r="H129" s="163">
        <v>1588</v>
      </c>
      <c r="I129" s="165">
        <f t="shared" si="58"/>
        <v>-9.2571428571428527E-2</v>
      </c>
      <c r="J129" s="164">
        <f t="shared" si="55"/>
        <v>0.44232515894641233</v>
      </c>
      <c r="K129" s="163">
        <f t="shared" si="56"/>
        <v>-162</v>
      </c>
      <c r="L129" s="163">
        <f t="shared" si="57"/>
        <v>487</v>
      </c>
      <c r="M129" s="164">
        <f t="shared" si="54"/>
        <v>4.3380108089679907E-4</v>
      </c>
    </row>
    <row r="130" spans="2:13" x14ac:dyDescent="0.25">
      <c r="B130" s="162" t="s">
        <v>119</v>
      </c>
      <c r="C130" s="163">
        <v>1133</v>
      </c>
      <c r="D130" s="163">
        <v>928</v>
      </c>
      <c r="E130" s="163">
        <v>504</v>
      </c>
      <c r="F130" s="163">
        <v>1166</v>
      </c>
      <c r="G130" s="163">
        <v>1194</v>
      </c>
      <c r="H130" s="163">
        <v>1248</v>
      </c>
      <c r="I130" s="165">
        <f t="shared" si="58"/>
        <v>4.5226130653266416E-2</v>
      </c>
      <c r="J130" s="164">
        <f t="shared" si="55"/>
        <v>0.34482758620689657</v>
      </c>
      <c r="K130" s="163">
        <f t="shared" si="56"/>
        <v>54</v>
      </c>
      <c r="L130" s="163">
        <f t="shared" si="57"/>
        <v>320</v>
      </c>
      <c r="M130" s="164">
        <f t="shared" si="54"/>
        <v>3.409217562715398E-4</v>
      </c>
    </row>
    <row r="131" spans="2:13" x14ac:dyDescent="0.25">
      <c r="B131" s="162" t="s">
        <v>128</v>
      </c>
      <c r="C131" s="163">
        <v>984</v>
      </c>
      <c r="D131" s="163">
        <v>1086</v>
      </c>
      <c r="E131" s="163">
        <v>637</v>
      </c>
      <c r="F131" s="163">
        <v>623</v>
      </c>
      <c r="G131" s="163">
        <v>833</v>
      </c>
      <c r="H131" s="163">
        <v>922</v>
      </c>
      <c r="I131" s="165">
        <f t="shared" si="58"/>
        <v>0.10684273709483794</v>
      </c>
      <c r="J131" s="164">
        <f t="shared" si="55"/>
        <v>-0.151012891344383</v>
      </c>
      <c r="K131" s="163">
        <f t="shared" si="56"/>
        <v>89</v>
      </c>
      <c r="L131" s="163">
        <f t="shared" si="57"/>
        <v>-164</v>
      </c>
      <c r="M131" s="164">
        <f t="shared" si="54"/>
        <v>2.5186687442496771E-4</v>
      </c>
    </row>
    <row r="132" spans="2:13" x14ac:dyDescent="0.25">
      <c r="B132" s="162" t="s">
        <v>131</v>
      </c>
      <c r="C132" s="163">
        <v>1839</v>
      </c>
      <c r="D132" s="163">
        <v>1650</v>
      </c>
      <c r="E132" s="163">
        <v>985</v>
      </c>
      <c r="F132" s="163">
        <v>1071</v>
      </c>
      <c r="G132" s="163">
        <v>1527</v>
      </c>
      <c r="H132" s="163">
        <v>1403</v>
      </c>
      <c r="I132" s="165">
        <f t="shared" si="58"/>
        <v>-8.1204977079240348E-2</v>
      </c>
      <c r="J132" s="164">
        <f t="shared" si="55"/>
        <v>-0.14969696969696966</v>
      </c>
      <c r="K132" s="163">
        <f t="shared" si="56"/>
        <v>-124</v>
      </c>
      <c r="L132" s="163">
        <f t="shared" si="57"/>
        <v>-247</v>
      </c>
      <c r="M132" s="164">
        <f t="shared" si="54"/>
        <v>3.8326380132129036E-4</v>
      </c>
    </row>
    <row r="133" spans="2:13" x14ac:dyDescent="0.25">
      <c r="B133" s="168" t="s">
        <v>145</v>
      </c>
      <c r="C133" s="169">
        <f t="shared" ref="C133:H133" si="59">C125-SUM(C126:C132)</f>
        <v>37951</v>
      </c>
      <c r="D133" s="169">
        <f t="shared" si="59"/>
        <v>42842</v>
      </c>
      <c r="E133" s="169">
        <f t="shared" si="59"/>
        <v>17698</v>
      </c>
      <c r="F133" s="169">
        <f t="shared" si="59"/>
        <v>32535</v>
      </c>
      <c r="G133" s="169">
        <f t="shared" si="59"/>
        <v>33445</v>
      </c>
      <c r="H133" s="169">
        <f t="shared" si="59"/>
        <v>34431</v>
      </c>
      <c r="I133" s="171">
        <f t="shared" si="58"/>
        <v>2.9481237853191899E-2</v>
      </c>
      <c r="J133" s="170">
        <f t="shared" si="55"/>
        <v>-0.19632603519910363</v>
      </c>
      <c r="K133" s="169">
        <f>H133-G133</f>
        <v>986</v>
      </c>
      <c r="L133" s="169">
        <f t="shared" si="57"/>
        <v>-8411</v>
      </c>
      <c r="M133" s="170">
        <f t="shared" si="54"/>
        <v>9.4056706652126502E-3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184095</v>
      </c>
      <c r="D135" s="176">
        <v>164737</v>
      </c>
      <c r="E135" s="176">
        <v>65594</v>
      </c>
      <c r="F135" s="176">
        <v>170296</v>
      </c>
      <c r="G135" s="176">
        <v>183132</v>
      </c>
      <c r="H135" s="176">
        <v>192634</v>
      </c>
      <c r="I135" s="177">
        <f>IFERROR(H135/G135-1,"-")</f>
        <v>5.1886071249153565E-2</v>
      </c>
      <c r="J135" s="177">
        <f>IFERROR(H135/D135-1,"-")</f>
        <v>0.16934264919234909</v>
      </c>
      <c r="K135" s="176">
        <f>H135-G135</f>
        <v>9502</v>
      </c>
      <c r="L135" s="176">
        <f>H135-D135</f>
        <v>27897</v>
      </c>
      <c r="M135" s="177">
        <f t="shared" ref="M135:M147" si="60">H135/H$9</f>
        <v>5.262269358782997E-2</v>
      </c>
    </row>
    <row r="136" spans="2:13" x14ac:dyDescent="0.25">
      <c r="B136" s="157" t="s">
        <v>97</v>
      </c>
      <c r="C136" s="158">
        <v>38861</v>
      </c>
      <c r="D136" s="158">
        <v>31738</v>
      </c>
      <c r="E136" s="158">
        <v>10674</v>
      </c>
      <c r="F136" s="158">
        <v>21054</v>
      </c>
      <c r="G136" s="158">
        <v>23092</v>
      </c>
      <c r="H136" s="158">
        <v>20158</v>
      </c>
      <c r="I136" s="160">
        <f>IFERROR(H136/G136-1,"-")</f>
        <v>-0.12705698943357002</v>
      </c>
      <c r="J136" s="159">
        <f t="shared" ref="J136:J147" si="61">IFERROR(H136/D136-1,"-")</f>
        <v>-0.36486231016447157</v>
      </c>
      <c r="K136" s="158">
        <f t="shared" ref="K136:K146" si="62">H136-G136</f>
        <v>-2934</v>
      </c>
      <c r="L136" s="158">
        <f t="shared" ref="L136:L147" si="63">H136-D136</f>
        <v>-11580</v>
      </c>
      <c r="M136" s="159">
        <f t="shared" si="60"/>
        <v>5.506651252341105E-3</v>
      </c>
    </row>
    <row r="137" spans="2:13" x14ac:dyDescent="0.25">
      <c r="B137" s="162" t="s">
        <v>103</v>
      </c>
      <c r="C137" s="163">
        <v>28488</v>
      </c>
      <c r="D137" s="163">
        <v>19344</v>
      </c>
      <c r="E137" s="163">
        <v>7684</v>
      </c>
      <c r="F137" s="163">
        <v>14712</v>
      </c>
      <c r="G137" s="163">
        <v>15109</v>
      </c>
      <c r="H137" s="163">
        <v>13314</v>
      </c>
      <c r="I137" s="165">
        <f>IFERROR(H137/G137-1,"-")</f>
        <v>-0.11880336223442978</v>
      </c>
      <c r="J137" s="164">
        <f t="shared" si="61"/>
        <v>-0.31172456575682383</v>
      </c>
      <c r="K137" s="163">
        <f t="shared" si="62"/>
        <v>-1795</v>
      </c>
      <c r="L137" s="163">
        <f t="shared" si="63"/>
        <v>-6030</v>
      </c>
      <c r="M137" s="164">
        <f t="shared" si="60"/>
        <v>3.6370450825314754E-3</v>
      </c>
    </row>
    <row r="138" spans="2:13" x14ac:dyDescent="0.25">
      <c r="B138" s="162" t="s">
        <v>100</v>
      </c>
      <c r="C138" s="163">
        <v>10373</v>
      </c>
      <c r="D138" s="163">
        <v>12394</v>
      </c>
      <c r="E138" s="163">
        <v>2990</v>
      </c>
      <c r="F138" s="163">
        <v>6342</v>
      </c>
      <c r="G138" s="163">
        <v>7983</v>
      </c>
      <c r="H138" s="163">
        <v>6844</v>
      </c>
      <c r="I138" s="165">
        <f>IFERROR(H138/G138-1,"-")</f>
        <v>-0.14267819115620695</v>
      </c>
      <c r="J138" s="164">
        <f t="shared" si="61"/>
        <v>-0.44779732128449246</v>
      </c>
      <c r="K138" s="163">
        <f t="shared" si="62"/>
        <v>-1139</v>
      </c>
      <c r="L138" s="163">
        <f t="shared" si="63"/>
        <v>-5550</v>
      </c>
      <c r="M138" s="164">
        <f t="shared" si="60"/>
        <v>1.8696061698096301E-3</v>
      </c>
    </row>
    <row r="139" spans="2:13" x14ac:dyDescent="0.25">
      <c r="B139" s="157" t="s">
        <v>107</v>
      </c>
      <c r="C139" s="158">
        <v>145234</v>
      </c>
      <c r="D139" s="158">
        <v>132999</v>
      </c>
      <c r="E139" s="158">
        <v>54920</v>
      </c>
      <c r="F139" s="158">
        <v>149242</v>
      </c>
      <c r="G139" s="158">
        <v>160040</v>
      </c>
      <c r="H139" s="158">
        <v>172476</v>
      </c>
      <c r="I139" s="160">
        <f>IFERROR(H139/G139-1,"-")</f>
        <v>7.7705573606598355E-2</v>
      </c>
      <c r="J139" s="159">
        <f t="shared" si="61"/>
        <v>0.29682178061489184</v>
      </c>
      <c r="K139" s="158">
        <f t="shared" si="62"/>
        <v>12436</v>
      </c>
      <c r="L139" s="158">
        <f t="shared" si="63"/>
        <v>39477</v>
      </c>
      <c r="M139" s="159">
        <f t="shared" si="60"/>
        <v>4.7116042335488863E-2</v>
      </c>
    </row>
    <row r="140" spans="2:13" x14ac:dyDescent="0.25">
      <c r="B140" s="162" t="s">
        <v>110</v>
      </c>
      <c r="C140" s="163">
        <v>73705</v>
      </c>
      <c r="D140" s="163">
        <v>64680</v>
      </c>
      <c r="E140" s="163">
        <v>22034</v>
      </c>
      <c r="F140" s="163">
        <v>63251</v>
      </c>
      <c r="G140" s="163">
        <v>67774</v>
      </c>
      <c r="H140" s="163">
        <v>77144</v>
      </c>
      <c r="I140" s="165">
        <f t="shared" ref="I140:I147" si="64">IFERROR(H140/G140-1,"-")</f>
        <v>0.13825360757812732</v>
      </c>
      <c r="J140" s="164">
        <f t="shared" si="61"/>
        <v>0.19270253555967831</v>
      </c>
      <c r="K140" s="163">
        <f t="shared" si="62"/>
        <v>9370</v>
      </c>
      <c r="L140" s="163">
        <f t="shared" si="63"/>
        <v>12464</v>
      </c>
      <c r="M140" s="164">
        <f t="shared" si="60"/>
        <v>2.1073772408502937E-2</v>
      </c>
    </row>
    <row r="141" spans="2:13" x14ac:dyDescent="0.25">
      <c r="B141" s="162" t="s">
        <v>113</v>
      </c>
      <c r="C141" s="163">
        <v>9426</v>
      </c>
      <c r="D141" s="163">
        <v>9333</v>
      </c>
      <c r="E141" s="163">
        <v>4241</v>
      </c>
      <c r="F141" s="163">
        <v>9755</v>
      </c>
      <c r="G141" s="163">
        <v>13190</v>
      </c>
      <c r="H141" s="163">
        <v>14121</v>
      </c>
      <c r="I141" s="165">
        <f t="shared" si="64"/>
        <v>7.0583775587566233E-2</v>
      </c>
      <c r="J141" s="164">
        <f t="shared" si="61"/>
        <v>0.51301832208293163</v>
      </c>
      <c r="K141" s="163">
        <f t="shared" si="62"/>
        <v>931</v>
      </c>
      <c r="L141" s="163">
        <f t="shared" si="63"/>
        <v>4788</v>
      </c>
      <c r="M141" s="164">
        <f t="shared" si="60"/>
        <v>3.85749689127437E-3</v>
      </c>
    </row>
    <row r="142" spans="2:13" x14ac:dyDescent="0.25">
      <c r="B142" s="162" t="s">
        <v>116</v>
      </c>
      <c r="C142" s="163">
        <v>17724</v>
      </c>
      <c r="D142" s="163">
        <v>13711</v>
      </c>
      <c r="E142" s="163">
        <v>4440</v>
      </c>
      <c r="F142" s="163">
        <v>18944</v>
      </c>
      <c r="G142" s="163">
        <v>17145</v>
      </c>
      <c r="H142" s="163">
        <v>17361</v>
      </c>
      <c r="I142" s="165">
        <f t="shared" si="64"/>
        <v>1.2598425196850505E-2</v>
      </c>
      <c r="J142" s="164">
        <f t="shared" si="61"/>
        <v>0.26620961271971399</v>
      </c>
      <c r="K142" s="163">
        <f t="shared" si="62"/>
        <v>216</v>
      </c>
      <c r="L142" s="163">
        <f t="shared" si="63"/>
        <v>3650</v>
      </c>
      <c r="M142" s="164">
        <f t="shared" si="60"/>
        <v>4.7425822200562523E-3</v>
      </c>
    </row>
    <row r="143" spans="2:13" x14ac:dyDescent="0.25">
      <c r="B143" s="162" t="s">
        <v>123</v>
      </c>
      <c r="C143" s="163">
        <v>3062</v>
      </c>
      <c r="D143" s="163">
        <v>2645</v>
      </c>
      <c r="E143" s="163">
        <v>934</v>
      </c>
      <c r="F143" s="163">
        <v>7178</v>
      </c>
      <c r="G143" s="163">
        <v>5991</v>
      </c>
      <c r="H143" s="163">
        <v>4284</v>
      </c>
      <c r="I143" s="165">
        <f t="shared" si="64"/>
        <v>-0.2849273910866299</v>
      </c>
      <c r="J143" s="164">
        <f t="shared" si="61"/>
        <v>0.61965973534971641</v>
      </c>
      <c r="K143" s="163">
        <f t="shared" si="62"/>
        <v>-1707</v>
      </c>
      <c r="L143" s="163">
        <f t="shared" si="63"/>
        <v>1639</v>
      </c>
      <c r="M143" s="164">
        <f t="shared" si="60"/>
        <v>1.1702794902782665E-3</v>
      </c>
    </row>
    <row r="144" spans="2:13" x14ac:dyDescent="0.25">
      <c r="B144" s="162" t="s">
        <v>119</v>
      </c>
      <c r="C144" s="163">
        <v>2722</v>
      </c>
      <c r="D144" s="163">
        <v>2828</v>
      </c>
      <c r="E144" s="163">
        <v>1399</v>
      </c>
      <c r="F144" s="163">
        <v>2969</v>
      </c>
      <c r="G144" s="163">
        <v>3554</v>
      </c>
      <c r="H144" s="163">
        <v>4075</v>
      </c>
      <c r="I144" s="165">
        <f t="shared" si="64"/>
        <v>0.14659538548114792</v>
      </c>
      <c r="J144" s="164">
        <f t="shared" si="61"/>
        <v>0.44094766619519099</v>
      </c>
      <c r="K144" s="163">
        <f t="shared" si="62"/>
        <v>521</v>
      </c>
      <c r="L144" s="163">
        <f t="shared" si="63"/>
        <v>1247</v>
      </c>
      <c r="M144" s="164">
        <f t="shared" si="60"/>
        <v>1.1131860230821512E-3</v>
      </c>
    </row>
    <row r="145" spans="2:13" x14ac:dyDescent="0.25">
      <c r="B145" s="162" t="s">
        <v>128</v>
      </c>
      <c r="C145" s="163">
        <v>1428</v>
      </c>
      <c r="D145" s="163">
        <v>1544</v>
      </c>
      <c r="E145" s="163">
        <v>1961</v>
      </c>
      <c r="F145" s="163">
        <v>1877</v>
      </c>
      <c r="G145" s="163">
        <v>2260</v>
      </c>
      <c r="H145" s="163">
        <v>2026</v>
      </c>
      <c r="I145" s="165">
        <f t="shared" si="64"/>
        <v>-0.10353982300884956</v>
      </c>
      <c r="J145" s="164">
        <f t="shared" si="61"/>
        <v>0.31217616580310881</v>
      </c>
      <c r="K145" s="163">
        <f t="shared" si="62"/>
        <v>-234</v>
      </c>
      <c r="L145" s="163">
        <f t="shared" si="63"/>
        <v>482</v>
      </c>
      <c r="M145" s="164">
        <f t="shared" si="60"/>
        <v>5.5345150497286826E-4</v>
      </c>
    </row>
    <row r="146" spans="2:13" x14ac:dyDescent="0.25">
      <c r="B146" s="162" t="s">
        <v>131</v>
      </c>
      <c r="C146" s="163">
        <v>6893</v>
      </c>
      <c r="D146" s="163">
        <v>4235</v>
      </c>
      <c r="E146" s="163">
        <v>3936</v>
      </c>
      <c r="F146" s="163">
        <v>926</v>
      </c>
      <c r="G146" s="163">
        <v>1630</v>
      </c>
      <c r="H146" s="163">
        <v>1487</v>
      </c>
      <c r="I146" s="165">
        <f t="shared" si="64"/>
        <v>-8.77300613496933E-2</v>
      </c>
      <c r="J146" s="164">
        <f t="shared" si="61"/>
        <v>-0.64887839433293981</v>
      </c>
      <c r="K146" s="163">
        <f t="shared" si="62"/>
        <v>-143</v>
      </c>
      <c r="L146" s="163">
        <f t="shared" si="63"/>
        <v>-2748</v>
      </c>
      <c r="M146" s="164">
        <f t="shared" si="60"/>
        <v>4.0621045799341322E-4</v>
      </c>
    </row>
    <row r="147" spans="2:13" x14ac:dyDescent="0.25">
      <c r="B147" s="168" t="s">
        <v>145</v>
      </c>
      <c r="C147" s="169">
        <f t="shared" ref="C147:H147" si="65">C139-SUM(C140:C146)</f>
        <v>30274</v>
      </c>
      <c r="D147" s="169">
        <f t="shared" si="65"/>
        <v>34023</v>
      </c>
      <c r="E147" s="169">
        <f t="shared" si="65"/>
        <v>15975</v>
      </c>
      <c r="F147" s="169">
        <f t="shared" si="65"/>
        <v>44342</v>
      </c>
      <c r="G147" s="169">
        <f t="shared" si="65"/>
        <v>48496</v>
      </c>
      <c r="H147" s="169">
        <f t="shared" si="65"/>
        <v>51978</v>
      </c>
      <c r="I147" s="171">
        <f t="shared" si="64"/>
        <v>7.179973606070611E-2</v>
      </c>
      <c r="J147" s="170">
        <f t="shared" si="61"/>
        <v>0.52773124063133769</v>
      </c>
      <c r="K147" s="169">
        <f>H147-G147</f>
        <v>3482</v>
      </c>
      <c r="L147" s="169">
        <f t="shared" si="63"/>
        <v>17955</v>
      </c>
      <c r="M147" s="170">
        <f t="shared" si="60"/>
        <v>1.4199063339328603E-2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85621</v>
      </c>
      <c r="D149" s="176">
        <v>87391</v>
      </c>
      <c r="E149" s="176">
        <v>27902</v>
      </c>
      <c r="F149" s="176">
        <v>72444</v>
      </c>
      <c r="G149" s="176">
        <v>79555</v>
      </c>
      <c r="H149" s="176">
        <v>83503</v>
      </c>
      <c r="I149" s="177">
        <f>IFERROR(H149/G149-1,"-")</f>
        <v>4.9626044874615083E-2</v>
      </c>
      <c r="J149" s="177">
        <f>IFERROR(H149/D149-1,"-")</f>
        <v>-4.4489707178084648E-2</v>
      </c>
      <c r="K149" s="176">
        <f>H149-G149</f>
        <v>3948</v>
      </c>
      <c r="L149" s="176">
        <f>H149-D149</f>
        <v>-3888</v>
      </c>
      <c r="M149" s="177">
        <f t="shared" ref="M149:M161" si="66">H149/H$9</f>
        <v>2.2810888953479477E-2</v>
      </c>
    </row>
    <row r="150" spans="2:13" x14ac:dyDescent="0.25">
      <c r="B150" s="157" t="s">
        <v>97</v>
      </c>
      <c r="C150" s="158">
        <v>35702</v>
      </c>
      <c r="D150" s="158">
        <v>39445</v>
      </c>
      <c r="E150" s="158">
        <v>10922</v>
      </c>
      <c r="F150" s="158">
        <v>38906</v>
      </c>
      <c r="G150" s="158">
        <v>41245</v>
      </c>
      <c r="H150" s="158">
        <v>37487</v>
      </c>
      <c r="I150" s="160">
        <f>IFERROR(H150/G150-1,"-")</f>
        <v>-9.1114074433264691E-2</v>
      </c>
      <c r="J150" s="159">
        <f t="shared" ref="J150:J161" si="67">IFERROR(H150/D150-1,"-")</f>
        <v>-4.9638737482570638E-2</v>
      </c>
      <c r="K150" s="158">
        <f t="shared" ref="K150:K160" si="68">H150-G150</f>
        <v>-3758</v>
      </c>
      <c r="L150" s="158">
        <f t="shared" ref="L150:L161" si="69">H150-D150</f>
        <v>-1958</v>
      </c>
      <c r="M150" s="159">
        <f t="shared" si="66"/>
        <v>1.0240491888903216E-2</v>
      </c>
    </row>
    <row r="151" spans="2:13" x14ac:dyDescent="0.25">
      <c r="B151" s="162" t="s">
        <v>103</v>
      </c>
      <c r="C151" s="163">
        <v>21803</v>
      </c>
      <c r="D151" s="163">
        <v>24392</v>
      </c>
      <c r="E151" s="163">
        <v>5655</v>
      </c>
      <c r="F151" s="163">
        <v>27610</v>
      </c>
      <c r="G151" s="163">
        <v>29642</v>
      </c>
      <c r="H151" s="163">
        <v>25056</v>
      </c>
      <c r="I151" s="165">
        <f>IFERROR(H151/G151-1,"-")</f>
        <v>-0.15471290736117671</v>
      </c>
      <c r="J151" s="164">
        <f t="shared" si="67"/>
        <v>2.722204001311912E-2</v>
      </c>
      <c r="K151" s="163">
        <f t="shared" si="68"/>
        <v>-4586</v>
      </c>
      <c r="L151" s="163">
        <f t="shared" si="69"/>
        <v>664</v>
      </c>
      <c r="M151" s="164">
        <f t="shared" si="66"/>
        <v>6.8446598759132225E-3</v>
      </c>
    </row>
    <row r="152" spans="2:13" x14ac:dyDescent="0.25">
      <c r="B152" s="162" t="s">
        <v>100</v>
      </c>
      <c r="C152" s="163">
        <v>13899</v>
      </c>
      <c r="D152" s="163">
        <v>15053</v>
      </c>
      <c r="E152" s="163">
        <v>5267</v>
      </c>
      <c r="F152" s="163">
        <v>11296</v>
      </c>
      <c r="G152" s="163">
        <v>11603</v>
      </c>
      <c r="H152" s="163">
        <v>12431</v>
      </c>
      <c r="I152" s="165">
        <f>IFERROR(H152/G152-1,"-")</f>
        <v>7.1360854951305619E-2</v>
      </c>
      <c r="J152" s="164">
        <f t="shared" si="67"/>
        <v>-0.17418454793064508</v>
      </c>
      <c r="K152" s="163">
        <f t="shared" si="68"/>
        <v>828</v>
      </c>
      <c r="L152" s="163">
        <f t="shared" si="69"/>
        <v>-2622</v>
      </c>
      <c r="M152" s="164">
        <f t="shared" si="66"/>
        <v>3.3958320129899929E-3</v>
      </c>
    </row>
    <row r="153" spans="2:13" x14ac:dyDescent="0.25">
      <c r="B153" s="157" t="s">
        <v>107</v>
      </c>
      <c r="C153" s="158">
        <v>49919</v>
      </c>
      <c r="D153" s="158">
        <v>47946</v>
      </c>
      <c r="E153" s="158">
        <v>16980</v>
      </c>
      <c r="F153" s="158">
        <v>33538</v>
      </c>
      <c r="G153" s="158">
        <v>38310</v>
      </c>
      <c r="H153" s="158">
        <v>46016</v>
      </c>
      <c r="I153" s="160">
        <f>IFERROR(H153/G153-1,"-")</f>
        <v>0.20114852518924553</v>
      </c>
      <c r="J153" s="159">
        <f t="shared" si="67"/>
        <v>-4.0253618654319423E-2</v>
      </c>
      <c r="K153" s="158">
        <f t="shared" si="68"/>
        <v>7706</v>
      </c>
      <c r="L153" s="158">
        <f t="shared" si="69"/>
        <v>-1930</v>
      </c>
      <c r="M153" s="159">
        <f t="shared" si="66"/>
        <v>1.2570397064576263E-2</v>
      </c>
    </row>
    <row r="154" spans="2:13" x14ac:dyDescent="0.25">
      <c r="B154" s="162" t="s">
        <v>110</v>
      </c>
      <c r="C154" s="163">
        <v>15066</v>
      </c>
      <c r="D154" s="163">
        <v>14600</v>
      </c>
      <c r="E154" s="163">
        <v>4966</v>
      </c>
      <c r="F154" s="163">
        <v>12224</v>
      </c>
      <c r="G154" s="163">
        <v>12143</v>
      </c>
      <c r="H154" s="163">
        <v>13524</v>
      </c>
      <c r="I154" s="165">
        <f t="shared" ref="I154:I161" si="70">IFERROR(H154/G154-1,"-")</f>
        <v>0.11372807378736716</v>
      </c>
      <c r="J154" s="164">
        <f t="shared" si="67"/>
        <v>-7.3698630136986298E-2</v>
      </c>
      <c r="K154" s="163">
        <f t="shared" si="68"/>
        <v>1381</v>
      </c>
      <c r="L154" s="163">
        <f t="shared" si="69"/>
        <v>-1076</v>
      </c>
      <c r="M154" s="164">
        <f t="shared" si="66"/>
        <v>3.6944117242117824E-3</v>
      </c>
    </row>
    <row r="155" spans="2:13" x14ac:dyDescent="0.25">
      <c r="B155" s="162" t="s">
        <v>113</v>
      </c>
      <c r="C155" s="163">
        <v>15352</v>
      </c>
      <c r="D155" s="163">
        <v>12433</v>
      </c>
      <c r="E155" s="163">
        <v>4391</v>
      </c>
      <c r="F155" s="163">
        <v>6898</v>
      </c>
      <c r="G155" s="163">
        <v>7378</v>
      </c>
      <c r="H155" s="163">
        <v>8010</v>
      </c>
      <c r="I155" s="165">
        <f t="shared" si="70"/>
        <v>8.5660070479804729E-2</v>
      </c>
      <c r="J155" s="164">
        <f t="shared" si="67"/>
        <v>-0.35574680286334759</v>
      </c>
      <c r="K155" s="163">
        <f t="shared" si="68"/>
        <v>632</v>
      </c>
      <c r="L155" s="163">
        <f t="shared" si="69"/>
        <v>-4423</v>
      </c>
      <c r="M155" s="164">
        <f t="shared" si="66"/>
        <v>2.1881276183774311E-3</v>
      </c>
    </row>
    <row r="156" spans="2:13" x14ac:dyDescent="0.25">
      <c r="B156" s="162" t="s">
        <v>116</v>
      </c>
      <c r="C156" s="163">
        <v>7165</v>
      </c>
      <c r="D156" s="163">
        <v>7011</v>
      </c>
      <c r="E156" s="163">
        <v>1925</v>
      </c>
      <c r="F156" s="163">
        <v>4050</v>
      </c>
      <c r="G156" s="163">
        <v>6162</v>
      </c>
      <c r="H156" s="163">
        <v>7885</v>
      </c>
      <c r="I156" s="165">
        <f t="shared" si="70"/>
        <v>0.27961700746510876</v>
      </c>
      <c r="J156" s="164">
        <f t="shared" si="67"/>
        <v>0.12466124661246614</v>
      </c>
      <c r="K156" s="163">
        <f t="shared" si="68"/>
        <v>1723</v>
      </c>
      <c r="L156" s="163">
        <f t="shared" si="69"/>
        <v>874</v>
      </c>
      <c r="M156" s="164">
        <f t="shared" si="66"/>
        <v>2.1539808078534384E-3</v>
      </c>
    </row>
    <row r="157" spans="2:13" x14ac:dyDescent="0.25">
      <c r="B157" s="162" t="s">
        <v>123</v>
      </c>
      <c r="C157" s="163">
        <v>927</v>
      </c>
      <c r="D157" s="163">
        <v>1009</v>
      </c>
      <c r="E157" s="163">
        <v>550</v>
      </c>
      <c r="F157" s="163">
        <v>1034</v>
      </c>
      <c r="G157" s="163">
        <v>1199</v>
      </c>
      <c r="H157" s="163">
        <v>1797</v>
      </c>
      <c r="I157" s="165">
        <f t="shared" si="70"/>
        <v>0.49874895746455383</v>
      </c>
      <c r="J157" s="164">
        <f t="shared" si="67"/>
        <v>0.78097125867195238</v>
      </c>
      <c r="K157" s="163">
        <f t="shared" si="68"/>
        <v>598</v>
      </c>
      <c r="L157" s="163">
        <f t="shared" si="69"/>
        <v>788</v>
      </c>
      <c r="M157" s="164">
        <f t="shared" si="66"/>
        <v>4.9089454809291434E-4</v>
      </c>
    </row>
    <row r="158" spans="2:13" x14ac:dyDescent="0.25">
      <c r="B158" s="162" t="s">
        <v>119</v>
      </c>
      <c r="C158" s="163">
        <v>1444</v>
      </c>
      <c r="D158" s="163">
        <v>2043</v>
      </c>
      <c r="E158" s="163">
        <v>818</v>
      </c>
      <c r="F158" s="163">
        <v>2080</v>
      </c>
      <c r="G158" s="163">
        <v>1957</v>
      </c>
      <c r="H158" s="163">
        <v>2361</v>
      </c>
      <c r="I158" s="165">
        <f t="shared" si="70"/>
        <v>0.20643842616249364</v>
      </c>
      <c r="J158" s="164">
        <f t="shared" si="67"/>
        <v>0.15565345080763593</v>
      </c>
      <c r="K158" s="163">
        <f t="shared" si="68"/>
        <v>404</v>
      </c>
      <c r="L158" s="163">
        <f t="shared" si="69"/>
        <v>318</v>
      </c>
      <c r="M158" s="164">
        <f t="shared" si="66"/>
        <v>6.4496495717716786E-4</v>
      </c>
    </row>
    <row r="159" spans="2:13" x14ac:dyDescent="0.25">
      <c r="B159" s="162" t="s">
        <v>128</v>
      </c>
      <c r="C159" s="163">
        <v>303</v>
      </c>
      <c r="D159" s="163">
        <v>357</v>
      </c>
      <c r="E159" s="163">
        <v>336</v>
      </c>
      <c r="F159" s="163">
        <v>282</v>
      </c>
      <c r="G159" s="163">
        <v>412</v>
      </c>
      <c r="H159" s="163">
        <v>293</v>
      </c>
      <c r="I159" s="165">
        <f t="shared" si="70"/>
        <v>-0.28883495145631066</v>
      </c>
      <c r="J159" s="164">
        <f t="shared" si="67"/>
        <v>-0.17927170868347342</v>
      </c>
      <c r="K159" s="163">
        <f t="shared" si="68"/>
        <v>-119</v>
      </c>
      <c r="L159" s="163">
        <f t="shared" si="69"/>
        <v>-64</v>
      </c>
      <c r="M159" s="164">
        <f t="shared" si="66"/>
        <v>8.0040123868238108E-5</v>
      </c>
    </row>
    <row r="160" spans="2:13" x14ac:dyDescent="0.25">
      <c r="B160" s="162" t="s">
        <v>131</v>
      </c>
      <c r="C160" s="163">
        <v>774</v>
      </c>
      <c r="D160" s="163">
        <v>621</v>
      </c>
      <c r="E160" s="163">
        <v>420</v>
      </c>
      <c r="F160" s="163">
        <v>399</v>
      </c>
      <c r="G160" s="163">
        <v>542</v>
      </c>
      <c r="H160" s="163">
        <v>497</v>
      </c>
      <c r="I160" s="165">
        <f t="shared" si="70"/>
        <v>-8.3025830258302569E-2</v>
      </c>
      <c r="J160" s="164">
        <f t="shared" si="67"/>
        <v>-0.19967793880837359</v>
      </c>
      <c r="K160" s="163">
        <f t="shared" si="68"/>
        <v>-45</v>
      </c>
      <c r="L160" s="163">
        <f t="shared" si="69"/>
        <v>-124</v>
      </c>
      <c r="M160" s="164">
        <f t="shared" si="66"/>
        <v>1.3576771864339367E-4</v>
      </c>
    </row>
    <row r="161" spans="2:13" x14ac:dyDescent="0.25">
      <c r="B161" s="168" t="s">
        <v>145</v>
      </c>
      <c r="C161" s="169">
        <f t="shared" ref="C161:H161" si="71">C153-SUM(C154:C160)</f>
        <v>8888</v>
      </c>
      <c r="D161" s="169">
        <f t="shared" si="71"/>
        <v>9872</v>
      </c>
      <c r="E161" s="169">
        <f t="shared" si="71"/>
        <v>3574</v>
      </c>
      <c r="F161" s="169">
        <f t="shared" si="71"/>
        <v>6571</v>
      </c>
      <c r="G161" s="169">
        <f t="shared" si="71"/>
        <v>8517</v>
      </c>
      <c r="H161" s="169">
        <f t="shared" si="71"/>
        <v>11649</v>
      </c>
      <c r="I161" s="171">
        <f t="shared" si="70"/>
        <v>0.36773511799929559</v>
      </c>
      <c r="J161" s="170">
        <f t="shared" si="67"/>
        <v>0.18000405186385748</v>
      </c>
      <c r="K161" s="169">
        <f>H161-G161</f>
        <v>3132</v>
      </c>
      <c r="L161" s="169">
        <f t="shared" si="69"/>
        <v>1777</v>
      </c>
      <c r="M161" s="170">
        <f t="shared" si="66"/>
        <v>3.1822095663518969E-3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4B6E-7F75-4B04-A788-B178A6FC2D04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45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2343218</v>
      </c>
      <c r="D9" s="176">
        <f t="shared" ref="D9:H9" si="0">D10+D13</f>
        <v>2366450</v>
      </c>
      <c r="E9" s="176">
        <f t="shared" si="0"/>
        <v>914906</v>
      </c>
      <c r="F9" s="176">
        <f t="shared" si="0"/>
        <v>2458403</v>
      </c>
      <c r="G9" s="176">
        <f t="shared" si="0"/>
        <v>2697945</v>
      </c>
      <c r="H9" s="176">
        <f t="shared" si="0"/>
        <v>2857454</v>
      </c>
      <c r="I9" s="177">
        <f>IFERROR(H9/G9-1,"-")</f>
        <v>5.9122406127626759E-2</v>
      </c>
      <c r="J9" s="177">
        <f>IFERROR(H9/D9-1,"-")</f>
        <v>0.20748547402226958</v>
      </c>
      <c r="K9" s="176">
        <f>H9-G9</f>
        <v>159509</v>
      </c>
      <c r="L9" s="176">
        <f>H9-D9</f>
        <v>491004</v>
      </c>
      <c r="M9" s="177">
        <f t="shared" ref="M9:M21" si="1">H9/H$9</f>
        <v>1</v>
      </c>
      <c r="P9" s="154" t="s">
        <v>68</v>
      </c>
      <c r="Q9" s="176">
        <f>Q10+Q13</f>
        <v>469001</v>
      </c>
      <c r="R9" s="176">
        <f t="shared" ref="R9:V9" si="2">R10+R13</f>
        <v>480320</v>
      </c>
      <c r="S9" s="176">
        <f t="shared" si="2"/>
        <v>161287</v>
      </c>
      <c r="T9" s="176">
        <f t="shared" si="2"/>
        <v>482585</v>
      </c>
      <c r="U9" s="176">
        <f t="shared" si="2"/>
        <v>531101</v>
      </c>
      <c r="V9" s="176">
        <f t="shared" si="2"/>
        <v>567656</v>
      </c>
      <c r="W9" s="177">
        <f>IFERROR(V9/U9-1,"-")</f>
        <v>6.8828716195224571E-2</v>
      </c>
      <c r="X9" s="177">
        <f>IFERROR(V9/R9-1,"-")</f>
        <v>0.18182878081279141</v>
      </c>
      <c r="Y9" s="176">
        <f>V9-U9</f>
        <v>36555</v>
      </c>
      <c r="Z9" s="176">
        <f>V9-R9</f>
        <v>87336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577957</v>
      </c>
      <c r="D10" s="158">
        <v>590477</v>
      </c>
      <c r="E10" s="158">
        <v>231991</v>
      </c>
      <c r="F10" s="158">
        <v>592134</v>
      </c>
      <c r="G10" s="158">
        <v>612891</v>
      </c>
      <c r="H10" s="158">
        <v>610401</v>
      </c>
      <c r="I10" s="160">
        <f>IFERROR(H10/G10-1,"-")</f>
        <v>-4.0627126193727436E-3</v>
      </c>
      <c r="J10" s="159">
        <f t="shared" ref="J10:J21" si="4">IFERROR(H10/D10-1,"-")</f>
        <v>3.3742211805032118E-2</v>
      </c>
      <c r="K10" s="157">
        <f t="shared" ref="K10:K20" si="5">H10-G10</f>
        <v>-2490</v>
      </c>
      <c r="L10" s="158">
        <f t="shared" ref="L10:L21" si="6">H10-D10</f>
        <v>19924</v>
      </c>
      <c r="M10" s="159">
        <f t="shared" si="1"/>
        <v>0.2136170870992149</v>
      </c>
      <c r="P10" s="157" t="s">
        <v>97</v>
      </c>
      <c r="Q10" s="158">
        <v>54386</v>
      </c>
      <c r="R10" s="158">
        <v>56559</v>
      </c>
      <c r="S10" s="158">
        <v>14605</v>
      </c>
      <c r="T10" s="158">
        <v>58344</v>
      </c>
      <c r="U10" s="158">
        <v>56389</v>
      </c>
      <c r="V10" s="158">
        <v>55343</v>
      </c>
      <c r="W10" s="160">
        <f>IFERROR(V10/U10-1,"-")</f>
        <v>-1.8549717143414468E-2</v>
      </c>
      <c r="X10" s="159">
        <f t="shared" ref="X10:X21" si="7">IFERROR(V10/R10-1,"-")</f>
        <v>-2.1499672907936862E-2</v>
      </c>
      <c r="Y10" s="157">
        <f t="shared" ref="Y10:Y20" si="8">V10-U10</f>
        <v>-1046</v>
      </c>
      <c r="Z10" s="158">
        <f t="shared" ref="Z10:Z21" si="9">V10-R10</f>
        <v>-1216</v>
      </c>
      <c r="AA10" s="159">
        <f t="shared" si="3"/>
        <v>9.7493904759220373E-2</v>
      </c>
    </row>
    <row r="11" spans="1:27" x14ac:dyDescent="0.25">
      <c r="A11" s="161" t="s">
        <v>100</v>
      </c>
      <c r="B11" s="162" t="s">
        <v>103</v>
      </c>
      <c r="C11" s="163">
        <v>221301</v>
      </c>
      <c r="D11" s="163">
        <v>215458</v>
      </c>
      <c r="E11" s="163">
        <v>85272</v>
      </c>
      <c r="F11" s="163">
        <v>235952</v>
      </c>
      <c r="G11" s="163">
        <v>237602</v>
      </c>
      <c r="H11" s="163">
        <v>234916</v>
      </c>
      <c r="I11" s="165">
        <f>IFERROR(H11/G11-1,"-")</f>
        <v>-1.1304618647991149E-2</v>
      </c>
      <c r="J11" s="164">
        <f t="shared" si="4"/>
        <v>9.030994439751594E-2</v>
      </c>
      <c r="K11" s="162">
        <f t="shared" si="5"/>
        <v>-2686</v>
      </c>
      <c r="L11" s="163">
        <f t="shared" si="6"/>
        <v>19458</v>
      </c>
      <c r="M11" s="164">
        <f t="shared" si="1"/>
        <v>8.2211647151625183E-2</v>
      </c>
      <c r="P11" s="162" t="s">
        <v>103</v>
      </c>
      <c r="Q11" s="163">
        <v>8453</v>
      </c>
      <c r="R11" s="163">
        <v>12442</v>
      </c>
      <c r="S11" s="163">
        <v>2733</v>
      </c>
      <c r="T11" s="163">
        <v>13723</v>
      </c>
      <c r="U11" s="163">
        <v>20004</v>
      </c>
      <c r="V11" s="163">
        <v>22396</v>
      </c>
      <c r="W11" s="165">
        <f>IFERROR(V11/U11-1,"-")</f>
        <v>0.11957608478304338</v>
      </c>
      <c r="X11" s="164">
        <f t="shared" si="7"/>
        <v>0.80003214917215892</v>
      </c>
      <c r="Y11" s="162">
        <f t="shared" si="8"/>
        <v>2392</v>
      </c>
      <c r="Z11" s="163">
        <f t="shared" si="9"/>
        <v>9954</v>
      </c>
      <c r="AA11" s="164">
        <f>V11/V$9</f>
        <v>3.945347182096199E-2</v>
      </c>
    </row>
    <row r="12" spans="1:27" x14ac:dyDescent="0.25">
      <c r="A12" s="1"/>
      <c r="B12" s="162" t="s">
        <v>100</v>
      </c>
      <c r="C12" s="163">
        <v>356656</v>
      </c>
      <c r="D12" s="163">
        <v>375019</v>
      </c>
      <c r="E12" s="163">
        <v>146719</v>
      </c>
      <c r="F12" s="163">
        <v>356182</v>
      </c>
      <c r="G12" s="163">
        <v>375289</v>
      </c>
      <c r="H12" s="163">
        <v>375485</v>
      </c>
      <c r="I12" s="165">
        <f>IFERROR(H12/G12-1,"-")</f>
        <v>5.222641750757262E-4</v>
      </c>
      <c r="J12" s="164">
        <f t="shared" si="4"/>
        <v>1.2426037080788266E-3</v>
      </c>
      <c r="K12" s="162">
        <f t="shared" si="5"/>
        <v>196</v>
      </c>
      <c r="L12" s="163">
        <f t="shared" si="6"/>
        <v>466</v>
      </c>
      <c r="M12" s="164">
        <f t="shared" si="1"/>
        <v>0.13140543994758971</v>
      </c>
      <c r="P12" s="162" t="s">
        <v>100</v>
      </c>
      <c r="Q12" s="163">
        <v>45933</v>
      </c>
      <c r="R12" s="163">
        <v>44117</v>
      </c>
      <c r="S12" s="163">
        <v>11872</v>
      </c>
      <c r="T12" s="163">
        <v>44621</v>
      </c>
      <c r="U12" s="163">
        <v>36385</v>
      </c>
      <c r="V12" s="163">
        <v>32947</v>
      </c>
      <c r="W12" s="165">
        <f>IFERROR(V12/U12-1,"-")</f>
        <v>-9.4489487426137164E-2</v>
      </c>
      <c r="X12" s="164">
        <f t="shared" si="7"/>
        <v>-0.25319038012557515</v>
      </c>
      <c r="Y12" s="162">
        <f t="shared" si="8"/>
        <v>-3438</v>
      </c>
      <c r="Z12" s="163">
        <f t="shared" si="9"/>
        <v>-11170</v>
      </c>
      <c r="AA12" s="164">
        <f t="shared" si="3"/>
        <v>5.8040432938258384E-2</v>
      </c>
    </row>
    <row r="13" spans="1:27" s="56" customFormat="1" x14ac:dyDescent="0.25">
      <c r="B13" s="157" t="s">
        <v>107</v>
      </c>
      <c r="C13" s="158">
        <v>1765261</v>
      </c>
      <c r="D13" s="158">
        <v>1775973</v>
      </c>
      <c r="E13" s="158">
        <v>682915</v>
      </c>
      <c r="F13" s="158">
        <v>1866269</v>
      </c>
      <c r="G13" s="158">
        <v>2085054</v>
      </c>
      <c r="H13" s="158">
        <v>2247053</v>
      </c>
      <c r="I13" s="160">
        <f>IFERROR(H13/G13-1,"-")</f>
        <v>7.769534985664639E-2</v>
      </c>
      <c r="J13" s="159">
        <f t="shared" si="4"/>
        <v>0.26525178029170493</v>
      </c>
      <c r="K13" s="157">
        <f t="shared" si="5"/>
        <v>161999</v>
      </c>
      <c r="L13" s="158">
        <f t="shared" si="6"/>
        <v>471080</v>
      </c>
      <c r="M13" s="159">
        <f t="shared" si="1"/>
        <v>0.7863829129007851</v>
      </c>
      <c r="P13" s="157" t="s">
        <v>107</v>
      </c>
      <c r="Q13" s="158">
        <v>414615</v>
      </c>
      <c r="R13" s="158">
        <v>423761</v>
      </c>
      <c r="S13" s="158">
        <v>146682</v>
      </c>
      <c r="T13" s="158">
        <v>424241</v>
      </c>
      <c r="U13" s="158">
        <v>474712</v>
      </c>
      <c r="V13" s="158">
        <v>512313</v>
      </c>
      <c r="W13" s="160">
        <f>IFERROR(V13/U13-1,"-")</f>
        <v>7.9208025076256794E-2</v>
      </c>
      <c r="X13" s="159">
        <f t="shared" si="7"/>
        <v>0.20896684687831102</v>
      </c>
      <c r="Y13" s="157">
        <f t="shared" si="8"/>
        <v>37601</v>
      </c>
      <c r="Z13" s="158">
        <f t="shared" si="9"/>
        <v>88552</v>
      </c>
      <c r="AA13" s="159">
        <f t="shared" si="3"/>
        <v>0.90250609524077963</v>
      </c>
    </row>
    <row r="14" spans="1:27" s="56" customFormat="1" x14ac:dyDescent="0.25">
      <c r="B14" s="162" t="s">
        <v>110</v>
      </c>
      <c r="C14" s="163">
        <v>715548</v>
      </c>
      <c r="D14" s="163">
        <v>764042</v>
      </c>
      <c r="E14" s="163">
        <v>260165</v>
      </c>
      <c r="F14" s="163">
        <v>854957</v>
      </c>
      <c r="G14" s="163">
        <v>951400</v>
      </c>
      <c r="H14" s="163">
        <v>1019845</v>
      </c>
      <c r="I14" s="165">
        <f t="shared" ref="I14:I21" si="10">IFERROR(H14/G14-1,"-")</f>
        <v>7.1941349590077808E-2</v>
      </c>
      <c r="J14" s="164">
        <f t="shared" si="4"/>
        <v>0.3348022752675901</v>
      </c>
      <c r="K14" s="162">
        <f t="shared" si="5"/>
        <v>68445</v>
      </c>
      <c r="L14" s="163">
        <f t="shared" si="6"/>
        <v>255803</v>
      </c>
      <c r="M14" s="164">
        <f t="shared" si="1"/>
        <v>0.35690688284045868</v>
      </c>
      <c r="P14" s="162" t="s">
        <v>110</v>
      </c>
      <c r="Q14" s="163">
        <v>209118</v>
      </c>
      <c r="R14" s="163">
        <v>232219</v>
      </c>
      <c r="S14" s="163">
        <v>69424</v>
      </c>
      <c r="T14" s="163">
        <v>218412</v>
      </c>
      <c r="U14" s="163">
        <v>243157</v>
      </c>
      <c r="V14" s="163">
        <v>271249</v>
      </c>
      <c r="W14" s="165">
        <f t="shared" ref="W14:W21" si="11">IFERROR(V14/U14-1,"-")</f>
        <v>0.11553029524134617</v>
      </c>
      <c r="X14" s="164">
        <f t="shared" si="7"/>
        <v>0.16807410246362275</v>
      </c>
      <c r="Y14" s="162">
        <f t="shared" si="8"/>
        <v>28092</v>
      </c>
      <c r="Z14" s="163">
        <f t="shared" si="9"/>
        <v>39030</v>
      </c>
      <c r="AA14" s="164">
        <f t="shared" si="3"/>
        <v>0.47784045266851755</v>
      </c>
    </row>
    <row r="15" spans="1:27" x14ac:dyDescent="0.25">
      <c r="A15" s="1"/>
      <c r="B15" s="162" t="s">
        <v>113</v>
      </c>
      <c r="C15" s="163">
        <v>315515</v>
      </c>
      <c r="D15" s="163">
        <v>273253</v>
      </c>
      <c r="E15" s="163">
        <v>101597</v>
      </c>
      <c r="F15" s="163">
        <v>208666</v>
      </c>
      <c r="G15" s="163">
        <v>240943</v>
      </c>
      <c r="H15" s="163">
        <v>250717</v>
      </c>
      <c r="I15" s="165">
        <f t="shared" si="10"/>
        <v>4.0565610953628095E-2</v>
      </c>
      <c r="J15" s="164">
        <f t="shared" si="4"/>
        <v>-8.2473019509392342E-2</v>
      </c>
      <c r="K15" s="162">
        <f t="shared" si="5"/>
        <v>9774</v>
      </c>
      <c r="L15" s="163">
        <f t="shared" si="6"/>
        <v>-22536</v>
      </c>
      <c r="M15" s="164">
        <f t="shared" si="1"/>
        <v>8.7741394962088631E-2</v>
      </c>
      <c r="P15" s="162" t="s">
        <v>113</v>
      </c>
      <c r="Q15" s="163">
        <v>34488</v>
      </c>
      <c r="R15" s="163">
        <v>25357</v>
      </c>
      <c r="S15" s="163">
        <v>9175</v>
      </c>
      <c r="T15" s="163">
        <v>16394</v>
      </c>
      <c r="U15" s="163">
        <v>21360</v>
      </c>
      <c r="V15" s="163">
        <v>19965</v>
      </c>
      <c r="W15" s="165">
        <f t="shared" si="11"/>
        <v>-6.5308988764044895E-2</v>
      </c>
      <c r="X15" s="164">
        <f t="shared" si="7"/>
        <v>-0.21264345151240294</v>
      </c>
      <c r="Y15" s="162">
        <f t="shared" si="8"/>
        <v>-1395</v>
      </c>
      <c r="Z15" s="163">
        <f t="shared" si="9"/>
        <v>-5392</v>
      </c>
      <c r="AA15" s="164">
        <f t="shared" si="3"/>
        <v>3.5170948602674862E-2</v>
      </c>
    </row>
    <row r="16" spans="1:27" x14ac:dyDescent="0.25">
      <c r="A16" s="1"/>
      <c r="B16" s="162" t="s">
        <v>116</v>
      </c>
      <c r="C16" s="163">
        <v>91238</v>
      </c>
      <c r="D16" s="163">
        <v>96024</v>
      </c>
      <c r="E16" s="163">
        <v>37686</v>
      </c>
      <c r="F16" s="163">
        <v>108663</v>
      </c>
      <c r="G16" s="163">
        <v>119721</v>
      </c>
      <c r="H16" s="163">
        <v>132227</v>
      </c>
      <c r="I16" s="165">
        <f t="shared" si="10"/>
        <v>0.10445953508574091</v>
      </c>
      <c r="J16" s="164">
        <f t="shared" si="4"/>
        <v>0.37702032825127052</v>
      </c>
      <c r="K16" s="162">
        <f t="shared" si="5"/>
        <v>12506</v>
      </c>
      <c r="L16" s="163">
        <f t="shared" si="6"/>
        <v>36203</v>
      </c>
      <c r="M16" s="164">
        <f t="shared" si="1"/>
        <v>4.6274410716672952E-2</v>
      </c>
      <c r="P16" s="162" t="s">
        <v>116</v>
      </c>
      <c r="Q16" s="163">
        <v>10637</v>
      </c>
      <c r="R16" s="163">
        <v>11260</v>
      </c>
      <c r="S16" s="163">
        <v>4636</v>
      </c>
      <c r="T16" s="163">
        <v>11558</v>
      </c>
      <c r="U16" s="163">
        <v>13533</v>
      </c>
      <c r="V16" s="163">
        <v>13478</v>
      </c>
      <c r="W16" s="165">
        <f t="shared" si="11"/>
        <v>-4.0641395108254041E-3</v>
      </c>
      <c r="X16" s="164">
        <f t="shared" si="7"/>
        <v>0.19698046181172302</v>
      </c>
      <c r="Y16" s="162">
        <f t="shared" si="8"/>
        <v>-55</v>
      </c>
      <c r="Z16" s="163">
        <f t="shared" si="9"/>
        <v>2218</v>
      </c>
      <c r="AA16" s="164">
        <f t="shared" si="3"/>
        <v>2.3743252956015617E-2</v>
      </c>
    </row>
    <row r="17" spans="1:27" x14ac:dyDescent="0.25">
      <c r="A17" s="1"/>
      <c r="B17" s="162" t="s">
        <v>123</v>
      </c>
      <c r="C17" s="163">
        <v>68411</v>
      </c>
      <c r="D17" s="163">
        <v>61647</v>
      </c>
      <c r="E17" s="163">
        <v>24996</v>
      </c>
      <c r="F17" s="163">
        <v>85989</v>
      </c>
      <c r="G17" s="163">
        <v>77282</v>
      </c>
      <c r="H17" s="163">
        <v>85188</v>
      </c>
      <c r="I17" s="165">
        <f t="shared" si="10"/>
        <v>0.10230066509665892</v>
      </c>
      <c r="J17" s="164">
        <f t="shared" si="4"/>
        <v>0.3818677307898195</v>
      </c>
      <c r="K17" s="162">
        <f t="shared" si="5"/>
        <v>7906</v>
      </c>
      <c r="L17" s="163">
        <f t="shared" si="6"/>
        <v>23541</v>
      </c>
      <c r="M17" s="164">
        <f t="shared" si="1"/>
        <v>2.9812553412933332E-2</v>
      </c>
      <c r="P17" s="162" t="s">
        <v>123</v>
      </c>
      <c r="Q17" s="163">
        <v>19130</v>
      </c>
      <c r="R17" s="163">
        <v>18861</v>
      </c>
      <c r="S17" s="163">
        <v>6084</v>
      </c>
      <c r="T17" s="163">
        <v>21273</v>
      </c>
      <c r="U17" s="163">
        <v>19465</v>
      </c>
      <c r="V17" s="163">
        <v>21301</v>
      </c>
      <c r="W17" s="165">
        <f t="shared" si="11"/>
        <v>9.432314410480358E-2</v>
      </c>
      <c r="X17" s="164">
        <f t="shared" si="7"/>
        <v>0.1293674778643763</v>
      </c>
      <c r="Y17" s="162">
        <f t="shared" si="8"/>
        <v>1836</v>
      </c>
      <c r="Z17" s="163">
        <f t="shared" si="9"/>
        <v>2440</v>
      </c>
      <c r="AA17" s="164">
        <f t="shared" si="3"/>
        <v>3.7524486660935497E-2</v>
      </c>
    </row>
    <row r="18" spans="1:27" x14ac:dyDescent="0.25">
      <c r="A18" s="1"/>
      <c r="B18" s="162" t="s">
        <v>119</v>
      </c>
      <c r="C18" s="163">
        <v>79586</v>
      </c>
      <c r="D18" s="163">
        <v>78922</v>
      </c>
      <c r="E18" s="163">
        <v>34737</v>
      </c>
      <c r="F18" s="163">
        <v>85583</v>
      </c>
      <c r="G18" s="163">
        <v>87360</v>
      </c>
      <c r="H18" s="163">
        <v>92695</v>
      </c>
      <c r="I18" s="165">
        <f t="shared" si="10"/>
        <v>6.1069139194139144E-2</v>
      </c>
      <c r="J18" s="164">
        <f t="shared" si="4"/>
        <v>0.17451407719013701</v>
      </c>
      <c r="K18" s="162">
        <f t="shared" si="5"/>
        <v>5335</v>
      </c>
      <c r="L18" s="163">
        <f t="shared" si="6"/>
        <v>13773</v>
      </c>
      <c r="M18" s="164">
        <f t="shared" si="1"/>
        <v>3.2439717314784421E-2</v>
      </c>
      <c r="P18" s="162" t="s">
        <v>119</v>
      </c>
      <c r="Q18" s="163">
        <v>21495</v>
      </c>
      <c r="R18" s="163">
        <v>21127</v>
      </c>
      <c r="S18" s="163">
        <v>8636</v>
      </c>
      <c r="T18" s="163">
        <v>19151</v>
      </c>
      <c r="U18" s="163">
        <v>22939</v>
      </c>
      <c r="V18" s="163">
        <v>23930</v>
      </c>
      <c r="W18" s="165">
        <f t="shared" si="11"/>
        <v>4.320153450455555E-2</v>
      </c>
      <c r="X18" s="164">
        <f t="shared" si="7"/>
        <v>0.1326738296965968</v>
      </c>
      <c r="Y18" s="162">
        <f t="shared" si="8"/>
        <v>991</v>
      </c>
      <c r="Z18" s="163">
        <f t="shared" si="9"/>
        <v>2803</v>
      </c>
      <c r="AA18" s="164">
        <f t="shared" si="3"/>
        <v>4.2155812675282213E-2</v>
      </c>
    </row>
    <row r="19" spans="1:27" x14ac:dyDescent="0.25">
      <c r="A19" s="161" t="s">
        <v>144</v>
      </c>
      <c r="B19" s="162" t="s">
        <v>128</v>
      </c>
      <c r="C19" s="163">
        <v>27074</v>
      </c>
      <c r="D19" s="163">
        <v>30573</v>
      </c>
      <c r="E19" s="163">
        <v>18060</v>
      </c>
      <c r="F19" s="163">
        <v>23862</v>
      </c>
      <c r="G19" s="163">
        <v>29939</v>
      </c>
      <c r="H19" s="163">
        <v>27075</v>
      </c>
      <c r="I19" s="165">
        <f t="shared" si="10"/>
        <v>-9.5661177728047053E-2</v>
      </c>
      <c r="J19" s="164">
        <f t="shared" si="4"/>
        <v>-0.11441467961927188</v>
      </c>
      <c r="K19" s="162">
        <f t="shared" si="5"/>
        <v>-2864</v>
      </c>
      <c r="L19" s="163">
        <f t="shared" si="6"/>
        <v>-3498</v>
      </c>
      <c r="M19" s="164">
        <f t="shared" si="1"/>
        <v>9.4752181487436013E-3</v>
      </c>
      <c r="P19" s="162" t="s">
        <v>128</v>
      </c>
      <c r="Q19" s="163">
        <v>5744</v>
      </c>
      <c r="R19" s="163">
        <v>5332</v>
      </c>
      <c r="S19" s="163">
        <v>3319</v>
      </c>
      <c r="T19" s="163">
        <v>5308</v>
      </c>
      <c r="U19" s="163">
        <v>6228</v>
      </c>
      <c r="V19" s="163">
        <v>5257</v>
      </c>
      <c r="W19" s="165">
        <f t="shared" si="11"/>
        <v>-0.15590879897238274</v>
      </c>
      <c r="X19" s="164">
        <f t="shared" si="7"/>
        <v>-1.4066016504125978E-2</v>
      </c>
      <c r="Y19" s="162">
        <f t="shared" si="8"/>
        <v>-971</v>
      </c>
      <c r="Z19" s="163">
        <f t="shared" si="9"/>
        <v>-75</v>
      </c>
      <c r="AA19" s="164">
        <f t="shared" si="3"/>
        <v>9.2608903984103055E-3</v>
      </c>
    </row>
    <row r="20" spans="1:27" x14ac:dyDescent="0.25">
      <c r="A20" s="167" t="s">
        <v>145</v>
      </c>
      <c r="B20" s="162" t="s">
        <v>131</v>
      </c>
      <c r="C20" s="163">
        <v>41127</v>
      </c>
      <c r="D20" s="163">
        <v>34241</v>
      </c>
      <c r="E20" s="163">
        <v>24204</v>
      </c>
      <c r="F20" s="163">
        <v>16493</v>
      </c>
      <c r="G20" s="163">
        <v>25943</v>
      </c>
      <c r="H20" s="163">
        <v>24516</v>
      </c>
      <c r="I20" s="165">
        <f t="shared" si="10"/>
        <v>-5.5005203715838613E-2</v>
      </c>
      <c r="J20" s="164">
        <f t="shared" si="4"/>
        <v>-0.28401623784352092</v>
      </c>
      <c r="K20" s="162">
        <f t="shared" si="5"/>
        <v>-1427</v>
      </c>
      <c r="L20" s="163">
        <f t="shared" si="6"/>
        <v>-9725</v>
      </c>
      <c r="M20" s="164">
        <f t="shared" si="1"/>
        <v>8.5796656744080574E-3</v>
      </c>
      <c r="P20" s="162" t="s">
        <v>131</v>
      </c>
      <c r="Q20" s="163">
        <v>8183</v>
      </c>
      <c r="R20" s="163">
        <v>6523</v>
      </c>
      <c r="S20" s="163">
        <v>4748</v>
      </c>
      <c r="T20" s="163">
        <v>3924</v>
      </c>
      <c r="U20" s="163">
        <v>5938</v>
      </c>
      <c r="V20" s="163">
        <v>5387</v>
      </c>
      <c r="W20" s="165">
        <f t="shared" si="11"/>
        <v>-9.2792185921185544E-2</v>
      </c>
      <c r="X20" s="164">
        <f t="shared" si="7"/>
        <v>-0.17415299708722976</v>
      </c>
      <c r="Y20" s="162">
        <f t="shared" si="8"/>
        <v>-551</v>
      </c>
      <c r="Z20" s="163">
        <f t="shared" si="9"/>
        <v>-1136</v>
      </c>
      <c r="AA20" s="164">
        <f t="shared" si="3"/>
        <v>9.4899023352171038E-3</v>
      </c>
    </row>
    <row r="21" spans="1:27" x14ac:dyDescent="0.25">
      <c r="B21" s="168" t="s">
        <v>145</v>
      </c>
      <c r="C21" s="169">
        <f t="shared" ref="C21:H21" si="12">C13-SUM(C14:C20)</f>
        <v>426762</v>
      </c>
      <c r="D21" s="169">
        <f t="shared" si="12"/>
        <v>437271</v>
      </c>
      <c r="E21" s="169">
        <f t="shared" si="12"/>
        <v>181470</v>
      </c>
      <c r="F21" s="169">
        <f t="shared" si="12"/>
        <v>482056</v>
      </c>
      <c r="G21" s="169">
        <f t="shared" si="12"/>
        <v>552466</v>
      </c>
      <c r="H21" s="169">
        <f t="shared" si="12"/>
        <v>614790</v>
      </c>
      <c r="I21" s="171">
        <f t="shared" si="10"/>
        <v>0.11281056209793916</v>
      </c>
      <c r="J21" s="170">
        <f t="shared" si="4"/>
        <v>0.40597021069313999</v>
      </c>
      <c r="K21" s="168">
        <f>H21-G21</f>
        <v>62324</v>
      </c>
      <c r="L21" s="169">
        <f t="shared" si="6"/>
        <v>177519</v>
      </c>
      <c r="M21" s="170">
        <f t="shared" si="1"/>
        <v>0.21515306983069543</v>
      </c>
      <c r="P21" s="168" t="s">
        <v>145</v>
      </c>
      <c r="Q21" s="169">
        <f t="shared" ref="Q21:V21" si="13">Q13-SUM(Q14:Q20)</f>
        <v>105820</v>
      </c>
      <c r="R21" s="169">
        <f t="shared" si="13"/>
        <v>103082</v>
      </c>
      <c r="S21" s="169">
        <f t="shared" si="13"/>
        <v>40660</v>
      </c>
      <c r="T21" s="169">
        <f t="shared" si="13"/>
        <v>128221</v>
      </c>
      <c r="U21" s="169">
        <f t="shared" si="13"/>
        <v>142092</v>
      </c>
      <c r="V21" s="169">
        <f t="shared" si="13"/>
        <v>151746</v>
      </c>
      <c r="W21" s="171">
        <f t="shared" si="11"/>
        <v>6.7941896799256885E-2</v>
      </c>
      <c r="X21" s="170">
        <f t="shared" si="7"/>
        <v>0.4720901806328941</v>
      </c>
      <c r="Y21" s="168">
        <f>V21-U21</f>
        <v>9654</v>
      </c>
      <c r="Z21" s="169">
        <f t="shared" si="9"/>
        <v>48664</v>
      </c>
      <c r="AA21" s="170">
        <f t="shared" si="3"/>
        <v>0.26732034894372647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879046</v>
      </c>
      <c r="D23" s="176">
        <f t="shared" ref="D23:H23" si="14">D24+D27</f>
        <v>915210</v>
      </c>
      <c r="E23" s="176">
        <f t="shared" si="14"/>
        <v>323732</v>
      </c>
      <c r="F23" s="176">
        <f t="shared" si="14"/>
        <v>990351</v>
      </c>
      <c r="G23" s="176">
        <f t="shared" si="14"/>
        <v>1019717</v>
      </c>
      <c r="H23" s="176">
        <f t="shared" si="14"/>
        <v>1059130</v>
      </c>
      <c r="I23" s="177">
        <f>IFERROR(H23/G23-1,"-")</f>
        <v>3.8650919814026796E-2</v>
      </c>
      <c r="J23" s="177">
        <f>IFERROR(H23/D23-1,"-")</f>
        <v>0.15725352651304081</v>
      </c>
      <c r="K23" s="176">
        <f>H23-G23</f>
        <v>39413</v>
      </c>
      <c r="L23" s="176">
        <f>H23-D23</f>
        <v>143920</v>
      </c>
      <c r="M23" s="177">
        <f t="shared" ref="M23:M35" si="15">H23/H$9</f>
        <v>0.37065513565572711</v>
      </c>
    </row>
    <row r="24" spans="1:27" x14ac:dyDescent="0.25">
      <c r="B24" s="157" t="s">
        <v>97</v>
      </c>
      <c r="C24" s="158">
        <v>109456</v>
      </c>
      <c r="D24" s="158">
        <v>129624</v>
      </c>
      <c r="E24" s="158">
        <v>42667</v>
      </c>
      <c r="F24" s="158">
        <v>127460</v>
      </c>
      <c r="G24" s="158">
        <v>101872</v>
      </c>
      <c r="H24" s="158">
        <v>91647</v>
      </c>
      <c r="I24" s="160">
        <f>IFERROR(H24/G24-1,"-")</f>
        <v>-0.10037105387152501</v>
      </c>
      <c r="J24" s="159">
        <f t="shared" ref="J24:J35" si="16">IFERROR(H24/D24-1,"-")</f>
        <v>-0.29297815219403811</v>
      </c>
      <c r="K24" s="157">
        <f t="shared" ref="K24:K34" si="17">H24-G24</f>
        <v>-10225</v>
      </c>
      <c r="L24" s="158">
        <f t="shared" ref="L24:L35" si="18">H24-D24</f>
        <v>-37977</v>
      </c>
      <c r="M24" s="159">
        <f t="shared" si="15"/>
        <v>3.2072957254954938E-2</v>
      </c>
    </row>
    <row r="25" spans="1:27" x14ac:dyDescent="0.25">
      <c r="B25" s="162" t="s">
        <v>103</v>
      </c>
      <c r="C25" s="163">
        <v>48257</v>
      </c>
      <c r="D25" s="163">
        <v>60559</v>
      </c>
      <c r="E25" s="163">
        <v>19787</v>
      </c>
      <c r="F25" s="163">
        <v>52266</v>
      </c>
      <c r="G25" s="163">
        <v>40607</v>
      </c>
      <c r="H25" s="163">
        <v>32381</v>
      </c>
      <c r="I25" s="165">
        <f>IFERROR(H25/G25-1,"-")</f>
        <v>-0.20257591055729307</v>
      </c>
      <c r="J25" s="164">
        <f t="shared" si="16"/>
        <v>-0.46529830413315942</v>
      </c>
      <c r="K25" s="162">
        <f t="shared" si="17"/>
        <v>-8226</v>
      </c>
      <c r="L25" s="163">
        <f t="shared" si="18"/>
        <v>-28178</v>
      </c>
      <c r="M25" s="164">
        <f t="shared" si="15"/>
        <v>1.1332115932574943E-2</v>
      </c>
    </row>
    <row r="26" spans="1:27" x14ac:dyDescent="0.25">
      <c r="B26" s="162" t="s">
        <v>100</v>
      </c>
      <c r="C26" s="163">
        <v>61199</v>
      </c>
      <c r="D26" s="163">
        <v>69065</v>
      </c>
      <c r="E26" s="163">
        <v>22880</v>
      </c>
      <c r="F26" s="163">
        <v>75194</v>
      </c>
      <c r="G26" s="163">
        <v>61265</v>
      </c>
      <c r="H26" s="163">
        <v>59266</v>
      </c>
      <c r="I26" s="165">
        <f>IFERROR(H26/G26-1,"-")</f>
        <v>-3.2628743981065855E-2</v>
      </c>
      <c r="J26" s="164">
        <f t="shared" si="16"/>
        <v>-0.14188083689278219</v>
      </c>
      <c r="K26" s="162">
        <f t="shared" si="17"/>
        <v>-1999</v>
      </c>
      <c r="L26" s="163">
        <f t="shared" si="18"/>
        <v>-9799</v>
      </c>
      <c r="M26" s="164">
        <f t="shared" si="15"/>
        <v>2.0740841322379994E-2</v>
      </c>
    </row>
    <row r="27" spans="1:27" x14ac:dyDescent="0.25">
      <c r="B27" s="157" t="s">
        <v>107</v>
      </c>
      <c r="C27" s="158">
        <v>769590</v>
      </c>
      <c r="D27" s="158">
        <v>785586</v>
      </c>
      <c r="E27" s="158">
        <v>281065</v>
      </c>
      <c r="F27" s="158">
        <v>862891</v>
      </c>
      <c r="G27" s="158">
        <v>917845</v>
      </c>
      <c r="H27" s="158">
        <v>967483</v>
      </c>
      <c r="I27" s="160">
        <f>IFERROR(H27/G27-1,"-")</f>
        <v>5.4081026752883066E-2</v>
      </c>
      <c r="J27" s="159">
        <f t="shared" si="16"/>
        <v>0.23154307739700042</v>
      </c>
      <c r="K27" s="157">
        <f t="shared" si="17"/>
        <v>49638</v>
      </c>
      <c r="L27" s="158">
        <f t="shared" si="18"/>
        <v>181897</v>
      </c>
      <c r="M27" s="159">
        <f t="shared" si="15"/>
        <v>0.33858217840077215</v>
      </c>
    </row>
    <row r="28" spans="1:27" x14ac:dyDescent="0.25">
      <c r="B28" s="162" t="s">
        <v>110</v>
      </c>
      <c r="C28" s="163">
        <v>345231</v>
      </c>
      <c r="D28" s="163">
        <v>365468</v>
      </c>
      <c r="E28" s="163">
        <v>118184</v>
      </c>
      <c r="F28" s="163">
        <v>433227</v>
      </c>
      <c r="G28" s="163">
        <v>465053</v>
      </c>
      <c r="H28" s="163">
        <v>491622</v>
      </c>
      <c r="I28" s="165">
        <f t="shared" ref="I28:I35" si="19">IFERROR(H28/G28-1,"-")</f>
        <v>5.713112268924192E-2</v>
      </c>
      <c r="J28" s="164">
        <f t="shared" si="16"/>
        <v>0.34518480414153907</v>
      </c>
      <c r="K28" s="162">
        <f t="shared" si="17"/>
        <v>26569</v>
      </c>
      <c r="L28" s="163">
        <f t="shared" si="18"/>
        <v>126154</v>
      </c>
      <c r="M28" s="164">
        <f t="shared" si="15"/>
        <v>0.1720489638678348</v>
      </c>
    </row>
    <row r="29" spans="1:27" x14ac:dyDescent="0.25">
      <c r="B29" s="162" t="s">
        <v>113</v>
      </c>
      <c r="C29" s="163">
        <v>121973</v>
      </c>
      <c r="D29" s="163">
        <v>114329</v>
      </c>
      <c r="E29" s="163">
        <v>38528</v>
      </c>
      <c r="F29" s="163">
        <v>99189</v>
      </c>
      <c r="G29" s="163">
        <v>107879</v>
      </c>
      <c r="H29" s="163">
        <v>109017</v>
      </c>
      <c r="I29" s="165">
        <f t="shared" si="19"/>
        <v>1.0548855662362522E-2</v>
      </c>
      <c r="J29" s="164">
        <f t="shared" si="16"/>
        <v>-4.6462402365104238E-2</v>
      </c>
      <c r="K29" s="162">
        <f t="shared" si="17"/>
        <v>1138</v>
      </c>
      <c r="L29" s="163">
        <f t="shared" si="18"/>
        <v>-5312</v>
      </c>
      <c r="M29" s="164">
        <f t="shared" si="15"/>
        <v>3.8151795269495151E-2</v>
      </c>
    </row>
    <row r="30" spans="1:27" x14ac:dyDescent="0.25">
      <c r="B30" s="162" t="s">
        <v>116</v>
      </c>
      <c r="C30" s="163">
        <v>28914</v>
      </c>
      <c r="D30" s="163">
        <v>30332</v>
      </c>
      <c r="E30" s="163">
        <v>12780</v>
      </c>
      <c r="F30" s="163">
        <v>35884</v>
      </c>
      <c r="G30" s="163">
        <v>33057</v>
      </c>
      <c r="H30" s="163">
        <v>30373</v>
      </c>
      <c r="I30" s="165">
        <f t="shared" si="19"/>
        <v>-8.1193090722086136E-2</v>
      </c>
      <c r="J30" s="164">
        <f t="shared" si="16"/>
        <v>1.351707767374366E-3</v>
      </c>
      <c r="K30" s="162">
        <f t="shared" si="17"/>
        <v>-2684</v>
      </c>
      <c r="L30" s="163">
        <f t="shared" si="18"/>
        <v>41</v>
      </c>
      <c r="M30" s="164">
        <f t="shared" si="15"/>
        <v>1.0629392459161197E-2</v>
      </c>
    </row>
    <row r="31" spans="1:27" x14ac:dyDescent="0.25">
      <c r="B31" s="162" t="s">
        <v>123</v>
      </c>
      <c r="C31" s="163">
        <v>36596</v>
      </c>
      <c r="D31" s="163">
        <v>32017</v>
      </c>
      <c r="E31" s="163">
        <v>12474</v>
      </c>
      <c r="F31" s="163">
        <v>45985</v>
      </c>
      <c r="G31" s="163">
        <v>38989</v>
      </c>
      <c r="H31" s="163">
        <v>41482</v>
      </c>
      <c r="I31" s="165">
        <f t="shared" si="19"/>
        <v>6.3941111595578137E-2</v>
      </c>
      <c r="J31" s="164">
        <f t="shared" si="16"/>
        <v>0.29562419964393927</v>
      </c>
      <c r="K31" s="162">
        <f t="shared" si="17"/>
        <v>2493</v>
      </c>
      <c r="L31" s="163">
        <f t="shared" si="18"/>
        <v>9465</v>
      </c>
      <c r="M31" s="164">
        <f t="shared" si="15"/>
        <v>1.4517119085731564E-2</v>
      </c>
    </row>
    <row r="32" spans="1:27" x14ac:dyDescent="0.25">
      <c r="B32" s="162" t="s">
        <v>119</v>
      </c>
      <c r="C32" s="163">
        <v>44570</v>
      </c>
      <c r="D32" s="163">
        <v>43966</v>
      </c>
      <c r="E32" s="163">
        <v>17179</v>
      </c>
      <c r="F32" s="163">
        <v>51744</v>
      </c>
      <c r="G32" s="163">
        <v>48389</v>
      </c>
      <c r="H32" s="163">
        <v>50092</v>
      </c>
      <c r="I32" s="165">
        <f t="shared" si="19"/>
        <v>3.5193949038004435E-2</v>
      </c>
      <c r="J32" s="164">
        <f t="shared" si="16"/>
        <v>0.13933494063594587</v>
      </c>
      <c r="K32" s="162">
        <f t="shared" si="17"/>
        <v>1703</v>
      </c>
      <c r="L32" s="163">
        <f t="shared" si="18"/>
        <v>6126</v>
      </c>
      <c r="M32" s="164">
        <f t="shared" si="15"/>
        <v>1.7530290951315402E-2</v>
      </c>
    </row>
    <row r="33" spans="2:13" x14ac:dyDescent="0.25">
      <c r="B33" s="162" t="s">
        <v>128</v>
      </c>
      <c r="C33" s="163">
        <v>15731</v>
      </c>
      <c r="D33" s="163">
        <v>18678</v>
      </c>
      <c r="E33" s="163">
        <v>9534</v>
      </c>
      <c r="F33" s="163">
        <v>12484</v>
      </c>
      <c r="G33" s="163">
        <v>13934</v>
      </c>
      <c r="H33" s="163">
        <v>13575</v>
      </c>
      <c r="I33" s="165">
        <f t="shared" si="19"/>
        <v>-2.5764317496770439E-2</v>
      </c>
      <c r="J33" s="164">
        <f t="shared" si="16"/>
        <v>-0.2732091230324446</v>
      </c>
      <c r="K33" s="162">
        <f t="shared" si="17"/>
        <v>-359</v>
      </c>
      <c r="L33" s="163">
        <f t="shared" si="18"/>
        <v>-5103</v>
      </c>
      <c r="M33" s="164">
        <f t="shared" si="15"/>
        <v>4.7507326452149359E-3</v>
      </c>
    </row>
    <row r="34" spans="2:13" x14ac:dyDescent="0.25">
      <c r="B34" s="162" t="s">
        <v>131</v>
      </c>
      <c r="C34" s="163">
        <v>18332</v>
      </c>
      <c r="D34" s="163">
        <v>15950</v>
      </c>
      <c r="E34" s="163">
        <v>11127</v>
      </c>
      <c r="F34" s="163">
        <v>7576</v>
      </c>
      <c r="G34" s="163">
        <v>12449</v>
      </c>
      <c r="H34" s="163">
        <v>11584</v>
      </c>
      <c r="I34" s="165">
        <f t="shared" si="19"/>
        <v>-6.948349265001208E-2</v>
      </c>
      <c r="J34" s="164">
        <f t="shared" si="16"/>
        <v>-0.27373040752351097</v>
      </c>
      <c r="K34" s="162">
        <f t="shared" si="17"/>
        <v>-865</v>
      </c>
      <c r="L34" s="163">
        <f t="shared" si="18"/>
        <v>-4366</v>
      </c>
      <c r="M34" s="164">
        <f t="shared" si="15"/>
        <v>4.0539585239167458E-3</v>
      </c>
    </row>
    <row r="35" spans="2:13" x14ac:dyDescent="0.25">
      <c r="B35" s="168" t="s">
        <v>145</v>
      </c>
      <c r="C35" s="169">
        <f t="shared" ref="C35:H35" si="20">C27-SUM(C28:C34)</f>
        <v>158243</v>
      </c>
      <c r="D35" s="169">
        <f t="shared" si="20"/>
        <v>164846</v>
      </c>
      <c r="E35" s="169">
        <f t="shared" si="20"/>
        <v>61259</v>
      </c>
      <c r="F35" s="169">
        <f t="shared" si="20"/>
        <v>176802</v>
      </c>
      <c r="G35" s="169">
        <f t="shared" si="20"/>
        <v>198095</v>
      </c>
      <c r="H35" s="169">
        <f t="shared" si="20"/>
        <v>219738</v>
      </c>
      <c r="I35" s="171">
        <f t="shared" si="19"/>
        <v>0.10925566016305299</v>
      </c>
      <c r="J35" s="170">
        <f t="shared" si="16"/>
        <v>0.33298957815172958</v>
      </c>
      <c r="K35" s="168">
        <f>H35-G35</f>
        <v>21643</v>
      </c>
      <c r="L35" s="169">
        <f t="shared" si="18"/>
        <v>54892</v>
      </c>
      <c r="M35" s="170">
        <f t="shared" si="15"/>
        <v>7.6899925598102367E-2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469001</v>
      </c>
      <c r="D37" s="176">
        <f t="shared" ref="D37:H37" si="21">D38+D41</f>
        <v>480320</v>
      </c>
      <c r="E37" s="176">
        <f t="shared" si="21"/>
        <v>161287</v>
      </c>
      <c r="F37" s="176">
        <f t="shared" si="21"/>
        <v>482585</v>
      </c>
      <c r="G37" s="176">
        <f t="shared" si="21"/>
        <v>531101</v>
      </c>
      <c r="H37" s="176">
        <f t="shared" si="21"/>
        <v>567656</v>
      </c>
      <c r="I37" s="177">
        <f>IFERROR(H37/G37-1,"-")</f>
        <v>6.8828716195224571E-2</v>
      </c>
      <c r="J37" s="177">
        <f>IFERROR(H37/D37-1,"-")</f>
        <v>0.18182878081279141</v>
      </c>
      <c r="K37" s="176">
        <f>H37-G37</f>
        <v>36555</v>
      </c>
      <c r="L37" s="176">
        <f>H37-D37</f>
        <v>87336</v>
      </c>
      <c r="M37" s="177">
        <f t="shared" ref="M37:M49" si="22">H37/H$9</f>
        <v>0.19865796614748654</v>
      </c>
    </row>
    <row r="38" spans="2:13" x14ac:dyDescent="0.25">
      <c r="B38" s="157" t="s">
        <v>97</v>
      </c>
      <c r="C38" s="158">
        <v>54386</v>
      </c>
      <c r="D38" s="158">
        <v>56559</v>
      </c>
      <c r="E38" s="158">
        <v>14605</v>
      </c>
      <c r="F38" s="158">
        <v>58344</v>
      </c>
      <c r="G38" s="158">
        <v>56389</v>
      </c>
      <c r="H38" s="158">
        <v>55343</v>
      </c>
      <c r="I38" s="160">
        <f>IFERROR(H38/G38-1,"-")</f>
        <v>-1.8549717143414468E-2</v>
      </c>
      <c r="J38" s="159">
        <f t="shared" ref="J38:J49" si="23">IFERROR(H38/D38-1,"-")</f>
        <v>-2.1499672907936862E-2</v>
      </c>
      <c r="K38" s="157">
        <f t="shared" ref="K38:K48" si="24">H38-G38</f>
        <v>-1046</v>
      </c>
      <c r="L38" s="158">
        <f t="shared" ref="L38:L49" si="25">H38-D38</f>
        <v>-1216</v>
      </c>
      <c r="M38" s="159">
        <f t="shared" si="22"/>
        <v>1.9367940831243477E-2</v>
      </c>
    </row>
    <row r="39" spans="2:13" x14ac:dyDescent="0.25">
      <c r="B39" s="162" t="s">
        <v>103</v>
      </c>
      <c r="C39" s="163">
        <v>8453</v>
      </c>
      <c r="D39" s="163">
        <v>12442</v>
      </c>
      <c r="E39" s="163">
        <v>2733</v>
      </c>
      <c r="F39" s="163">
        <v>13723</v>
      </c>
      <c r="G39" s="163">
        <v>20004</v>
      </c>
      <c r="H39" s="163">
        <v>22396</v>
      </c>
      <c r="I39" s="165">
        <f>IFERROR(H39/G39-1,"-")</f>
        <v>0.11957608478304338</v>
      </c>
      <c r="J39" s="164">
        <f t="shared" si="23"/>
        <v>0.80003214917215892</v>
      </c>
      <c r="K39" s="162">
        <f t="shared" si="24"/>
        <v>2392</v>
      </c>
      <c r="L39" s="163">
        <f t="shared" si="25"/>
        <v>9954</v>
      </c>
      <c r="M39" s="164">
        <f t="shared" si="22"/>
        <v>7.8377464694094814E-3</v>
      </c>
    </row>
    <row r="40" spans="2:13" x14ac:dyDescent="0.25">
      <c r="B40" s="162" t="s">
        <v>100</v>
      </c>
      <c r="C40" s="163">
        <v>45933</v>
      </c>
      <c r="D40" s="163">
        <v>44117</v>
      </c>
      <c r="E40" s="163">
        <v>11872</v>
      </c>
      <c r="F40" s="163">
        <v>44621</v>
      </c>
      <c r="G40" s="163">
        <v>36385</v>
      </c>
      <c r="H40" s="163">
        <v>32947</v>
      </c>
      <c r="I40" s="165">
        <f>IFERROR(H40/G40-1,"-")</f>
        <v>-9.4489487426137164E-2</v>
      </c>
      <c r="J40" s="164">
        <f t="shared" si="23"/>
        <v>-0.25319038012557515</v>
      </c>
      <c r="K40" s="162">
        <f t="shared" si="24"/>
        <v>-3438</v>
      </c>
      <c r="L40" s="163">
        <f t="shared" si="25"/>
        <v>-11170</v>
      </c>
      <c r="M40" s="164">
        <f t="shared" si="22"/>
        <v>1.1530194361833996E-2</v>
      </c>
    </row>
    <row r="41" spans="2:13" x14ac:dyDescent="0.25">
      <c r="B41" s="157" t="s">
        <v>107</v>
      </c>
      <c r="C41" s="158">
        <v>414615</v>
      </c>
      <c r="D41" s="158">
        <v>423761</v>
      </c>
      <c r="E41" s="158">
        <v>146682</v>
      </c>
      <c r="F41" s="158">
        <v>424241</v>
      </c>
      <c r="G41" s="158">
        <v>474712</v>
      </c>
      <c r="H41" s="158">
        <v>512313</v>
      </c>
      <c r="I41" s="160">
        <f>IFERROR(H41/G41-1,"-")</f>
        <v>7.9208025076256794E-2</v>
      </c>
      <c r="J41" s="159">
        <f t="shared" si="23"/>
        <v>0.20896684687831102</v>
      </c>
      <c r="K41" s="157">
        <f t="shared" si="24"/>
        <v>37601</v>
      </c>
      <c r="L41" s="158">
        <f t="shared" si="25"/>
        <v>88552</v>
      </c>
      <c r="M41" s="159">
        <f t="shared" si="22"/>
        <v>0.17929002531624305</v>
      </c>
    </row>
    <row r="42" spans="2:13" x14ac:dyDescent="0.25">
      <c r="B42" s="162" t="s">
        <v>110</v>
      </c>
      <c r="C42" s="163">
        <v>209118</v>
      </c>
      <c r="D42" s="163">
        <v>232219</v>
      </c>
      <c r="E42" s="163">
        <v>69424</v>
      </c>
      <c r="F42" s="163">
        <v>218412</v>
      </c>
      <c r="G42" s="163">
        <v>243157</v>
      </c>
      <c r="H42" s="163">
        <v>271249</v>
      </c>
      <c r="I42" s="165">
        <f t="shared" ref="I42:I49" si="26">IFERROR(H42/G42-1,"-")</f>
        <v>0.11553029524134617</v>
      </c>
      <c r="J42" s="164">
        <f t="shared" si="23"/>
        <v>0.16807410246362275</v>
      </c>
      <c r="K42" s="162">
        <f t="shared" si="24"/>
        <v>28092</v>
      </c>
      <c r="L42" s="163">
        <f t="shared" si="25"/>
        <v>39030</v>
      </c>
      <c r="M42" s="164">
        <f t="shared" si="22"/>
        <v>9.492681247012201E-2</v>
      </c>
    </row>
    <row r="43" spans="2:13" x14ac:dyDescent="0.25">
      <c r="B43" s="162" t="s">
        <v>113</v>
      </c>
      <c r="C43" s="163">
        <v>34488</v>
      </c>
      <c r="D43" s="163">
        <v>25357</v>
      </c>
      <c r="E43" s="163">
        <v>9175</v>
      </c>
      <c r="F43" s="163">
        <v>16394</v>
      </c>
      <c r="G43" s="163">
        <v>21360</v>
      </c>
      <c r="H43" s="163">
        <v>19965</v>
      </c>
      <c r="I43" s="165">
        <f t="shared" si="26"/>
        <v>-6.5308988764044895E-2</v>
      </c>
      <c r="J43" s="164">
        <f t="shared" si="23"/>
        <v>-0.21264345151240294</v>
      </c>
      <c r="K43" s="162">
        <f t="shared" si="24"/>
        <v>-1395</v>
      </c>
      <c r="L43" s="163">
        <f t="shared" si="25"/>
        <v>-5392</v>
      </c>
      <c r="M43" s="164">
        <f t="shared" si="22"/>
        <v>6.9869891168851716E-3</v>
      </c>
    </row>
    <row r="44" spans="2:13" x14ac:dyDescent="0.25">
      <c r="B44" s="162" t="s">
        <v>116</v>
      </c>
      <c r="C44" s="163">
        <v>10637</v>
      </c>
      <c r="D44" s="163">
        <v>11260</v>
      </c>
      <c r="E44" s="163">
        <v>4636</v>
      </c>
      <c r="F44" s="163">
        <v>11558</v>
      </c>
      <c r="G44" s="163">
        <v>13533</v>
      </c>
      <c r="H44" s="163">
        <v>13478</v>
      </c>
      <c r="I44" s="165">
        <f t="shared" si="26"/>
        <v>-4.0641395108254041E-3</v>
      </c>
      <c r="J44" s="164">
        <f t="shared" si="23"/>
        <v>0.19698046181172302</v>
      </c>
      <c r="K44" s="162">
        <f t="shared" si="24"/>
        <v>-55</v>
      </c>
      <c r="L44" s="163">
        <f t="shared" si="25"/>
        <v>2218</v>
      </c>
      <c r="M44" s="164">
        <f t="shared" si="22"/>
        <v>4.7167863419673595E-3</v>
      </c>
    </row>
    <row r="45" spans="2:13" x14ac:dyDescent="0.25">
      <c r="B45" s="162" t="s">
        <v>123</v>
      </c>
      <c r="C45" s="163">
        <v>19130</v>
      </c>
      <c r="D45" s="163">
        <v>18861</v>
      </c>
      <c r="E45" s="163">
        <v>6084</v>
      </c>
      <c r="F45" s="163">
        <v>21273</v>
      </c>
      <c r="G45" s="163">
        <v>19465</v>
      </c>
      <c r="H45" s="163">
        <v>21301</v>
      </c>
      <c r="I45" s="165">
        <f t="shared" si="26"/>
        <v>9.432314410480358E-2</v>
      </c>
      <c r="J45" s="164">
        <f t="shared" si="23"/>
        <v>0.1293674778643763</v>
      </c>
      <c r="K45" s="162">
        <f t="shared" si="24"/>
        <v>1836</v>
      </c>
      <c r="L45" s="163">
        <f t="shared" si="25"/>
        <v>2440</v>
      </c>
      <c r="M45" s="164">
        <f t="shared" si="22"/>
        <v>7.4545382007899343E-3</v>
      </c>
    </row>
    <row r="46" spans="2:13" x14ac:dyDescent="0.25">
      <c r="B46" s="162" t="s">
        <v>119</v>
      </c>
      <c r="C46" s="163">
        <v>21495</v>
      </c>
      <c r="D46" s="163">
        <v>21127</v>
      </c>
      <c r="E46" s="163">
        <v>8636</v>
      </c>
      <c r="F46" s="163">
        <v>19151</v>
      </c>
      <c r="G46" s="163">
        <v>22939</v>
      </c>
      <c r="H46" s="163">
        <v>23930</v>
      </c>
      <c r="I46" s="165">
        <f t="shared" si="26"/>
        <v>4.320153450455555E-2</v>
      </c>
      <c r="J46" s="164">
        <f t="shared" si="23"/>
        <v>0.1326738296965968</v>
      </c>
      <c r="K46" s="162">
        <f t="shared" si="24"/>
        <v>991</v>
      </c>
      <c r="L46" s="163">
        <f t="shared" si="25"/>
        <v>2803</v>
      </c>
      <c r="M46" s="164">
        <f t="shared" si="22"/>
        <v>8.3745880073659972E-3</v>
      </c>
    </row>
    <row r="47" spans="2:13" x14ac:dyDescent="0.25">
      <c r="B47" s="162" t="s">
        <v>128</v>
      </c>
      <c r="C47" s="163">
        <v>5744</v>
      </c>
      <c r="D47" s="163">
        <v>5332</v>
      </c>
      <c r="E47" s="163">
        <v>3319</v>
      </c>
      <c r="F47" s="163">
        <v>5308</v>
      </c>
      <c r="G47" s="163">
        <v>6228</v>
      </c>
      <c r="H47" s="163">
        <v>5257</v>
      </c>
      <c r="I47" s="165">
        <f t="shared" si="26"/>
        <v>-0.15590879897238274</v>
      </c>
      <c r="J47" s="164">
        <f t="shared" si="23"/>
        <v>-1.4066016504125978E-2</v>
      </c>
      <c r="K47" s="162">
        <f t="shared" si="24"/>
        <v>-971</v>
      </c>
      <c r="L47" s="163">
        <f t="shared" si="25"/>
        <v>-75</v>
      </c>
      <c r="M47" s="164">
        <f t="shared" si="22"/>
        <v>1.8397496512629775E-3</v>
      </c>
    </row>
    <row r="48" spans="2:13" x14ac:dyDescent="0.25">
      <c r="B48" s="162" t="s">
        <v>131</v>
      </c>
      <c r="C48" s="163">
        <v>8183</v>
      </c>
      <c r="D48" s="163">
        <v>6523</v>
      </c>
      <c r="E48" s="163">
        <v>4748</v>
      </c>
      <c r="F48" s="163">
        <v>3924</v>
      </c>
      <c r="G48" s="163">
        <v>5938</v>
      </c>
      <c r="H48" s="163">
        <v>5387</v>
      </c>
      <c r="I48" s="165">
        <f t="shared" si="26"/>
        <v>-9.2792185921185544E-2</v>
      </c>
      <c r="J48" s="164">
        <f t="shared" si="23"/>
        <v>-0.17415299708722976</v>
      </c>
      <c r="K48" s="162">
        <f t="shared" si="24"/>
        <v>-551</v>
      </c>
      <c r="L48" s="163">
        <f t="shared" si="25"/>
        <v>-1136</v>
      </c>
      <c r="M48" s="164">
        <f t="shared" si="22"/>
        <v>1.8852446968525127E-3</v>
      </c>
    </row>
    <row r="49" spans="2:13" x14ac:dyDescent="0.25">
      <c r="B49" s="168" t="s">
        <v>145</v>
      </c>
      <c r="C49" s="169">
        <f t="shared" ref="C49:H49" si="27">C41-SUM(C42:C48)</f>
        <v>105820</v>
      </c>
      <c r="D49" s="169">
        <f t="shared" si="27"/>
        <v>103082</v>
      </c>
      <c r="E49" s="169">
        <f t="shared" si="27"/>
        <v>40660</v>
      </c>
      <c r="F49" s="169">
        <f t="shared" si="27"/>
        <v>128221</v>
      </c>
      <c r="G49" s="169">
        <f t="shared" si="27"/>
        <v>142092</v>
      </c>
      <c r="H49" s="169">
        <f t="shared" si="27"/>
        <v>151746</v>
      </c>
      <c r="I49" s="171">
        <f t="shared" si="26"/>
        <v>6.7941896799256885E-2</v>
      </c>
      <c r="J49" s="170">
        <f t="shared" si="23"/>
        <v>0.4720901806328941</v>
      </c>
      <c r="K49" s="168">
        <f>H49-G49</f>
        <v>9654</v>
      </c>
      <c r="L49" s="169">
        <f t="shared" si="25"/>
        <v>48664</v>
      </c>
      <c r="M49" s="170">
        <f t="shared" si="22"/>
        <v>5.3105316830997104E-2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26919</v>
      </c>
      <c r="D51" s="176">
        <f t="shared" ref="D51:H51" si="28">D52+D55</f>
        <v>26089</v>
      </c>
      <c r="E51" s="176">
        <f t="shared" si="28"/>
        <v>9247</v>
      </c>
      <c r="F51" s="176">
        <f t="shared" si="28"/>
        <v>22508</v>
      </c>
      <c r="G51" s="176">
        <f t="shared" si="28"/>
        <v>32923</v>
      </c>
      <c r="H51" s="176">
        <f t="shared" si="28"/>
        <v>28494</v>
      </c>
      <c r="I51" s="177">
        <f>IFERROR(H51/G51-1,"-")</f>
        <v>-0.13452601524769914</v>
      </c>
      <c r="J51" s="177">
        <f>IFERROR(H51/D51-1,"-")</f>
        <v>9.2184445551765082E-2</v>
      </c>
      <c r="K51" s="176">
        <f>H51-G51</f>
        <v>-4429</v>
      </c>
      <c r="L51" s="176">
        <f>H51-D51</f>
        <v>2405</v>
      </c>
      <c r="M51" s="177">
        <f t="shared" ref="M51:M63" si="29">H51/H$9</f>
        <v>9.9718140694478371E-3</v>
      </c>
    </row>
    <row r="52" spans="2:13" x14ac:dyDescent="0.25">
      <c r="B52" s="157" t="s">
        <v>97</v>
      </c>
      <c r="C52" s="158">
        <v>7120</v>
      </c>
      <c r="D52" s="158">
        <v>6269</v>
      </c>
      <c r="E52" s="158">
        <v>1663</v>
      </c>
      <c r="F52" s="158">
        <v>3711</v>
      </c>
      <c r="G52" s="158">
        <v>14572</v>
      </c>
      <c r="H52" s="158">
        <v>7752</v>
      </c>
      <c r="I52" s="160">
        <f>IFERROR(H52/G52-1,"-")</f>
        <v>-0.46802086192698322</v>
      </c>
      <c r="J52" s="159">
        <f t="shared" ref="J52:J63" si="30">IFERROR(H52/D52-1,"-")</f>
        <v>0.2365608550007976</v>
      </c>
      <c r="K52" s="157">
        <f t="shared" ref="K52:K62" si="31">H52-G52</f>
        <v>-6820</v>
      </c>
      <c r="L52" s="158">
        <f t="shared" ref="L52:L63" si="32">H52-D52</f>
        <v>1483</v>
      </c>
      <c r="M52" s="159">
        <f t="shared" si="29"/>
        <v>2.7129045646929048E-3</v>
      </c>
    </row>
    <row r="53" spans="2:13" x14ac:dyDescent="0.25">
      <c r="B53" s="162" t="s">
        <v>103</v>
      </c>
      <c r="C53" s="163">
        <v>4586</v>
      </c>
      <c r="D53" s="163">
        <v>3610</v>
      </c>
      <c r="E53" s="163">
        <v>1257</v>
      </c>
      <c r="F53" s="163">
        <v>1903</v>
      </c>
      <c r="G53" s="163">
        <v>10834</v>
      </c>
      <c r="H53" s="163">
        <v>5190</v>
      </c>
      <c r="I53" s="165">
        <f>IFERROR(H53/G53-1,"-")</f>
        <v>-0.52095255676573748</v>
      </c>
      <c r="J53" s="164">
        <f t="shared" si="30"/>
        <v>0.43767313019390586</v>
      </c>
      <c r="K53" s="162">
        <f t="shared" si="31"/>
        <v>-5644</v>
      </c>
      <c r="L53" s="163">
        <f t="shared" si="32"/>
        <v>1580</v>
      </c>
      <c r="M53" s="164">
        <f t="shared" si="29"/>
        <v>1.8163022046899092E-3</v>
      </c>
    </row>
    <row r="54" spans="2:13" x14ac:dyDescent="0.25">
      <c r="B54" s="162" t="s">
        <v>100</v>
      </c>
      <c r="C54" s="163">
        <v>2534</v>
      </c>
      <c r="D54" s="163">
        <v>2659</v>
      </c>
      <c r="E54" s="163">
        <v>406</v>
      </c>
      <c r="F54" s="163">
        <v>1808</v>
      </c>
      <c r="G54" s="163">
        <v>3738</v>
      </c>
      <c r="H54" s="163">
        <v>2562</v>
      </c>
      <c r="I54" s="165">
        <f>IFERROR(H54/G54-1,"-")</f>
        <v>-0.3146067415730337</v>
      </c>
      <c r="J54" s="164">
        <f t="shared" si="30"/>
        <v>-3.6479879654005232E-2</v>
      </c>
      <c r="K54" s="162">
        <f t="shared" si="31"/>
        <v>-1176</v>
      </c>
      <c r="L54" s="163">
        <f t="shared" si="32"/>
        <v>-97</v>
      </c>
      <c r="M54" s="164">
        <f t="shared" si="29"/>
        <v>8.9660236000299565E-4</v>
      </c>
    </row>
    <row r="55" spans="2:13" x14ac:dyDescent="0.25">
      <c r="B55" s="157" t="s">
        <v>107</v>
      </c>
      <c r="C55" s="158">
        <v>19799</v>
      </c>
      <c r="D55" s="158">
        <v>19820</v>
      </c>
      <c r="E55" s="158">
        <v>7584</v>
      </c>
      <c r="F55" s="158">
        <v>18797</v>
      </c>
      <c r="G55" s="158">
        <v>18351</v>
      </c>
      <c r="H55" s="158">
        <v>20742</v>
      </c>
      <c r="I55" s="160">
        <f>IFERROR(H55/G55-1,"-")</f>
        <v>0.13029262710478995</v>
      </c>
      <c r="J55" s="159">
        <f t="shared" si="30"/>
        <v>4.6518668012109021E-2</v>
      </c>
      <c r="K55" s="157">
        <f t="shared" si="31"/>
        <v>2391</v>
      </c>
      <c r="L55" s="158">
        <f t="shared" si="32"/>
        <v>922</v>
      </c>
      <c r="M55" s="159">
        <f t="shared" si="29"/>
        <v>7.2589095047549323E-3</v>
      </c>
    </row>
    <row r="56" spans="2:13" x14ac:dyDescent="0.25">
      <c r="B56" s="162" t="s">
        <v>110</v>
      </c>
      <c r="C56" s="163">
        <v>5463</v>
      </c>
      <c r="D56" s="163">
        <v>5780</v>
      </c>
      <c r="E56" s="163">
        <v>2315</v>
      </c>
      <c r="F56" s="163">
        <v>6815</v>
      </c>
      <c r="G56" s="163">
        <v>5827</v>
      </c>
      <c r="H56" s="163">
        <v>7309</v>
      </c>
      <c r="I56" s="165">
        <f t="shared" ref="I56:I63" si="33">IFERROR(H56/G56-1,"-")</f>
        <v>0.25433327612836787</v>
      </c>
      <c r="J56" s="164">
        <f t="shared" si="30"/>
        <v>0.26453287197231834</v>
      </c>
      <c r="K56" s="162">
        <f t="shared" si="31"/>
        <v>1482</v>
      </c>
      <c r="L56" s="163">
        <f t="shared" si="32"/>
        <v>1529</v>
      </c>
      <c r="M56" s="164">
        <f t="shared" si="29"/>
        <v>2.5578714477993347E-3</v>
      </c>
    </row>
    <row r="57" spans="2:13" x14ac:dyDescent="0.25">
      <c r="B57" s="162" t="s">
        <v>113</v>
      </c>
      <c r="C57" s="163">
        <v>6482</v>
      </c>
      <c r="D57" s="163">
        <v>5308</v>
      </c>
      <c r="E57" s="163">
        <v>2201</v>
      </c>
      <c r="F57" s="163">
        <v>4238</v>
      </c>
      <c r="G57" s="163">
        <v>3135</v>
      </c>
      <c r="H57" s="163">
        <v>4049</v>
      </c>
      <c r="I57" s="165">
        <f t="shared" si="33"/>
        <v>0.29154704944178622</v>
      </c>
      <c r="J57" s="164">
        <f t="shared" si="30"/>
        <v>-0.23718914845516204</v>
      </c>
      <c r="K57" s="162">
        <f t="shared" si="31"/>
        <v>914</v>
      </c>
      <c r="L57" s="163">
        <f t="shared" si="32"/>
        <v>-1259</v>
      </c>
      <c r="M57" s="164">
        <f t="shared" si="29"/>
        <v>1.4169956891694495E-3</v>
      </c>
    </row>
    <row r="58" spans="2:13" x14ac:dyDescent="0.25">
      <c r="B58" s="162" t="s">
        <v>116</v>
      </c>
      <c r="C58" s="163">
        <v>1481</v>
      </c>
      <c r="D58" s="163">
        <v>1551</v>
      </c>
      <c r="E58" s="163">
        <v>428</v>
      </c>
      <c r="F58" s="163">
        <v>1532</v>
      </c>
      <c r="G58" s="163">
        <v>1919</v>
      </c>
      <c r="H58" s="163">
        <v>1507</v>
      </c>
      <c r="I58" s="165">
        <f t="shared" si="33"/>
        <v>-0.21469515372589887</v>
      </c>
      <c r="J58" s="164">
        <f t="shared" si="30"/>
        <v>-2.8368794326241176E-2</v>
      </c>
      <c r="K58" s="162">
        <f t="shared" si="31"/>
        <v>-412</v>
      </c>
      <c r="L58" s="163">
        <f t="shared" si="32"/>
        <v>-44</v>
      </c>
      <c r="M58" s="164">
        <f t="shared" si="29"/>
        <v>5.2739256694945918E-4</v>
      </c>
    </row>
    <row r="59" spans="2:13" x14ac:dyDescent="0.25">
      <c r="B59" s="162" t="s">
        <v>123</v>
      </c>
      <c r="C59" s="163">
        <v>391</v>
      </c>
      <c r="D59" s="163">
        <v>397</v>
      </c>
      <c r="E59" s="163">
        <v>230</v>
      </c>
      <c r="F59" s="163">
        <v>558</v>
      </c>
      <c r="G59" s="163">
        <v>409</v>
      </c>
      <c r="H59" s="163">
        <v>679</v>
      </c>
      <c r="I59" s="165">
        <f t="shared" si="33"/>
        <v>0.66014669926650371</v>
      </c>
      <c r="J59" s="164">
        <f t="shared" si="30"/>
        <v>0.7103274559193955</v>
      </c>
      <c r="K59" s="162">
        <f t="shared" si="31"/>
        <v>270</v>
      </c>
      <c r="L59" s="163">
        <f t="shared" si="32"/>
        <v>282</v>
      </c>
      <c r="M59" s="164">
        <f t="shared" si="29"/>
        <v>2.3762412273303438E-4</v>
      </c>
    </row>
    <row r="60" spans="2:13" x14ac:dyDescent="0.25">
      <c r="B60" s="162" t="s">
        <v>119</v>
      </c>
      <c r="C60" s="163">
        <v>395</v>
      </c>
      <c r="D60" s="163">
        <v>477</v>
      </c>
      <c r="E60" s="163">
        <v>151</v>
      </c>
      <c r="F60" s="163">
        <v>484</v>
      </c>
      <c r="G60" s="163">
        <v>429</v>
      </c>
      <c r="H60" s="163">
        <v>435</v>
      </c>
      <c r="I60" s="165">
        <f t="shared" si="33"/>
        <v>1.3986013986013957E-2</v>
      </c>
      <c r="J60" s="164">
        <f t="shared" si="30"/>
        <v>-8.8050314465408785E-2</v>
      </c>
      <c r="K60" s="162">
        <f t="shared" si="31"/>
        <v>6</v>
      </c>
      <c r="L60" s="163">
        <f t="shared" si="32"/>
        <v>-42</v>
      </c>
      <c r="M60" s="164">
        <f t="shared" si="29"/>
        <v>1.5223342178036811E-4</v>
      </c>
    </row>
    <row r="61" spans="2:13" x14ac:dyDescent="0.25">
      <c r="B61" s="162" t="s">
        <v>128</v>
      </c>
      <c r="C61" s="163">
        <v>232</v>
      </c>
      <c r="D61" s="163">
        <v>141</v>
      </c>
      <c r="E61" s="163">
        <v>76</v>
      </c>
      <c r="F61" s="163">
        <v>62</v>
      </c>
      <c r="G61" s="163">
        <v>159</v>
      </c>
      <c r="H61" s="163">
        <v>92</v>
      </c>
      <c r="I61" s="165">
        <f t="shared" si="33"/>
        <v>-0.42138364779874216</v>
      </c>
      <c r="J61" s="164">
        <f t="shared" si="30"/>
        <v>-0.34751773049645385</v>
      </c>
      <c r="K61" s="162">
        <f t="shared" si="31"/>
        <v>-67</v>
      </c>
      <c r="L61" s="163">
        <f t="shared" si="32"/>
        <v>-49</v>
      </c>
      <c r="M61" s="164">
        <f t="shared" si="29"/>
        <v>3.2196493801824979E-5</v>
      </c>
    </row>
    <row r="62" spans="2:13" x14ac:dyDescent="0.25">
      <c r="B62" s="162" t="s">
        <v>131</v>
      </c>
      <c r="C62" s="163">
        <v>232</v>
      </c>
      <c r="D62" s="163">
        <v>222</v>
      </c>
      <c r="E62" s="163">
        <v>105</v>
      </c>
      <c r="F62" s="163">
        <v>97</v>
      </c>
      <c r="G62" s="163">
        <v>140</v>
      </c>
      <c r="H62" s="163">
        <v>90</v>
      </c>
      <c r="I62" s="165">
        <f t="shared" si="33"/>
        <v>-0.3571428571428571</v>
      </c>
      <c r="J62" s="164">
        <f t="shared" si="30"/>
        <v>-0.59459459459459452</v>
      </c>
      <c r="K62" s="162">
        <f t="shared" si="31"/>
        <v>-50</v>
      </c>
      <c r="L62" s="163">
        <f t="shared" si="32"/>
        <v>-132</v>
      </c>
      <c r="M62" s="164">
        <f t="shared" si="29"/>
        <v>3.149657002352444E-5</v>
      </c>
    </row>
    <row r="63" spans="2:13" x14ac:dyDescent="0.25">
      <c r="B63" s="168" t="s">
        <v>145</v>
      </c>
      <c r="C63" s="169">
        <f t="shared" ref="C63:H63" si="34">C55-SUM(C56:C62)</f>
        <v>5123</v>
      </c>
      <c r="D63" s="169">
        <f t="shared" si="34"/>
        <v>5944</v>
      </c>
      <c r="E63" s="169">
        <f t="shared" si="34"/>
        <v>2078</v>
      </c>
      <c r="F63" s="169">
        <f t="shared" si="34"/>
        <v>5011</v>
      </c>
      <c r="G63" s="169">
        <f t="shared" si="34"/>
        <v>6333</v>
      </c>
      <c r="H63" s="169">
        <f t="shared" si="34"/>
        <v>6581</v>
      </c>
      <c r="I63" s="171">
        <f t="shared" si="33"/>
        <v>3.9159955787146705E-2</v>
      </c>
      <c r="J63" s="170">
        <f t="shared" si="30"/>
        <v>0.10716689098250343</v>
      </c>
      <c r="K63" s="168">
        <f>H63-G63</f>
        <v>248</v>
      </c>
      <c r="L63" s="169">
        <f t="shared" si="32"/>
        <v>637</v>
      </c>
      <c r="M63" s="170">
        <f t="shared" si="29"/>
        <v>2.3030991924979372E-3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91617</v>
      </c>
      <c r="D65" s="176">
        <f t="shared" ref="D65:H65" si="35">D66+D69</f>
        <v>90621</v>
      </c>
      <c r="E65" s="176">
        <f t="shared" si="35"/>
        <v>29928</v>
      </c>
      <c r="F65" s="176">
        <f t="shared" si="35"/>
        <v>100008</v>
      </c>
      <c r="G65" s="176">
        <f t="shared" si="35"/>
        <v>115270</v>
      </c>
      <c r="H65" s="176">
        <f t="shared" si="35"/>
        <v>132160</v>
      </c>
      <c r="I65" s="177">
        <f>IFERROR(H65/G65-1,"-")</f>
        <v>0.1465255487117203</v>
      </c>
      <c r="J65" s="177">
        <f>IFERROR(H65/D65-1,"-")</f>
        <v>0.45838161132629307</v>
      </c>
      <c r="K65" s="176">
        <f>H65-G65</f>
        <v>16890</v>
      </c>
      <c r="L65" s="176">
        <f>H65-D65</f>
        <v>41539</v>
      </c>
      <c r="M65" s="177">
        <f t="shared" ref="M65:M77" si="36">H65/H$9</f>
        <v>4.6250963270099886E-2</v>
      </c>
    </row>
    <row r="66" spans="2:13" x14ac:dyDescent="0.25">
      <c r="B66" s="157" t="s">
        <v>97</v>
      </c>
      <c r="C66" s="158">
        <v>24042</v>
      </c>
      <c r="D66" s="158">
        <v>27538</v>
      </c>
      <c r="E66" s="158">
        <v>11351</v>
      </c>
      <c r="F66" s="158">
        <v>27176</v>
      </c>
      <c r="G66" s="158">
        <v>29241</v>
      </c>
      <c r="H66" s="158">
        <v>39888</v>
      </c>
      <c r="I66" s="160">
        <f>IFERROR(H66/G66-1,"-")</f>
        <v>0.36411203447214535</v>
      </c>
      <c r="J66" s="159">
        <f t="shared" ref="J66:J77" si="37">IFERROR(H66/D66-1,"-")</f>
        <v>0.44847120342799052</v>
      </c>
      <c r="K66" s="157">
        <f t="shared" ref="K66:K76" si="38">H66-G66</f>
        <v>10647</v>
      </c>
      <c r="L66" s="158">
        <f t="shared" ref="L66:L77" si="39">H66-D66</f>
        <v>12350</v>
      </c>
      <c r="M66" s="159">
        <f t="shared" si="36"/>
        <v>1.3959279834426032E-2</v>
      </c>
    </row>
    <row r="67" spans="2:13" x14ac:dyDescent="0.25">
      <c r="B67" s="162" t="s">
        <v>103</v>
      </c>
      <c r="C67" s="163">
        <v>13512</v>
      </c>
      <c r="D67" s="163">
        <v>14868</v>
      </c>
      <c r="E67" s="163">
        <v>4003</v>
      </c>
      <c r="F67" s="163">
        <v>22180</v>
      </c>
      <c r="G67" s="163">
        <v>20844</v>
      </c>
      <c r="H67" s="163">
        <v>23962</v>
      </c>
      <c r="I67" s="165">
        <f>IFERROR(H67/G67-1,"-")</f>
        <v>0.14958741124544228</v>
      </c>
      <c r="J67" s="164">
        <f t="shared" si="37"/>
        <v>0.61164917944578967</v>
      </c>
      <c r="K67" s="162">
        <f t="shared" si="38"/>
        <v>3118</v>
      </c>
      <c r="L67" s="163">
        <f t="shared" si="39"/>
        <v>9094</v>
      </c>
      <c r="M67" s="164">
        <f t="shared" si="36"/>
        <v>8.385786787818806E-3</v>
      </c>
    </row>
    <row r="68" spans="2:13" x14ac:dyDescent="0.25">
      <c r="B68" s="162" t="s">
        <v>100</v>
      </c>
      <c r="C68" s="163">
        <v>10530</v>
      </c>
      <c r="D68" s="163">
        <v>12670</v>
      </c>
      <c r="E68" s="163">
        <v>7348</v>
      </c>
      <c r="F68" s="163">
        <v>4996</v>
      </c>
      <c r="G68" s="163">
        <v>8397</v>
      </c>
      <c r="H68" s="163">
        <v>15926</v>
      </c>
      <c r="I68" s="165">
        <f>IFERROR(H68/G68-1,"-")</f>
        <v>0.89662974871978096</v>
      </c>
      <c r="J68" s="164">
        <f t="shared" si="37"/>
        <v>0.25698500394632995</v>
      </c>
      <c r="K68" s="162">
        <f t="shared" si="38"/>
        <v>7529</v>
      </c>
      <c r="L68" s="163">
        <f t="shared" si="39"/>
        <v>3256</v>
      </c>
      <c r="M68" s="164">
        <f t="shared" si="36"/>
        <v>5.5734930466072247E-3</v>
      </c>
    </row>
    <row r="69" spans="2:13" x14ac:dyDescent="0.25">
      <c r="B69" s="157" t="s">
        <v>107</v>
      </c>
      <c r="C69" s="158">
        <v>67575</v>
      </c>
      <c r="D69" s="158">
        <v>63083</v>
      </c>
      <c r="E69" s="158">
        <v>18577</v>
      </c>
      <c r="F69" s="158">
        <v>72832</v>
      </c>
      <c r="G69" s="158">
        <v>86029</v>
      </c>
      <c r="H69" s="158">
        <v>92272</v>
      </c>
      <c r="I69" s="160">
        <f>IFERROR(H69/G69-1,"-")</f>
        <v>7.2568552464866487E-2</v>
      </c>
      <c r="J69" s="159">
        <f t="shared" si="37"/>
        <v>0.46270786107192108</v>
      </c>
      <c r="K69" s="157">
        <f t="shared" si="38"/>
        <v>6243</v>
      </c>
      <c r="L69" s="158">
        <f t="shared" si="39"/>
        <v>29189</v>
      </c>
      <c r="M69" s="159">
        <f t="shared" si="36"/>
        <v>3.2291683435673853E-2</v>
      </c>
    </row>
    <row r="70" spans="2:13" x14ac:dyDescent="0.25">
      <c r="B70" s="162" t="s">
        <v>110</v>
      </c>
      <c r="C70" s="163">
        <v>31491</v>
      </c>
      <c r="D70" s="163">
        <v>28409</v>
      </c>
      <c r="E70" s="163">
        <v>7112</v>
      </c>
      <c r="F70" s="163">
        <v>35001</v>
      </c>
      <c r="G70" s="163">
        <v>32744</v>
      </c>
      <c r="H70" s="163">
        <v>32081</v>
      </c>
      <c r="I70" s="165">
        <f t="shared" ref="I70:I77" si="40">IFERROR(H70/G70-1,"-")</f>
        <v>-2.0247984363547467E-2</v>
      </c>
      <c r="J70" s="164">
        <f t="shared" si="37"/>
        <v>0.12925481361540347</v>
      </c>
      <c r="K70" s="162">
        <f t="shared" si="38"/>
        <v>-663</v>
      </c>
      <c r="L70" s="163">
        <f t="shared" si="39"/>
        <v>3672</v>
      </c>
      <c r="M70" s="164">
        <f t="shared" si="36"/>
        <v>1.1227127365829861E-2</v>
      </c>
    </row>
    <row r="71" spans="2:13" x14ac:dyDescent="0.25">
      <c r="B71" s="162" t="s">
        <v>113</v>
      </c>
      <c r="C71" s="163">
        <v>7985</v>
      </c>
      <c r="D71" s="163">
        <v>6994</v>
      </c>
      <c r="E71" s="163">
        <v>2309</v>
      </c>
      <c r="F71" s="163">
        <v>5326</v>
      </c>
      <c r="G71" s="163">
        <v>5826</v>
      </c>
      <c r="H71" s="163">
        <v>6157</v>
      </c>
      <c r="I71" s="165">
        <f t="shared" si="40"/>
        <v>5.6814280810161266E-2</v>
      </c>
      <c r="J71" s="164">
        <f t="shared" si="37"/>
        <v>-0.11967400629110669</v>
      </c>
      <c r="K71" s="162">
        <f t="shared" si="38"/>
        <v>331</v>
      </c>
      <c r="L71" s="163">
        <f t="shared" si="39"/>
        <v>-837</v>
      </c>
      <c r="M71" s="164">
        <f t="shared" si="36"/>
        <v>2.1547153514982218E-3</v>
      </c>
    </row>
    <row r="72" spans="2:13" x14ac:dyDescent="0.25">
      <c r="B72" s="162" t="s">
        <v>116</v>
      </c>
      <c r="C72" s="163">
        <v>4496</v>
      </c>
      <c r="D72" s="163">
        <v>7093</v>
      </c>
      <c r="E72" s="163">
        <v>2459</v>
      </c>
      <c r="F72" s="163">
        <v>9592</v>
      </c>
      <c r="G72" s="163">
        <v>10213</v>
      </c>
      <c r="H72" s="163">
        <v>12857</v>
      </c>
      <c r="I72" s="165">
        <f t="shared" si="40"/>
        <v>0.25888573386859881</v>
      </c>
      <c r="J72" s="164">
        <f t="shared" si="37"/>
        <v>0.81263217256450027</v>
      </c>
      <c r="K72" s="162">
        <f t="shared" si="38"/>
        <v>2644</v>
      </c>
      <c r="L72" s="163">
        <f t="shared" si="39"/>
        <v>5764</v>
      </c>
      <c r="M72" s="164">
        <f t="shared" si="36"/>
        <v>4.4994600088050412E-3</v>
      </c>
    </row>
    <row r="73" spans="2:13" x14ac:dyDescent="0.25">
      <c r="B73" s="162" t="s">
        <v>123</v>
      </c>
      <c r="C73" s="163">
        <v>1426</v>
      </c>
      <c r="D73" s="163">
        <v>1205</v>
      </c>
      <c r="E73" s="163">
        <v>250</v>
      </c>
      <c r="F73" s="163">
        <v>1217</v>
      </c>
      <c r="G73" s="163">
        <v>2262</v>
      </c>
      <c r="H73" s="163">
        <v>3104</v>
      </c>
      <c r="I73" s="165">
        <f t="shared" si="40"/>
        <v>0.37223695844385496</v>
      </c>
      <c r="J73" s="164">
        <f t="shared" si="37"/>
        <v>1.5759336099585064</v>
      </c>
      <c r="K73" s="162">
        <f t="shared" si="38"/>
        <v>842</v>
      </c>
      <c r="L73" s="163">
        <f t="shared" si="39"/>
        <v>1899</v>
      </c>
      <c r="M73" s="164">
        <f t="shared" si="36"/>
        <v>1.0862817039224428E-3</v>
      </c>
    </row>
    <row r="74" spans="2:13" x14ac:dyDescent="0.25">
      <c r="B74" s="162" t="s">
        <v>119</v>
      </c>
      <c r="C74" s="163">
        <v>1872</v>
      </c>
      <c r="D74" s="163">
        <v>1487</v>
      </c>
      <c r="E74" s="163">
        <v>591</v>
      </c>
      <c r="F74" s="163">
        <v>1818</v>
      </c>
      <c r="G74" s="163">
        <v>1876</v>
      </c>
      <c r="H74" s="163">
        <v>2598</v>
      </c>
      <c r="I74" s="165">
        <f t="shared" si="40"/>
        <v>0.38486140724946694</v>
      </c>
      <c r="J74" s="164">
        <f t="shared" si="37"/>
        <v>0.74714189643577678</v>
      </c>
      <c r="K74" s="162">
        <f t="shared" si="38"/>
        <v>722</v>
      </c>
      <c r="L74" s="163">
        <f t="shared" si="39"/>
        <v>1111</v>
      </c>
      <c r="M74" s="164">
        <f t="shared" si="36"/>
        <v>9.0920098801240549E-4</v>
      </c>
    </row>
    <row r="75" spans="2:13" x14ac:dyDescent="0.25">
      <c r="B75" s="162" t="s">
        <v>128</v>
      </c>
      <c r="C75" s="163">
        <v>871</v>
      </c>
      <c r="D75" s="163">
        <v>1181</v>
      </c>
      <c r="E75" s="163">
        <v>634</v>
      </c>
      <c r="F75" s="163">
        <v>890</v>
      </c>
      <c r="G75" s="163">
        <v>3208</v>
      </c>
      <c r="H75" s="163">
        <v>1641</v>
      </c>
      <c r="I75" s="165">
        <f t="shared" si="40"/>
        <v>-0.48846633416458851</v>
      </c>
      <c r="J75" s="164">
        <f t="shared" si="37"/>
        <v>0.38950042337002544</v>
      </c>
      <c r="K75" s="162">
        <f t="shared" si="38"/>
        <v>-1567</v>
      </c>
      <c r="L75" s="163">
        <f t="shared" si="39"/>
        <v>460</v>
      </c>
      <c r="M75" s="164">
        <f t="shared" si="36"/>
        <v>5.7428746009559556E-4</v>
      </c>
    </row>
    <row r="76" spans="2:13" x14ac:dyDescent="0.25">
      <c r="B76" s="162" t="s">
        <v>131</v>
      </c>
      <c r="C76" s="163">
        <v>1827</v>
      </c>
      <c r="D76" s="163">
        <v>1329</v>
      </c>
      <c r="E76" s="163">
        <v>773</v>
      </c>
      <c r="F76" s="163">
        <v>284</v>
      </c>
      <c r="G76" s="163">
        <v>930</v>
      </c>
      <c r="H76" s="163">
        <v>203</v>
      </c>
      <c r="I76" s="165">
        <f t="shared" si="40"/>
        <v>-0.7817204301075269</v>
      </c>
      <c r="J76" s="164">
        <f t="shared" si="37"/>
        <v>-0.84725357411587665</v>
      </c>
      <c r="K76" s="162">
        <f t="shared" si="38"/>
        <v>-727</v>
      </c>
      <c r="L76" s="163">
        <f t="shared" si="39"/>
        <v>-1126</v>
      </c>
      <c r="M76" s="164">
        <f t="shared" si="36"/>
        <v>7.1042263497505121E-5</v>
      </c>
    </row>
    <row r="77" spans="2:13" x14ac:dyDescent="0.25">
      <c r="B77" s="168" t="s">
        <v>145</v>
      </c>
      <c r="C77" s="169">
        <f t="shared" ref="C77:H77" si="41">C69-SUM(C70:C76)</f>
        <v>17607</v>
      </c>
      <c r="D77" s="169">
        <f t="shared" si="41"/>
        <v>15385</v>
      </c>
      <c r="E77" s="169">
        <f t="shared" si="41"/>
        <v>4449</v>
      </c>
      <c r="F77" s="169">
        <f t="shared" si="41"/>
        <v>18704</v>
      </c>
      <c r="G77" s="169">
        <f t="shared" si="41"/>
        <v>28970</v>
      </c>
      <c r="H77" s="169">
        <f t="shared" si="41"/>
        <v>33631</v>
      </c>
      <c r="I77" s="171">
        <f t="shared" si="40"/>
        <v>0.16089057645840521</v>
      </c>
      <c r="J77" s="170">
        <f t="shared" si="37"/>
        <v>1.1859603509912251</v>
      </c>
      <c r="K77" s="168">
        <f>H77-G77</f>
        <v>4661</v>
      </c>
      <c r="L77" s="169">
        <f t="shared" si="39"/>
        <v>18246</v>
      </c>
      <c r="M77" s="170">
        <f t="shared" si="36"/>
        <v>1.1769568294012782E-2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436242</v>
      </c>
      <c r="D79" s="176">
        <f t="shared" ref="D79:H79" si="42">D80+D83</f>
        <v>417111</v>
      </c>
      <c r="E79" s="176">
        <f t="shared" si="42"/>
        <v>133535</v>
      </c>
      <c r="F79" s="176">
        <f t="shared" si="42"/>
        <v>371684</v>
      </c>
      <c r="G79" s="176">
        <f t="shared" si="42"/>
        <v>429134</v>
      </c>
      <c r="H79" s="176">
        <f t="shared" si="42"/>
        <v>496487</v>
      </c>
      <c r="I79" s="177">
        <f>IFERROR(H79/G79-1,"-")</f>
        <v>0.15695097568591621</v>
      </c>
      <c r="J79" s="177">
        <f>IFERROR(H79/D79-1,"-")</f>
        <v>0.1902994646508962</v>
      </c>
      <c r="K79" s="176">
        <f>H79-G79</f>
        <v>67353</v>
      </c>
      <c r="L79" s="176">
        <f>H79-D79</f>
        <v>79376</v>
      </c>
      <c r="M79" s="177">
        <f t="shared" ref="M79:M91" si="43">H79/H$9</f>
        <v>0.17375152845855085</v>
      </c>
    </row>
    <row r="80" spans="2:13" x14ac:dyDescent="0.25">
      <c r="B80" s="157" t="s">
        <v>97</v>
      </c>
      <c r="C80" s="158">
        <v>199767</v>
      </c>
      <c r="D80" s="158">
        <v>194089</v>
      </c>
      <c r="E80" s="158">
        <v>52528</v>
      </c>
      <c r="F80" s="158">
        <v>190074</v>
      </c>
      <c r="G80" s="158">
        <v>198281</v>
      </c>
      <c r="H80" s="158">
        <v>211637</v>
      </c>
      <c r="I80" s="160">
        <f>IFERROR(H80/G80-1,"-")</f>
        <v>6.7358950176769294E-2</v>
      </c>
      <c r="J80" s="159">
        <f t="shared" ref="J80:J91" si="44">IFERROR(H80/D80-1,"-")</f>
        <v>9.0412130517443012E-2</v>
      </c>
      <c r="K80" s="157">
        <f t="shared" ref="K80:K90" si="45">H80-G80</f>
        <v>13356</v>
      </c>
      <c r="L80" s="158">
        <f t="shared" ref="L80:L91" si="46">H80-D80</f>
        <v>17548</v>
      </c>
      <c r="M80" s="159">
        <f t="shared" si="43"/>
        <v>7.4064884334096012E-2</v>
      </c>
    </row>
    <row r="81" spans="2:13" x14ac:dyDescent="0.25">
      <c r="B81" s="162" t="s">
        <v>103</v>
      </c>
      <c r="C81" s="163">
        <v>45508</v>
      </c>
      <c r="D81" s="163">
        <v>33296</v>
      </c>
      <c r="E81" s="163">
        <v>10096</v>
      </c>
      <c r="F81" s="163">
        <v>46259</v>
      </c>
      <c r="G81" s="163">
        <v>41762</v>
      </c>
      <c r="H81" s="163">
        <v>52829</v>
      </c>
      <c r="I81" s="165">
        <f>IFERROR(H81/G81-1,"-")</f>
        <v>0.26500167616493453</v>
      </c>
      <c r="J81" s="164">
        <f t="shared" si="44"/>
        <v>0.58664704469005291</v>
      </c>
      <c r="K81" s="162">
        <f t="shared" si="45"/>
        <v>11067</v>
      </c>
      <c r="L81" s="163">
        <f t="shared" si="46"/>
        <v>19533</v>
      </c>
      <c r="M81" s="164">
        <f t="shared" si="43"/>
        <v>1.8488136641919693E-2</v>
      </c>
    </row>
    <row r="82" spans="2:13" x14ac:dyDescent="0.25">
      <c r="B82" s="162" t="s">
        <v>100</v>
      </c>
      <c r="C82" s="163">
        <v>154259</v>
      </c>
      <c r="D82" s="163">
        <v>160793</v>
      </c>
      <c r="E82" s="163">
        <v>42432</v>
      </c>
      <c r="F82" s="163">
        <v>143815</v>
      </c>
      <c r="G82" s="163">
        <v>156519</v>
      </c>
      <c r="H82" s="163">
        <v>158808</v>
      </c>
      <c r="I82" s="165">
        <f>IFERROR(H82/G82-1,"-")</f>
        <v>1.4624422594062159E-2</v>
      </c>
      <c r="J82" s="164">
        <f t="shared" si="44"/>
        <v>-1.2345064772720238E-2</v>
      </c>
      <c r="K82" s="162">
        <f t="shared" si="45"/>
        <v>2289</v>
      </c>
      <c r="L82" s="163">
        <f t="shared" si="46"/>
        <v>-1985</v>
      </c>
      <c r="M82" s="164">
        <f t="shared" si="43"/>
        <v>5.5576747692176319E-2</v>
      </c>
    </row>
    <row r="83" spans="2:13" x14ac:dyDescent="0.25">
      <c r="B83" s="157" t="s">
        <v>107</v>
      </c>
      <c r="C83" s="158">
        <v>236475</v>
      </c>
      <c r="D83" s="158">
        <v>223022</v>
      </c>
      <c r="E83" s="158">
        <v>81007</v>
      </c>
      <c r="F83" s="158">
        <v>181610</v>
      </c>
      <c r="G83" s="158">
        <v>230853</v>
      </c>
      <c r="H83" s="158">
        <v>284850</v>
      </c>
      <c r="I83" s="160">
        <f>IFERROR(H83/G83-1,"-")</f>
        <v>0.23390209354004488</v>
      </c>
      <c r="J83" s="159">
        <f t="shared" si="44"/>
        <v>0.27722825550842511</v>
      </c>
      <c r="K83" s="157">
        <f t="shared" si="45"/>
        <v>53997</v>
      </c>
      <c r="L83" s="158">
        <f t="shared" si="46"/>
        <v>61828</v>
      </c>
      <c r="M83" s="159">
        <f t="shared" si="43"/>
        <v>9.968664412445484E-2</v>
      </c>
    </row>
    <row r="84" spans="2:13" x14ac:dyDescent="0.25">
      <c r="B84" s="162" t="s">
        <v>110</v>
      </c>
      <c r="C84" s="163">
        <v>33964</v>
      </c>
      <c r="D84" s="163">
        <v>39843</v>
      </c>
      <c r="E84" s="163">
        <v>15526</v>
      </c>
      <c r="F84" s="163">
        <v>38465</v>
      </c>
      <c r="G84" s="163">
        <v>50127</v>
      </c>
      <c r="H84" s="163">
        <v>62049</v>
      </c>
      <c r="I84" s="165">
        <f t="shared" ref="I84:I91" si="47">IFERROR(H84/G84-1,"-")</f>
        <v>0.23783589682207196</v>
      </c>
      <c r="J84" s="164">
        <f t="shared" si="44"/>
        <v>0.55733754988329198</v>
      </c>
      <c r="K84" s="162">
        <f t="shared" si="45"/>
        <v>11922</v>
      </c>
      <c r="L84" s="163">
        <f t="shared" si="46"/>
        <v>22206</v>
      </c>
      <c r="M84" s="164">
        <f t="shared" si="43"/>
        <v>2.1714785259885197E-2</v>
      </c>
    </row>
    <row r="85" spans="2:13" x14ac:dyDescent="0.25">
      <c r="B85" s="162" t="s">
        <v>113</v>
      </c>
      <c r="C85" s="163">
        <v>110221</v>
      </c>
      <c r="D85" s="163">
        <v>90986</v>
      </c>
      <c r="E85" s="163">
        <v>29909</v>
      </c>
      <c r="F85" s="163">
        <v>58121</v>
      </c>
      <c r="G85" s="163">
        <v>69126</v>
      </c>
      <c r="H85" s="163">
        <v>77278</v>
      </c>
      <c r="I85" s="165">
        <f t="shared" si="47"/>
        <v>0.11792957787229108</v>
      </c>
      <c r="J85" s="164">
        <f t="shared" si="44"/>
        <v>-0.15066054118215988</v>
      </c>
      <c r="K85" s="162">
        <f t="shared" si="45"/>
        <v>8152</v>
      </c>
      <c r="L85" s="163">
        <f t="shared" si="46"/>
        <v>-13708</v>
      </c>
      <c r="M85" s="164">
        <f t="shared" si="43"/>
        <v>2.7044354869754685E-2</v>
      </c>
    </row>
    <row r="86" spans="2:13" x14ac:dyDescent="0.25">
      <c r="B86" s="162" t="s">
        <v>116</v>
      </c>
      <c r="C86" s="163">
        <v>12116</v>
      </c>
      <c r="D86" s="163">
        <v>13562</v>
      </c>
      <c r="E86" s="163">
        <v>5531</v>
      </c>
      <c r="F86" s="163">
        <v>16748</v>
      </c>
      <c r="G86" s="163">
        <v>23461</v>
      </c>
      <c r="H86" s="163">
        <v>35926</v>
      </c>
      <c r="I86" s="165">
        <f t="shared" si="47"/>
        <v>0.53130727590469284</v>
      </c>
      <c r="J86" s="164">
        <f t="shared" si="44"/>
        <v>1.6490193186845596</v>
      </c>
      <c r="K86" s="162">
        <f t="shared" si="45"/>
        <v>12465</v>
      </c>
      <c r="L86" s="163">
        <f t="shared" si="46"/>
        <v>22364</v>
      </c>
      <c r="M86" s="164">
        <f t="shared" si="43"/>
        <v>1.2572730829612655E-2</v>
      </c>
    </row>
    <row r="87" spans="2:13" x14ac:dyDescent="0.25">
      <c r="B87" s="162" t="s">
        <v>123</v>
      </c>
      <c r="C87" s="163">
        <v>5509</v>
      </c>
      <c r="D87" s="163">
        <v>4243</v>
      </c>
      <c r="E87" s="163">
        <v>1295</v>
      </c>
      <c r="F87" s="163">
        <v>3662</v>
      </c>
      <c r="G87" s="163">
        <v>4379</v>
      </c>
      <c r="H87" s="163">
        <v>8043</v>
      </c>
      <c r="I87" s="165">
        <f t="shared" si="47"/>
        <v>0.83672071249143642</v>
      </c>
      <c r="J87" s="164">
        <f t="shared" si="44"/>
        <v>0.89559274098515207</v>
      </c>
      <c r="K87" s="162">
        <f t="shared" si="45"/>
        <v>3664</v>
      </c>
      <c r="L87" s="163">
        <f t="shared" si="46"/>
        <v>3800</v>
      </c>
      <c r="M87" s="164">
        <f t="shared" si="43"/>
        <v>2.8147434744356338E-3</v>
      </c>
    </row>
    <row r="88" spans="2:13" x14ac:dyDescent="0.25">
      <c r="B88" s="162" t="s">
        <v>119</v>
      </c>
      <c r="C88" s="163">
        <v>4162</v>
      </c>
      <c r="D88" s="163">
        <v>3970</v>
      </c>
      <c r="E88" s="163">
        <v>1191</v>
      </c>
      <c r="F88" s="163">
        <v>3227</v>
      </c>
      <c r="G88" s="163">
        <v>3986</v>
      </c>
      <c r="H88" s="163">
        <v>5051</v>
      </c>
      <c r="I88" s="165">
        <f t="shared" si="47"/>
        <v>0.26718514801806315</v>
      </c>
      <c r="J88" s="164">
        <f t="shared" si="44"/>
        <v>0.27229219143576833</v>
      </c>
      <c r="K88" s="162">
        <f t="shared" si="45"/>
        <v>1065</v>
      </c>
      <c r="L88" s="163">
        <f t="shared" si="46"/>
        <v>1081</v>
      </c>
      <c r="M88" s="164">
        <f t="shared" si="43"/>
        <v>1.7676575020980215E-3</v>
      </c>
    </row>
    <row r="89" spans="2:13" x14ac:dyDescent="0.25">
      <c r="B89" s="162" t="s">
        <v>128</v>
      </c>
      <c r="C89" s="163">
        <v>2019</v>
      </c>
      <c r="D89" s="163">
        <v>2547</v>
      </c>
      <c r="E89" s="163">
        <v>1690</v>
      </c>
      <c r="F89" s="163">
        <v>1894</v>
      </c>
      <c r="G89" s="163">
        <v>2512</v>
      </c>
      <c r="H89" s="163">
        <v>2493</v>
      </c>
      <c r="I89" s="165">
        <f t="shared" si="47"/>
        <v>-7.563694267515908E-3</v>
      </c>
      <c r="J89" s="164">
        <f t="shared" si="44"/>
        <v>-2.1201413427561877E-2</v>
      </c>
      <c r="K89" s="162">
        <f t="shared" si="45"/>
        <v>-19</v>
      </c>
      <c r="L89" s="163">
        <f t="shared" si="46"/>
        <v>-54</v>
      </c>
      <c r="M89" s="164">
        <f t="shared" si="43"/>
        <v>8.7245498965162697E-4</v>
      </c>
    </row>
    <row r="90" spans="2:13" x14ac:dyDescent="0.25">
      <c r="B90" s="162" t="s">
        <v>131</v>
      </c>
      <c r="C90" s="163">
        <v>4841</v>
      </c>
      <c r="D90" s="163">
        <v>3992</v>
      </c>
      <c r="E90" s="163">
        <v>2266</v>
      </c>
      <c r="F90" s="163">
        <v>1655</v>
      </c>
      <c r="G90" s="163">
        <v>2550</v>
      </c>
      <c r="H90" s="163">
        <v>2984</v>
      </c>
      <c r="I90" s="165">
        <f t="shared" si="47"/>
        <v>0.17019607843137252</v>
      </c>
      <c r="J90" s="164">
        <f t="shared" si="44"/>
        <v>-0.25250501002004011</v>
      </c>
      <c r="K90" s="162">
        <f t="shared" si="45"/>
        <v>434</v>
      </c>
      <c r="L90" s="163">
        <f t="shared" si="46"/>
        <v>-1008</v>
      </c>
      <c r="M90" s="164">
        <f t="shared" si="43"/>
        <v>1.0442862772244103E-3</v>
      </c>
    </row>
    <row r="91" spans="2:13" x14ac:dyDescent="0.25">
      <c r="B91" s="168" t="s">
        <v>145</v>
      </c>
      <c r="C91" s="169">
        <f t="shared" ref="C91:H91" si="48">C83-SUM(C84:C90)</f>
        <v>63643</v>
      </c>
      <c r="D91" s="169">
        <f t="shared" si="48"/>
        <v>63879</v>
      </c>
      <c r="E91" s="169">
        <f t="shared" si="48"/>
        <v>23599</v>
      </c>
      <c r="F91" s="169">
        <f t="shared" si="48"/>
        <v>57838</v>
      </c>
      <c r="G91" s="169">
        <f t="shared" si="48"/>
        <v>74712</v>
      </c>
      <c r="H91" s="169">
        <f t="shared" si="48"/>
        <v>91026</v>
      </c>
      <c r="I91" s="171">
        <f t="shared" si="47"/>
        <v>0.21835849662704776</v>
      </c>
      <c r="J91" s="170">
        <f t="shared" si="44"/>
        <v>0.42497534400976855</v>
      </c>
      <c r="K91" s="168">
        <f>H91-G91</f>
        <v>16314</v>
      </c>
      <c r="L91" s="169">
        <f t="shared" si="46"/>
        <v>27147</v>
      </c>
      <c r="M91" s="170">
        <f t="shared" si="43"/>
        <v>3.1855630921792617E-2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35461</v>
      </c>
      <c r="D93" s="176">
        <f t="shared" ref="D93:H93" si="49">D94+D97</f>
        <v>35588</v>
      </c>
      <c r="E93" s="176">
        <f t="shared" si="49"/>
        <v>15531</v>
      </c>
      <c r="F93" s="176">
        <f t="shared" si="49"/>
        <v>32878</v>
      </c>
      <c r="G93" s="176">
        <f t="shared" si="49"/>
        <v>39668</v>
      </c>
      <c r="H93" s="176">
        <f t="shared" si="49"/>
        <v>36690</v>
      </c>
      <c r="I93" s="177">
        <f>IFERROR(H93/G93-1,"-")</f>
        <v>-7.5073106786326504E-2</v>
      </c>
      <c r="J93" s="177">
        <f>IFERROR(H93/D93-1,"-")</f>
        <v>3.0965493986737203E-2</v>
      </c>
      <c r="K93" s="176">
        <f>H93-G93</f>
        <v>-2978</v>
      </c>
      <c r="L93" s="176">
        <f>H93-D93</f>
        <v>1102</v>
      </c>
      <c r="M93" s="177">
        <f t="shared" ref="M93:M105" si="50">H93/H$9</f>
        <v>1.2840101712923463E-2</v>
      </c>
    </row>
    <row r="94" spans="2:13" x14ac:dyDescent="0.25">
      <c r="B94" s="157" t="s">
        <v>97</v>
      </c>
      <c r="C94" s="158">
        <v>22519</v>
      </c>
      <c r="D94" s="158">
        <v>23451</v>
      </c>
      <c r="E94" s="158">
        <v>9589</v>
      </c>
      <c r="F94" s="158">
        <v>21277</v>
      </c>
      <c r="G94" s="158">
        <v>26478</v>
      </c>
      <c r="H94" s="158">
        <v>22061</v>
      </c>
      <c r="I94" s="160">
        <f>IFERROR(H94/G94-1,"-")</f>
        <v>-0.16681773547851042</v>
      </c>
      <c r="J94" s="159">
        <f t="shared" ref="J94:J105" si="51">IFERROR(H94/D94-1,"-")</f>
        <v>-5.9272525691868139E-2</v>
      </c>
      <c r="K94" s="157">
        <f t="shared" ref="K94:K104" si="52">H94-G94</f>
        <v>-4417</v>
      </c>
      <c r="L94" s="158">
        <f t="shared" ref="L94:L105" si="53">H94-D94</f>
        <v>-1390</v>
      </c>
      <c r="M94" s="159">
        <f t="shared" si="50"/>
        <v>7.7205092365441406E-3</v>
      </c>
    </row>
    <row r="95" spans="2:13" x14ac:dyDescent="0.25">
      <c r="B95" s="162" t="s">
        <v>103</v>
      </c>
      <c r="C95" s="163">
        <v>11033</v>
      </c>
      <c r="D95" s="163">
        <v>11495</v>
      </c>
      <c r="E95" s="163">
        <v>5251</v>
      </c>
      <c r="F95" s="163">
        <v>10214</v>
      </c>
      <c r="G95" s="163">
        <v>8603</v>
      </c>
      <c r="H95" s="163">
        <v>6456</v>
      </c>
      <c r="I95" s="165">
        <f>IFERROR(H95/G95-1,"-")</f>
        <v>-0.24956410554457742</v>
      </c>
      <c r="J95" s="164">
        <f t="shared" si="51"/>
        <v>-0.43836450630709001</v>
      </c>
      <c r="K95" s="162">
        <f t="shared" si="52"/>
        <v>-2147</v>
      </c>
      <c r="L95" s="163">
        <f t="shared" si="53"/>
        <v>-5039</v>
      </c>
      <c r="M95" s="164">
        <f t="shared" si="50"/>
        <v>2.259353956354153E-3</v>
      </c>
    </row>
    <row r="96" spans="2:13" x14ac:dyDescent="0.25">
      <c r="B96" s="162" t="s">
        <v>100</v>
      </c>
      <c r="C96" s="163">
        <v>11486</v>
      </c>
      <c r="D96" s="163">
        <v>11956</v>
      </c>
      <c r="E96" s="163">
        <v>4338</v>
      </c>
      <c r="F96" s="163">
        <v>11063</v>
      </c>
      <c r="G96" s="163">
        <v>17875</v>
      </c>
      <c r="H96" s="163">
        <v>15605</v>
      </c>
      <c r="I96" s="165">
        <f>IFERROR(H96/G96-1,"-")</f>
        <v>-0.12699300699300697</v>
      </c>
      <c r="J96" s="164">
        <f t="shared" si="51"/>
        <v>0.30520240883238547</v>
      </c>
      <c r="K96" s="162">
        <f t="shared" si="52"/>
        <v>-2270</v>
      </c>
      <c r="L96" s="163">
        <f t="shared" si="53"/>
        <v>3649</v>
      </c>
      <c r="M96" s="164">
        <f t="shared" si="50"/>
        <v>5.4611552801899872E-3</v>
      </c>
    </row>
    <row r="97" spans="2:13" x14ac:dyDescent="0.25">
      <c r="B97" s="157" t="s">
        <v>107</v>
      </c>
      <c r="C97" s="158">
        <v>12942</v>
      </c>
      <c r="D97" s="158">
        <v>12137</v>
      </c>
      <c r="E97" s="158">
        <v>5942</v>
      </c>
      <c r="F97" s="158">
        <v>11601</v>
      </c>
      <c r="G97" s="158">
        <v>13190</v>
      </c>
      <c r="H97" s="158">
        <v>14629</v>
      </c>
      <c r="I97" s="160">
        <f>IFERROR(H97/G97-1,"-")</f>
        <v>0.10909780136467018</v>
      </c>
      <c r="J97" s="159">
        <f t="shared" si="51"/>
        <v>0.20532256735601884</v>
      </c>
      <c r="K97" s="157">
        <f t="shared" si="52"/>
        <v>1439</v>
      </c>
      <c r="L97" s="158">
        <f t="shared" si="53"/>
        <v>2492</v>
      </c>
      <c r="M97" s="159">
        <f t="shared" si="50"/>
        <v>5.1195924763793223E-3</v>
      </c>
    </row>
    <row r="98" spans="2:13" x14ac:dyDescent="0.25">
      <c r="B98" s="162" t="s">
        <v>110</v>
      </c>
      <c r="C98" s="163">
        <v>1519</v>
      </c>
      <c r="D98" s="163">
        <v>1627</v>
      </c>
      <c r="E98" s="163">
        <v>1018</v>
      </c>
      <c r="F98" s="163">
        <v>1498</v>
      </c>
      <c r="G98" s="163">
        <v>1874</v>
      </c>
      <c r="H98" s="163">
        <v>2123</v>
      </c>
      <c r="I98" s="165">
        <f t="shared" ref="I98:I105" si="54">IFERROR(H98/G98-1,"-")</f>
        <v>0.1328708644610459</v>
      </c>
      <c r="J98" s="164">
        <f t="shared" si="51"/>
        <v>0.30485556238475731</v>
      </c>
      <c r="K98" s="162">
        <f t="shared" si="52"/>
        <v>249</v>
      </c>
      <c r="L98" s="163">
        <f t="shared" si="53"/>
        <v>496</v>
      </c>
      <c r="M98" s="164">
        <f t="shared" si="50"/>
        <v>7.4296909066602645E-4</v>
      </c>
    </row>
    <row r="99" spans="2:13" x14ac:dyDescent="0.25">
      <c r="B99" s="162" t="s">
        <v>113</v>
      </c>
      <c r="C99" s="163">
        <v>2809</v>
      </c>
      <c r="D99" s="163">
        <v>2414</v>
      </c>
      <c r="E99" s="163">
        <v>1157</v>
      </c>
      <c r="F99" s="163">
        <v>2172</v>
      </c>
      <c r="G99" s="163">
        <v>2367</v>
      </c>
      <c r="H99" s="163">
        <v>2786</v>
      </c>
      <c r="I99" s="165">
        <f t="shared" si="54"/>
        <v>0.17701732150401361</v>
      </c>
      <c r="J99" s="164">
        <f t="shared" si="51"/>
        <v>0.15410107705053844</v>
      </c>
      <c r="K99" s="162">
        <f t="shared" si="52"/>
        <v>419</v>
      </c>
      <c r="L99" s="163">
        <f t="shared" si="53"/>
        <v>372</v>
      </c>
      <c r="M99" s="164">
        <f t="shared" si="50"/>
        <v>9.7499382317265651E-4</v>
      </c>
    </row>
    <row r="100" spans="2:13" x14ac:dyDescent="0.25">
      <c r="B100" s="162" t="s">
        <v>116</v>
      </c>
      <c r="C100" s="163">
        <v>2867</v>
      </c>
      <c r="D100" s="163">
        <v>2598</v>
      </c>
      <c r="E100" s="163">
        <v>1446</v>
      </c>
      <c r="F100" s="163">
        <v>2389</v>
      </c>
      <c r="G100" s="163">
        <v>2631</v>
      </c>
      <c r="H100" s="163">
        <v>2600</v>
      </c>
      <c r="I100" s="165">
        <f t="shared" si="54"/>
        <v>-1.1782592170277439E-2</v>
      </c>
      <c r="J100" s="164">
        <f t="shared" si="51"/>
        <v>7.698229407235857E-4</v>
      </c>
      <c r="K100" s="162">
        <f t="shared" si="52"/>
        <v>-31</v>
      </c>
      <c r="L100" s="163">
        <f t="shared" si="53"/>
        <v>2</v>
      </c>
      <c r="M100" s="164">
        <f t="shared" si="50"/>
        <v>9.0990091179070603E-4</v>
      </c>
    </row>
    <row r="101" spans="2:13" x14ac:dyDescent="0.25">
      <c r="B101" s="162" t="s">
        <v>123</v>
      </c>
      <c r="C101" s="163">
        <v>379</v>
      </c>
      <c r="D101" s="163">
        <v>413</v>
      </c>
      <c r="E101" s="163">
        <v>274</v>
      </c>
      <c r="F101" s="163">
        <v>820</v>
      </c>
      <c r="G101" s="163">
        <v>615</v>
      </c>
      <c r="H101" s="163">
        <v>670</v>
      </c>
      <c r="I101" s="165">
        <f t="shared" si="54"/>
        <v>8.9430894308943021E-2</v>
      </c>
      <c r="J101" s="164">
        <f t="shared" si="51"/>
        <v>0.62227602905569013</v>
      </c>
      <c r="K101" s="162">
        <f t="shared" si="52"/>
        <v>55</v>
      </c>
      <c r="L101" s="163">
        <f t="shared" si="53"/>
        <v>257</v>
      </c>
      <c r="M101" s="164">
        <f t="shared" si="50"/>
        <v>2.3447446573068192E-4</v>
      </c>
    </row>
    <row r="102" spans="2:13" x14ac:dyDescent="0.25">
      <c r="B102" s="162" t="s">
        <v>119</v>
      </c>
      <c r="C102" s="163">
        <v>305</v>
      </c>
      <c r="D102" s="163">
        <v>357</v>
      </c>
      <c r="E102" s="163">
        <v>177</v>
      </c>
      <c r="F102" s="163">
        <v>493</v>
      </c>
      <c r="G102" s="163">
        <v>385</v>
      </c>
      <c r="H102" s="163">
        <v>598</v>
      </c>
      <c r="I102" s="165">
        <f t="shared" si="54"/>
        <v>0.55324675324675332</v>
      </c>
      <c r="J102" s="164">
        <f t="shared" si="51"/>
        <v>0.67507002801120453</v>
      </c>
      <c r="K102" s="162">
        <f t="shared" si="52"/>
        <v>213</v>
      </c>
      <c r="L102" s="163">
        <f t="shared" si="53"/>
        <v>241</v>
      </c>
      <c r="M102" s="164">
        <f t="shared" si="50"/>
        <v>2.0927720971186239E-4</v>
      </c>
    </row>
    <row r="103" spans="2:13" x14ac:dyDescent="0.25">
      <c r="B103" s="162" t="s">
        <v>128</v>
      </c>
      <c r="C103" s="163">
        <v>98</v>
      </c>
      <c r="D103" s="163">
        <v>105</v>
      </c>
      <c r="E103" s="163">
        <v>113</v>
      </c>
      <c r="F103" s="163">
        <v>217</v>
      </c>
      <c r="G103" s="163">
        <v>102</v>
      </c>
      <c r="H103" s="163">
        <v>165</v>
      </c>
      <c r="I103" s="165">
        <f t="shared" si="54"/>
        <v>0.61764705882352944</v>
      </c>
      <c r="J103" s="164">
        <f t="shared" si="51"/>
        <v>0.5714285714285714</v>
      </c>
      <c r="K103" s="162">
        <f t="shared" si="52"/>
        <v>63</v>
      </c>
      <c r="L103" s="163">
        <f t="shared" si="53"/>
        <v>60</v>
      </c>
      <c r="M103" s="164">
        <f t="shared" si="50"/>
        <v>5.7743711709794803E-5</v>
      </c>
    </row>
    <row r="104" spans="2:13" x14ac:dyDescent="0.25">
      <c r="B104" s="162" t="s">
        <v>131</v>
      </c>
      <c r="C104" s="163">
        <v>232</v>
      </c>
      <c r="D104" s="163">
        <v>146</v>
      </c>
      <c r="E104" s="163">
        <v>64</v>
      </c>
      <c r="F104" s="163">
        <v>108</v>
      </c>
      <c r="G104" s="163">
        <v>178</v>
      </c>
      <c r="H104" s="163">
        <v>272</v>
      </c>
      <c r="I104" s="165">
        <f t="shared" si="54"/>
        <v>0.5280898876404494</v>
      </c>
      <c r="J104" s="164">
        <f t="shared" si="51"/>
        <v>0.86301369863013688</v>
      </c>
      <c r="K104" s="162">
        <f t="shared" si="52"/>
        <v>94</v>
      </c>
      <c r="L104" s="163">
        <f t="shared" si="53"/>
        <v>126</v>
      </c>
      <c r="M104" s="164">
        <f t="shared" si="50"/>
        <v>9.5189633848873859E-5</v>
      </c>
    </row>
    <row r="105" spans="2:13" x14ac:dyDescent="0.25">
      <c r="B105" s="168" t="s">
        <v>145</v>
      </c>
      <c r="C105" s="169">
        <f t="shared" ref="C105:H105" si="55">C97-SUM(C98:C104)</f>
        <v>4733</v>
      </c>
      <c r="D105" s="169">
        <f t="shared" si="55"/>
        <v>4477</v>
      </c>
      <c r="E105" s="169">
        <f t="shared" si="55"/>
        <v>1693</v>
      </c>
      <c r="F105" s="169">
        <f t="shared" si="55"/>
        <v>3904</v>
      </c>
      <c r="G105" s="169">
        <f t="shared" si="55"/>
        <v>5038</v>
      </c>
      <c r="H105" s="169">
        <f t="shared" si="55"/>
        <v>5415</v>
      </c>
      <c r="I105" s="171">
        <f t="shared" si="54"/>
        <v>7.483128225486313E-2</v>
      </c>
      <c r="J105" s="170">
        <f t="shared" si="51"/>
        <v>0.20951530042439126</v>
      </c>
      <c r="K105" s="168">
        <f>H105-G105</f>
        <v>377</v>
      </c>
      <c r="L105" s="169">
        <f t="shared" si="53"/>
        <v>938</v>
      </c>
      <c r="M105" s="170">
        <f t="shared" si="50"/>
        <v>1.8950436297487203E-3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55784</v>
      </c>
      <c r="D107" s="176">
        <f t="shared" ref="D107:H107" si="56">D108+D111</f>
        <v>57433</v>
      </c>
      <c r="E107" s="176">
        <f t="shared" si="56"/>
        <v>34253</v>
      </c>
      <c r="F107" s="176">
        <f t="shared" si="56"/>
        <v>109813</v>
      </c>
      <c r="G107" s="176">
        <f t="shared" si="56"/>
        <v>147358</v>
      </c>
      <c r="H107" s="176">
        <f t="shared" si="56"/>
        <v>139462</v>
      </c>
      <c r="I107" s="177">
        <f>IFERROR(H107/G107-1,"-")</f>
        <v>-5.3583789139374893E-2</v>
      </c>
      <c r="J107" s="177">
        <f>IFERROR(H107/D107-1,"-")</f>
        <v>1.4282555325335609</v>
      </c>
      <c r="K107" s="176">
        <f>H107-G107</f>
        <v>-7896</v>
      </c>
      <c r="L107" s="176">
        <f>H107-D107</f>
        <v>82029</v>
      </c>
      <c r="M107" s="177">
        <f t="shared" ref="M107:M119" si="57">H107/H$9</f>
        <v>4.8806384984675169E-2</v>
      </c>
    </row>
    <row r="108" spans="2:13" x14ac:dyDescent="0.25">
      <c r="B108" s="157" t="s">
        <v>97</v>
      </c>
      <c r="C108" s="158">
        <v>10699</v>
      </c>
      <c r="D108" s="158">
        <v>12022</v>
      </c>
      <c r="E108" s="158">
        <v>13775</v>
      </c>
      <c r="F108" s="158">
        <v>26353</v>
      </c>
      <c r="G108" s="158">
        <v>33173</v>
      </c>
      <c r="H108" s="158">
        <v>30723</v>
      </c>
      <c r="I108" s="160">
        <f>IFERROR(H108/G108-1,"-")</f>
        <v>-7.3855243722304231E-2</v>
      </c>
      <c r="J108" s="159">
        <f t="shared" ref="J108:J119" si="58">IFERROR(H108/D108-1,"-")</f>
        <v>1.5555647978705704</v>
      </c>
      <c r="K108" s="157">
        <f t="shared" ref="K108:K118" si="59">H108-G108</f>
        <v>-2450</v>
      </c>
      <c r="L108" s="158">
        <f t="shared" ref="L108:L119" si="60">H108-D108</f>
        <v>18701</v>
      </c>
      <c r="M108" s="159">
        <f t="shared" si="57"/>
        <v>1.0751879120363792E-2</v>
      </c>
    </row>
    <row r="109" spans="2:13" x14ac:dyDescent="0.25">
      <c r="B109" s="162" t="s">
        <v>103</v>
      </c>
      <c r="C109" s="163">
        <v>1767</v>
      </c>
      <c r="D109" s="163">
        <v>2135</v>
      </c>
      <c r="E109" s="163">
        <v>308</v>
      </c>
      <c r="F109" s="163">
        <v>7430</v>
      </c>
      <c r="G109" s="163">
        <v>11643</v>
      </c>
      <c r="H109" s="163">
        <v>8822</v>
      </c>
      <c r="I109" s="165">
        <f>IFERROR(H109/G109-1,"-")</f>
        <v>-0.24229150562569779</v>
      </c>
      <c r="J109" s="164">
        <f t="shared" si="58"/>
        <v>3.1320843091334893</v>
      </c>
      <c r="K109" s="162">
        <f t="shared" si="59"/>
        <v>-2821</v>
      </c>
      <c r="L109" s="163">
        <f t="shared" si="60"/>
        <v>6687</v>
      </c>
      <c r="M109" s="164">
        <f t="shared" si="57"/>
        <v>3.0873637860836956E-3</v>
      </c>
    </row>
    <row r="110" spans="2:13" x14ac:dyDescent="0.25">
      <c r="B110" s="162" t="s">
        <v>100</v>
      </c>
      <c r="C110" s="163">
        <v>8932</v>
      </c>
      <c r="D110" s="163">
        <v>9887</v>
      </c>
      <c r="E110" s="163">
        <v>13467</v>
      </c>
      <c r="F110" s="163">
        <v>18923</v>
      </c>
      <c r="G110" s="163">
        <v>21530</v>
      </c>
      <c r="H110" s="163">
        <v>21901</v>
      </c>
      <c r="I110" s="165">
        <f>IFERROR(H110/G110-1,"-")</f>
        <v>1.7231769623780702E-2</v>
      </c>
      <c r="J110" s="164">
        <f t="shared" si="58"/>
        <v>1.2151309800748455</v>
      </c>
      <c r="K110" s="162">
        <f t="shared" si="59"/>
        <v>371</v>
      </c>
      <c r="L110" s="163">
        <f t="shared" si="60"/>
        <v>12014</v>
      </c>
      <c r="M110" s="164">
        <f t="shared" si="57"/>
        <v>7.6645153342800969E-3</v>
      </c>
    </row>
    <row r="111" spans="2:13" x14ac:dyDescent="0.25">
      <c r="B111" s="157" t="s">
        <v>107</v>
      </c>
      <c r="C111" s="158">
        <v>45085</v>
      </c>
      <c r="D111" s="158">
        <v>45411</v>
      </c>
      <c r="E111" s="158">
        <v>20478</v>
      </c>
      <c r="F111" s="158">
        <v>83460</v>
      </c>
      <c r="G111" s="158">
        <v>114185</v>
      </c>
      <c r="H111" s="158">
        <v>108739</v>
      </c>
      <c r="I111" s="160">
        <f>IFERROR(H111/G111-1,"-")</f>
        <v>-4.7694530805272195E-2</v>
      </c>
      <c r="J111" s="159">
        <f t="shared" si="58"/>
        <v>1.3945519807976039</v>
      </c>
      <c r="K111" s="157">
        <f t="shared" si="59"/>
        <v>-5446</v>
      </c>
      <c r="L111" s="158">
        <f t="shared" si="60"/>
        <v>63328</v>
      </c>
      <c r="M111" s="159">
        <f t="shared" si="57"/>
        <v>3.8054505864311375E-2</v>
      </c>
    </row>
    <row r="112" spans="2:13" x14ac:dyDescent="0.25">
      <c r="B112" s="162" t="s">
        <v>110</v>
      </c>
      <c r="C112" s="163">
        <v>23618</v>
      </c>
      <c r="D112" s="163">
        <v>25612</v>
      </c>
      <c r="E112" s="163">
        <v>10709</v>
      </c>
      <c r="F112" s="163">
        <v>49565</v>
      </c>
      <c r="G112" s="163">
        <v>74713</v>
      </c>
      <c r="H112" s="163">
        <v>67869</v>
      </c>
      <c r="I112" s="165">
        <f t="shared" ref="I112:I119" si="61">IFERROR(H112/G112-1,"-")</f>
        <v>-9.1603870812308474E-2</v>
      </c>
      <c r="J112" s="164">
        <f t="shared" si="58"/>
        <v>1.6498906762455099</v>
      </c>
      <c r="K112" s="162">
        <f t="shared" si="59"/>
        <v>-6844</v>
      </c>
      <c r="L112" s="163">
        <f t="shared" si="60"/>
        <v>42257</v>
      </c>
      <c r="M112" s="164">
        <f t="shared" si="57"/>
        <v>2.375156345473978E-2</v>
      </c>
    </row>
    <row r="113" spans="2:13" x14ac:dyDescent="0.25">
      <c r="B113" s="162" t="s">
        <v>113</v>
      </c>
      <c r="C113" s="163">
        <v>3438</v>
      </c>
      <c r="D113" s="163">
        <v>3003</v>
      </c>
      <c r="E113" s="163">
        <v>1745</v>
      </c>
      <c r="F113" s="163">
        <v>3756</v>
      </c>
      <c r="G113" s="163">
        <v>4908</v>
      </c>
      <c r="H113" s="163">
        <v>4708</v>
      </c>
      <c r="I113" s="165">
        <f t="shared" si="61"/>
        <v>-4.0749796251018711E-2</v>
      </c>
      <c r="J113" s="164">
        <f t="shared" si="58"/>
        <v>0.56776556776556775</v>
      </c>
      <c r="K113" s="162">
        <f t="shared" si="59"/>
        <v>-200</v>
      </c>
      <c r="L113" s="163">
        <f t="shared" si="60"/>
        <v>1705</v>
      </c>
      <c r="M113" s="164">
        <f t="shared" si="57"/>
        <v>1.6476205741194783E-3</v>
      </c>
    </row>
    <row r="114" spans="2:13" x14ac:dyDescent="0.25">
      <c r="B114" s="162" t="s">
        <v>116</v>
      </c>
      <c r="C114" s="163">
        <v>7988</v>
      </c>
      <c r="D114" s="163">
        <v>7004</v>
      </c>
      <c r="E114" s="163">
        <v>1108</v>
      </c>
      <c r="F114" s="163">
        <v>5391</v>
      </c>
      <c r="G114" s="163">
        <v>9383</v>
      </c>
      <c r="H114" s="163">
        <v>8106</v>
      </c>
      <c r="I114" s="165">
        <f t="shared" si="61"/>
        <v>-0.13609719705851009</v>
      </c>
      <c r="J114" s="164">
        <f t="shared" si="58"/>
        <v>0.15733866362078808</v>
      </c>
      <c r="K114" s="162">
        <f t="shared" si="59"/>
        <v>-1277</v>
      </c>
      <c r="L114" s="163">
        <f t="shared" si="60"/>
        <v>1102</v>
      </c>
      <c r="M114" s="164">
        <f t="shared" si="57"/>
        <v>2.8367910734521011E-3</v>
      </c>
    </row>
    <row r="115" spans="2:13" x14ac:dyDescent="0.25">
      <c r="B115" s="162" t="s">
        <v>123</v>
      </c>
      <c r="C115" s="163">
        <v>1131</v>
      </c>
      <c r="D115" s="163">
        <v>726</v>
      </c>
      <c r="E115" s="163">
        <v>869</v>
      </c>
      <c r="F115" s="163">
        <v>3932</v>
      </c>
      <c r="G115" s="163">
        <v>3603</v>
      </c>
      <c r="H115" s="163">
        <v>3668</v>
      </c>
      <c r="I115" s="165">
        <f t="shared" si="61"/>
        <v>1.8040521787399344E-2</v>
      </c>
      <c r="J115" s="164">
        <f t="shared" si="58"/>
        <v>4.0523415977961434</v>
      </c>
      <c r="K115" s="162">
        <f t="shared" si="59"/>
        <v>65</v>
      </c>
      <c r="L115" s="163">
        <f t="shared" si="60"/>
        <v>2942</v>
      </c>
      <c r="M115" s="164">
        <f t="shared" si="57"/>
        <v>1.283660209403196E-3</v>
      </c>
    </row>
    <row r="116" spans="2:13" x14ac:dyDescent="0.25">
      <c r="B116" s="162" t="s">
        <v>119</v>
      </c>
      <c r="C116" s="163">
        <v>1981</v>
      </c>
      <c r="D116" s="163">
        <v>2209</v>
      </c>
      <c r="E116" s="163">
        <v>1069</v>
      </c>
      <c r="F116" s="163">
        <v>3050</v>
      </c>
      <c r="G116" s="163">
        <v>3317</v>
      </c>
      <c r="H116" s="163">
        <v>2958</v>
      </c>
      <c r="I116" s="165">
        <f t="shared" si="61"/>
        <v>-0.10823032861018989</v>
      </c>
      <c r="J116" s="164">
        <f t="shared" si="58"/>
        <v>0.33906745133544591</v>
      </c>
      <c r="K116" s="162">
        <f t="shared" si="59"/>
        <v>-359</v>
      </c>
      <c r="L116" s="163">
        <f t="shared" si="60"/>
        <v>749</v>
      </c>
      <c r="M116" s="164">
        <f t="shared" si="57"/>
        <v>1.0351872681065033E-3</v>
      </c>
    </row>
    <row r="117" spans="2:13" x14ac:dyDescent="0.25">
      <c r="B117" s="162" t="s">
        <v>128</v>
      </c>
      <c r="C117" s="163">
        <v>315</v>
      </c>
      <c r="D117" s="163">
        <v>241</v>
      </c>
      <c r="E117" s="163">
        <v>209</v>
      </c>
      <c r="F117" s="163">
        <v>474</v>
      </c>
      <c r="G117" s="163">
        <v>754</v>
      </c>
      <c r="H117" s="163">
        <v>826</v>
      </c>
      <c r="I117" s="165">
        <f t="shared" si="61"/>
        <v>9.5490716180371304E-2</v>
      </c>
      <c r="J117" s="164">
        <f t="shared" si="58"/>
        <v>2.4273858921161824</v>
      </c>
      <c r="K117" s="162">
        <f t="shared" si="59"/>
        <v>72</v>
      </c>
      <c r="L117" s="163">
        <f t="shared" si="60"/>
        <v>585</v>
      </c>
      <c r="M117" s="164">
        <f t="shared" si="57"/>
        <v>2.8906852043812431E-4</v>
      </c>
    </row>
    <row r="118" spans="2:13" x14ac:dyDescent="0.25">
      <c r="B118" s="162" t="s">
        <v>131</v>
      </c>
      <c r="C118" s="163">
        <v>865</v>
      </c>
      <c r="D118" s="163">
        <v>681</v>
      </c>
      <c r="E118" s="163">
        <v>526</v>
      </c>
      <c r="F118" s="163">
        <v>638</v>
      </c>
      <c r="G118" s="163">
        <v>396</v>
      </c>
      <c r="H118" s="163">
        <v>1042</v>
      </c>
      <c r="I118" s="165">
        <f t="shared" si="61"/>
        <v>1.6313131313131315</v>
      </c>
      <c r="J118" s="164">
        <f t="shared" si="58"/>
        <v>0.53010279001468419</v>
      </c>
      <c r="K118" s="162">
        <f t="shared" si="59"/>
        <v>646</v>
      </c>
      <c r="L118" s="163">
        <f t="shared" si="60"/>
        <v>361</v>
      </c>
      <c r="M118" s="164">
        <f t="shared" si="57"/>
        <v>3.6466028849458293E-4</v>
      </c>
    </row>
    <row r="119" spans="2:13" x14ac:dyDescent="0.25">
      <c r="B119" s="168" t="s">
        <v>145</v>
      </c>
      <c r="C119" s="169">
        <f t="shared" ref="C119:H119" si="62">C111-SUM(C112:C118)</f>
        <v>5749</v>
      </c>
      <c r="D119" s="169">
        <f t="shared" si="62"/>
        <v>5935</v>
      </c>
      <c r="E119" s="169">
        <f t="shared" si="62"/>
        <v>4243</v>
      </c>
      <c r="F119" s="169">
        <f t="shared" si="62"/>
        <v>16654</v>
      </c>
      <c r="G119" s="169">
        <f t="shared" si="62"/>
        <v>17111</v>
      </c>
      <c r="H119" s="169">
        <f t="shared" si="62"/>
        <v>19562</v>
      </c>
      <c r="I119" s="171">
        <f t="shared" si="61"/>
        <v>0.14324118987785628</v>
      </c>
      <c r="J119" s="170">
        <f t="shared" si="58"/>
        <v>2.2960404380791912</v>
      </c>
      <c r="K119" s="168">
        <f>H119-G119</f>
        <v>2451</v>
      </c>
      <c r="L119" s="169">
        <f t="shared" si="60"/>
        <v>13627</v>
      </c>
      <c r="M119" s="170">
        <f t="shared" si="57"/>
        <v>6.845954475557612E-3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154189</v>
      </c>
      <c r="D121" s="176">
        <f t="shared" ref="D121:H121" si="63">D122+D125</f>
        <v>143138</v>
      </c>
      <c r="E121" s="176">
        <f t="shared" si="63"/>
        <v>59629</v>
      </c>
      <c r="F121" s="176">
        <f t="shared" si="63"/>
        <v>138024</v>
      </c>
      <c r="G121" s="176">
        <f t="shared" si="63"/>
        <v>158379</v>
      </c>
      <c r="H121" s="176">
        <f t="shared" si="63"/>
        <v>162243</v>
      </c>
      <c r="I121" s="177">
        <f>IFERROR(H121/G121-1,"-")</f>
        <v>2.4397173867747535E-2</v>
      </c>
      <c r="J121" s="177">
        <f>IFERROR(H121/D121-1,"-")</f>
        <v>0.13347259288239322</v>
      </c>
      <c r="K121" s="176">
        <f>H121-G121</f>
        <v>3864</v>
      </c>
      <c r="L121" s="176">
        <f>H121-D121</f>
        <v>19105</v>
      </c>
      <c r="M121" s="177">
        <f t="shared" ref="M121:M133" si="64">H121/H$9</f>
        <v>5.6778866781407505E-2</v>
      </c>
    </row>
    <row r="122" spans="2:13" x14ac:dyDescent="0.25">
      <c r="B122" s="157" t="s">
        <v>97</v>
      </c>
      <c r="C122" s="158">
        <v>91686</v>
      </c>
      <c r="D122" s="158">
        <v>78235</v>
      </c>
      <c r="E122" s="158">
        <v>31132</v>
      </c>
      <c r="F122" s="158">
        <v>84383</v>
      </c>
      <c r="G122" s="158">
        <v>97014</v>
      </c>
      <c r="H122" s="158">
        <v>101537</v>
      </c>
      <c r="I122" s="160">
        <f>IFERROR(H122/G122-1,"-")</f>
        <v>4.6622137011153031E-2</v>
      </c>
      <c r="J122" s="159">
        <f t="shared" ref="J122:J133" si="65">IFERROR(H122/D122-1,"-")</f>
        <v>0.29784623250463338</v>
      </c>
      <c r="K122" s="157">
        <f t="shared" ref="K122:K132" si="66">H122-G122</f>
        <v>4523</v>
      </c>
      <c r="L122" s="158">
        <f t="shared" ref="L122:L133" si="67">H122-D122</f>
        <v>23302</v>
      </c>
      <c r="M122" s="159">
        <f t="shared" si="64"/>
        <v>3.5534080338651124E-2</v>
      </c>
    </row>
    <row r="123" spans="2:13" x14ac:dyDescent="0.25">
      <c r="B123" s="162" t="s">
        <v>103</v>
      </c>
      <c r="C123" s="163">
        <v>51416</v>
      </c>
      <c r="D123" s="163">
        <v>39630</v>
      </c>
      <c r="E123" s="163">
        <v>14921</v>
      </c>
      <c r="F123" s="163">
        <v>44023</v>
      </c>
      <c r="G123" s="163">
        <v>43982</v>
      </c>
      <c r="H123" s="163">
        <v>49326</v>
      </c>
      <c r="I123" s="165">
        <f>IFERROR(H123/G123-1,"-")</f>
        <v>0.12150425173934787</v>
      </c>
      <c r="J123" s="164">
        <f t="shared" si="65"/>
        <v>0.24466313398940187</v>
      </c>
      <c r="K123" s="162">
        <f t="shared" si="66"/>
        <v>5344</v>
      </c>
      <c r="L123" s="163">
        <f t="shared" si="67"/>
        <v>9696</v>
      </c>
      <c r="M123" s="164">
        <f t="shared" si="64"/>
        <v>1.7262220144226292E-2</v>
      </c>
    </row>
    <row r="124" spans="2:13" x14ac:dyDescent="0.25">
      <c r="B124" s="162" t="s">
        <v>100</v>
      </c>
      <c r="C124" s="163">
        <v>40270</v>
      </c>
      <c r="D124" s="163">
        <v>38605</v>
      </c>
      <c r="E124" s="163">
        <v>16211</v>
      </c>
      <c r="F124" s="163">
        <v>40360</v>
      </c>
      <c r="G124" s="163">
        <v>53032</v>
      </c>
      <c r="H124" s="163">
        <v>52211</v>
      </c>
      <c r="I124" s="165">
        <f>IFERROR(H124/G124-1,"-")</f>
        <v>-1.5481218886709947E-2</v>
      </c>
      <c r="J124" s="164">
        <f t="shared" si="65"/>
        <v>0.35244139360186511</v>
      </c>
      <c r="K124" s="162">
        <f t="shared" si="66"/>
        <v>-821</v>
      </c>
      <c r="L124" s="163">
        <f t="shared" si="67"/>
        <v>13606</v>
      </c>
      <c r="M124" s="164">
        <f t="shared" si="64"/>
        <v>1.8271860194424828E-2</v>
      </c>
    </row>
    <row r="125" spans="2:13" x14ac:dyDescent="0.25">
      <c r="B125" s="157" t="s">
        <v>107</v>
      </c>
      <c r="C125" s="158">
        <v>62503</v>
      </c>
      <c r="D125" s="158">
        <v>64903</v>
      </c>
      <c r="E125" s="158">
        <v>28497</v>
      </c>
      <c r="F125" s="158">
        <v>53641</v>
      </c>
      <c r="G125" s="158">
        <v>61365</v>
      </c>
      <c r="H125" s="158">
        <v>60706</v>
      </c>
      <c r="I125" s="160">
        <f>IFERROR(H125/G125-1,"-")</f>
        <v>-1.073902061435672E-2</v>
      </c>
      <c r="J125" s="159">
        <f t="shared" si="65"/>
        <v>-6.466573193843117E-2</v>
      </c>
      <c r="K125" s="157">
        <f t="shared" si="66"/>
        <v>-659</v>
      </c>
      <c r="L125" s="158">
        <f t="shared" si="67"/>
        <v>-4197</v>
      </c>
      <c r="M125" s="159">
        <f t="shared" si="64"/>
        <v>2.1244786442756385E-2</v>
      </c>
    </row>
    <row r="126" spans="2:13" x14ac:dyDescent="0.25">
      <c r="B126" s="162" t="s">
        <v>110</v>
      </c>
      <c r="C126" s="163">
        <v>8143</v>
      </c>
      <c r="D126" s="163">
        <v>6726</v>
      </c>
      <c r="E126" s="163">
        <v>2914</v>
      </c>
      <c r="F126" s="163">
        <v>5621</v>
      </c>
      <c r="G126" s="163">
        <v>8173</v>
      </c>
      <c r="H126" s="163">
        <v>7175</v>
      </c>
      <c r="I126" s="165">
        <f t="shared" ref="I126:I133" si="68">IFERROR(H126/G126-1,"-")</f>
        <v>-0.12210938455891351</v>
      </c>
      <c r="J126" s="164">
        <f t="shared" si="65"/>
        <v>6.6755872732679133E-2</v>
      </c>
      <c r="K126" s="162">
        <f t="shared" si="66"/>
        <v>-998</v>
      </c>
      <c r="L126" s="163">
        <f t="shared" si="67"/>
        <v>449</v>
      </c>
      <c r="M126" s="164">
        <f t="shared" si="64"/>
        <v>2.5109765546531982E-3</v>
      </c>
    </row>
    <row r="127" spans="2:13" x14ac:dyDescent="0.25">
      <c r="B127" s="162" t="s">
        <v>113</v>
      </c>
      <c r="C127" s="163">
        <v>7025</v>
      </c>
      <c r="D127" s="163">
        <v>6120</v>
      </c>
      <c r="E127" s="163">
        <v>3063</v>
      </c>
      <c r="F127" s="163">
        <v>5661</v>
      </c>
      <c r="G127" s="163">
        <v>8670</v>
      </c>
      <c r="H127" s="163">
        <v>8295</v>
      </c>
      <c r="I127" s="165">
        <f t="shared" si="68"/>
        <v>-4.3252595155709339E-2</v>
      </c>
      <c r="J127" s="164">
        <f t="shared" si="65"/>
        <v>0.35539215686274517</v>
      </c>
      <c r="K127" s="162">
        <f t="shared" si="66"/>
        <v>-375</v>
      </c>
      <c r="L127" s="163">
        <f t="shared" si="67"/>
        <v>2175</v>
      </c>
      <c r="M127" s="164">
        <f t="shared" si="64"/>
        <v>2.9029338705015024E-3</v>
      </c>
    </row>
    <row r="128" spans="2:13" x14ac:dyDescent="0.25">
      <c r="B128" s="162" t="s">
        <v>116</v>
      </c>
      <c r="C128" s="163">
        <v>4354</v>
      </c>
      <c r="D128" s="163">
        <v>4450</v>
      </c>
      <c r="E128" s="163">
        <v>2121</v>
      </c>
      <c r="F128" s="163">
        <v>5320</v>
      </c>
      <c r="G128" s="163">
        <v>5773</v>
      </c>
      <c r="H128" s="163">
        <v>5644</v>
      </c>
      <c r="I128" s="165">
        <f t="shared" si="68"/>
        <v>-2.2345401004676968E-2</v>
      </c>
      <c r="J128" s="164">
        <f t="shared" si="65"/>
        <v>0.26831460674157293</v>
      </c>
      <c r="K128" s="162">
        <f t="shared" si="66"/>
        <v>-129</v>
      </c>
      <c r="L128" s="163">
        <f t="shared" si="67"/>
        <v>1194</v>
      </c>
      <c r="M128" s="164">
        <f t="shared" si="64"/>
        <v>1.9751849023641327E-3</v>
      </c>
    </row>
    <row r="129" spans="2:13" x14ac:dyDescent="0.25">
      <c r="B129" s="162" t="s">
        <v>123</v>
      </c>
      <c r="C129" s="163">
        <v>1074</v>
      </c>
      <c r="D129" s="163">
        <v>1101</v>
      </c>
      <c r="E129" s="163">
        <v>575</v>
      </c>
      <c r="F129" s="163">
        <v>1644</v>
      </c>
      <c r="G129" s="163">
        <v>1750</v>
      </c>
      <c r="H129" s="163">
        <v>1588</v>
      </c>
      <c r="I129" s="165">
        <f t="shared" si="68"/>
        <v>-9.2571428571428527E-2</v>
      </c>
      <c r="J129" s="164">
        <f t="shared" si="65"/>
        <v>0.44232515894641233</v>
      </c>
      <c r="K129" s="162">
        <f t="shared" si="66"/>
        <v>-162</v>
      </c>
      <c r="L129" s="163">
        <f t="shared" si="67"/>
        <v>487</v>
      </c>
      <c r="M129" s="164">
        <f t="shared" si="64"/>
        <v>5.5573947997063125E-4</v>
      </c>
    </row>
    <row r="130" spans="2:13" x14ac:dyDescent="0.25">
      <c r="B130" s="162" t="s">
        <v>119</v>
      </c>
      <c r="C130" s="163">
        <v>1133</v>
      </c>
      <c r="D130" s="163">
        <v>928</v>
      </c>
      <c r="E130" s="163">
        <v>504</v>
      </c>
      <c r="F130" s="163">
        <v>1166</v>
      </c>
      <c r="G130" s="163">
        <v>1194</v>
      </c>
      <c r="H130" s="163">
        <v>1248</v>
      </c>
      <c r="I130" s="165">
        <f t="shared" si="68"/>
        <v>4.5226130653266416E-2</v>
      </c>
      <c r="J130" s="164">
        <f t="shared" si="65"/>
        <v>0.34482758620689657</v>
      </c>
      <c r="K130" s="162">
        <f t="shared" si="66"/>
        <v>54</v>
      </c>
      <c r="L130" s="163">
        <f t="shared" si="67"/>
        <v>320</v>
      </c>
      <c r="M130" s="164">
        <f t="shared" si="64"/>
        <v>4.3675243765953887E-4</v>
      </c>
    </row>
    <row r="131" spans="2:13" x14ac:dyDescent="0.25">
      <c r="B131" s="162" t="s">
        <v>128</v>
      </c>
      <c r="C131" s="163">
        <v>984</v>
      </c>
      <c r="D131" s="163">
        <v>1086</v>
      </c>
      <c r="E131" s="163">
        <v>637</v>
      </c>
      <c r="F131" s="163">
        <v>623</v>
      </c>
      <c r="G131" s="163">
        <v>833</v>
      </c>
      <c r="H131" s="163">
        <v>922</v>
      </c>
      <c r="I131" s="165">
        <f t="shared" si="68"/>
        <v>0.10684273709483794</v>
      </c>
      <c r="J131" s="164">
        <f t="shared" si="65"/>
        <v>-0.151012891344383</v>
      </c>
      <c r="K131" s="162">
        <f t="shared" si="66"/>
        <v>89</v>
      </c>
      <c r="L131" s="163">
        <f t="shared" si="67"/>
        <v>-164</v>
      </c>
      <c r="M131" s="164">
        <f t="shared" si="64"/>
        <v>3.2266486179655037E-4</v>
      </c>
    </row>
    <row r="132" spans="2:13" x14ac:dyDescent="0.25">
      <c r="B132" s="162" t="s">
        <v>131</v>
      </c>
      <c r="C132" s="163">
        <v>1839</v>
      </c>
      <c r="D132" s="163">
        <v>1650</v>
      </c>
      <c r="E132" s="163">
        <v>985</v>
      </c>
      <c r="F132" s="163">
        <v>1071</v>
      </c>
      <c r="G132" s="163">
        <v>1527</v>
      </c>
      <c r="H132" s="163">
        <v>1403</v>
      </c>
      <c r="I132" s="165">
        <f t="shared" si="68"/>
        <v>-8.1204977079240348E-2</v>
      </c>
      <c r="J132" s="164">
        <f t="shared" si="65"/>
        <v>-0.14969696969696966</v>
      </c>
      <c r="K132" s="162">
        <f t="shared" si="66"/>
        <v>-124</v>
      </c>
      <c r="L132" s="163">
        <f t="shared" si="67"/>
        <v>-247</v>
      </c>
      <c r="M132" s="164">
        <f t="shared" si="64"/>
        <v>4.9099653047783099E-4</v>
      </c>
    </row>
    <row r="133" spans="2:13" x14ac:dyDescent="0.25">
      <c r="B133" s="168" t="s">
        <v>145</v>
      </c>
      <c r="C133" s="169">
        <f t="shared" ref="C133:H133" si="69">C125-SUM(C126:C132)</f>
        <v>37951</v>
      </c>
      <c r="D133" s="169">
        <f t="shared" si="69"/>
        <v>42842</v>
      </c>
      <c r="E133" s="169">
        <f t="shared" si="69"/>
        <v>17698</v>
      </c>
      <c r="F133" s="169">
        <f t="shared" si="69"/>
        <v>32535</v>
      </c>
      <c r="G133" s="169">
        <f t="shared" si="69"/>
        <v>33445</v>
      </c>
      <c r="H133" s="169">
        <f t="shared" si="69"/>
        <v>34431</v>
      </c>
      <c r="I133" s="171">
        <f t="shared" si="68"/>
        <v>2.9481237853191899E-2</v>
      </c>
      <c r="J133" s="170">
        <f t="shared" si="65"/>
        <v>-0.19632603519910363</v>
      </c>
      <c r="K133" s="168">
        <f>H133-G133</f>
        <v>986</v>
      </c>
      <c r="L133" s="169">
        <f t="shared" si="67"/>
        <v>-8411</v>
      </c>
      <c r="M133" s="170">
        <f t="shared" si="64"/>
        <v>1.2049537805332999E-2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112871</v>
      </c>
      <c r="D135" s="176">
        <f t="shared" ref="D135:H135" si="70">D136+D139</f>
        <v>116530</v>
      </c>
      <c r="E135" s="176">
        <f t="shared" si="70"/>
        <v>50818</v>
      </c>
      <c r="F135" s="176">
        <f t="shared" si="70"/>
        <v>140357</v>
      </c>
      <c r="G135" s="176">
        <f t="shared" si="70"/>
        <v>150841</v>
      </c>
      <c r="H135" s="176">
        <f t="shared" si="70"/>
        <v>159058</v>
      </c>
      <c r="I135" s="177">
        <f>IFERROR(H135/G135-1,"-")</f>
        <v>5.4474579192659744E-2</v>
      </c>
      <c r="J135" s="177">
        <f>IFERROR(H135/D135-1,"-")</f>
        <v>0.36495323092765819</v>
      </c>
      <c r="K135" s="176">
        <f>H135-G135</f>
        <v>8217</v>
      </c>
      <c r="L135" s="176">
        <f>H135-D135</f>
        <v>42528</v>
      </c>
      <c r="M135" s="177">
        <f t="shared" ref="M135:M147" si="71">H135/H$9</f>
        <v>5.5664238164463892E-2</v>
      </c>
    </row>
    <row r="136" spans="2:13" x14ac:dyDescent="0.25">
      <c r="B136" s="157" t="s">
        <v>97</v>
      </c>
      <c r="C136" s="158">
        <v>23331</v>
      </c>
      <c r="D136" s="158">
        <v>23825</v>
      </c>
      <c r="E136" s="158">
        <v>8651</v>
      </c>
      <c r="F136" s="158">
        <v>15256</v>
      </c>
      <c r="G136" s="158">
        <v>16684</v>
      </c>
      <c r="H136" s="158">
        <v>14538</v>
      </c>
      <c r="I136" s="160">
        <f>IFERROR(H136/G136-1,"-")</f>
        <v>-0.12862622872212903</v>
      </c>
      <c r="J136" s="159">
        <f t="shared" ref="J136:J147" si="72">IFERROR(H136/D136-1,"-")</f>
        <v>-0.389800629590766</v>
      </c>
      <c r="K136" s="157">
        <f t="shared" ref="K136:K146" si="73">H136-G136</f>
        <v>-2146</v>
      </c>
      <c r="L136" s="158">
        <f t="shared" ref="L136:L147" si="74">H136-D136</f>
        <v>-9287</v>
      </c>
      <c r="M136" s="159">
        <f t="shared" si="71"/>
        <v>5.0877459444666475E-3</v>
      </c>
    </row>
    <row r="137" spans="2:13" x14ac:dyDescent="0.25">
      <c r="B137" s="162" t="s">
        <v>103</v>
      </c>
      <c r="C137" s="163">
        <v>15402</v>
      </c>
      <c r="D137" s="163">
        <v>13270</v>
      </c>
      <c r="E137" s="163">
        <v>5982</v>
      </c>
      <c r="F137" s="163">
        <v>10607</v>
      </c>
      <c r="G137" s="163">
        <v>10686</v>
      </c>
      <c r="H137" s="163">
        <v>9229</v>
      </c>
      <c r="I137" s="165">
        <f>IFERROR(H137/G137-1,"-")</f>
        <v>-0.13634662174808165</v>
      </c>
      <c r="J137" s="164">
        <f t="shared" si="72"/>
        <v>-0.30452147701582521</v>
      </c>
      <c r="K137" s="162">
        <f t="shared" si="73"/>
        <v>-1457</v>
      </c>
      <c r="L137" s="163">
        <f t="shared" si="74"/>
        <v>-4041</v>
      </c>
      <c r="M137" s="164">
        <f t="shared" si="71"/>
        <v>3.2297982749678561E-3</v>
      </c>
    </row>
    <row r="138" spans="2:13" x14ac:dyDescent="0.25">
      <c r="B138" s="162" t="s">
        <v>100</v>
      </c>
      <c r="C138" s="163">
        <v>7929</v>
      </c>
      <c r="D138" s="163">
        <v>10555</v>
      </c>
      <c r="E138" s="163">
        <v>2669</v>
      </c>
      <c r="F138" s="163">
        <v>4649</v>
      </c>
      <c r="G138" s="163">
        <v>5998</v>
      </c>
      <c r="H138" s="163">
        <v>5309</v>
      </c>
      <c r="I138" s="165">
        <f>IFERROR(H138/G138-1,"-")</f>
        <v>-0.11487162387462491</v>
      </c>
      <c r="J138" s="164">
        <f t="shared" si="72"/>
        <v>-0.49701563240170532</v>
      </c>
      <c r="K138" s="162">
        <f t="shared" si="73"/>
        <v>-689</v>
      </c>
      <c r="L138" s="163">
        <f t="shared" si="74"/>
        <v>-5246</v>
      </c>
      <c r="M138" s="164">
        <f t="shared" si="71"/>
        <v>1.8579476694987917E-3</v>
      </c>
    </row>
    <row r="139" spans="2:13" x14ac:dyDescent="0.25">
      <c r="B139" s="157" t="s">
        <v>107</v>
      </c>
      <c r="C139" s="158">
        <v>89540</v>
      </c>
      <c r="D139" s="158">
        <v>92705</v>
      </c>
      <c r="E139" s="158">
        <v>42167</v>
      </c>
      <c r="F139" s="158">
        <v>125101</v>
      </c>
      <c r="G139" s="158">
        <v>134157</v>
      </c>
      <c r="H139" s="158">
        <v>144520</v>
      </c>
      <c r="I139" s="160">
        <f>IFERROR(H139/G139-1,"-")</f>
        <v>7.7245317053899587E-2</v>
      </c>
      <c r="J139" s="159">
        <f t="shared" si="72"/>
        <v>0.55892346691116979</v>
      </c>
      <c r="K139" s="157">
        <f t="shared" si="73"/>
        <v>10363</v>
      </c>
      <c r="L139" s="158">
        <f t="shared" si="74"/>
        <v>51815</v>
      </c>
      <c r="M139" s="159">
        <f t="shared" si="71"/>
        <v>5.0576492219997243E-2</v>
      </c>
    </row>
    <row r="140" spans="2:13" x14ac:dyDescent="0.25">
      <c r="B140" s="162" t="s">
        <v>110</v>
      </c>
      <c r="C140" s="163">
        <v>42080</v>
      </c>
      <c r="D140" s="163">
        <v>43870</v>
      </c>
      <c r="E140" s="163">
        <v>15833</v>
      </c>
      <c r="F140" s="163">
        <v>54178</v>
      </c>
      <c r="G140" s="163">
        <v>57766</v>
      </c>
      <c r="H140" s="163">
        <v>65006</v>
      </c>
      <c r="I140" s="165">
        <f t="shared" ref="I140:I147" si="75">IFERROR(H140/G140-1,"-")</f>
        <v>0.12533324100682064</v>
      </c>
      <c r="J140" s="164">
        <f t="shared" si="72"/>
        <v>0.48178709824481425</v>
      </c>
      <c r="K140" s="162">
        <f t="shared" si="73"/>
        <v>7240</v>
      </c>
      <c r="L140" s="163">
        <f t="shared" si="74"/>
        <v>21136</v>
      </c>
      <c r="M140" s="164">
        <f t="shared" si="71"/>
        <v>2.2749622566102551E-2</v>
      </c>
    </row>
    <row r="141" spans="2:13" x14ac:dyDescent="0.25">
      <c r="B141" s="162" t="s">
        <v>113</v>
      </c>
      <c r="C141" s="163">
        <v>7466</v>
      </c>
      <c r="D141" s="163">
        <v>7700</v>
      </c>
      <c r="E141" s="163">
        <v>3537</v>
      </c>
      <c r="F141" s="163">
        <v>7799</v>
      </c>
      <c r="G141" s="163">
        <v>11596</v>
      </c>
      <c r="H141" s="163">
        <v>12370</v>
      </c>
      <c r="I141" s="165">
        <f t="shared" si="75"/>
        <v>6.6747154191100444E-2</v>
      </c>
      <c r="J141" s="164">
        <f t="shared" si="72"/>
        <v>0.60649350649350642</v>
      </c>
      <c r="K141" s="162">
        <f t="shared" si="73"/>
        <v>774</v>
      </c>
      <c r="L141" s="163">
        <f t="shared" si="74"/>
        <v>4670</v>
      </c>
      <c r="M141" s="164">
        <f t="shared" si="71"/>
        <v>4.3290285687888593E-3</v>
      </c>
    </row>
    <row r="142" spans="2:13" x14ac:dyDescent="0.25">
      <c r="B142" s="162" t="s">
        <v>116</v>
      </c>
      <c r="C142" s="163">
        <v>11342</v>
      </c>
      <c r="D142" s="163">
        <v>11292</v>
      </c>
      <c r="E142" s="163">
        <v>3933</v>
      </c>
      <c r="F142" s="163">
        <v>16275</v>
      </c>
      <c r="G142" s="163">
        <v>14220</v>
      </c>
      <c r="H142" s="163">
        <v>14710</v>
      </c>
      <c r="I142" s="165">
        <f t="shared" si="75"/>
        <v>3.4458509142053506E-2</v>
      </c>
      <c r="J142" s="164">
        <f t="shared" si="72"/>
        <v>0.30269217144881333</v>
      </c>
      <c r="K142" s="162">
        <f t="shared" si="73"/>
        <v>490</v>
      </c>
      <c r="L142" s="163">
        <f t="shared" si="74"/>
        <v>3418</v>
      </c>
      <c r="M142" s="164">
        <f t="shared" si="71"/>
        <v>5.1479393894004943E-3</v>
      </c>
    </row>
    <row r="143" spans="2:13" x14ac:dyDescent="0.25">
      <c r="B143" s="162" t="s">
        <v>123</v>
      </c>
      <c r="C143" s="163">
        <v>1938</v>
      </c>
      <c r="D143" s="163">
        <v>1758</v>
      </c>
      <c r="E143" s="163">
        <v>560</v>
      </c>
      <c r="F143" s="163">
        <v>5915</v>
      </c>
      <c r="G143" s="163">
        <v>4920</v>
      </c>
      <c r="H143" s="163">
        <v>3438</v>
      </c>
      <c r="I143" s="165">
        <f t="shared" si="75"/>
        <v>-0.301219512195122</v>
      </c>
      <c r="J143" s="164">
        <f t="shared" si="72"/>
        <v>0.95563139931740615</v>
      </c>
      <c r="K143" s="162">
        <f t="shared" si="73"/>
        <v>-1482</v>
      </c>
      <c r="L143" s="163">
        <f t="shared" si="74"/>
        <v>1680</v>
      </c>
      <c r="M143" s="164">
        <f t="shared" si="71"/>
        <v>1.2031689748986335E-3</v>
      </c>
    </row>
    <row r="144" spans="2:13" x14ac:dyDescent="0.25">
      <c r="B144" s="162" t="s">
        <v>119</v>
      </c>
      <c r="C144" s="163">
        <v>2241</v>
      </c>
      <c r="D144" s="163">
        <v>2373</v>
      </c>
      <c r="E144" s="163">
        <v>1201</v>
      </c>
      <c r="F144" s="163">
        <v>2381</v>
      </c>
      <c r="G144" s="163">
        <v>3042</v>
      </c>
      <c r="H144" s="163">
        <v>3555</v>
      </c>
      <c r="I144" s="165">
        <f t="shared" si="75"/>
        <v>0.16863905325443795</v>
      </c>
      <c r="J144" s="164">
        <f t="shared" si="72"/>
        <v>0.49810366624525915</v>
      </c>
      <c r="K144" s="162">
        <f t="shared" si="73"/>
        <v>513</v>
      </c>
      <c r="L144" s="163">
        <f t="shared" si="74"/>
        <v>1182</v>
      </c>
      <c r="M144" s="164">
        <f t="shared" si="71"/>
        <v>1.2441145159292153E-3</v>
      </c>
    </row>
    <row r="145" spans="2:13" x14ac:dyDescent="0.25">
      <c r="B145" s="162" t="s">
        <v>128</v>
      </c>
      <c r="C145" s="163">
        <v>802</v>
      </c>
      <c r="D145" s="163">
        <v>954</v>
      </c>
      <c r="E145" s="163">
        <v>1581</v>
      </c>
      <c r="F145" s="163">
        <v>1643</v>
      </c>
      <c r="G145" s="163">
        <v>1954</v>
      </c>
      <c r="H145" s="163">
        <v>1832</v>
      </c>
      <c r="I145" s="165">
        <f t="shared" si="75"/>
        <v>-6.2436028659160647E-2</v>
      </c>
      <c r="J145" s="164">
        <f t="shared" si="72"/>
        <v>0.92033542976939198</v>
      </c>
      <c r="K145" s="162">
        <f t="shared" si="73"/>
        <v>-122</v>
      </c>
      <c r="L145" s="163">
        <f t="shared" si="74"/>
        <v>878</v>
      </c>
      <c r="M145" s="164">
        <f t="shared" si="71"/>
        <v>6.4113018092329746E-4</v>
      </c>
    </row>
    <row r="146" spans="2:13" x14ac:dyDescent="0.25">
      <c r="B146" s="162" t="s">
        <v>131</v>
      </c>
      <c r="C146" s="163">
        <v>4012</v>
      </c>
      <c r="D146" s="163">
        <v>3182</v>
      </c>
      <c r="E146" s="163">
        <v>3280</v>
      </c>
      <c r="F146" s="163">
        <v>742</v>
      </c>
      <c r="G146" s="163">
        <v>1318</v>
      </c>
      <c r="H146" s="163">
        <v>1162</v>
      </c>
      <c r="I146" s="165">
        <f t="shared" si="75"/>
        <v>-0.11836115326251895</v>
      </c>
      <c r="J146" s="164">
        <f t="shared" si="72"/>
        <v>-0.63482086737900689</v>
      </c>
      <c r="K146" s="162">
        <f t="shared" si="73"/>
        <v>-156</v>
      </c>
      <c r="L146" s="163">
        <f t="shared" si="74"/>
        <v>-2020</v>
      </c>
      <c r="M146" s="164">
        <f t="shared" si="71"/>
        <v>4.0665571519261554E-4</v>
      </c>
    </row>
    <row r="147" spans="2:13" x14ac:dyDescent="0.25">
      <c r="B147" s="168" t="s">
        <v>145</v>
      </c>
      <c r="C147" s="169">
        <f t="shared" ref="C147:H147" si="76">C139-SUM(C140:C146)</f>
        <v>19659</v>
      </c>
      <c r="D147" s="169">
        <f t="shared" si="76"/>
        <v>21576</v>
      </c>
      <c r="E147" s="169">
        <f t="shared" si="76"/>
        <v>12242</v>
      </c>
      <c r="F147" s="169">
        <f t="shared" si="76"/>
        <v>36168</v>
      </c>
      <c r="G147" s="169">
        <f t="shared" si="76"/>
        <v>39341</v>
      </c>
      <c r="H147" s="169">
        <f t="shared" si="76"/>
        <v>42447</v>
      </c>
      <c r="I147" s="171">
        <f t="shared" si="75"/>
        <v>7.8950712996619377E-2</v>
      </c>
      <c r="J147" s="170">
        <f t="shared" si="72"/>
        <v>0.96732480533926579</v>
      </c>
      <c r="K147" s="168">
        <f>H147-G147</f>
        <v>3106</v>
      </c>
      <c r="L147" s="169">
        <f t="shared" si="74"/>
        <v>20871</v>
      </c>
      <c r="M147" s="170">
        <f t="shared" si="71"/>
        <v>1.4854832308761575E-2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82088</v>
      </c>
      <c r="D149" s="176">
        <f t="shared" ref="D149:H149" si="77">D150+D153</f>
        <v>84410</v>
      </c>
      <c r="E149" s="176">
        <f t="shared" si="77"/>
        <v>26662</v>
      </c>
      <c r="F149" s="176">
        <f t="shared" si="77"/>
        <v>70195</v>
      </c>
      <c r="G149" s="176">
        <f t="shared" si="77"/>
        <v>73554</v>
      </c>
      <c r="H149" s="176">
        <f t="shared" si="77"/>
        <v>76074</v>
      </c>
      <c r="I149" s="177">
        <f>IFERROR(H149/G149-1,"-")</f>
        <v>3.4260543274329036E-2</v>
      </c>
      <c r="J149" s="177">
        <f>IFERROR(H149/D149-1,"-")</f>
        <v>-9.8756071555502922E-2</v>
      </c>
      <c r="K149" s="176">
        <f>H149-G149</f>
        <v>2520</v>
      </c>
      <c r="L149" s="176">
        <f>H149-D149</f>
        <v>-8336</v>
      </c>
      <c r="M149" s="177">
        <f t="shared" ref="M149:M161" si="78">H149/H$9</f>
        <v>2.6623000755217757E-2</v>
      </c>
    </row>
    <row r="150" spans="2:13" x14ac:dyDescent="0.25">
      <c r="B150" s="157" t="s">
        <v>97</v>
      </c>
      <c r="C150" s="158">
        <v>34951</v>
      </c>
      <c r="D150" s="158">
        <v>38865</v>
      </c>
      <c r="E150" s="158">
        <v>10645</v>
      </c>
      <c r="F150" s="158">
        <v>38100</v>
      </c>
      <c r="G150" s="158">
        <v>39187</v>
      </c>
      <c r="H150" s="158">
        <v>35275</v>
      </c>
      <c r="I150" s="160">
        <f>IFERROR(H150/G150-1,"-")</f>
        <v>-9.982902493173762E-2</v>
      </c>
      <c r="J150" s="159">
        <f t="shared" ref="J150:J161" si="79">IFERROR(H150/D150-1,"-")</f>
        <v>-9.2371027917149129E-2</v>
      </c>
      <c r="K150" s="157">
        <f t="shared" ref="K150:K160" si="80">H150-G150</f>
        <v>-3912</v>
      </c>
      <c r="L150" s="158">
        <f t="shared" ref="L150:L161" si="81">H150-D150</f>
        <v>-3590</v>
      </c>
      <c r="M150" s="159">
        <f t="shared" si="78"/>
        <v>1.2344905639775828E-2</v>
      </c>
    </row>
    <row r="151" spans="2:13" x14ac:dyDescent="0.25">
      <c r="B151" s="162" t="s">
        <v>103</v>
      </c>
      <c r="C151" s="163">
        <v>21367</v>
      </c>
      <c r="D151" s="163">
        <v>24153</v>
      </c>
      <c r="E151" s="163">
        <v>5456</v>
      </c>
      <c r="F151" s="163">
        <v>27347</v>
      </c>
      <c r="G151" s="163">
        <v>28637</v>
      </c>
      <c r="H151" s="163">
        <v>24325</v>
      </c>
      <c r="I151" s="165">
        <f>IFERROR(H151/G151-1,"-")</f>
        <v>-0.15057443167929596</v>
      </c>
      <c r="J151" s="164">
        <f t="shared" si="79"/>
        <v>7.121268579472595E-3</v>
      </c>
      <c r="K151" s="162">
        <f t="shared" si="80"/>
        <v>-4312</v>
      </c>
      <c r="L151" s="163">
        <f t="shared" si="81"/>
        <v>172</v>
      </c>
      <c r="M151" s="164">
        <f t="shared" si="78"/>
        <v>8.5128229535803551E-3</v>
      </c>
    </row>
    <row r="152" spans="2:13" x14ac:dyDescent="0.25">
      <c r="B152" s="162" t="s">
        <v>100</v>
      </c>
      <c r="C152" s="163">
        <v>13584</v>
      </c>
      <c r="D152" s="163">
        <v>14712</v>
      </c>
      <c r="E152" s="163">
        <v>5189</v>
      </c>
      <c r="F152" s="163">
        <v>10753</v>
      </c>
      <c r="G152" s="163">
        <v>10550</v>
      </c>
      <c r="H152" s="163">
        <v>10950</v>
      </c>
      <c r="I152" s="165">
        <f>IFERROR(H152/G152-1,"-")</f>
        <v>3.7914691943127909E-2</v>
      </c>
      <c r="J152" s="164">
        <f t="shared" si="79"/>
        <v>-0.25570962479608483</v>
      </c>
      <c r="K152" s="162">
        <f t="shared" si="80"/>
        <v>400</v>
      </c>
      <c r="L152" s="163">
        <f t="shared" si="81"/>
        <v>-3762</v>
      </c>
      <c r="M152" s="164">
        <f t="shared" si="78"/>
        <v>3.8320826861954734E-3</v>
      </c>
    </row>
    <row r="153" spans="2:13" x14ac:dyDescent="0.25">
      <c r="B153" s="157" t="s">
        <v>107</v>
      </c>
      <c r="C153" s="158">
        <v>47137</v>
      </c>
      <c r="D153" s="158">
        <v>45545</v>
      </c>
      <c r="E153" s="158">
        <v>16017</v>
      </c>
      <c r="F153" s="158">
        <v>32095</v>
      </c>
      <c r="G153" s="158">
        <v>34367</v>
      </c>
      <c r="H153" s="158">
        <v>40799</v>
      </c>
      <c r="I153" s="160">
        <f>IFERROR(H153/G153-1,"-")</f>
        <v>0.18715628364419357</v>
      </c>
      <c r="J153" s="159">
        <f t="shared" si="79"/>
        <v>-0.1042046327807663</v>
      </c>
      <c r="K153" s="157">
        <f t="shared" si="80"/>
        <v>6432</v>
      </c>
      <c r="L153" s="158">
        <f t="shared" si="81"/>
        <v>-4746</v>
      </c>
      <c r="M153" s="159">
        <f t="shared" si="78"/>
        <v>1.4278095115441928E-2</v>
      </c>
    </row>
    <row r="154" spans="2:13" x14ac:dyDescent="0.25">
      <c r="B154" s="162" t="s">
        <v>110</v>
      </c>
      <c r="C154" s="163">
        <v>14921</v>
      </c>
      <c r="D154" s="163">
        <v>14488</v>
      </c>
      <c r="E154" s="163">
        <v>4946</v>
      </c>
      <c r="F154" s="163">
        <v>12175</v>
      </c>
      <c r="G154" s="163">
        <v>11966</v>
      </c>
      <c r="H154" s="163">
        <v>13362</v>
      </c>
      <c r="I154" s="165">
        <f t="shared" ref="I154:I161" si="82">IFERROR(H154/G154-1,"-")</f>
        <v>0.11666388099615577</v>
      </c>
      <c r="J154" s="164">
        <f t="shared" si="79"/>
        <v>-7.7719491993373802E-2</v>
      </c>
      <c r="K154" s="162">
        <f t="shared" si="80"/>
        <v>1396</v>
      </c>
      <c r="L154" s="163">
        <f t="shared" si="81"/>
        <v>-1126</v>
      </c>
      <c r="M154" s="164">
        <f t="shared" si="78"/>
        <v>4.6761907628259285E-3</v>
      </c>
    </row>
    <row r="155" spans="2:13" x14ac:dyDescent="0.25">
      <c r="B155" s="162" t="s">
        <v>113</v>
      </c>
      <c r="C155" s="163">
        <v>13628</v>
      </c>
      <c r="D155" s="163">
        <v>11042</v>
      </c>
      <c r="E155" s="163">
        <v>4000</v>
      </c>
      <c r="F155" s="163">
        <v>6010</v>
      </c>
      <c r="G155" s="163">
        <v>6076</v>
      </c>
      <c r="H155" s="163">
        <v>6092</v>
      </c>
      <c r="I155" s="165">
        <f t="shared" si="82"/>
        <v>2.6333113890717463E-3</v>
      </c>
      <c r="J155" s="164">
        <f t="shared" si="79"/>
        <v>-0.44828835355913788</v>
      </c>
      <c r="K155" s="162">
        <f t="shared" si="80"/>
        <v>16</v>
      </c>
      <c r="L155" s="163">
        <f t="shared" si="81"/>
        <v>-4950</v>
      </c>
      <c r="M155" s="164">
        <f t="shared" si="78"/>
        <v>2.1319678287034542E-3</v>
      </c>
    </row>
    <row r="156" spans="2:13" x14ac:dyDescent="0.25">
      <c r="B156" s="162" t="s">
        <v>116</v>
      </c>
      <c r="C156" s="163">
        <v>7043</v>
      </c>
      <c r="D156" s="163">
        <v>6882</v>
      </c>
      <c r="E156" s="163">
        <v>1900</v>
      </c>
      <c r="F156" s="163">
        <v>3974</v>
      </c>
      <c r="G156" s="163">
        <v>5531</v>
      </c>
      <c r="H156" s="163">
        <v>7026</v>
      </c>
      <c r="I156" s="165">
        <f t="shared" si="82"/>
        <v>0.27029470258542765</v>
      </c>
      <c r="J156" s="164">
        <f t="shared" si="79"/>
        <v>2.0924149956408122E-2</v>
      </c>
      <c r="K156" s="162">
        <f t="shared" si="80"/>
        <v>1495</v>
      </c>
      <c r="L156" s="163">
        <f t="shared" si="81"/>
        <v>144</v>
      </c>
      <c r="M156" s="164">
        <f t="shared" si="78"/>
        <v>2.4588322331698079E-3</v>
      </c>
    </row>
    <row r="157" spans="2:13" x14ac:dyDescent="0.25">
      <c r="B157" s="162" t="s">
        <v>123</v>
      </c>
      <c r="C157" s="163">
        <v>837</v>
      </c>
      <c r="D157" s="163">
        <v>926</v>
      </c>
      <c r="E157" s="163">
        <v>528</v>
      </c>
      <c r="F157" s="163">
        <v>983</v>
      </c>
      <c r="G157" s="163">
        <v>890</v>
      </c>
      <c r="H157" s="163">
        <v>1215</v>
      </c>
      <c r="I157" s="165">
        <f t="shared" si="82"/>
        <v>0.36516853932584259</v>
      </c>
      <c r="J157" s="164">
        <f t="shared" si="79"/>
        <v>0.3120950323974081</v>
      </c>
      <c r="K157" s="162">
        <f t="shared" si="80"/>
        <v>325</v>
      </c>
      <c r="L157" s="163">
        <f t="shared" si="81"/>
        <v>289</v>
      </c>
      <c r="M157" s="164">
        <f t="shared" si="78"/>
        <v>4.2520369531757991E-4</v>
      </c>
    </row>
    <row r="158" spans="2:13" x14ac:dyDescent="0.25">
      <c r="B158" s="162" t="s">
        <v>119</v>
      </c>
      <c r="C158" s="163">
        <v>1432</v>
      </c>
      <c r="D158" s="163">
        <v>2028</v>
      </c>
      <c r="E158" s="163">
        <v>811</v>
      </c>
      <c r="F158" s="163">
        <v>2069</v>
      </c>
      <c r="G158" s="163">
        <v>1803</v>
      </c>
      <c r="H158" s="163">
        <v>2230</v>
      </c>
      <c r="I158" s="165">
        <f t="shared" si="82"/>
        <v>0.23682750970604549</v>
      </c>
      <c r="J158" s="164">
        <f t="shared" si="79"/>
        <v>9.9605522682445713E-2</v>
      </c>
      <c r="K158" s="162">
        <f t="shared" si="80"/>
        <v>427</v>
      </c>
      <c r="L158" s="163">
        <f t="shared" si="81"/>
        <v>202</v>
      </c>
      <c r="M158" s="164">
        <f t="shared" si="78"/>
        <v>7.8041501280510552E-4</v>
      </c>
    </row>
    <row r="159" spans="2:13" x14ac:dyDescent="0.25">
      <c r="B159" s="162" t="s">
        <v>128</v>
      </c>
      <c r="C159" s="163">
        <v>278</v>
      </c>
      <c r="D159" s="163">
        <v>308</v>
      </c>
      <c r="E159" s="163">
        <v>214</v>
      </c>
      <c r="F159" s="163">
        <v>267</v>
      </c>
      <c r="G159" s="163">
        <v>255</v>
      </c>
      <c r="H159" s="163">
        <v>272</v>
      </c>
      <c r="I159" s="165">
        <f t="shared" si="82"/>
        <v>6.6666666666666652E-2</v>
      </c>
      <c r="J159" s="164">
        <f t="shared" si="79"/>
        <v>-0.11688311688311692</v>
      </c>
      <c r="K159" s="162">
        <f t="shared" si="80"/>
        <v>17</v>
      </c>
      <c r="L159" s="163">
        <f t="shared" si="81"/>
        <v>-36</v>
      </c>
      <c r="M159" s="164">
        <f t="shared" si="78"/>
        <v>9.5189633848873859E-5</v>
      </c>
    </row>
    <row r="160" spans="2:13" x14ac:dyDescent="0.25">
      <c r="B160" s="162" t="s">
        <v>131</v>
      </c>
      <c r="C160" s="163">
        <v>764</v>
      </c>
      <c r="D160" s="163">
        <v>566</v>
      </c>
      <c r="E160" s="163">
        <v>277</v>
      </c>
      <c r="F160" s="163">
        <v>398</v>
      </c>
      <c r="G160" s="163">
        <v>517</v>
      </c>
      <c r="H160" s="163">
        <v>389</v>
      </c>
      <c r="I160" s="165">
        <f t="shared" si="82"/>
        <v>-0.24758220502901351</v>
      </c>
      <c r="J160" s="164">
        <f t="shared" si="79"/>
        <v>-0.3127208480565371</v>
      </c>
      <c r="K160" s="162">
        <f t="shared" si="80"/>
        <v>-128</v>
      </c>
      <c r="L160" s="163">
        <f t="shared" si="81"/>
        <v>-177</v>
      </c>
      <c r="M160" s="164">
        <f t="shared" si="78"/>
        <v>1.3613517487945563E-4</v>
      </c>
    </row>
    <row r="161" spans="2:13" x14ac:dyDescent="0.25">
      <c r="B161" s="168" t="s">
        <v>145</v>
      </c>
      <c r="C161" s="169">
        <f t="shared" ref="C161:H161" si="83">C153-SUM(C154:C160)</f>
        <v>8234</v>
      </c>
      <c r="D161" s="169">
        <f t="shared" si="83"/>
        <v>9305</v>
      </c>
      <c r="E161" s="169">
        <f t="shared" si="83"/>
        <v>3341</v>
      </c>
      <c r="F161" s="169">
        <f t="shared" si="83"/>
        <v>6219</v>
      </c>
      <c r="G161" s="169">
        <f t="shared" si="83"/>
        <v>7329</v>
      </c>
      <c r="H161" s="169">
        <f t="shared" si="83"/>
        <v>10213</v>
      </c>
      <c r="I161" s="171">
        <f t="shared" si="82"/>
        <v>0.393505253104107</v>
      </c>
      <c r="J161" s="170">
        <f t="shared" si="79"/>
        <v>9.758194519075758E-2</v>
      </c>
      <c r="K161" s="168">
        <f>H161-G161</f>
        <v>2884</v>
      </c>
      <c r="L161" s="169">
        <f t="shared" si="81"/>
        <v>908</v>
      </c>
      <c r="M161" s="170">
        <f t="shared" si="78"/>
        <v>3.5741607738917231E-3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A3CC0-AE58-40A3-AC2B-1B108A175BFA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45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895603</v>
      </c>
      <c r="D9" s="176">
        <f t="shared" ref="D9:H9" si="0">D10+D13</f>
        <v>872338</v>
      </c>
      <c r="E9" s="176">
        <f t="shared" si="0"/>
        <v>280673</v>
      </c>
      <c r="F9" s="176">
        <f t="shared" si="0"/>
        <v>642714</v>
      </c>
      <c r="G9" s="176">
        <f t="shared" si="0"/>
        <v>727190</v>
      </c>
      <c r="H9" s="176">
        <f t="shared" si="0"/>
        <v>803210</v>
      </c>
      <c r="I9" s="177">
        <f>IFERROR(H9/G9-1,"-")</f>
        <v>0.10453939135576662</v>
      </c>
      <c r="J9" s="177">
        <f>IFERROR(H9/D9-1,"-")</f>
        <v>-7.9244513021328844E-2</v>
      </c>
      <c r="K9" s="176">
        <f>H9-G9</f>
        <v>76020</v>
      </c>
      <c r="L9" s="176">
        <f>H9-D9</f>
        <v>-69128</v>
      </c>
      <c r="M9" s="177">
        <f t="shared" ref="M9:M21" si="1">H9/H$9</f>
        <v>1</v>
      </c>
      <c r="P9" s="154" t="s">
        <v>68</v>
      </c>
      <c r="Q9" s="176">
        <f>Q10+Q13</f>
        <v>406251</v>
      </c>
      <c r="R9" s="176">
        <f t="shared" ref="R9:V9" si="2">R10+R13</f>
        <v>393235</v>
      </c>
      <c r="S9" s="176">
        <f t="shared" si="2"/>
        <v>118793</v>
      </c>
      <c r="T9" s="176">
        <f t="shared" si="2"/>
        <v>328160</v>
      </c>
      <c r="U9" s="176">
        <f t="shared" si="2"/>
        <v>336426</v>
      </c>
      <c r="V9" s="176">
        <f t="shared" si="2"/>
        <v>354571</v>
      </c>
      <c r="W9" s="177">
        <f>IFERROR(V9/U9-1,"-")</f>
        <v>5.3934594829174953E-2</v>
      </c>
      <c r="X9" s="177">
        <f>IFERROR(V9/R9-1,"-")</f>
        <v>-9.8322885806197302E-2</v>
      </c>
      <c r="Y9" s="176">
        <f>V9-U9</f>
        <v>18145</v>
      </c>
      <c r="Z9" s="176">
        <f>V9-R9</f>
        <v>-38664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145311</v>
      </c>
      <c r="D10" s="158">
        <v>138290</v>
      </c>
      <c r="E10" s="158">
        <v>46110</v>
      </c>
      <c r="F10" s="158">
        <v>113853</v>
      </c>
      <c r="G10" s="158">
        <v>115626</v>
      </c>
      <c r="H10" s="158">
        <v>123113</v>
      </c>
      <c r="I10" s="160">
        <f>IFERROR(H10/G10-1,"-")</f>
        <v>6.4751872416238587E-2</v>
      </c>
      <c r="J10" s="159">
        <f t="shared" ref="J10:J21" si="4">IFERROR(H10/D10-1,"-")</f>
        <v>-0.10974763178827107</v>
      </c>
      <c r="K10" s="157">
        <f t="shared" ref="K10:K20" si="5">H10-G10</f>
        <v>7487</v>
      </c>
      <c r="L10" s="158">
        <f t="shared" ref="L10:L21" si="6">H10-D10</f>
        <v>-15177</v>
      </c>
      <c r="M10" s="159">
        <f t="shared" si="1"/>
        <v>0.15327622913061342</v>
      </c>
      <c r="P10" s="157" t="s">
        <v>97</v>
      </c>
      <c r="Q10" s="158">
        <v>39632</v>
      </c>
      <c r="R10" s="158">
        <v>35201</v>
      </c>
      <c r="S10" s="158">
        <v>12512</v>
      </c>
      <c r="T10" s="158">
        <v>31122</v>
      </c>
      <c r="U10" s="158">
        <v>27263</v>
      </c>
      <c r="V10" s="158">
        <v>25009</v>
      </c>
      <c r="W10" s="160">
        <f>IFERROR(V10/U10-1,"-")</f>
        <v>-8.2676154495103238E-2</v>
      </c>
      <c r="X10" s="159">
        <f t="shared" ref="X10:X21" si="7">IFERROR(V10/R10-1,"-")</f>
        <v>-0.28953722905599277</v>
      </c>
      <c r="Y10" s="157">
        <f t="shared" ref="Y10:Y20" si="8">V10-U10</f>
        <v>-2254</v>
      </c>
      <c r="Z10" s="158">
        <f t="shared" ref="Z10:Z21" si="9">V10-R10</f>
        <v>-10192</v>
      </c>
      <c r="AA10" s="159">
        <f t="shared" si="3"/>
        <v>7.05331231262568E-2</v>
      </c>
    </row>
    <row r="11" spans="1:27" x14ac:dyDescent="0.25">
      <c r="A11" s="161" t="s">
        <v>100</v>
      </c>
      <c r="B11" s="162" t="s">
        <v>103</v>
      </c>
      <c r="C11" s="163">
        <v>76308</v>
      </c>
      <c r="D11" s="163">
        <v>76217</v>
      </c>
      <c r="E11" s="163">
        <v>31640</v>
      </c>
      <c r="F11" s="163">
        <v>68404</v>
      </c>
      <c r="G11" s="163">
        <v>65511</v>
      </c>
      <c r="H11" s="163">
        <v>61811</v>
      </c>
      <c r="I11" s="165">
        <f>IFERROR(H11/G11-1,"-")</f>
        <v>-5.6479064584573635E-2</v>
      </c>
      <c r="J11" s="164">
        <f t="shared" si="4"/>
        <v>-0.1890129498668276</v>
      </c>
      <c r="K11" s="162">
        <f t="shared" si="5"/>
        <v>-3700</v>
      </c>
      <c r="L11" s="163">
        <f t="shared" si="6"/>
        <v>-14406</v>
      </c>
      <c r="M11" s="164">
        <f t="shared" si="1"/>
        <v>7.6954968190137071E-2</v>
      </c>
      <c r="P11" s="162" t="s">
        <v>103</v>
      </c>
      <c r="Q11" s="163">
        <v>21640</v>
      </c>
      <c r="R11" s="163">
        <v>25415</v>
      </c>
      <c r="S11" s="163">
        <v>9310</v>
      </c>
      <c r="T11" s="163">
        <v>23754</v>
      </c>
      <c r="U11" s="163">
        <v>17377</v>
      </c>
      <c r="V11" s="163">
        <v>14377</v>
      </c>
      <c r="W11" s="165">
        <f>IFERROR(V11/U11-1,"-")</f>
        <v>-0.17264199804339064</v>
      </c>
      <c r="X11" s="164">
        <f t="shared" si="7"/>
        <v>-0.4343104465866614</v>
      </c>
      <c r="Y11" s="162">
        <f t="shared" si="8"/>
        <v>-3000</v>
      </c>
      <c r="Z11" s="163">
        <f t="shared" si="9"/>
        <v>-11038</v>
      </c>
      <c r="AA11" s="164">
        <f>V11/V$9</f>
        <v>4.0547591314574513E-2</v>
      </c>
    </row>
    <row r="12" spans="1:27" x14ac:dyDescent="0.25">
      <c r="A12" s="1"/>
      <c r="B12" s="162" t="s">
        <v>100</v>
      </c>
      <c r="C12" s="163">
        <v>69003</v>
      </c>
      <c r="D12" s="163">
        <v>62073</v>
      </c>
      <c r="E12" s="163">
        <v>14470</v>
      </c>
      <c r="F12" s="163">
        <v>45449</v>
      </c>
      <c r="G12" s="163">
        <v>50115</v>
      </c>
      <c r="H12" s="163">
        <v>61302</v>
      </c>
      <c r="I12" s="165">
        <f>IFERROR(H12/G12-1,"-")</f>
        <v>0.22322657886860231</v>
      </c>
      <c r="J12" s="164">
        <f t="shared" si="4"/>
        <v>-1.2420859310811494E-2</v>
      </c>
      <c r="K12" s="162">
        <f t="shared" si="5"/>
        <v>11187</v>
      </c>
      <c r="L12" s="163">
        <f t="shared" si="6"/>
        <v>-771</v>
      </c>
      <c r="M12" s="164">
        <f t="shared" si="1"/>
        <v>7.6321260940476338E-2</v>
      </c>
      <c r="P12" s="162" t="s">
        <v>100</v>
      </c>
      <c r="Q12" s="163">
        <v>17992</v>
      </c>
      <c r="R12" s="163">
        <v>9786</v>
      </c>
      <c r="S12" s="163">
        <v>3202</v>
      </c>
      <c r="T12" s="163">
        <v>7368</v>
      </c>
      <c r="U12" s="163">
        <v>9886</v>
      </c>
      <c r="V12" s="163">
        <v>10632</v>
      </c>
      <c r="W12" s="165">
        <f>IFERROR(V12/U12-1,"-")</f>
        <v>7.5460246813675802E-2</v>
      </c>
      <c r="X12" s="164">
        <f t="shared" si="7"/>
        <v>8.6450030656039178E-2</v>
      </c>
      <c r="Y12" s="162">
        <f t="shared" si="8"/>
        <v>746</v>
      </c>
      <c r="Z12" s="163">
        <f t="shared" si="9"/>
        <v>846</v>
      </c>
      <c r="AA12" s="164">
        <f t="shared" si="3"/>
        <v>2.9985531811682287E-2</v>
      </c>
    </row>
    <row r="13" spans="1:27" s="56" customFormat="1" x14ac:dyDescent="0.25">
      <c r="B13" s="157" t="s">
        <v>107</v>
      </c>
      <c r="C13" s="158">
        <v>750292</v>
      </c>
      <c r="D13" s="158">
        <v>734048</v>
      </c>
      <c r="E13" s="158">
        <v>234563</v>
      </c>
      <c r="F13" s="158">
        <v>528861</v>
      </c>
      <c r="G13" s="158">
        <v>611564</v>
      </c>
      <c r="H13" s="158">
        <v>680097</v>
      </c>
      <c r="I13" s="160">
        <f>IFERROR(H13/G13-1,"-")</f>
        <v>0.1120618610644184</v>
      </c>
      <c r="J13" s="159">
        <f t="shared" si="4"/>
        <v>-7.3497918392257722E-2</v>
      </c>
      <c r="K13" s="157">
        <f t="shared" si="5"/>
        <v>68533</v>
      </c>
      <c r="L13" s="158">
        <f t="shared" si="6"/>
        <v>-53951</v>
      </c>
      <c r="M13" s="159">
        <f t="shared" si="1"/>
        <v>0.84672377086938655</v>
      </c>
      <c r="P13" s="157" t="s">
        <v>107</v>
      </c>
      <c r="Q13" s="158">
        <v>366619</v>
      </c>
      <c r="R13" s="158">
        <v>358034</v>
      </c>
      <c r="S13" s="158">
        <v>106281</v>
      </c>
      <c r="T13" s="158">
        <v>297038</v>
      </c>
      <c r="U13" s="158">
        <v>309163</v>
      </c>
      <c r="V13" s="158">
        <v>329562</v>
      </c>
      <c r="W13" s="160">
        <f>IFERROR(V13/U13-1,"-")</f>
        <v>6.5981375520356655E-2</v>
      </c>
      <c r="X13" s="159">
        <f t="shared" si="7"/>
        <v>-7.9523173776792189E-2</v>
      </c>
      <c r="Y13" s="157">
        <f t="shared" si="8"/>
        <v>20399</v>
      </c>
      <c r="Z13" s="158">
        <f t="shared" si="9"/>
        <v>-28472</v>
      </c>
      <c r="AA13" s="159">
        <f t="shared" si="3"/>
        <v>0.92946687687374319</v>
      </c>
    </row>
    <row r="14" spans="1:27" s="56" customFormat="1" x14ac:dyDescent="0.25">
      <c r="B14" s="162" t="s">
        <v>110</v>
      </c>
      <c r="C14" s="163">
        <v>398162</v>
      </c>
      <c r="D14" s="163">
        <v>400000</v>
      </c>
      <c r="E14" s="163">
        <v>98011</v>
      </c>
      <c r="F14" s="163">
        <v>253280</v>
      </c>
      <c r="G14" s="163">
        <v>312074</v>
      </c>
      <c r="H14" s="163">
        <v>364395</v>
      </c>
      <c r="I14" s="165">
        <f t="shared" ref="I14:I21" si="10">IFERROR(H14/G14-1,"-")</f>
        <v>0.16765574831610452</v>
      </c>
      <c r="J14" s="164">
        <f t="shared" si="4"/>
        <v>-8.901250000000005E-2</v>
      </c>
      <c r="K14" s="162">
        <f t="shared" si="5"/>
        <v>52321</v>
      </c>
      <c r="L14" s="163">
        <f t="shared" si="6"/>
        <v>-35605</v>
      </c>
      <c r="M14" s="164">
        <f t="shared" si="1"/>
        <v>0.45367338554051867</v>
      </c>
      <c r="P14" s="162" t="s">
        <v>110</v>
      </c>
      <c r="Q14" s="163">
        <v>199201</v>
      </c>
      <c r="R14" s="163">
        <v>203539</v>
      </c>
      <c r="S14" s="163">
        <v>42845</v>
      </c>
      <c r="T14" s="163">
        <v>153588</v>
      </c>
      <c r="U14" s="163">
        <v>171467</v>
      </c>
      <c r="V14" s="163">
        <v>184948</v>
      </c>
      <c r="W14" s="165">
        <f t="shared" ref="W14:W21" si="11">IFERROR(V14/U14-1,"-")</f>
        <v>7.8621542337592665E-2</v>
      </c>
      <c r="X14" s="164">
        <f t="shared" si="7"/>
        <v>-9.1338760630640836E-2</v>
      </c>
      <c r="Y14" s="162">
        <f t="shared" si="8"/>
        <v>13481</v>
      </c>
      <c r="Z14" s="163">
        <f t="shared" si="9"/>
        <v>-18591</v>
      </c>
      <c r="AA14" s="164">
        <f t="shared" si="3"/>
        <v>0.52161062241412859</v>
      </c>
    </row>
    <row r="15" spans="1:27" x14ac:dyDescent="0.25">
      <c r="A15" s="1"/>
      <c r="B15" s="162" t="s">
        <v>113</v>
      </c>
      <c r="C15" s="163">
        <v>62210</v>
      </c>
      <c r="D15" s="163">
        <v>49859</v>
      </c>
      <c r="E15" s="163">
        <v>18251</v>
      </c>
      <c r="F15" s="163">
        <v>29582</v>
      </c>
      <c r="G15" s="163">
        <v>31388</v>
      </c>
      <c r="H15" s="163">
        <v>35270</v>
      </c>
      <c r="I15" s="165">
        <f t="shared" si="10"/>
        <v>0.1236778386644577</v>
      </c>
      <c r="J15" s="164">
        <f t="shared" si="4"/>
        <v>-0.29260514651316716</v>
      </c>
      <c r="K15" s="162">
        <f t="shared" si="5"/>
        <v>3882</v>
      </c>
      <c r="L15" s="163">
        <f t="shared" si="6"/>
        <v>-14589</v>
      </c>
      <c r="M15" s="164">
        <f t="shared" si="1"/>
        <v>4.3911305885135893E-2</v>
      </c>
      <c r="P15" s="162" t="s">
        <v>113</v>
      </c>
      <c r="Q15" s="163">
        <v>14356</v>
      </c>
      <c r="R15" s="163">
        <v>9698</v>
      </c>
      <c r="S15" s="163">
        <v>3661</v>
      </c>
      <c r="T15" s="163">
        <v>7324</v>
      </c>
      <c r="U15" s="163">
        <v>7117</v>
      </c>
      <c r="V15" s="163">
        <v>7957</v>
      </c>
      <c r="W15" s="165">
        <f t="shared" si="11"/>
        <v>0.11802725867640862</v>
      </c>
      <c r="X15" s="164">
        <f t="shared" si="7"/>
        <v>-0.17952155083522381</v>
      </c>
      <c r="Y15" s="162">
        <f t="shared" si="8"/>
        <v>840</v>
      </c>
      <c r="Z15" s="163">
        <f t="shared" si="9"/>
        <v>-1741</v>
      </c>
      <c r="AA15" s="164">
        <f t="shared" si="3"/>
        <v>2.2441203595330694E-2</v>
      </c>
    </row>
    <row r="16" spans="1:27" x14ac:dyDescent="0.25">
      <c r="A16" s="1"/>
      <c r="B16" s="162" t="s">
        <v>116</v>
      </c>
      <c r="C16" s="163">
        <v>21659</v>
      </c>
      <c r="D16" s="163">
        <v>19507</v>
      </c>
      <c r="E16" s="163">
        <v>6761</v>
      </c>
      <c r="F16" s="163">
        <v>20337</v>
      </c>
      <c r="G16" s="163">
        <v>25863</v>
      </c>
      <c r="H16" s="163">
        <v>26646</v>
      </c>
      <c r="I16" s="165">
        <f t="shared" si="10"/>
        <v>3.0274910103236241E-2</v>
      </c>
      <c r="J16" s="164">
        <f t="shared" si="4"/>
        <v>0.36597118982929211</v>
      </c>
      <c r="K16" s="162">
        <f t="shared" si="5"/>
        <v>783</v>
      </c>
      <c r="L16" s="163">
        <f t="shared" si="6"/>
        <v>7139</v>
      </c>
      <c r="M16" s="164">
        <f t="shared" si="1"/>
        <v>3.317438776907658E-2</v>
      </c>
      <c r="P16" s="162" t="s">
        <v>116</v>
      </c>
      <c r="Q16" s="163">
        <v>6223</v>
      </c>
      <c r="R16" s="163">
        <v>5659</v>
      </c>
      <c r="S16" s="163">
        <v>2117</v>
      </c>
      <c r="T16" s="163">
        <v>6464</v>
      </c>
      <c r="U16" s="163">
        <v>6337</v>
      </c>
      <c r="V16" s="163">
        <v>6697</v>
      </c>
      <c r="W16" s="165">
        <f t="shared" si="11"/>
        <v>5.6809215717216421E-2</v>
      </c>
      <c r="X16" s="164">
        <f t="shared" si="7"/>
        <v>0.18342463332744297</v>
      </c>
      <c r="Y16" s="162">
        <f t="shared" si="8"/>
        <v>360</v>
      </c>
      <c r="Z16" s="163">
        <f t="shared" si="9"/>
        <v>1038</v>
      </c>
      <c r="AA16" s="164">
        <f t="shared" si="3"/>
        <v>1.8887613482208077E-2</v>
      </c>
    </row>
    <row r="17" spans="1:27" x14ac:dyDescent="0.25">
      <c r="A17" s="1"/>
      <c r="B17" s="162" t="s">
        <v>123</v>
      </c>
      <c r="C17" s="163">
        <v>32879</v>
      </c>
      <c r="D17" s="163">
        <v>32939</v>
      </c>
      <c r="E17" s="163">
        <v>10585</v>
      </c>
      <c r="F17" s="163">
        <v>33188</v>
      </c>
      <c r="G17" s="163">
        <v>31318</v>
      </c>
      <c r="H17" s="163">
        <v>31464</v>
      </c>
      <c r="I17" s="165">
        <f t="shared" si="10"/>
        <v>4.6618558017752498E-3</v>
      </c>
      <c r="J17" s="164">
        <f t="shared" si="4"/>
        <v>-4.4779744375967656E-2</v>
      </c>
      <c r="K17" s="162">
        <f t="shared" si="5"/>
        <v>146</v>
      </c>
      <c r="L17" s="163">
        <f t="shared" si="6"/>
        <v>-1475</v>
      </c>
      <c r="M17" s="164">
        <f t="shared" si="1"/>
        <v>3.9172819063507676E-2</v>
      </c>
      <c r="P17" s="162" t="s">
        <v>123</v>
      </c>
      <c r="Q17" s="163">
        <v>19608</v>
      </c>
      <c r="R17" s="163">
        <v>19049</v>
      </c>
      <c r="S17" s="163">
        <v>5858</v>
      </c>
      <c r="T17" s="163">
        <v>18993</v>
      </c>
      <c r="U17" s="163">
        <v>16857</v>
      </c>
      <c r="V17" s="163">
        <v>17554</v>
      </c>
      <c r="W17" s="165">
        <f t="shared" si="11"/>
        <v>4.134780803227156E-2</v>
      </c>
      <c r="X17" s="164">
        <f t="shared" si="7"/>
        <v>-7.8481810068769975E-2</v>
      </c>
      <c r="Y17" s="162">
        <f t="shared" si="8"/>
        <v>697</v>
      </c>
      <c r="Z17" s="163">
        <f t="shared" si="9"/>
        <v>-1495</v>
      </c>
      <c r="AA17" s="164">
        <f t="shared" si="3"/>
        <v>4.9507714956947974E-2</v>
      </c>
    </row>
    <row r="18" spans="1:27" x14ac:dyDescent="0.25">
      <c r="A18" s="1"/>
      <c r="B18" s="162" t="s">
        <v>119</v>
      </c>
      <c r="C18" s="163">
        <v>10791</v>
      </c>
      <c r="D18" s="163">
        <v>9858</v>
      </c>
      <c r="E18" s="163">
        <v>4545</v>
      </c>
      <c r="F18" s="163">
        <v>9935</v>
      </c>
      <c r="G18" s="163">
        <v>10471</v>
      </c>
      <c r="H18" s="163">
        <v>11244</v>
      </c>
      <c r="I18" s="165">
        <f t="shared" si="10"/>
        <v>7.3822939547321109E-2</v>
      </c>
      <c r="J18" s="164">
        <f t="shared" si="4"/>
        <v>0.1405964698721851</v>
      </c>
      <c r="K18" s="162">
        <f t="shared" si="5"/>
        <v>773</v>
      </c>
      <c r="L18" s="163">
        <f t="shared" si="6"/>
        <v>1386</v>
      </c>
      <c r="M18" s="164">
        <f t="shared" si="1"/>
        <v>1.399882969584542E-2</v>
      </c>
      <c r="P18" s="162" t="s">
        <v>119</v>
      </c>
      <c r="Q18" s="163">
        <v>6360</v>
      </c>
      <c r="R18" s="163">
        <v>5027</v>
      </c>
      <c r="S18" s="163">
        <v>1884</v>
      </c>
      <c r="T18" s="163">
        <v>4917</v>
      </c>
      <c r="U18" s="163">
        <v>5182</v>
      </c>
      <c r="V18" s="163">
        <v>5854</v>
      </c>
      <c r="W18" s="165">
        <f t="shared" si="11"/>
        <v>0.12967966036279432</v>
      </c>
      <c r="X18" s="164">
        <f t="shared" si="7"/>
        <v>0.16451163715933959</v>
      </c>
      <c r="Y18" s="162">
        <f t="shared" si="8"/>
        <v>672</v>
      </c>
      <c r="Z18" s="163">
        <f t="shared" si="9"/>
        <v>827</v>
      </c>
      <c r="AA18" s="164">
        <f t="shared" si="3"/>
        <v>1.651009247795223E-2</v>
      </c>
    </row>
    <row r="19" spans="1:27" x14ac:dyDescent="0.25">
      <c r="A19" s="161" t="s">
        <v>144</v>
      </c>
      <c r="B19" s="162" t="s">
        <v>128</v>
      </c>
      <c r="C19" s="163">
        <v>16767</v>
      </c>
      <c r="D19" s="163">
        <v>19111</v>
      </c>
      <c r="E19" s="163">
        <v>10392</v>
      </c>
      <c r="F19" s="163">
        <v>12767</v>
      </c>
      <c r="G19" s="163">
        <v>15171</v>
      </c>
      <c r="H19" s="163">
        <v>13678</v>
      </c>
      <c r="I19" s="165">
        <f t="shared" si="10"/>
        <v>-9.8411442884450584E-2</v>
      </c>
      <c r="J19" s="164">
        <f t="shared" si="4"/>
        <v>-0.2842865365496311</v>
      </c>
      <c r="K19" s="162">
        <f t="shared" si="5"/>
        <v>-1493</v>
      </c>
      <c r="L19" s="163">
        <f t="shared" si="6"/>
        <v>-5433</v>
      </c>
      <c r="M19" s="164">
        <f t="shared" si="1"/>
        <v>1.702917045355511E-2</v>
      </c>
      <c r="P19" s="162" t="s">
        <v>128</v>
      </c>
      <c r="Q19" s="163">
        <v>11391</v>
      </c>
      <c r="R19" s="163">
        <v>12503</v>
      </c>
      <c r="S19" s="163">
        <v>6277</v>
      </c>
      <c r="T19" s="163">
        <v>8573</v>
      </c>
      <c r="U19" s="163">
        <v>9088</v>
      </c>
      <c r="V19" s="163">
        <v>8722</v>
      </c>
      <c r="W19" s="165">
        <f t="shared" si="11"/>
        <v>-4.0272887323943629E-2</v>
      </c>
      <c r="X19" s="164">
        <f t="shared" si="7"/>
        <v>-0.30240742221866757</v>
      </c>
      <c r="Y19" s="162">
        <f t="shared" si="8"/>
        <v>-366</v>
      </c>
      <c r="Z19" s="163">
        <f t="shared" si="9"/>
        <v>-3781</v>
      </c>
      <c r="AA19" s="164">
        <f t="shared" si="3"/>
        <v>2.4598740449726569E-2</v>
      </c>
    </row>
    <row r="20" spans="1:27" x14ac:dyDescent="0.25">
      <c r="A20" s="167" t="s">
        <v>145</v>
      </c>
      <c r="B20" s="162" t="s">
        <v>131</v>
      </c>
      <c r="C20" s="163">
        <v>30981</v>
      </c>
      <c r="D20" s="163">
        <v>26573</v>
      </c>
      <c r="E20" s="163">
        <v>16035</v>
      </c>
      <c r="F20" s="163">
        <v>10877</v>
      </c>
      <c r="G20" s="163">
        <v>14581</v>
      </c>
      <c r="H20" s="163">
        <v>16819</v>
      </c>
      <c r="I20" s="165">
        <f t="shared" si="10"/>
        <v>0.15348741512927777</v>
      </c>
      <c r="J20" s="164">
        <f t="shared" si="4"/>
        <v>-0.36706431340082035</v>
      </c>
      <c r="K20" s="162">
        <f t="shared" si="5"/>
        <v>2238</v>
      </c>
      <c r="L20" s="163">
        <f t="shared" si="6"/>
        <v>-9754</v>
      </c>
      <c r="M20" s="164">
        <f t="shared" si="1"/>
        <v>2.0939729336039142E-2</v>
      </c>
      <c r="P20" s="162" t="s">
        <v>131</v>
      </c>
      <c r="Q20" s="163">
        <v>20459</v>
      </c>
      <c r="R20" s="163">
        <v>18132</v>
      </c>
      <c r="S20" s="163">
        <v>10641</v>
      </c>
      <c r="T20" s="163">
        <v>7746</v>
      </c>
      <c r="U20" s="163">
        <v>8820</v>
      </c>
      <c r="V20" s="163">
        <v>9556</v>
      </c>
      <c r="W20" s="165">
        <f t="shared" si="11"/>
        <v>8.3446712018140579E-2</v>
      </c>
      <c r="X20" s="164">
        <f t="shared" si="7"/>
        <v>-0.47297595411427307</v>
      </c>
      <c r="Y20" s="162">
        <f t="shared" si="8"/>
        <v>736</v>
      </c>
      <c r="Z20" s="163">
        <f t="shared" si="9"/>
        <v>-8576</v>
      </c>
      <c r="AA20" s="164">
        <f t="shared" si="3"/>
        <v>2.6950878667460113E-2</v>
      </c>
    </row>
    <row r="21" spans="1:27" x14ac:dyDescent="0.25">
      <c r="B21" s="168" t="s">
        <v>145</v>
      </c>
      <c r="C21" s="169">
        <f t="shared" ref="C21:H21" si="12">C13-SUM(C14:C20)</f>
        <v>176843</v>
      </c>
      <c r="D21" s="169">
        <f t="shared" si="12"/>
        <v>176201</v>
      </c>
      <c r="E21" s="169">
        <f t="shared" si="12"/>
        <v>69983</v>
      </c>
      <c r="F21" s="169">
        <f t="shared" si="12"/>
        <v>158895</v>
      </c>
      <c r="G21" s="169">
        <f t="shared" si="12"/>
        <v>170698</v>
      </c>
      <c r="H21" s="169">
        <f t="shared" si="12"/>
        <v>180581</v>
      </c>
      <c r="I21" s="171">
        <f t="shared" si="10"/>
        <v>5.7897573492366572E-2</v>
      </c>
      <c r="J21" s="170">
        <f t="shared" si="4"/>
        <v>2.4857974699349139E-2</v>
      </c>
      <c r="K21" s="168">
        <f>H21-G21</f>
        <v>9883</v>
      </c>
      <c r="L21" s="169">
        <f t="shared" si="6"/>
        <v>4380</v>
      </c>
      <c r="M21" s="170">
        <f t="shared" si="1"/>
        <v>0.22482414312570809</v>
      </c>
      <c r="P21" s="168" t="s">
        <v>145</v>
      </c>
      <c r="Q21" s="169">
        <f t="shared" ref="Q21:V21" si="13">Q13-SUM(Q14:Q20)</f>
        <v>89021</v>
      </c>
      <c r="R21" s="169">
        <f t="shared" si="13"/>
        <v>84427</v>
      </c>
      <c r="S21" s="169">
        <f t="shared" si="13"/>
        <v>32998</v>
      </c>
      <c r="T21" s="169">
        <f t="shared" si="13"/>
        <v>89433</v>
      </c>
      <c r="U21" s="169">
        <f t="shared" si="13"/>
        <v>84295</v>
      </c>
      <c r="V21" s="169">
        <f t="shared" si="13"/>
        <v>88274</v>
      </c>
      <c r="W21" s="171">
        <f t="shared" si="11"/>
        <v>4.7203274215552593E-2</v>
      </c>
      <c r="X21" s="170">
        <f t="shared" si="7"/>
        <v>4.5565991922015492E-2</v>
      </c>
      <c r="Y21" s="168">
        <f>V21-U21</f>
        <v>3979</v>
      </c>
      <c r="Z21" s="169">
        <f t="shared" si="9"/>
        <v>3847</v>
      </c>
      <c r="AA21" s="170">
        <f t="shared" si="3"/>
        <v>0.24896001082998892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252006</v>
      </c>
      <c r="D23" s="176">
        <f t="shared" ref="D23:H23" si="14">D24+D27</f>
        <v>274854</v>
      </c>
      <c r="E23" s="176">
        <f t="shared" si="14"/>
        <v>73233</v>
      </c>
      <c r="F23" s="176">
        <f t="shared" si="14"/>
        <v>167376</v>
      </c>
      <c r="G23" s="176">
        <f t="shared" si="14"/>
        <v>227273</v>
      </c>
      <c r="H23" s="176">
        <f t="shared" si="14"/>
        <v>241981</v>
      </c>
      <c r="I23" s="177">
        <f>IFERROR(H23/G23-1,"-")</f>
        <v>6.4715122341853171E-2</v>
      </c>
      <c r="J23" s="177">
        <f>IFERROR(H23/D23-1,"-")</f>
        <v>-0.119601679437083</v>
      </c>
      <c r="K23" s="176">
        <f>H23-G23</f>
        <v>14708</v>
      </c>
      <c r="L23" s="176">
        <f>H23-D23</f>
        <v>-32873</v>
      </c>
      <c r="M23" s="177">
        <f t="shared" ref="M23:M35" si="15">H23/H$9</f>
        <v>0.30126741449932148</v>
      </c>
    </row>
    <row r="24" spans="1:27" x14ac:dyDescent="0.25">
      <c r="B24" s="157" t="s">
        <v>97</v>
      </c>
      <c r="C24" s="158">
        <v>20516</v>
      </c>
      <c r="D24" s="158">
        <v>30687</v>
      </c>
      <c r="E24" s="158">
        <v>9174</v>
      </c>
      <c r="F24" s="158">
        <v>24852</v>
      </c>
      <c r="G24" s="158">
        <v>29030</v>
      </c>
      <c r="H24" s="158">
        <v>24469</v>
      </c>
      <c r="I24" s="160">
        <f>IFERROR(H24/G24-1,"-")</f>
        <v>-0.15711333103685843</v>
      </c>
      <c r="J24" s="159">
        <f t="shared" ref="J24:J35" si="16">IFERROR(H24/D24-1,"-")</f>
        <v>-0.20262651937302445</v>
      </c>
      <c r="K24" s="157">
        <f t="shared" ref="K24:K34" si="17">H24-G24</f>
        <v>-4561</v>
      </c>
      <c r="L24" s="158">
        <f t="shared" ref="L24:L35" si="18">H24-D24</f>
        <v>-6218</v>
      </c>
      <c r="M24" s="159">
        <f t="shared" si="15"/>
        <v>3.0464013147246671E-2</v>
      </c>
    </row>
    <row r="25" spans="1:27" x14ac:dyDescent="0.25">
      <c r="B25" s="162" t="s">
        <v>103</v>
      </c>
      <c r="C25" s="163">
        <v>13457</v>
      </c>
      <c r="D25" s="163">
        <v>21743</v>
      </c>
      <c r="E25" s="163">
        <v>7768</v>
      </c>
      <c r="F25" s="163">
        <v>13777</v>
      </c>
      <c r="G25" s="163">
        <v>15572</v>
      </c>
      <c r="H25" s="163">
        <v>12569</v>
      </c>
      <c r="I25" s="165">
        <f>IFERROR(H25/G25-1,"-")</f>
        <v>-0.1928461340868225</v>
      </c>
      <c r="J25" s="164">
        <f t="shared" si="16"/>
        <v>-0.42192889665639521</v>
      </c>
      <c r="K25" s="162">
        <f t="shared" si="17"/>
        <v>-3003</v>
      </c>
      <c r="L25" s="163">
        <f t="shared" si="18"/>
        <v>-9174</v>
      </c>
      <c r="M25" s="164">
        <f t="shared" si="15"/>
        <v>1.5648460552034959E-2</v>
      </c>
    </row>
    <row r="26" spans="1:27" x14ac:dyDescent="0.25">
      <c r="B26" s="162" t="s">
        <v>100</v>
      </c>
      <c r="C26" s="163">
        <v>7059</v>
      </c>
      <c r="D26" s="163">
        <v>8944</v>
      </c>
      <c r="E26" s="163">
        <v>1406</v>
      </c>
      <c r="F26" s="163">
        <v>11075</v>
      </c>
      <c r="G26" s="163">
        <v>13458</v>
      </c>
      <c r="H26" s="163">
        <v>11900</v>
      </c>
      <c r="I26" s="165">
        <f>IFERROR(H26/G26-1,"-")</f>
        <v>-0.11576757319066722</v>
      </c>
      <c r="J26" s="164">
        <f t="shared" si="16"/>
        <v>0.3305008944543828</v>
      </c>
      <c r="K26" s="162">
        <f t="shared" si="17"/>
        <v>-1558</v>
      </c>
      <c r="L26" s="163">
        <f t="shared" si="18"/>
        <v>2956</v>
      </c>
      <c r="M26" s="164">
        <f t="shared" si="15"/>
        <v>1.4815552595211712E-2</v>
      </c>
    </row>
    <row r="27" spans="1:27" x14ac:dyDescent="0.25">
      <c r="B27" s="157" t="s">
        <v>107</v>
      </c>
      <c r="C27" s="158">
        <v>231490</v>
      </c>
      <c r="D27" s="158">
        <v>244167</v>
      </c>
      <c r="E27" s="158">
        <v>64059</v>
      </c>
      <c r="F27" s="158">
        <v>142524</v>
      </c>
      <c r="G27" s="158">
        <v>198243</v>
      </c>
      <c r="H27" s="158">
        <v>217512</v>
      </c>
      <c r="I27" s="160">
        <f>IFERROR(H27/G27-1,"-")</f>
        <v>9.7198892268579362E-2</v>
      </c>
      <c r="J27" s="159">
        <f t="shared" si="16"/>
        <v>-0.10916708646131545</v>
      </c>
      <c r="K27" s="157">
        <f t="shared" si="17"/>
        <v>19269</v>
      </c>
      <c r="L27" s="158">
        <f t="shared" si="18"/>
        <v>-26655</v>
      </c>
      <c r="M27" s="159">
        <f t="shared" si="15"/>
        <v>0.27080340135207481</v>
      </c>
    </row>
    <row r="28" spans="1:27" x14ac:dyDescent="0.25">
      <c r="B28" s="162" t="s">
        <v>110</v>
      </c>
      <c r="C28" s="163">
        <v>139916</v>
      </c>
      <c r="D28" s="163">
        <v>150706</v>
      </c>
      <c r="E28" s="163">
        <v>33816</v>
      </c>
      <c r="F28" s="163">
        <v>73399</v>
      </c>
      <c r="G28" s="163">
        <v>110988</v>
      </c>
      <c r="H28" s="163">
        <v>128936</v>
      </c>
      <c r="I28" s="165">
        <f t="shared" ref="I28:I35" si="19">IFERROR(H28/G28-1,"-")</f>
        <v>0.16171117598298923</v>
      </c>
      <c r="J28" s="164">
        <f t="shared" si="16"/>
        <v>-0.14445343914641751</v>
      </c>
      <c r="K28" s="162">
        <f t="shared" si="17"/>
        <v>17948</v>
      </c>
      <c r="L28" s="163">
        <f t="shared" si="18"/>
        <v>-21770</v>
      </c>
      <c r="M28" s="164">
        <f t="shared" si="15"/>
        <v>0.16052588986690902</v>
      </c>
    </row>
    <row r="29" spans="1:27" x14ac:dyDescent="0.25">
      <c r="B29" s="162" t="s">
        <v>113</v>
      </c>
      <c r="C29" s="163">
        <v>21675</v>
      </c>
      <c r="D29" s="163">
        <v>19342</v>
      </c>
      <c r="E29" s="163">
        <v>5923</v>
      </c>
      <c r="F29" s="163">
        <v>8808</v>
      </c>
      <c r="G29" s="163">
        <v>9895</v>
      </c>
      <c r="H29" s="163">
        <v>10675</v>
      </c>
      <c r="I29" s="165">
        <f t="shared" si="19"/>
        <v>7.8827690752905522E-2</v>
      </c>
      <c r="J29" s="164">
        <f t="shared" si="16"/>
        <v>-0.44809223451556202</v>
      </c>
      <c r="K29" s="162">
        <f t="shared" si="17"/>
        <v>780</v>
      </c>
      <c r="L29" s="163">
        <f t="shared" si="18"/>
        <v>-8667</v>
      </c>
      <c r="M29" s="164">
        <f t="shared" si="15"/>
        <v>1.3290422180998742E-2</v>
      </c>
    </row>
    <row r="30" spans="1:27" x14ac:dyDescent="0.25">
      <c r="B30" s="162" t="s">
        <v>116</v>
      </c>
      <c r="C30" s="163">
        <v>3854</v>
      </c>
      <c r="D30" s="163">
        <v>6269</v>
      </c>
      <c r="E30" s="163">
        <v>2158</v>
      </c>
      <c r="F30" s="163">
        <v>6805</v>
      </c>
      <c r="G30" s="163">
        <v>11309</v>
      </c>
      <c r="H30" s="163">
        <v>11521</v>
      </c>
      <c r="I30" s="165">
        <f t="shared" si="19"/>
        <v>1.8746131399770105E-2</v>
      </c>
      <c r="J30" s="164">
        <f t="shared" si="16"/>
        <v>0.83777316956452386</v>
      </c>
      <c r="K30" s="162">
        <f t="shared" si="17"/>
        <v>212</v>
      </c>
      <c r="L30" s="163">
        <f t="shared" si="18"/>
        <v>5252</v>
      </c>
      <c r="M30" s="164">
        <f t="shared" si="15"/>
        <v>1.4343695920120516E-2</v>
      </c>
    </row>
    <row r="31" spans="1:27" x14ac:dyDescent="0.25">
      <c r="B31" s="162" t="s">
        <v>123</v>
      </c>
      <c r="C31" s="163">
        <v>8503</v>
      </c>
      <c r="D31" s="163">
        <v>9304</v>
      </c>
      <c r="E31" s="163">
        <v>2522</v>
      </c>
      <c r="F31" s="163">
        <v>8425</v>
      </c>
      <c r="G31" s="163">
        <v>9240</v>
      </c>
      <c r="H31" s="163">
        <v>7186</v>
      </c>
      <c r="I31" s="165">
        <f t="shared" si="19"/>
        <v>-0.22229437229437232</v>
      </c>
      <c r="J31" s="164">
        <f t="shared" si="16"/>
        <v>-0.22764402407566642</v>
      </c>
      <c r="K31" s="162">
        <f t="shared" si="17"/>
        <v>-2054</v>
      </c>
      <c r="L31" s="163">
        <f t="shared" si="18"/>
        <v>-2118</v>
      </c>
      <c r="M31" s="164">
        <f t="shared" si="15"/>
        <v>8.9466017604362489E-3</v>
      </c>
    </row>
    <row r="32" spans="1:27" x14ac:dyDescent="0.25">
      <c r="B32" s="162" t="s">
        <v>119</v>
      </c>
      <c r="C32" s="163">
        <v>2983</v>
      </c>
      <c r="D32" s="163">
        <v>3450</v>
      </c>
      <c r="E32" s="163">
        <v>1390</v>
      </c>
      <c r="F32" s="163">
        <v>3371</v>
      </c>
      <c r="G32" s="163">
        <v>3584</v>
      </c>
      <c r="H32" s="163">
        <v>3566</v>
      </c>
      <c r="I32" s="165">
        <f t="shared" si="19"/>
        <v>-5.0223214285713969E-3</v>
      </c>
      <c r="J32" s="164">
        <f t="shared" si="16"/>
        <v>3.3623188405797144E-2</v>
      </c>
      <c r="K32" s="162">
        <f t="shared" si="17"/>
        <v>-18</v>
      </c>
      <c r="L32" s="163">
        <f t="shared" si="18"/>
        <v>116</v>
      </c>
      <c r="M32" s="164">
        <f t="shared" si="15"/>
        <v>4.4396857608844514E-3</v>
      </c>
    </row>
    <row r="33" spans="2:13" x14ac:dyDescent="0.25">
      <c r="B33" s="162" t="s">
        <v>128</v>
      </c>
      <c r="C33" s="163">
        <v>2386</v>
      </c>
      <c r="D33" s="163">
        <v>2894</v>
      </c>
      <c r="E33" s="163">
        <v>1994</v>
      </c>
      <c r="F33" s="163">
        <v>1597</v>
      </c>
      <c r="G33" s="163">
        <v>2466</v>
      </c>
      <c r="H33" s="163">
        <v>1894</v>
      </c>
      <c r="I33" s="165">
        <f t="shared" si="19"/>
        <v>-0.2319545823195458</v>
      </c>
      <c r="J33" s="164">
        <f t="shared" si="16"/>
        <v>-0.3455425017277125</v>
      </c>
      <c r="K33" s="162">
        <f t="shared" si="17"/>
        <v>-572</v>
      </c>
      <c r="L33" s="163">
        <f t="shared" si="18"/>
        <v>-1000</v>
      </c>
      <c r="M33" s="164">
        <f t="shared" si="15"/>
        <v>2.3580383710362172E-3</v>
      </c>
    </row>
    <row r="34" spans="2:13" x14ac:dyDescent="0.25">
      <c r="B34" s="162" t="s">
        <v>131</v>
      </c>
      <c r="C34" s="163">
        <v>3863</v>
      </c>
      <c r="D34" s="163">
        <v>3817</v>
      </c>
      <c r="E34" s="163">
        <v>1703</v>
      </c>
      <c r="F34" s="163">
        <v>898</v>
      </c>
      <c r="G34" s="163">
        <v>1987</v>
      </c>
      <c r="H34" s="163">
        <v>2214</v>
      </c>
      <c r="I34" s="165">
        <f t="shared" si="19"/>
        <v>0.11424257674886773</v>
      </c>
      <c r="J34" s="164">
        <f t="shared" si="16"/>
        <v>-0.41996332198061304</v>
      </c>
      <c r="K34" s="162">
        <f t="shared" si="17"/>
        <v>227</v>
      </c>
      <c r="L34" s="163">
        <f t="shared" si="18"/>
        <v>-1603</v>
      </c>
      <c r="M34" s="164">
        <f t="shared" si="15"/>
        <v>2.7564397853612381E-3</v>
      </c>
    </row>
    <row r="35" spans="2:13" x14ac:dyDescent="0.25">
      <c r="B35" s="168" t="s">
        <v>145</v>
      </c>
      <c r="C35" s="169">
        <f t="shared" ref="C35:H35" si="20">C27-SUM(C28:C34)</f>
        <v>48310</v>
      </c>
      <c r="D35" s="169">
        <f t="shared" si="20"/>
        <v>48385</v>
      </c>
      <c r="E35" s="169">
        <f t="shared" si="20"/>
        <v>14553</v>
      </c>
      <c r="F35" s="169">
        <f t="shared" si="20"/>
        <v>39221</v>
      </c>
      <c r="G35" s="169">
        <f t="shared" si="20"/>
        <v>48774</v>
      </c>
      <c r="H35" s="169">
        <f t="shared" si="20"/>
        <v>51520</v>
      </c>
      <c r="I35" s="171">
        <f t="shared" si="19"/>
        <v>5.6300487964899393E-2</v>
      </c>
      <c r="J35" s="170">
        <f t="shared" si="16"/>
        <v>6.4792807688333065E-2</v>
      </c>
      <c r="K35" s="168">
        <f>H35-G35</f>
        <v>2746</v>
      </c>
      <c r="L35" s="169">
        <f t="shared" si="18"/>
        <v>3135</v>
      </c>
      <c r="M35" s="170">
        <f t="shared" si="15"/>
        <v>6.4142627706328351E-2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406251</v>
      </c>
      <c r="D37" s="176">
        <f t="shared" ref="D37:H37" si="21">D38+D41</f>
        <v>393235</v>
      </c>
      <c r="E37" s="176">
        <f t="shared" si="21"/>
        <v>118793</v>
      </c>
      <c r="F37" s="176">
        <f t="shared" si="21"/>
        <v>328160</v>
      </c>
      <c r="G37" s="176">
        <f t="shared" si="21"/>
        <v>336426</v>
      </c>
      <c r="H37" s="176">
        <f t="shared" si="21"/>
        <v>354571</v>
      </c>
      <c r="I37" s="177">
        <f>IFERROR(H37/G37-1,"-")</f>
        <v>5.3934594829174953E-2</v>
      </c>
      <c r="J37" s="177">
        <f>IFERROR(H37/D37-1,"-")</f>
        <v>-9.8322885806197302E-2</v>
      </c>
      <c r="K37" s="176">
        <f>H37-G37</f>
        <v>18145</v>
      </c>
      <c r="L37" s="176">
        <f>H37-D37</f>
        <v>-38664</v>
      </c>
      <c r="M37" s="177">
        <f t="shared" ref="M37:M49" si="22">H37/H$9</f>
        <v>0.44144246212074051</v>
      </c>
    </row>
    <row r="38" spans="2:13" x14ac:dyDescent="0.25">
      <c r="B38" s="157" t="s">
        <v>97</v>
      </c>
      <c r="C38" s="158">
        <v>39632</v>
      </c>
      <c r="D38" s="158">
        <v>35201</v>
      </c>
      <c r="E38" s="158">
        <v>12512</v>
      </c>
      <c r="F38" s="158">
        <v>31122</v>
      </c>
      <c r="G38" s="158">
        <v>27263</v>
      </c>
      <c r="H38" s="158">
        <v>25009</v>
      </c>
      <c r="I38" s="160">
        <f>IFERROR(H38/G38-1,"-")</f>
        <v>-8.2676154495103238E-2</v>
      </c>
      <c r="J38" s="159">
        <f t="shared" ref="J38:J49" si="23">IFERROR(H38/D38-1,"-")</f>
        <v>-0.28953722905599277</v>
      </c>
      <c r="K38" s="157">
        <f t="shared" ref="K38:K48" si="24">H38-G38</f>
        <v>-2254</v>
      </c>
      <c r="L38" s="158">
        <f t="shared" ref="L38:L49" si="25">H38-D38</f>
        <v>-10192</v>
      </c>
      <c r="M38" s="159">
        <f t="shared" si="22"/>
        <v>3.1136315533920145E-2</v>
      </c>
    </row>
    <row r="39" spans="2:13" x14ac:dyDescent="0.25">
      <c r="B39" s="162" t="s">
        <v>103</v>
      </c>
      <c r="C39" s="163">
        <v>21640</v>
      </c>
      <c r="D39" s="163">
        <v>25415</v>
      </c>
      <c r="E39" s="163">
        <v>9310</v>
      </c>
      <c r="F39" s="163">
        <v>23754</v>
      </c>
      <c r="G39" s="163">
        <v>17377</v>
      </c>
      <c r="H39" s="163">
        <v>14377</v>
      </c>
      <c r="I39" s="165">
        <f>IFERROR(H39/G39-1,"-")</f>
        <v>-0.17264199804339064</v>
      </c>
      <c r="J39" s="164">
        <f t="shared" si="23"/>
        <v>-0.4343104465866614</v>
      </c>
      <c r="K39" s="162">
        <f t="shared" si="24"/>
        <v>-3000</v>
      </c>
      <c r="L39" s="163">
        <f t="shared" si="25"/>
        <v>-11038</v>
      </c>
      <c r="M39" s="164">
        <f t="shared" si="22"/>
        <v>1.7899428542971326E-2</v>
      </c>
    </row>
    <row r="40" spans="2:13" x14ac:dyDescent="0.25">
      <c r="B40" s="162" t="s">
        <v>100</v>
      </c>
      <c r="C40" s="163">
        <v>17992</v>
      </c>
      <c r="D40" s="163">
        <v>9786</v>
      </c>
      <c r="E40" s="163">
        <v>3202</v>
      </c>
      <c r="F40" s="163">
        <v>7368</v>
      </c>
      <c r="G40" s="163">
        <v>9886</v>
      </c>
      <c r="H40" s="163">
        <v>10632</v>
      </c>
      <c r="I40" s="165">
        <f>IFERROR(H40/G40-1,"-")</f>
        <v>7.5460246813675802E-2</v>
      </c>
      <c r="J40" s="164">
        <f t="shared" si="23"/>
        <v>8.6450030656039178E-2</v>
      </c>
      <c r="K40" s="162">
        <f t="shared" si="24"/>
        <v>746</v>
      </c>
      <c r="L40" s="163">
        <f t="shared" si="25"/>
        <v>846</v>
      </c>
      <c r="M40" s="164">
        <f t="shared" si="22"/>
        <v>1.3236886990948818E-2</v>
      </c>
    </row>
    <row r="41" spans="2:13" x14ac:dyDescent="0.25">
      <c r="B41" s="157" t="s">
        <v>107</v>
      </c>
      <c r="C41" s="158">
        <v>366619</v>
      </c>
      <c r="D41" s="158">
        <v>358034</v>
      </c>
      <c r="E41" s="158">
        <v>106281</v>
      </c>
      <c r="F41" s="158">
        <v>297038</v>
      </c>
      <c r="G41" s="158">
        <v>309163</v>
      </c>
      <c r="H41" s="158">
        <v>329562</v>
      </c>
      <c r="I41" s="160">
        <f>IFERROR(H41/G41-1,"-")</f>
        <v>6.5981375520356655E-2</v>
      </c>
      <c r="J41" s="159">
        <f t="shared" si="23"/>
        <v>-7.9523173776792189E-2</v>
      </c>
      <c r="K41" s="157">
        <f t="shared" si="24"/>
        <v>20399</v>
      </c>
      <c r="L41" s="158">
        <f t="shared" si="25"/>
        <v>-28472</v>
      </c>
      <c r="M41" s="159">
        <f t="shared" si="22"/>
        <v>0.41030614658682041</v>
      </c>
    </row>
    <row r="42" spans="2:13" x14ac:dyDescent="0.25">
      <c r="B42" s="162" t="s">
        <v>110</v>
      </c>
      <c r="C42" s="163">
        <v>199201</v>
      </c>
      <c r="D42" s="163">
        <v>203539</v>
      </c>
      <c r="E42" s="163">
        <v>42845</v>
      </c>
      <c r="F42" s="163">
        <v>153588</v>
      </c>
      <c r="G42" s="163">
        <v>171467</v>
      </c>
      <c r="H42" s="163">
        <v>184948</v>
      </c>
      <c r="I42" s="165">
        <f t="shared" ref="I42:I49" si="26">IFERROR(H42/G42-1,"-")</f>
        <v>7.8621542337592665E-2</v>
      </c>
      <c r="J42" s="164">
        <f t="shared" si="23"/>
        <v>-9.1338760630640836E-2</v>
      </c>
      <c r="K42" s="162">
        <f t="shared" si="24"/>
        <v>13481</v>
      </c>
      <c r="L42" s="163">
        <f t="shared" si="25"/>
        <v>-18591</v>
      </c>
      <c r="M42" s="164">
        <f t="shared" si="22"/>
        <v>0.23026107742682486</v>
      </c>
    </row>
    <row r="43" spans="2:13" x14ac:dyDescent="0.25">
      <c r="B43" s="162" t="s">
        <v>113</v>
      </c>
      <c r="C43" s="163">
        <v>14356</v>
      </c>
      <c r="D43" s="163">
        <v>9698</v>
      </c>
      <c r="E43" s="163">
        <v>3661</v>
      </c>
      <c r="F43" s="163">
        <v>7324</v>
      </c>
      <c r="G43" s="163">
        <v>7117</v>
      </c>
      <c r="H43" s="163">
        <v>7957</v>
      </c>
      <c r="I43" s="165">
        <f t="shared" si="26"/>
        <v>0.11802725867640862</v>
      </c>
      <c r="J43" s="164">
        <f t="shared" si="23"/>
        <v>-0.17952155083522381</v>
      </c>
      <c r="K43" s="162">
        <f t="shared" si="24"/>
        <v>840</v>
      </c>
      <c r="L43" s="163">
        <f t="shared" si="25"/>
        <v>-1741</v>
      </c>
      <c r="M43" s="164">
        <f t="shared" si="22"/>
        <v>9.9065001680755972E-3</v>
      </c>
    </row>
    <row r="44" spans="2:13" x14ac:dyDescent="0.25">
      <c r="B44" s="162" t="s">
        <v>116</v>
      </c>
      <c r="C44" s="163">
        <v>6223</v>
      </c>
      <c r="D44" s="163">
        <v>5659</v>
      </c>
      <c r="E44" s="163">
        <v>2117</v>
      </c>
      <c r="F44" s="163">
        <v>6464</v>
      </c>
      <c r="G44" s="163">
        <v>6337</v>
      </c>
      <c r="H44" s="163">
        <v>6697</v>
      </c>
      <c r="I44" s="165">
        <f t="shared" si="26"/>
        <v>5.6809215717216421E-2</v>
      </c>
      <c r="J44" s="164">
        <f t="shared" si="23"/>
        <v>0.18342463332744297</v>
      </c>
      <c r="K44" s="162">
        <f t="shared" si="24"/>
        <v>360</v>
      </c>
      <c r="L44" s="163">
        <f t="shared" si="25"/>
        <v>1038</v>
      </c>
      <c r="M44" s="164">
        <f t="shared" si="22"/>
        <v>8.3377945991708266E-3</v>
      </c>
    </row>
    <row r="45" spans="2:13" x14ac:dyDescent="0.25">
      <c r="B45" s="162" t="s">
        <v>123</v>
      </c>
      <c r="C45" s="163">
        <v>19608</v>
      </c>
      <c r="D45" s="163">
        <v>19049</v>
      </c>
      <c r="E45" s="163">
        <v>5858</v>
      </c>
      <c r="F45" s="163">
        <v>18993</v>
      </c>
      <c r="G45" s="163">
        <v>16857</v>
      </c>
      <c r="H45" s="163">
        <v>17554</v>
      </c>
      <c r="I45" s="165">
        <f t="shared" si="26"/>
        <v>4.134780803227156E-2</v>
      </c>
      <c r="J45" s="164">
        <f t="shared" si="23"/>
        <v>-7.8481810068769975E-2</v>
      </c>
      <c r="K45" s="162">
        <f t="shared" si="24"/>
        <v>697</v>
      </c>
      <c r="L45" s="163">
        <f t="shared" si="25"/>
        <v>-1495</v>
      </c>
      <c r="M45" s="164">
        <f t="shared" si="22"/>
        <v>2.1854807584566927E-2</v>
      </c>
    </row>
    <row r="46" spans="2:13" x14ac:dyDescent="0.25">
      <c r="B46" s="162" t="s">
        <v>119</v>
      </c>
      <c r="C46" s="163">
        <v>6360</v>
      </c>
      <c r="D46" s="163">
        <v>5027</v>
      </c>
      <c r="E46" s="163">
        <v>1884</v>
      </c>
      <c r="F46" s="163">
        <v>4917</v>
      </c>
      <c r="G46" s="163">
        <v>5182</v>
      </c>
      <c r="H46" s="163">
        <v>5854</v>
      </c>
      <c r="I46" s="165">
        <f t="shared" si="26"/>
        <v>0.12967966036279432</v>
      </c>
      <c r="J46" s="164">
        <f t="shared" si="23"/>
        <v>0.16451163715933959</v>
      </c>
      <c r="K46" s="162">
        <f t="shared" si="24"/>
        <v>672</v>
      </c>
      <c r="L46" s="163">
        <f t="shared" si="25"/>
        <v>827</v>
      </c>
      <c r="M46" s="164">
        <f t="shared" si="22"/>
        <v>7.2882558733083505E-3</v>
      </c>
    </row>
    <row r="47" spans="2:13" x14ac:dyDescent="0.25">
      <c r="B47" s="162" t="s">
        <v>128</v>
      </c>
      <c r="C47" s="163">
        <v>11391</v>
      </c>
      <c r="D47" s="163">
        <v>12503</v>
      </c>
      <c r="E47" s="163">
        <v>6277</v>
      </c>
      <c r="F47" s="163">
        <v>8573</v>
      </c>
      <c r="G47" s="163">
        <v>9088</v>
      </c>
      <c r="H47" s="163">
        <v>8722</v>
      </c>
      <c r="I47" s="165">
        <f t="shared" si="26"/>
        <v>-4.0272887323943629E-2</v>
      </c>
      <c r="J47" s="164">
        <f t="shared" si="23"/>
        <v>-0.30240742221866757</v>
      </c>
      <c r="K47" s="162">
        <f t="shared" si="24"/>
        <v>-366</v>
      </c>
      <c r="L47" s="163">
        <f t="shared" si="25"/>
        <v>-3781</v>
      </c>
      <c r="M47" s="164">
        <f t="shared" si="22"/>
        <v>1.085892854919635E-2</v>
      </c>
    </row>
    <row r="48" spans="2:13" x14ac:dyDescent="0.25">
      <c r="B48" s="162" t="s">
        <v>131</v>
      </c>
      <c r="C48" s="163">
        <v>20459</v>
      </c>
      <c r="D48" s="163">
        <v>18132</v>
      </c>
      <c r="E48" s="163">
        <v>10641</v>
      </c>
      <c r="F48" s="163">
        <v>7746</v>
      </c>
      <c r="G48" s="163">
        <v>8820</v>
      </c>
      <c r="H48" s="163">
        <v>9556</v>
      </c>
      <c r="I48" s="165">
        <f t="shared" si="26"/>
        <v>8.3446712018140579E-2</v>
      </c>
      <c r="J48" s="164">
        <f t="shared" si="23"/>
        <v>-0.47297595411427307</v>
      </c>
      <c r="K48" s="162">
        <f t="shared" si="24"/>
        <v>736</v>
      </c>
      <c r="L48" s="163">
        <f t="shared" si="25"/>
        <v>-8576</v>
      </c>
      <c r="M48" s="164">
        <f t="shared" si="22"/>
        <v>1.1897262235280936E-2</v>
      </c>
    </row>
    <row r="49" spans="2:13" x14ac:dyDescent="0.25">
      <c r="B49" s="168" t="s">
        <v>145</v>
      </c>
      <c r="C49" s="169">
        <f t="shared" ref="C49:H49" si="27">C41-SUM(C42:C48)</f>
        <v>89021</v>
      </c>
      <c r="D49" s="169">
        <f t="shared" si="27"/>
        <v>84427</v>
      </c>
      <c r="E49" s="169">
        <f t="shared" si="27"/>
        <v>32998</v>
      </c>
      <c r="F49" s="169">
        <f t="shared" si="27"/>
        <v>89433</v>
      </c>
      <c r="G49" s="169">
        <f t="shared" si="27"/>
        <v>84295</v>
      </c>
      <c r="H49" s="169">
        <f t="shared" si="27"/>
        <v>88274</v>
      </c>
      <c r="I49" s="171">
        <f t="shared" si="26"/>
        <v>4.7203274215552593E-2</v>
      </c>
      <c r="J49" s="170">
        <f t="shared" si="23"/>
        <v>4.5565991922015492E-2</v>
      </c>
      <c r="K49" s="168">
        <f>H49-G49</f>
        <v>3979</v>
      </c>
      <c r="L49" s="169">
        <f t="shared" si="25"/>
        <v>3847</v>
      </c>
      <c r="M49" s="170">
        <f t="shared" si="22"/>
        <v>0.10990152015039653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3956</v>
      </c>
      <c r="D51" s="176">
        <f t="shared" ref="D51:H51" si="28">IFERROR(D52+D55,"nd")</f>
        <v>3797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-3797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1064</v>
      </c>
      <c r="D52" s="158">
        <v>1149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-1149</v>
      </c>
      <c r="M52" s="159">
        <f t="shared" si="29"/>
        <v>0</v>
      </c>
    </row>
    <row r="53" spans="2:13" x14ac:dyDescent="0.25">
      <c r="B53" s="162" t="s">
        <v>103</v>
      </c>
      <c r="C53" s="163">
        <v>804</v>
      </c>
      <c r="D53" s="163">
        <v>674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-674</v>
      </c>
      <c r="M53" s="164">
        <f t="shared" si="29"/>
        <v>0</v>
      </c>
    </row>
    <row r="54" spans="2:13" x14ac:dyDescent="0.25">
      <c r="B54" s="162" t="s">
        <v>100</v>
      </c>
      <c r="C54" s="163">
        <v>260</v>
      </c>
      <c r="D54" s="163">
        <v>475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-475</v>
      </c>
      <c r="M54" s="164">
        <f t="shared" si="29"/>
        <v>0</v>
      </c>
    </row>
    <row r="55" spans="2:13" x14ac:dyDescent="0.25">
      <c r="B55" s="157" t="s">
        <v>107</v>
      </c>
      <c r="C55" s="158">
        <v>2892</v>
      </c>
      <c r="D55" s="158">
        <v>2648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-2648</v>
      </c>
      <c r="M55" s="159">
        <f t="shared" si="29"/>
        <v>0</v>
      </c>
    </row>
    <row r="56" spans="2:13" x14ac:dyDescent="0.25">
      <c r="B56" s="162" t="s">
        <v>110</v>
      </c>
      <c r="C56" s="163">
        <v>932</v>
      </c>
      <c r="D56" s="163">
        <v>1033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-1033</v>
      </c>
      <c r="M56" s="164">
        <f t="shared" si="29"/>
        <v>0</v>
      </c>
    </row>
    <row r="57" spans="2:13" x14ac:dyDescent="0.25">
      <c r="B57" s="162" t="s">
        <v>113</v>
      </c>
      <c r="C57" s="163">
        <v>726</v>
      </c>
      <c r="D57" s="163">
        <v>404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-404</v>
      </c>
      <c r="M57" s="164">
        <f t="shared" si="29"/>
        <v>0</v>
      </c>
    </row>
    <row r="58" spans="2:13" x14ac:dyDescent="0.25">
      <c r="B58" s="162" t="s">
        <v>116</v>
      </c>
      <c r="C58" s="163">
        <v>50</v>
      </c>
      <c r="D58" s="163">
        <v>173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-173</v>
      </c>
      <c r="M58" s="164">
        <f t="shared" si="29"/>
        <v>0</v>
      </c>
    </row>
    <row r="59" spans="2:13" x14ac:dyDescent="0.25">
      <c r="B59" s="162" t="s">
        <v>123</v>
      </c>
      <c r="C59" s="163">
        <v>49</v>
      </c>
      <c r="D59" s="163">
        <v>146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-146</v>
      </c>
      <c r="M59" s="164">
        <f t="shared" si="29"/>
        <v>0</v>
      </c>
    </row>
    <row r="60" spans="2:13" x14ac:dyDescent="0.25">
      <c r="B60" s="162" t="s">
        <v>119</v>
      </c>
      <c r="C60" s="163">
        <v>20</v>
      </c>
      <c r="D60" s="163">
        <v>30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-30</v>
      </c>
      <c r="M60" s="164">
        <f t="shared" si="29"/>
        <v>0</v>
      </c>
    </row>
    <row r="61" spans="2:13" x14ac:dyDescent="0.25">
      <c r="B61" s="162" t="s">
        <v>128</v>
      </c>
      <c r="C61" s="163">
        <v>23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1037</v>
      </c>
      <c r="D63" s="169">
        <f t="shared" ref="D63:H63" si="34">IFERROR(D55-SUM(D56:D62),"nd")</f>
        <v>748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-748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117169</v>
      </c>
      <c r="D79" s="176">
        <f t="shared" ref="D79:H79" si="42">IFERROR(D80+D83,"nd")</f>
        <v>109817</v>
      </c>
      <c r="E79" s="176">
        <f t="shared" si="42"/>
        <v>30412</v>
      </c>
      <c r="F79" s="176">
        <f t="shared" si="42"/>
        <v>89345</v>
      </c>
      <c r="G79" s="176">
        <f t="shared" si="42"/>
        <v>97344</v>
      </c>
      <c r="H79" s="176">
        <f t="shared" si="42"/>
        <v>117226</v>
      </c>
      <c r="I79" s="177">
        <f>IFERROR(H79/G79-1,"-")</f>
        <v>0.20424474030243256</v>
      </c>
      <c r="J79" s="177">
        <f>IFERROR(H79/D79-1,"-")</f>
        <v>6.7466785652494643E-2</v>
      </c>
      <c r="K79" s="176">
        <f>IFERROR(H79-G79,"-")</f>
        <v>19882</v>
      </c>
      <c r="L79" s="176">
        <f>IFERROR(H79-D79,"-")</f>
        <v>7409</v>
      </c>
      <c r="M79" s="177">
        <f>IFERROR(H79/H$9,"-")</f>
        <v>0.14594688811145279</v>
      </c>
    </row>
    <row r="80" spans="2:13" x14ac:dyDescent="0.25">
      <c r="B80" s="157" t="s">
        <v>97</v>
      </c>
      <c r="C80" s="158">
        <v>57296</v>
      </c>
      <c r="D80" s="158">
        <v>53579</v>
      </c>
      <c r="E80" s="158">
        <v>9046</v>
      </c>
      <c r="F80" s="158">
        <v>44608</v>
      </c>
      <c r="G80" s="158">
        <v>44581</v>
      </c>
      <c r="H80" s="158">
        <v>59591</v>
      </c>
      <c r="I80" s="160">
        <f>IFERROR(H80/G80-1,"-")</f>
        <v>0.33669051838227038</v>
      </c>
      <c r="J80" s="159">
        <f t="shared" ref="J80:J91" si="43">IFERROR(H80/D80-1,"-")</f>
        <v>0.11220814124937006</v>
      </c>
      <c r="K80" s="178">
        <f t="shared" ref="K80:K91" si="44">IFERROR(H80-G80,"-")</f>
        <v>15010</v>
      </c>
      <c r="L80" s="158">
        <f t="shared" ref="L80:L91" si="45">IFERROR(H80-D80,"-")</f>
        <v>6012</v>
      </c>
      <c r="M80" s="159">
        <f t="shared" ref="M80:M91" si="46">IFERROR(H80/H$9,"-")</f>
        <v>7.4191058378257249E-2</v>
      </c>
    </row>
    <row r="81" spans="2:13" x14ac:dyDescent="0.25">
      <c r="B81" s="162" t="s">
        <v>103</v>
      </c>
      <c r="C81" s="163">
        <v>18795</v>
      </c>
      <c r="D81" s="163">
        <v>15806</v>
      </c>
      <c r="E81" s="163">
        <v>2787</v>
      </c>
      <c r="F81" s="163">
        <v>21945</v>
      </c>
      <c r="G81" s="163">
        <v>23133</v>
      </c>
      <c r="H81" s="163">
        <v>25582</v>
      </c>
      <c r="I81" s="165">
        <f>IFERROR(H81/G81-1,"-")</f>
        <v>0.10586607876194187</v>
      </c>
      <c r="J81" s="164">
        <f t="shared" si="43"/>
        <v>0.6184993040617488</v>
      </c>
      <c r="K81" s="179">
        <f t="shared" si="44"/>
        <v>2449</v>
      </c>
      <c r="L81" s="163">
        <f t="shared" si="45"/>
        <v>9776</v>
      </c>
      <c r="M81" s="164">
        <f t="shared" si="46"/>
        <v>3.1849703066445884E-2</v>
      </c>
    </row>
    <row r="82" spans="2:13" x14ac:dyDescent="0.25">
      <c r="B82" s="162" t="s">
        <v>100</v>
      </c>
      <c r="C82" s="163">
        <v>38501</v>
      </c>
      <c r="D82" s="163">
        <v>37773</v>
      </c>
      <c r="E82" s="163">
        <v>6259</v>
      </c>
      <c r="F82" s="163">
        <v>22663</v>
      </c>
      <c r="G82" s="163">
        <v>21448</v>
      </c>
      <c r="H82" s="163">
        <v>34009</v>
      </c>
      <c r="I82" s="165">
        <f>IFERROR(H82/G82-1,"-")</f>
        <v>0.58564901156284965</v>
      </c>
      <c r="J82" s="164">
        <f t="shared" si="43"/>
        <v>-9.9647896645752243E-2</v>
      </c>
      <c r="K82" s="179">
        <f t="shared" si="44"/>
        <v>12561</v>
      </c>
      <c r="L82" s="163">
        <f t="shared" si="45"/>
        <v>-3764</v>
      </c>
      <c r="M82" s="164">
        <f t="shared" si="46"/>
        <v>4.2341355311811359E-2</v>
      </c>
    </row>
    <row r="83" spans="2:13" x14ac:dyDescent="0.25">
      <c r="B83" s="157" t="s">
        <v>107</v>
      </c>
      <c r="C83" s="158">
        <v>59873</v>
      </c>
      <c r="D83" s="158">
        <v>56238</v>
      </c>
      <c r="E83" s="158">
        <v>21366</v>
      </c>
      <c r="F83" s="158">
        <v>44737</v>
      </c>
      <c r="G83" s="158">
        <v>52763</v>
      </c>
      <c r="H83" s="158">
        <v>57635</v>
      </c>
      <c r="I83" s="160">
        <f>IFERROR(H83/G83-1,"-")</f>
        <v>9.2337433428728355E-2</v>
      </c>
      <c r="J83" s="159">
        <f t="shared" si="43"/>
        <v>2.4840854937942414E-2</v>
      </c>
      <c r="K83" s="178">
        <f t="shared" si="44"/>
        <v>4872</v>
      </c>
      <c r="L83" s="158">
        <f t="shared" si="45"/>
        <v>1397</v>
      </c>
      <c r="M83" s="159">
        <f t="shared" si="46"/>
        <v>7.1755829733195553E-2</v>
      </c>
    </row>
    <row r="84" spans="2:13" x14ac:dyDescent="0.25">
      <c r="B84" s="162" t="s">
        <v>110</v>
      </c>
      <c r="C84" s="163">
        <v>8452</v>
      </c>
      <c r="D84" s="163">
        <v>7698</v>
      </c>
      <c r="E84" s="163">
        <v>1916</v>
      </c>
      <c r="F84" s="163">
        <v>6589</v>
      </c>
      <c r="G84" s="163">
        <v>7737</v>
      </c>
      <c r="H84" s="163">
        <v>9272</v>
      </c>
      <c r="I84" s="165">
        <f t="shared" ref="I84:I91" si="47">IFERROR(H84/G84-1,"-")</f>
        <v>0.19839731161949081</v>
      </c>
      <c r="J84" s="164">
        <f t="shared" si="43"/>
        <v>0.20446869316705629</v>
      </c>
      <c r="K84" s="179">
        <f t="shared" si="44"/>
        <v>1535</v>
      </c>
      <c r="L84" s="163">
        <f t="shared" si="45"/>
        <v>1574</v>
      </c>
      <c r="M84" s="164">
        <f t="shared" si="46"/>
        <v>1.1543680980067479E-2</v>
      </c>
    </row>
    <row r="85" spans="2:13" x14ac:dyDescent="0.25">
      <c r="B85" s="162" t="s">
        <v>113</v>
      </c>
      <c r="C85" s="163">
        <v>16793</v>
      </c>
      <c r="D85" s="163">
        <v>14147</v>
      </c>
      <c r="E85" s="163">
        <v>5089</v>
      </c>
      <c r="F85" s="163">
        <v>9716</v>
      </c>
      <c r="G85" s="163">
        <v>10017</v>
      </c>
      <c r="H85" s="163">
        <v>11633</v>
      </c>
      <c r="I85" s="165">
        <f t="shared" si="47"/>
        <v>0.16132574623140661</v>
      </c>
      <c r="J85" s="164">
        <f t="shared" si="43"/>
        <v>-0.17770552060507527</v>
      </c>
      <c r="K85" s="179">
        <f t="shared" si="44"/>
        <v>1616</v>
      </c>
      <c r="L85" s="163">
        <f t="shared" si="45"/>
        <v>-2514</v>
      </c>
      <c r="M85" s="164">
        <f t="shared" si="46"/>
        <v>1.4483136415134273E-2</v>
      </c>
    </row>
    <row r="86" spans="2:13" x14ac:dyDescent="0.25">
      <c r="B86" s="162" t="s">
        <v>116</v>
      </c>
      <c r="C86" s="163">
        <v>4046</v>
      </c>
      <c r="D86" s="163">
        <v>3109</v>
      </c>
      <c r="E86" s="163">
        <v>920</v>
      </c>
      <c r="F86" s="163">
        <v>3307</v>
      </c>
      <c r="G86" s="163">
        <v>3332</v>
      </c>
      <c r="H86" s="163">
        <v>3832</v>
      </c>
      <c r="I86" s="165">
        <f t="shared" si="47"/>
        <v>0.15006002400960394</v>
      </c>
      <c r="J86" s="164">
        <f t="shared" si="43"/>
        <v>0.23255065937600516</v>
      </c>
      <c r="K86" s="179">
        <f t="shared" si="44"/>
        <v>500</v>
      </c>
      <c r="L86" s="163">
        <f t="shared" si="45"/>
        <v>723</v>
      </c>
      <c r="M86" s="164">
        <f t="shared" si="46"/>
        <v>4.7708569365421246E-3</v>
      </c>
    </row>
    <row r="87" spans="2:13" x14ac:dyDescent="0.25">
      <c r="B87" s="162" t="s">
        <v>123</v>
      </c>
      <c r="C87" s="163">
        <v>3048</v>
      </c>
      <c r="D87" s="163">
        <v>2395</v>
      </c>
      <c r="E87" s="163">
        <v>369</v>
      </c>
      <c r="F87" s="163">
        <v>3378</v>
      </c>
      <c r="G87" s="163">
        <v>3168</v>
      </c>
      <c r="H87" s="163">
        <v>3754</v>
      </c>
      <c r="I87" s="165">
        <f t="shared" si="47"/>
        <v>0.1849747474747474</v>
      </c>
      <c r="J87" s="164">
        <f t="shared" si="43"/>
        <v>0.56743215031315231</v>
      </c>
      <c r="K87" s="179">
        <f t="shared" si="44"/>
        <v>586</v>
      </c>
      <c r="L87" s="163">
        <f t="shared" si="45"/>
        <v>1359</v>
      </c>
      <c r="M87" s="164">
        <f t="shared" si="46"/>
        <v>4.6737465918004007E-3</v>
      </c>
    </row>
    <row r="88" spans="2:13" x14ac:dyDescent="0.25">
      <c r="B88" s="162" t="s">
        <v>119</v>
      </c>
      <c r="C88" s="163">
        <v>432</v>
      </c>
      <c r="D88" s="163">
        <v>455</v>
      </c>
      <c r="E88" s="163">
        <v>136</v>
      </c>
      <c r="F88" s="163">
        <v>551</v>
      </c>
      <c r="G88" s="163">
        <v>417</v>
      </c>
      <c r="H88" s="163">
        <v>601</v>
      </c>
      <c r="I88" s="165">
        <f t="shared" si="47"/>
        <v>0.44124700239808146</v>
      </c>
      <c r="J88" s="164">
        <f t="shared" si="43"/>
        <v>0.32087912087912085</v>
      </c>
      <c r="K88" s="179">
        <f t="shared" si="44"/>
        <v>184</v>
      </c>
      <c r="L88" s="163">
        <f t="shared" si="45"/>
        <v>146</v>
      </c>
      <c r="M88" s="164">
        <f t="shared" si="46"/>
        <v>7.4824765627917982E-4</v>
      </c>
    </row>
    <row r="89" spans="2:13" x14ac:dyDescent="0.25">
      <c r="B89" s="162" t="s">
        <v>128</v>
      </c>
      <c r="C89" s="163">
        <v>2132</v>
      </c>
      <c r="D89" s="163">
        <v>2754</v>
      </c>
      <c r="E89" s="163">
        <v>1314</v>
      </c>
      <c r="F89" s="163">
        <v>2121</v>
      </c>
      <c r="G89" s="163">
        <v>3009</v>
      </c>
      <c r="H89" s="163">
        <v>2200</v>
      </c>
      <c r="I89" s="165">
        <f t="shared" si="47"/>
        <v>-0.2688600864074443</v>
      </c>
      <c r="J89" s="164">
        <f t="shared" si="43"/>
        <v>-0.20116194625998551</v>
      </c>
      <c r="K89" s="179">
        <f t="shared" si="44"/>
        <v>-809</v>
      </c>
      <c r="L89" s="163">
        <f t="shared" si="45"/>
        <v>-554</v>
      </c>
      <c r="M89" s="164">
        <f t="shared" si="46"/>
        <v>2.7390097234845185E-3</v>
      </c>
    </row>
    <row r="90" spans="2:13" x14ac:dyDescent="0.25">
      <c r="B90" s="162" t="s">
        <v>131</v>
      </c>
      <c r="C90" s="163">
        <v>3429</v>
      </c>
      <c r="D90" s="163">
        <v>3207</v>
      </c>
      <c r="E90" s="163">
        <v>2393</v>
      </c>
      <c r="F90" s="163">
        <v>1817</v>
      </c>
      <c r="G90" s="163">
        <v>3319</v>
      </c>
      <c r="H90" s="163">
        <v>3086</v>
      </c>
      <c r="I90" s="165">
        <f t="shared" si="47"/>
        <v>-7.0201868032539916E-2</v>
      </c>
      <c r="J90" s="164">
        <f t="shared" si="43"/>
        <v>-3.7729965700031176E-2</v>
      </c>
      <c r="K90" s="179">
        <f t="shared" si="44"/>
        <v>-233</v>
      </c>
      <c r="L90" s="163">
        <f t="shared" si="45"/>
        <v>-121</v>
      </c>
      <c r="M90" s="164">
        <f t="shared" si="46"/>
        <v>3.84208363939692E-3</v>
      </c>
    </row>
    <row r="91" spans="2:13" x14ac:dyDescent="0.25">
      <c r="B91" s="168" t="s">
        <v>145</v>
      </c>
      <c r="C91" s="169">
        <f>IFERROR(C83-SUM(C84:C90),"nd")</f>
        <v>21541</v>
      </c>
      <c r="D91" s="169">
        <f t="shared" ref="D91:H91" si="48">IFERROR(D83-SUM(D84:D90),"nd")</f>
        <v>22473</v>
      </c>
      <c r="E91" s="169">
        <f t="shared" si="48"/>
        <v>9229</v>
      </c>
      <c r="F91" s="169">
        <f t="shared" si="48"/>
        <v>17258</v>
      </c>
      <c r="G91" s="169">
        <f t="shared" si="48"/>
        <v>21764</v>
      </c>
      <c r="H91" s="169">
        <f t="shared" si="48"/>
        <v>23257</v>
      </c>
      <c r="I91" s="171">
        <f t="shared" si="47"/>
        <v>6.8599522146664205E-2</v>
      </c>
      <c r="J91" s="170">
        <f t="shared" si="43"/>
        <v>3.488630801406134E-2</v>
      </c>
      <c r="K91" s="180">
        <f t="shared" si="44"/>
        <v>1493</v>
      </c>
      <c r="L91" s="169">
        <f t="shared" si="45"/>
        <v>784</v>
      </c>
      <c r="M91" s="170">
        <f t="shared" si="46"/>
        <v>2.8955067790490657E-2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40020</v>
      </c>
      <c r="D107" s="176">
        <f t="shared" ref="D107:H107" si="56">IFERROR(D108+D111,"nd")</f>
        <v>38372</v>
      </c>
      <c r="E107" s="176">
        <f t="shared" si="56"/>
        <v>13758</v>
      </c>
      <c r="F107" s="176">
        <f t="shared" si="56"/>
        <v>18856</v>
      </c>
      <c r="G107" s="176">
        <f t="shared" si="56"/>
        <v>21513</v>
      </c>
      <c r="H107" s="176">
        <f t="shared" si="56"/>
        <v>21424</v>
      </c>
      <c r="I107" s="177">
        <f>IFERROR(H107/G107-1,"-")</f>
        <v>-4.1370334216520588E-3</v>
      </c>
      <c r="J107" s="177">
        <f>IFERROR(H107/D107-1,"-")</f>
        <v>-0.44167622224538727</v>
      </c>
      <c r="K107" s="176">
        <f>IFERROR(H107-G107,"-")</f>
        <v>-89</v>
      </c>
      <c r="L107" s="176">
        <f>IFERROR(H107-D107,"-")</f>
        <v>-16948</v>
      </c>
      <c r="M107" s="177">
        <f>IFERROR(H107/H$9,"-")</f>
        <v>2.6672974689060148E-2</v>
      </c>
    </row>
    <row r="108" spans="2:13" x14ac:dyDescent="0.25">
      <c r="B108" s="157" t="s">
        <v>97</v>
      </c>
      <c r="C108" s="158">
        <v>10019</v>
      </c>
      <c r="D108" s="158">
        <v>8820</v>
      </c>
      <c r="E108" s="158">
        <v>2060</v>
      </c>
      <c r="F108" s="158">
        <v>5650</v>
      </c>
      <c r="G108" s="158">
        <v>5102</v>
      </c>
      <c r="H108" s="158">
        <v>4244</v>
      </c>
      <c r="I108" s="160">
        <f>IFERROR(H108/G108-1,"-")</f>
        <v>-0.1681693453547628</v>
      </c>
      <c r="J108" s="159">
        <f t="shared" ref="J108:J119" si="57">IFERROR(H108/D108-1,"-")</f>
        <v>-0.51882086167800456</v>
      </c>
      <c r="K108" s="178">
        <f t="shared" ref="K108:K119" si="58">IFERROR(H108-G108,"-")</f>
        <v>-858</v>
      </c>
      <c r="L108" s="158">
        <f t="shared" ref="L108:L119" si="59">IFERROR(H108-D108,"-")</f>
        <v>-4576</v>
      </c>
      <c r="M108" s="159">
        <f t="shared" ref="M108:M119" si="60">IFERROR(H108/H$9,"-")</f>
        <v>5.2837987574855892E-3</v>
      </c>
    </row>
    <row r="109" spans="2:13" x14ac:dyDescent="0.25">
      <c r="B109" s="162" t="s">
        <v>103</v>
      </c>
      <c r="C109" s="163">
        <v>7708</v>
      </c>
      <c r="D109" s="163">
        <v>5928</v>
      </c>
      <c r="E109" s="163">
        <v>1452</v>
      </c>
      <c r="F109" s="163">
        <v>4251</v>
      </c>
      <c r="G109" s="163">
        <v>3615</v>
      </c>
      <c r="H109" s="163">
        <v>2539</v>
      </c>
      <c r="I109" s="165">
        <f>IFERROR(H109/G109-1,"-")</f>
        <v>-0.29764868603042882</v>
      </c>
      <c r="J109" s="164">
        <f t="shared" si="57"/>
        <v>-0.57169365721997301</v>
      </c>
      <c r="K109" s="179">
        <f t="shared" si="58"/>
        <v>-1076</v>
      </c>
      <c r="L109" s="163">
        <f t="shared" si="59"/>
        <v>-3389</v>
      </c>
      <c r="M109" s="164">
        <f t="shared" si="60"/>
        <v>3.1610662217850874E-3</v>
      </c>
    </row>
    <row r="110" spans="2:13" x14ac:dyDescent="0.25">
      <c r="B110" s="162" t="s">
        <v>100</v>
      </c>
      <c r="C110" s="163">
        <v>2311</v>
      </c>
      <c r="D110" s="163">
        <v>2892</v>
      </c>
      <c r="E110" s="163">
        <v>608</v>
      </c>
      <c r="F110" s="163">
        <v>1399</v>
      </c>
      <c r="G110" s="163">
        <v>1487</v>
      </c>
      <c r="H110" s="163">
        <v>1705</v>
      </c>
      <c r="I110" s="165">
        <f>IFERROR(H110/G110-1,"-")</f>
        <v>0.14660390047074645</v>
      </c>
      <c r="J110" s="164">
        <f t="shared" si="57"/>
        <v>-0.41044260027662516</v>
      </c>
      <c r="K110" s="179">
        <f t="shared" si="58"/>
        <v>218</v>
      </c>
      <c r="L110" s="163">
        <f t="shared" si="59"/>
        <v>-1187</v>
      </c>
      <c r="M110" s="164">
        <f t="shared" si="60"/>
        <v>2.1227325357005018E-3</v>
      </c>
    </row>
    <row r="111" spans="2:13" x14ac:dyDescent="0.25">
      <c r="B111" s="157" t="s">
        <v>107</v>
      </c>
      <c r="C111" s="158">
        <v>30001</v>
      </c>
      <c r="D111" s="158">
        <v>29552</v>
      </c>
      <c r="E111" s="158">
        <v>11698</v>
      </c>
      <c r="F111" s="158">
        <v>13206</v>
      </c>
      <c r="G111" s="158">
        <v>16411</v>
      </c>
      <c r="H111" s="158">
        <v>17180</v>
      </c>
      <c r="I111" s="160">
        <f>IFERROR(H111/G111-1,"-")</f>
        <v>4.6858814209981059E-2</v>
      </c>
      <c r="J111" s="159">
        <f t="shared" si="57"/>
        <v>-0.41865186789388198</v>
      </c>
      <c r="K111" s="178">
        <f t="shared" si="58"/>
        <v>769</v>
      </c>
      <c r="L111" s="158">
        <f t="shared" si="59"/>
        <v>-12372</v>
      </c>
      <c r="M111" s="159">
        <f t="shared" si="60"/>
        <v>2.1389175931574557E-2</v>
      </c>
    </row>
    <row r="112" spans="2:13" x14ac:dyDescent="0.25">
      <c r="B112" s="162" t="s">
        <v>110</v>
      </c>
      <c r="C112" s="163">
        <v>17660</v>
      </c>
      <c r="D112" s="163">
        <v>15959</v>
      </c>
      <c r="E112" s="163">
        <v>6095</v>
      </c>
      <c r="F112" s="163">
        <v>8114</v>
      </c>
      <c r="G112" s="163">
        <v>10034</v>
      </c>
      <c r="H112" s="163">
        <v>9838</v>
      </c>
      <c r="I112" s="165">
        <f t="shared" ref="I112:I119" si="61">IFERROR(H112/G112-1,"-")</f>
        <v>-1.953358580825193E-2</v>
      </c>
      <c r="J112" s="164">
        <f t="shared" si="57"/>
        <v>-0.38354533492073439</v>
      </c>
      <c r="K112" s="179">
        <f t="shared" si="58"/>
        <v>-196</v>
      </c>
      <c r="L112" s="163">
        <f t="shared" si="59"/>
        <v>-6121</v>
      </c>
      <c r="M112" s="164">
        <f t="shared" si="60"/>
        <v>1.224835348165486E-2</v>
      </c>
    </row>
    <row r="113" spans="2:13" x14ac:dyDescent="0.25">
      <c r="B113" s="162" t="s">
        <v>113</v>
      </c>
      <c r="C113" s="163">
        <v>4678</v>
      </c>
      <c r="D113" s="163">
        <v>3085</v>
      </c>
      <c r="E113" s="163">
        <v>474</v>
      </c>
      <c r="F113" s="163">
        <v>477</v>
      </c>
      <c r="G113" s="163">
        <v>794</v>
      </c>
      <c r="H113" s="163">
        <v>821</v>
      </c>
      <c r="I113" s="165">
        <f t="shared" si="61"/>
        <v>3.400503778337538E-2</v>
      </c>
      <c r="J113" s="164">
        <f t="shared" si="57"/>
        <v>-0.73387358184764984</v>
      </c>
      <c r="K113" s="179">
        <f t="shared" si="58"/>
        <v>27</v>
      </c>
      <c r="L113" s="163">
        <f t="shared" si="59"/>
        <v>-2264</v>
      </c>
      <c r="M113" s="164">
        <f t="shared" si="60"/>
        <v>1.0221486286276316E-3</v>
      </c>
    </row>
    <row r="114" spans="2:13" x14ac:dyDescent="0.25">
      <c r="B114" s="162" t="s">
        <v>116</v>
      </c>
      <c r="C114" s="163">
        <v>946</v>
      </c>
      <c r="D114" s="163">
        <v>1676</v>
      </c>
      <c r="E114" s="163">
        <v>623</v>
      </c>
      <c r="F114" s="163">
        <v>737</v>
      </c>
      <c r="G114" s="163">
        <v>956</v>
      </c>
      <c r="H114" s="163">
        <v>1040</v>
      </c>
      <c r="I114" s="165">
        <f t="shared" si="61"/>
        <v>8.786610878661083E-2</v>
      </c>
      <c r="J114" s="164">
        <f t="shared" si="57"/>
        <v>-0.37947494033412887</v>
      </c>
      <c r="K114" s="179">
        <f t="shared" si="58"/>
        <v>84</v>
      </c>
      <c r="L114" s="163">
        <f t="shared" si="59"/>
        <v>-636</v>
      </c>
      <c r="M114" s="164">
        <f t="shared" si="60"/>
        <v>1.2948045965563177E-3</v>
      </c>
    </row>
    <row r="115" spans="2:13" x14ac:dyDescent="0.25">
      <c r="B115" s="162" t="s">
        <v>123</v>
      </c>
      <c r="C115" s="163">
        <v>423</v>
      </c>
      <c r="D115" s="163">
        <v>1022</v>
      </c>
      <c r="E115" s="163">
        <v>167</v>
      </c>
      <c r="F115" s="163">
        <v>245</v>
      </c>
      <c r="G115" s="163">
        <v>341</v>
      </c>
      <c r="H115" s="163">
        <v>398</v>
      </c>
      <c r="I115" s="165">
        <f t="shared" si="61"/>
        <v>0.16715542521994142</v>
      </c>
      <c r="J115" s="164">
        <f t="shared" si="57"/>
        <v>-0.61056751467710368</v>
      </c>
      <c r="K115" s="179">
        <f t="shared" si="58"/>
        <v>57</v>
      </c>
      <c r="L115" s="163">
        <f t="shared" si="59"/>
        <v>-624</v>
      </c>
      <c r="M115" s="164">
        <f t="shared" si="60"/>
        <v>4.955117590667447E-4</v>
      </c>
    </row>
    <row r="116" spans="2:13" x14ac:dyDescent="0.25">
      <c r="B116" s="162" t="s">
        <v>119</v>
      </c>
      <c r="C116" s="163">
        <v>477</v>
      </c>
      <c r="D116" s="163">
        <v>421</v>
      </c>
      <c r="E116" s="163">
        <v>262</v>
      </c>
      <c r="F116" s="163">
        <v>272</v>
      </c>
      <c r="G116" s="163">
        <v>317</v>
      </c>
      <c r="H116" s="163">
        <v>292</v>
      </c>
      <c r="I116" s="165">
        <f t="shared" si="61"/>
        <v>-7.8864353312302793E-2</v>
      </c>
      <c r="J116" s="164">
        <f t="shared" si="57"/>
        <v>-0.30641330166270786</v>
      </c>
      <c r="K116" s="179">
        <f t="shared" si="58"/>
        <v>-25</v>
      </c>
      <c r="L116" s="163">
        <f t="shared" si="59"/>
        <v>-129</v>
      </c>
      <c r="M116" s="164">
        <f t="shared" si="60"/>
        <v>3.6354129057158155E-4</v>
      </c>
    </row>
    <row r="117" spans="2:13" x14ac:dyDescent="0.25">
      <c r="B117" s="162" t="s">
        <v>128</v>
      </c>
      <c r="C117" s="163">
        <v>166</v>
      </c>
      <c r="D117" s="163">
        <v>262</v>
      </c>
      <c r="E117" s="163">
        <v>180</v>
      </c>
      <c r="F117" s="163">
        <v>62</v>
      </c>
      <c r="G117" s="163">
        <v>116</v>
      </c>
      <c r="H117" s="163">
        <v>72</v>
      </c>
      <c r="I117" s="165">
        <f t="shared" si="61"/>
        <v>-0.37931034482758619</v>
      </c>
      <c r="J117" s="164">
        <f t="shared" si="57"/>
        <v>-0.72519083969465647</v>
      </c>
      <c r="K117" s="179">
        <f t="shared" si="58"/>
        <v>-44</v>
      </c>
      <c r="L117" s="163">
        <f t="shared" si="59"/>
        <v>-190</v>
      </c>
      <c r="M117" s="164">
        <f t="shared" si="60"/>
        <v>8.9640318223129694E-5</v>
      </c>
    </row>
    <row r="118" spans="2:13" x14ac:dyDescent="0.25">
      <c r="B118" s="162" t="s">
        <v>131</v>
      </c>
      <c r="C118" s="163">
        <v>277</v>
      </c>
      <c r="D118" s="163">
        <v>228</v>
      </c>
      <c r="E118" s="163">
        <v>383</v>
      </c>
      <c r="F118" s="163">
        <v>80</v>
      </c>
      <c r="G118" s="163">
        <v>76</v>
      </c>
      <c r="H118" s="163">
        <v>90</v>
      </c>
      <c r="I118" s="165">
        <f t="shared" si="61"/>
        <v>0.18421052631578938</v>
      </c>
      <c r="J118" s="164">
        <f t="shared" si="57"/>
        <v>-0.60526315789473684</v>
      </c>
      <c r="K118" s="179">
        <f t="shared" si="58"/>
        <v>14</v>
      </c>
      <c r="L118" s="163">
        <f t="shared" si="59"/>
        <v>-138</v>
      </c>
      <c r="M118" s="164">
        <f t="shared" si="60"/>
        <v>1.1205039777891212E-4</v>
      </c>
    </row>
    <row r="119" spans="2:13" x14ac:dyDescent="0.25">
      <c r="B119" s="168" t="s">
        <v>145</v>
      </c>
      <c r="C119" s="169">
        <f>IFERROR(C111-SUM(C112:C118),"nd")</f>
        <v>5374</v>
      </c>
      <c r="D119" s="169">
        <f t="shared" ref="D119:H119" si="62">IFERROR(D111-SUM(D112:D118),"nd")</f>
        <v>6899</v>
      </c>
      <c r="E119" s="169">
        <f t="shared" si="62"/>
        <v>3514</v>
      </c>
      <c r="F119" s="169">
        <f t="shared" si="62"/>
        <v>3219</v>
      </c>
      <c r="G119" s="169">
        <f t="shared" si="62"/>
        <v>3777</v>
      </c>
      <c r="H119" s="169">
        <f t="shared" si="62"/>
        <v>4629</v>
      </c>
      <c r="I119" s="171">
        <f t="shared" si="61"/>
        <v>0.22557585385226364</v>
      </c>
      <c r="J119" s="170">
        <f t="shared" si="57"/>
        <v>-0.32903319321640823</v>
      </c>
      <c r="K119" s="180">
        <f t="shared" si="58"/>
        <v>852</v>
      </c>
      <c r="L119" s="169">
        <f t="shared" si="59"/>
        <v>-2270</v>
      </c>
      <c r="M119" s="170">
        <f t="shared" si="60"/>
        <v>5.7631254590953798E-3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71224</v>
      </c>
      <c r="D135" s="176">
        <f t="shared" ref="D135:H135" si="70">IFERROR(D136+D139,"nd")</f>
        <v>48207</v>
      </c>
      <c r="E135" s="176">
        <f t="shared" si="70"/>
        <v>14776</v>
      </c>
      <c r="F135" s="176">
        <f t="shared" si="70"/>
        <v>29939</v>
      </c>
      <c r="G135" s="176">
        <f t="shared" si="70"/>
        <v>32291</v>
      </c>
      <c r="H135" s="176">
        <f t="shared" si="70"/>
        <v>33576</v>
      </c>
      <c r="I135" s="177">
        <f>IFERROR(H135/G135-1,"-")</f>
        <v>3.9794369948282782E-2</v>
      </c>
      <c r="J135" s="177">
        <f>IFERROR(H135/D135-1,"-")</f>
        <v>-0.30350364055012757</v>
      </c>
      <c r="K135" s="176">
        <f>IFERROR(H135-G135,"-")</f>
        <v>1285</v>
      </c>
      <c r="L135" s="176">
        <f>IFERROR(H135-D135,"-")</f>
        <v>-14631</v>
      </c>
      <c r="M135" s="177">
        <f>IFERROR(H135/H$9,"-")</f>
        <v>4.1802268398052816E-2</v>
      </c>
    </row>
    <row r="136" spans="2:13" x14ac:dyDescent="0.25">
      <c r="B136" s="157" t="s">
        <v>97</v>
      </c>
      <c r="C136" s="158">
        <v>15530</v>
      </c>
      <c r="D136" s="158">
        <v>7913</v>
      </c>
      <c r="E136" s="158">
        <v>2023</v>
      </c>
      <c r="F136" s="158">
        <v>5798</v>
      </c>
      <c r="G136" s="158">
        <v>6408</v>
      </c>
      <c r="H136" s="158">
        <v>5620</v>
      </c>
      <c r="I136" s="160">
        <f>IFERROR(H136/G136-1,"-")</f>
        <v>-0.12297128589263417</v>
      </c>
      <c r="J136" s="159">
        <f t="shared" ref="J136:J147" si="71">IFERROR(H136/D136-1,"-")</f>
        <v>-0.28977631745229371</v>
      </c>
      <c r="K136" s="178">
        <f t="shared" ref="K136:K147" si="72">IFERROR(H136-G136,"-")</f>
        <v>-788</v>
      </c>
      <c r="L136" s="158">
        <f t="shared" ref="L136:L147" si="73">IFERROR(H136-D136,"-")</f>
        <v>-2293</v>
      </c>
      <c r="M136" s="159">
        <f t="shared" ref="M136:M147" si="74">IFERROR(H136/H$9,"-")</f>
        <v>6.9969248390831787E-3</v>
      </c>
    </row>
    <row r="137" spans="2:13" x14ac:dyDescent="0.25">
      <c r="B137" s="162" t="s">
        <v>103</v>
      </c>
      <c r="C137" s="163">
        <v>13086</v>
      </c>
      <c r="D137" s="163">
        <v>6074</v>
      </c>
      <c r="E137" s="163">
        <v>1702</v>
      </c>
      <c r="F137" s="163">
        <v>4105</v>
      </c>
      <c r="G137" s="163">
        <v>4423</v>
      </c>
      <c r="H137" s="163">
        <v>4085</v>
      </c>
      <c r="I137" s="165">
        <f>IFERROR(H137/G137-1,"-")</f>
        <v>-7.6418720325570844E-2</v>
      </c>
      <c r="J137" s="164">
        <f t="shared" si="71"/>
        <v>-0.32746131050378668</v>
      </c>
      <c r="K137" s="179">
        <f t="shared" si="72"/>
        <v>-338</v>
      </c>
      <c r="L137" s="163">
        <f t="shared" si="73"/>
        <v>-1989</v>
      </c>
      <c r="M137" s="164">
        <f t="shared" si="74"/>
        <v>5.0858430547428444E-3</v>
      </c>
    </row>
    <row r="138" spans="2:13" x14ac:dyDescent="0.25">
      <c r="B138" s="162" t="s">
        <v>100</v>
      </c>
      <c r="C138" s="163">
        <v>2444</v>
      </c>
      <c r="D138" s="163">
        <v>1839</v>
      </c>
      <c r="E138" s="163">
        <v>321</v>
      </c>
      <c r="F138" s="163">
        <v>1693</v>
      </c>
      <c r="G138" s="163">
        <v>1985</v>
      </c>
      <c r="H138" s="163">
        <v>1535</v>
      </c>
      <c r="I138" s="165">
        <f>IFERROR(H138/G138-1,"-")</f>
        <v>-0.22670025188916876</v>
      </c>
      <c r="J138" s="164">
        <f t="shared" si="71"/>
        <v>-0.16530723219140842</v>
      </c>
      <c r="K138" s="179">
        <f t="shared" si="72"/>
        <v>-450</v>
      </c>
      <c r="L138" s="163">
        <f t="shared" si="73"/>
        <v>-304</v>
      </c>
      <c r="M138" s="164">
        <f t="shared" si="74"/>
        <v>1.9110817843403345E-3</v>
      </c>
    </row>
    <row r="139" spans="2:13" x14ac:dyDescent="0.25">
      <c r="B139" s="157" t="s">
        <v>107</v>
      </c>
      <c r="C139" s="158">
        <v>55694</v>
      </c>
      <c r="D139" s="158">
        <v>40294</v>
      </c>
      <c r="E139" s="158">
        <v>12753</v>
      </c>
      <c r="F139" s="158">
        <v>24141</v>
      </c>
      <c r="G139" s="158">
        <v>25883</v>
      </c>
      <c r="H139" s="158">
        <v>27956</v>
      </c>
      <c r="I139" s="160">
        <f>IFERROR(H139/G139-1,"-")</f>
        <v>8.009117953869338E-2</v>
      </c>
      <c r="J139" s="159">
        <f t="shared" si="71"/>
        <v>-0.3061994341589318</v>
      </c>
      <c r="K139" s="178">
        <f t="shared" si="72"/>
        <v>2073</v>
      </c>
      <c r="L139" s="158">
        <f t="shared" si="73"/>
        <v>-12338</v>
      </c>
      <c r="M139" s="159">
        <f t="shared" si="74"/>
        <v>3.4805343558969637E-2</v>
      </c>
    </row>
    <row r="140" spans="2:13" x14ac:dyDescent="0.25">
      <c r="B140" s="162" t="s">
        <v>110</v>
      </c>
      <c r="C140" s="163">
        <v>31625</v>
      </c>
      <c r="D140" s="163">
        <v>20810</v>
      </c>
      <c r="E140" s="163">
        <v>6201</v>
      </c>
      <c r="F140" s="163">
        <v>9073</v>
      </c>
      <c r="G140" s="163">
        <v>10008</v>
      </c>
      <c r="H140" s="163">
        <v>12138</v>
      </c>
      <c r="I140" s="165">
        <f t="shared" ref="I140:I147" si="75">IFERROR(H140/G140-1,"-")</f>
        <v>0.21282973621103118</v>
      </c>
      <c r="J140" s="164">
        <f t="shared" si="71"/>
        <v>-0.41672272945699185</v>
      </c>
      <c r="K140" s="179">
        <f t="shared" si="72"/>
        <v>2130</v>
      </c>
      <c r="L140" s="163">
        <f t="shared" si="73"/>
        <v>-8672</v>
      </c>
      <c r="M140" s="164">
        <f t="shared" si="74"/>
        <v>1.5111863647115947E-2</v>
      </c>
    </row>
    <row r="141" spans="2:13" x14ac:dyDescent="0.25">
      <c r="B141" s="162" t="s">
        <v>113</v>
      </c>
      <c r="C141" s="163">
        <v>1960</v>
      </c>
      <c r="D141" s="163">
        <v>1633</v>
      </c>
      <c r="E141" s="163">
        <v>704</v>
      </c>
      <c r="F141" s="163">
        <v>1956</v>
      </c>
      <c r="G141" s="163">
        <v>1594</v>
      </c>
      <c r="H141" s="163">
        <v>1751</v>
      </c>
      <c r="I141" s="165">
        <f t="shared" si="75"/>
        <v>9.8494353826850789E-2</v>
      </c>
      <c r="J141" s="164">
        <f t="shared" si="71"/>
        <v>7.2259644825474645E-2</v>
      </c>
      <c r="K141" s="179">
        <f t="shared" si="72"/>
        <v>157</v>
      </c>
      <c r="L141" s="163">
        <f t="shared" si="73"/>
        <v>118</v>
      </c>
      <c r="M141" s="164">
        <f t="shared" si="74"/>
        <v>2.1800027390097235E-3</v>
      </c>
    </row>
    <row r="142" spans="2:13" x14ac:dyDescent="0.25">
      <c r="B142" s="162" t="s">
        <v>116</v>
      </c>
      <c r="C142" s="163">
        <v>6382</v>
      </c>
      <c r="D142" s="163">
        <v>2419</v>
      </c>
      <c r="E142" s="163">
        <v>507</v>
      </c>
      <c r="F142" s="163">
        <v>2669</v>
      </c>
      <c r="G142" s="163">
        <v>2925</v>
      </c>
      <c r="H142" s="163">
        <v>2651</v>
      </c>
      <c r="I142" s="165">
        <f t="shared" si="75"/>
        <v>-9.3675213675213698E-2</v>
      </c>
      <c r="J142" s="164">
        <f t="shared" si="71"/>
        <v>9.5907399751963718E-2</v>
      </c>
      <c r="K142" s="179">
        <f t="shared" si="72"/>
        <v>-274</v>
      </c>
      <c r="L142" s="163">
        <f t="shared" si="73"/>
        <v>232</v>
      </c>
      <c r="M142" s="164">
        <f t="shared" si="74"/>
        <v>3.3005067167988446E-3</v>
      </c>
    </row>
    <row r="143" spans="2:13" x14ac:dyDescent="0.25">
      <c r="B143" s="162" t="s">
        <v>123</v>
      </c>
      <c r="C143" s="163">
        <v>1124</v>
      </c>
      <c r="D143" s="163">
        <v>887</v>
      </c>
      <c r="E143" s="163">
        <v>374</v>
      </c>
      <c r="F143" s="163">
        <v>1263</v>
      </c>
      <c r="G143" s="163">
        <v>1071</v>
      </c>
      <c r="H143" s="163">
        <v>846</v>
      </c>
      <c r="I143" s="165">
        <f t="shared" si="75"/>
        <v>-0.21008403361344541</v>
      </c>
      <c r="J143" s="164">
        <f t="shared" si="71"/>
        <v>-4.6223224351747416E-2</v>
      </c>
      <c r="K143" s="179">
        <f t="shared" si="72"/>
        <v>-225</v>
      </c>
      <c r="L143" s="163">
        <f t="shared" si="73"/>
        <v>-41</v>
      </c>
      <c r="M143" s="164">
        <f t="shared" si="74"/>
        <v>1.053273739121774E-3</v>
      </c>
    </row>
    <row r="144" spans="2:13" x14ac:dyDescent="0.25">
      <c r="B144" s="162" t="s">
        <v>119</v>
      </c>
      <c r="C144" s="163">
        <v>481</v>
      </c>
      <c r="D144" s="163">
        <v>455</v>
      </c>
      <c r="E144" s="163">
        <v>198</v>
      </c>
      <c r="F144" s="163">
        <v>588</v>
      </c>
      <c r="G144" s="163">
        <v>512</v>
      </c>
      <c r="H144" s="163">
        <v>520</v>
      </c>
      <c r="I144" s="165">
        <f t="shared" si="75"/>
        <v>1.5625E-2</v>
      </c>
      <c r="J144" s="164">
        <f t="shared" si="71"/>
        <v>0.14285714285714279</v>
      </c>
      <c r="K144" s="179">
        <f t="shared" si="72"/>
        <v>8</v>
      </c>
      <c r="L144" s="163">
        <f t="shared" si="73"/>
        <v>65</v>
      </c>
      <c r="M144" s="164">
        <f t="shared" si="74"/>
        <v>6.4740229827815884E-4</v>
      </c>
    </row>
    <row r="145" spans="2:13" x14ac:dyDescent="0.25">
      <c r="B145" s="162" t="s">
        <v>128</v>
      </c>
      <c r="C145" s="163">
        <v>626</v>
      </c>
      <c r="D145" s="163">
        <v>590</v>
      </c>
      <c r="E145" s="163">
        <v>380</v>
      </c>
      <c r="F145" s="163">
        <v>234</v>
      </c>
      <c r="G145" s="163">
        <v>306</v>
      </c>
      <c r="H145" s="163">
        <v>194</v>
      </c>
      <c r="I145" s="165">
        <f t="shared" si="75"/>
        <v>-0.36601307189542487</v>
      </c>
      <c r="J145" s="164">
        <f t="shared" si="71"/>
        <v>-0.67118644067796618</v>
      </c>
      <c r="K145" s="179">
        <f t="shared" si="72"/>
        <v>-112</v>
      </c>
      <c r="L145" s="163">
        <f t="shared" si="73"/>
        <v>-396</v>
      </c>
      <c r="M145" s="164">
        <f t="shared" si="74"/>
        <v>2.4153085743454388E-4</v>
      </c>
    </row>
    <row r="146" spans="2:13" x14ac:dyDescent="0.25">
      <c r="B146" s="162" t="s">
        <v>131</v>
      </c>
      <c r="C146" s="163">
        <v>2881</v>
      </c>
      <c r="D146" s="163">
        <v>1053</v>
      </c>
      <c r="E146" s="163">
        <v>656</v>
      </c>
      <c r="F146" s="163">
        <v>184</v>
      </c>
      <c r="G146" s="163">
        <v>312</v>
      </c>
      <c r="H146" s="163">
        <v>325</v>
      </c>
      <c r="I146" s="165">
        <f t="shared" si="75"/>
        <v>4.1666666666666741E-2</v>
      </c>
      <c r="J146" s="164">
        <f t="shared" si="71"/>
        <v>-0.69135802469135799</v>
      </c>
      <c r="K146" s="179">
        <f t="shared" si="72"/>
        <v>13</v>
      </c>
      <c r="L146" s="163">
        <f t="shared" si="73"/>
        <v>-728</v>
      </c>
      <c r="M146" s="164">
        <f t="shared" si="74"/>
        <v>4.0462643642384931E-4</v>
      </c>
    </row>
    <row r="147" spans="2:13" x14ac:dyDescent="0.25">
      <c r="B147" s="168" t="s">
        <v>145</v>
      </c>
      <c r="C147" s="169">
        <f>IFERROR(C139-SUM(C140:C146),"nd")</f>
        <v>10615</v>
      </c>
      <c r="D147" s="169">
        <f t="shared" ref="D147:H147" si="76">IFERROR(D139-SUM(D140:D146),"nd")</f>
        <v>12447</v>
      </c>
      <c r="E147" s="169">
        <f t="shared" si="76"/>
        <v>3733</v>
      </c>
      <c r="F147" s="169">
        <f t="shared" si="76"/>
        <v>8174</v>
      </c>
      <c r="G147" s="169">
        <f t="shared" si="76"/>
        <v>9155</v>
      </c>
      <c r="H147" s="169">
        <f t="shared" si="76"/>
        <v>9531</v>
      </c>
      <c r="I147" s="171">
        <f t="shared" si="75"/>
        <v>4.1070453304205445E-2</v>
      </c>
      <c r="J147" s="170">
        <f t="shared" si="71"/>
        <v>-0.2342733188720173</v>
      </c>
      <c r="K147" s="180">
        <f t="shared" si="72"/>
        <v>376</v>
      </c>
      <c r="L147" s="169">
        <f t="shared" si="73"/>
        <v>-2916</v>
      </c>
      <c r="M147" s="170">
        <f t="shared" si="74"/>
        <v>1.1866137124786793E-2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4977</v>
      </c>
      <c r="D149" s="176">
        <f t="shared" ref="D149:H149" si="77">IFERROR(D150+D153,"nd")</f>
        <v>4056</v>
      </c>
      <c r="E149" s="176">
        <f t="shared" si="77"/>
        <v>2020</v>
      </c>
      <c r="F149" s="176">
        <f t="shared" si="77"/>
        <v>9038</v>
      </c>
      <c r="G149" s="176">
        <f t="shared" si="77"/>
        <v>11940</v>
      </c>
      <c r="H149" s="176">
        <f t="shared" si="77"/>
        <v>34026</v>
      </c>
      <c r="I149" s="177">
        <f>IFERROR(H149/G149-1,"-")</f>
        <v>1.8497487437185929</v>
      </c>
      <c r="J149" s="177">
        <f>IFERROR(H149/D149-1,"-")</f>
        <v>7.3890532544378704</v>
      </c>
      <c r="K149" s="176">
        <f>IFERROR(H149-G149,"-")</f>
        <v>22086</v>
      </c>
      <c r="L149" s="176">
        <f>IFERROR(H149-D149,"-")</f>
        <v>29970</v>
      </c>
      <c r="M149" s="177">
        <f>IFERROR(H149/H$9,"-")</f>
        <v>4.2362520386947371E-2</v>
      </c>
    </row>
    <row r="150" spans="2:13" x14ac:dyDescent="0.25">
      <c r="B150" s="157" t="s">
        <v>97</v>
      </c>
      <c r="C150" s="158">
        <v>1254</v>
      </c>
      <c r="D150" s="158">
        <v>941</v>
      </c>
      <c r="E150" s="158">
        <v>368</v>
      </c>
      <c r="F150" s="158">
        <v>1823</v>
      </c>
      <c r="G150" s="158">
        <v>3132</v>
      </c>
      <c r="H150" s="158">
        <v>4068</v>
      </c>
      <c r="I150" s="160">
        <f>IFERROR(H150/G150-1,"-")</f>
        <v>0.29885057471264376</v>
      </c>
      <c r="J150" s="159">
        <f t="shared" ref="J150:J161" si="78">IFERROR(H150/D150-1,"-")</f>
        <v>3.3230605738575987</v>
      </c>
      <c r="K150" s="178">
        <f t="shared" ref="K150:K161" si="79">IFERROR(H150-G150,"-")</f>
        <v>936</v>
      </c>
      <c r="L150" s="158">
        <f t="shared" ref="L150:L161" si="80">IFERROR(H150-D150,"-")</f>
        <v>3127</v>
      </c>
      <c r="M150" s="159">
        <f t="shared" ref="M150:M161" si="81">IFERROR(H150/H$9,"-")</f>
        <v>5.064677979606828E-3</v>
      </c>
    </row>
    <row r="151" spans="2:13" x14ac:dyDescent="0.25">
      <c r="B151" s="162" t="s">
        <v>103</v>
      </c>
      <c r="C151" s="163">
        <v>818</v>
      </c>
      <c r="D151" s="163">
        <v>577</v>
      </c>
      <c r="E151" s="163">
        <v>284</v>
      </c>
      <c r="F151" s="163">
        <v>572</v>
      </c>
      <c r="G151" s="163">
        <v>1329</v>
      </c>
      <c r="H151" s="163">
        <v>2587</v>
      </c>
      <c r="I151" s="165">
        <f>IFERROR(H151/G151-1,"-")</f>
        <v>0.94657637321294197</v>
      </c>
      <c r="J151" s="164">
        <f t="shared" si="78"/>
        <v>3.4835355285961871</v>
      </c>
      <c r="K151" s="179">
        <f t="shared" si="79"/>
        <v>1258</v>
      </c>
      <c r="L151" s="163">
        <f t="shared" si="80"/>
        <v>2010</v>
      </c>
      <c r="M151" s="164">
        <f t="shared" si="81"/>
        <v>3.2208264339338407E-3</v>
      </c>
    </row>
    <row r="152" spans="2:13" x14ac:dyDescent="0.25">
      <c r="B152" s="162" t="s">
        <v>100</v>
      </c>
      <c r="C152" s="163">
        <v>436</v>
      </c>
      <c r="D152" s="163">
        <v>364</v>
      </c>
      <c r="E152" s="163">
        <v>84</v>
      </c>
      <c r="F152" s="163">
        <v>1251</v>
      </c>
      <c r="G152" s="163">
        <v>1803</v>
      </c>
      <c r="H152" s="163">
        <v>1481</v>
      </c>
      <c r="I152" s="165">
        <f>IFERROR(H152/G152-1,"-")</f>
        <v>-0.17859123682750966</v>
      </c>
      <c r="J152" s="164">
        <f t="shared" si="78"/>
        <v>3.0686813186813184</v>
      </c>
      <c r="K152" s="179">
        <f t="shared" si="79"/>
        <v>-322</v>
      </c>
      <c r="L152" s="163">
        <f t="shared" si="80"/>
        <v>1117</v>
      </c>
      <c r="M152" s="164">
        <f t="shared" si="81"/>
        <v>1.8438515456729871E-3</v>
      </c>
    </row>
    <row r="153" spans="2:13" x14ac:dyDescent="0.25">
      <c r="B153" s="157" t="s">
        <v>107</v>
      </c>
      <c r="C153" s="158">
        <v>3723</v>
      </c>
      <c r="D153" s="158">
        <v>3115</v>
      </c>
      <c r="E153" s="158">
        <v>1652</v>
      </c>
      <c r="F153" s="158">
        <v>7215</v>
      </c>
      <c r="G153" s="158">
        <v>8808</v>
      </c>
      <c r="H153" s="158">
        <v>29958</v>
      </c>
      <c r="I153" s="160">
        <f>IFERROR(H153/G153-1,"-")</f>
        <v>2.4012261580381473</v>
      </c>
      <c r="J153" s="159">
        <f t="shared" si="78"/>
        <v>8.617335473515249</v>
      </c>
      <c r="K153" s="178">
        <f t="shared" si="79"/>
        <v>21150</v>
      </c>
      <c r="L153" s="158">
        <f t="shared" si="80"/>
        <v>26843</v>
      </c>
      <c r="M153" s="159">
        <f t="shared" si="81"/>
        <v>3.7297842407340548E-2</v>
      </c>
    </row>
    <row r="154" spans="2:13" x14ac:dyDescent="0.25">
      <c r="B154" s="162" t="s">
        <v>110</v>
      </c>
      <c r="C154" s="163">
        <v>376</v>
      </c>
      <c r="D154" s="163">
        <v>255</v>
      </c>
      <c r="E154" s="163">
        <v>283</v>
      </c>
      <c r="F154" s="163">
        <v>2517</v>
      </c>
      <c r="G154" s="163">
        <v>1804</v>
      </c>
      <c r="H154" s="163">
        <v>19206</v>
      </c>
      <c r="I154" s="165">
        <f t="shared" ref="I154:I161" si="82">IFERROR(H154/G154-1,"-")</f>
        <v>9.6463414634146343</v>
      </c>
      <c r="J154" s="164">
        <f t="shared" si="78"/>
        <v>74.317647058823525</v>
      </c>
      <c r="K154" s="179">
        <f t="shared" si="79"/>
        <v>17402</v>
      </c>
      <c r="L154" s="163">
        <f t="shared" si="80"/>
        <v>18951</v>
      </c>
      <c r="M154" s="164">
        <f t="shared" si="81"/>
        <v>2.3911554886019846E-2</v>
      </c>
    </row>
    <row r="155" spans="2:13" x14ac:dyDescent="0.25">
      <c r="B155" s="162" t="s">
        <v>113</v>
      </c>
      <c r="C155" s="163">
        <v>2022</v>
      </c>
      <c r="D155" s="163">
        <v>1550</v>
      </c>
      <c r="E155" s="163">
        <v>430</v>
      </c>
      <c r="F155" s="163">
        <v>1301</v>
      </c>
      <c r="G155" s="163">
        <v>1886</v>
      </c>
      <c r="H155" s="163">
        <v>2320</v>
      </c>
      <c r="I155" s="165">
        <f t="shared" si="82"/>
        <v>0.23011664899257678</v>
      </c>
      <c r="J155" s="164">
        <f t="shared" si="78"/>
        <v>0.49677419354838714</v>
      </c>
      <c r="K155" s="179">
        <f t="shared" si="79"/>
        <v>434</v>
      </c>
      <c r="L155" s="163">
        <f t="shared" si="80"/>
        <v>770</v>
      </c>
      <c r="M155" s="164">
        <f t="shared" si="81"/>
        <v>2.8884102538564013E-3</v>
      </c>
    </row>
    <row r="156" spans="2:13" x14ac:dyDescent="0.25">
      <c r="B156" s="162" t="s">
        <v>116</v>
      </c>
      <c r="C156" s="163">
        <v>158</v>
      </c>
      <c r="D156" s="163">
        <v>202</v>
      </c>
      <c r="E156" s="163">
        <v>61</v>
      </c>
      <c r="F156" s="163">
        <v>355</v>
      </c>
      <c r="G156" s="163">
        <v>975</v>
      </c>
      <c r="H156" s="163">
        <v>894</v>
      </c>
      <c r="I156" s="165">
        <f t="shared" si="82"/>
        <v>-8.3076923076923048E-2</v>
      </c>
      <c r="J156" s="164">
        <f t="shared" si="78"/>
        <v>3.4257425742574261</v>
      </c>
      <c r="K156" s="179">
        <f t="shared" si="79"/>
        <v>-81</v>
      </c>
      <c r="L156" s="163">
        <f t="shared" si="80"/>
        <v>692</v>
      </c>
      <c r="M156" s="164">
        <f t="shared" si="81"/>
        <v>1.113033951270527E-3</v>
      </c>
    </row>
    <row r="157" spans="2:13" x14ac:dyDescent="0.25">
      <c r="B157" s="162" t="s">
        <v>123</v>
      </c>
      <c r="C157" s="163">
        <v>124</v>
      </c>
      <c r="D157" s="163">
        <v>136</v>
      </c>
      <c r="E157" s="163">
        <v>30</v>
      </c>
      <c r="F157" s="163">
        <v>884</v>
      </c>
      <c r="G157" s="163">
        <v>625</v>
      </c>
      <c r="H157" s="163">
        <v>1711</v>
      </c>
      <c r="I157" s="165">
        <f t="shared" si="82"/>
        <v>1.7376</v>
      </c>
      <c r="J157" s="164">
        <f t="shared" si="78"/>
        <v>11.580882352941176</v>
      </c>
      <c r="K157" s="179">
        <f t="shared" si="79"/>
        <v>1086</v>
      </c>
      <c r="L157" s="163">
        <f t="shared" si="80"/>
        <v>1575</v>
      </c>
      <c r="M157" s="164">
        <f t="shared" si="81"/>
        <v>2.1302025622190958E-3</v>
      </c>
    </row>
    <row r="158" spans="2:13" x14ac:dyDescent="0.25">
      <c r="B158" s="162" t="s">
        <v>119</v>
      </c>
      <c r="C158" s="163">
        <v>38</v>
      </c>
      <c r="D158" s="163">
        <v>20</v>
      </c>
      <c r="E158" s="163">
        <v>38</v>
      </c>
      <c r="F158" s="163">
        <v>236</v>
      </c>
      <c r="G158" s="163">
        <v>433</v>
      </c>
      <c r="H158" s="163">
        <v>407</v>
      </c>
      <c r="I158" s="165">
        <f t="shared" si="82"/>
        <v>-6.004618937644346E-2</v>
      </c>
      <c r="J158" s="164">
        <f t="shared" si="78"/>
        <v>19.350000000000001</v>
      </c>
      <c r="K158" s="179">
        <f t="shared" si="79"/>
        <v>-26</v>
      </c>
      <c r="L158" s="163">
        <f t="shared" si="80"/>
        <v>387</v>
      </c>
      <c r="M158" s="164">
        <f t="shared" si="81"/>
        <v>5.0671679884463589E-4</v>
      </c>
    </row>
    <row r="159" spans="2:13" x14ac:dyDescent="0.25">
      <c r="B159" s="162" t="s">
        <v>128</v>
      </c>
      <c r="C159" s="163">
        <v>43</v>
      </c>
      <c r="D159" s="163">
        <v>67</v>
      </c>
      <c r="E159" s="163">
        <v>152</v>
      </c>
      <c r="F159" s="163">
        <v>180</v>
      </c>
      <c r="G159" s="163">
        <v>184</v>
      </c>
      <c r="H159" s="163">
        <v>596</v>
      </c>
      <c r="I159" s="165">
        <f t="shared" si="82"/>
        <v>2.2391304347826089</v>
      </c>
      <c r="J159" s="164">
        <f t="shared" si="78"/>
        <v>7.8955223880597014</v>
      </c>
      <c r="K159" s="179">
        <f t="shared" si="79"/>
        <v>412</v>
      </c>
      <c r="L159" s="163">
        <f t="shared" si="80"/>
        <v>529</v>
      </c>
      <c r="M159" s="164">
        <f t="shared" si="81"/>
        <v>7.420226341803513E-4</v>
      </c>
    </row>
    <row r="160" spans="2:13" x14ac:dyDescent="0.25">
      <c r="B160" s="162" t="s">
        <v>131</v>
      </c>
      <c r="C160" s="163">
        <v>17</v>
      </c>
      <c r="D160" s="163">
        <v>63</v>
      </c>
      <c r="E160" s="163">
        <v>158</v>
      </c>
      <c r="F160" s="163">
        <v>152</v>
      </c>
      <c r="G160" s="163">
        <v>67</v>
      </c>
      <c r="H160" s="163">
        <v>1546</v>
      </c>
      <c r="I160" s="165">
        <f t="shared" si="82"/>
        <v>22.074626865671643</v>
      </c>
      <c r="J160" s="164">
        <f t="shared" si="78"/>
        <v>23.539682539682541</v>
      </c>
      <c r="K160" s="179">
        <f t="shared" si="79"/>
        <v>1479</v>
      </c>
      <c r="L160" s="163">
        <f t="shared" si="80"/>
        <v>1483</v>
      </c>
      <c r="M160" s="164">
        <f t="shared" si="81"/>
        <v>1.924776832957757E-3</v>
      </c>
    </row>
    <row r="161" spans="2:13" x14ac:dyDescent="0.25">
      <c r="B161" s="168" t="s">
        <v>145</v>
      </c>
      <c r="C161" s="169">
        <f>IFERROR(C153-SUM(C154:C160),"nd")</f>
        <v>945</v>
      </c>
      <c r="D161" s="169">
        <f t="shared" ref="D161:H161" si="83">IFERROR(D153-SUM(D154:D160),"nd")</f>
        <v>822</v>
      </c>
      <c r="E161" s="169">
        <f t="shared" si="83"/>
        <v>500</v>
      </c>
      <c r="F161" s="169">
        <f t="shared" si="83"/>
        <v>1590</v>
      </c>
      <c r="G161" s="169">
        <f t="shared" si="83"/>
        <v>2834</v>
      </c>
      <c r="H161" s="169">
        <f t="shared" si="83"/>
        <v>3278</v>
      </c>
      <c r="I161" s="171">
        <f t="shared" si="82"/>
        <v>0.15666901905434005</v>
      </c>
      <c r="J161" s="170">
        <f t="shared" si="78"/>
        <v>2.9878345498783454</v>
      </c>
      <c r="K161" s="180">
        <f t="shared" si="79"/>
        <v>444</v>
      </c>
      <c r="L161" s="169">
        <f t="shared" si="80"/>
        <v>2456</v>
      </c>
      <c r="M161" s="170">
        <f t="shared" si="81"/>
        <v>4.0811244879919327E-3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1E3CA-638A-4EEE-9CEA-8EFA9A29ED09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496640</v>
      </c>
      <c r="D8" s="176">
        <f t="shared" si="0"/>
        <v>187805</v>
      </c>
      <c r="E8" s="176">
        <f t="shared" si="0"/>
        <v>144124</v>
      </c>
      <c r="F8" s="176">
        <f t="shared" si="0"/>
        <v>434698</v>
      </c>
      <c r="G8" s="176">
        <f t="shared" si="0"/>
        <v>487763</v>
      </c>
      <c r="H8" s="176">
        <f t="shared" si="0"/>
        <v>504001</v>
      </c>
      <c r="I8" s="177">
        <f>IFERROR(H8/G8-1,"-")</f>
        <v>3.3290758011575328E-2</v>
      </c>
      <c r="J8" s="177">
        <f>IFERROR(H8/C8-1,"-")</f>
        <v>1.4821601159793918E-2</v>
      </c>
      <c r="K8" s="177">
        <f>H8/H$8</f>
        <v>1</v>
      </c>
      <c r="L8" s="176">
        <f t="shared" ref="L8:Q8" si="1">L9+L12</f>
        <v>1869810</v>
      </c>
      <c r="M8" s="176">
        <f t="shared" si="1"/>
        <v>727101</v>
      </c>
      <c r="N8" s="176">
        <f t="shared" si="1"/>
        <v>664620</v>
      </c>
      <c r="O8" s="176">
        <f t="shared" si="1"/>
        <v>2023705</v>
      </c>
      <c r="P8" s="176">
        <f t="shared" si="1"/>
        <v>2210182</v>
      </c>
      <c r="Q8" s="176">
        <f t="shared" si="1"/>
        <v>2353453</v>
      </c>
      <c r="R8" s="177">
        <f>IFERROR(Q8/P8-1,"-")</f>
        <v>6.482316840875546E-2</v>
      </c>
      <c r="S8" s="177">
        <f>IFERROR(Q8/L8-1,"-")</f>
        <v>0.25865890117177681</v>
      </c>
      <c r="T8" s="177">
        <f>Q8/Q$8</f>
        <v>1</v>
      </c>
      <c r="U8" s="176">
        <f>U9+U12</f>
        <v>2366450</v>
      </c>
      <c r="V8" s="176">
        <f>V9+V12</f>
        <v>808744</v>
      </c>
      <c r="W8" s="176">
        <f>W9+W12</f>
        <v>2458403</v>
      </c>
      <c r="X8" s="176">
        <f>X9+X12</f>
        <v>2697945</v>
      </c>
      <c r="Y8" s="176">
        <f>Y9+Y12</f>
        <v>2857454</v>
      </c>
      <c r="Z8" s="177">
        <f>IFERROR(Y8/X8-1,"-")</f>
        <v>5.9122406127626759E-2</v>
      </c>
      <c r="AA8" s="177">
        <f t="shared" ref="AA8:AA20" si="2">IFERROR(Y8/U8-1,"-")</f>
        <v>0.20748547402226958</v>
      </c>
      <c r="AB8" s="177">
        <f>Y8/Y$8</f>
        <v>1</v>
      </c>
    </row>
    <row r="9" spans="1:28" x14ac:dyDescent="0.25">
      <c r="A9" s="1"/>
      <c r="B9" s="157" t="s">
        <v>97</v>
      </c>
      <c r="C9" s="158">
        <v>127890</v>
      </c>
      <c r="D9" s="158">
        <v>50690</v>
      </c>
      <c r="E9" s="158">
        <v>70712</v>
      </c>
      <c r="F9" s="158">
        <v>118517</v>
      </c>
      <c r="G9" s="158">
        <v>142720</v>
      </c>
      <c r="H9" s="158">
        <v>147791</v>
      </c>
      <c r="I9" s="159">
        <f>IFERROR(H9/G9-1,"-")</f>
        <v>3.5531109865470922E-2</v>
      </c>
      <c r="J9" s="160">
        <f>IFERROR(H9/C9-1,"-")</f>
        <v>0.15561029009304872</v>
      </c>
      <c r="K9" s="159">
        <f>H9/H$8</f>
        <v>0.29323552929458474</v>
      </c>
      <c r="L9" s="158">
        <v>462587</v>
      </c>
      <c r="M9" s="158">
        <v>181301</v>
      </c>
      <c r="N9" s="158">
        <v>342470</v>
      </c>
      <c r="O9" s="158">
        <v>473617</v>
      </c>
      <c r="P9" s="158">
        <v>470171</v>
      </c>
      <c r="Q9" s="158">
        <v>462610</v>
      </c>
      <c r="R9" s="159">
        <f>IFERROR(Q9/P9-1,"-")</f>
        <v>-1.6081383156341E-2</v>
      </c>
      <c r="S9" s="160">
        <f>IFERROR(Q9/L9-1,"-")</f>
        <v>4.9720376923634291E-5</v>
      </c>
      <c r="T9" s="159">
        <f>Q9/Q$8</f>
        <v>0.19656649187385514</v>
      </c>
      <c r="U9" s="158">
        <v>590477</v>
      </c>
      <c r="V9" s="158">
        <v>413182</v>
      </c>
      <c r="W9" s="158">
        <v>592134</v>
      </c>
      <c r="X9" s="158">
        <v>612891</v>
      </c>
      <c r="Y9" s="158">
        <v>610401</v>
      </c>
      <c r="Z9" s="159">
        <f>IFERROR(Y9/X9-1,"-")</f>
        <v>-4.0627126193727436E-3</v>
      </c>
      <c r="AA9" s="160">
        <f t="shared" si="2"/>
        <v>3.3742211805032118E-2</v>
      </c>
      <c r="AB9" s="159">
        <f>Y9/Y$8</f>
        <v>0.2136170870992149</v>
      </c>
    </row>
    <row r="10" spans="1:28" x14ac:dyDescent="0.25">
      <c r="A10" s="161"/>
      <c r="B10" s="162" t="s">
        <v>103</v>
      </c>
      <c r="C10" s="163">
        <v>62125</v>
      </c>
      <c r="D10" s="163">
        <v>23702</v>
      </c>
      <c r="E10" s="163">
        <v>47575</v>
      </c>
      <c r="F10" s="163">
        <v>68793</v>
      </c>
      <c r="G10" s="163">
        <v>80528</v>
      </c>
      <c r="H10" s="163">
        <v>83515</v>
      </c>
      <c r="I10" s="164">
        <f>IFERROR(H10/G10-1,"-")</f>
        <v>3.709268825750045E-2</v>
      </c>
      <c r="J10" s="165">
        <f>IFERROR(H10/C10-1,"-")</f>
        <v>0.34430583501006029</v>
      </c>
      <c r="K10" s="164">
        <f>H10/H$8</f>
        <v>0.16570403630151528</v>
      </c>
      <c r="L10" s="163">
        <v>153333</v>
      </c>
      <c r="M10" s="163">
        <v>61570</v>
      </c>
      <c r="N10" s="163">
        <v>165107</v>
      </c>
      <c r="O10" s="163">
        <v>167159</v>
      </c>
      <c r="P10" s="163">
        <v>157074</v>
      </c>
      <c r="Q10" s="163">
        <v>151401</v>
      </c>
      <c r="R10" s="164">
        <f>IFERROR(Q10/P10-1,"-")</f>
        <v>-3.6116734787425053E-2</v>
      </c>
      <c r="S10" s="165">
        <f>IFERROR(Q10/L10-1,"-")</f>
        <v>-1.2600027391363899E-2</v>
      </c>
      <c r="T10" s="164">
        <f>Q10/Q$8</f>
        <v>6.4331431305405293E-2</v>
      </c>
      <c r="U10" s="163">
        <v>215458</v>
      </c>
      <c r="V10" s="163">
        <v>212682</v>
      </c>
      <c r="W10" s="163">
        <v>235952</v>
      </c>
      <c r="X10" s="163">
        <v>237602</v>
      </c>
      <c r="Y10" s="163">
        <v>234916</v>
      </c>
      <c r="Z10" s="164">
        <f>IFERROR(Y10/X10-1,"-")</f>
        <v>-1.1304618647991149E-2</v>
      </c>
      <c r="AA10" s="165">
        <f t="shared" si="2"/>
        <v>9.030994439751594E-2</v>
      </c>
      <c r="AB10" s="164">
        <f>Y10/Y$8</f>
        <v>8.2211647151625183E-2</v>
      </c>
    </row>
    <row r="11" spans="1:28" x14ac:dyDescent="0.25">
      <c r="A11" s="161"/>
      <c r="B11" s="162" t="s">
        <v>100</v>
      </c>
      <c r="C11" s="163">
        <v>65765</v>
      </c>
      <c r="D11" s="163">
        <v>26988</v>
      </c>
      <c r="E11" s="163">
        <v>23137</v>
      </c>
      <c r="F11" s="163">
        <v>49724</v>
      </c>
      <c r="G11" s="163">
        <v>62192</v>
      </c>
      <c r="H11" s="163">
        <v>64276</v>
      </c>
      <c r="I11" s="164">
        <f>IFERROR(H11/G11-1,"-")</f>
        <v>3.3509133007460834E-2</v>
      </c>
      <c r="J11" s="165">
        <f>IFERROR(H11/C11-1,"-")</f>
        <v>-2.2641222534782957E-2</v>
      </c>
      <c r="K11" s="164">
        <f>H11/H$8</f>
        <v>0.12753149299306946</v>
      </c>
      <c r="L11" s="163">
        <v>309254</v>
      </c>
      <c r="M11" s="163">
        <v>119731</v>
      </c>
      <c r="N11" s="163">
        <v>177363</v>
      </c>
      <c r="O11" s="163">
        <v>306458</v>
      </c>
      <c r="P11" s="163">
        <v>313097</v>
      </c>
      <c r="Q11" s="163">
        <v>311209</v>
      </c>
      <c r="R11" s="164">
        <f>IFERROR(Q11/P11-1,"-")</f>
        <v>-6.0300801349102429E-3</v>
      </c>
      <c r="S11" s="165">
        <f>IFERROR(Q11/L11-1,"-")</f>
        <v>6.3216643923764693E-3</v>
      </c>
      <c r="T11" s="164">
        <f>Q11/Q$8</f>
        <v>0.13223506056844986</v>
      </c>
      <c r="U11" s="163">
        <v>375019</v>
      </c>
      <c r="V11" s="163">
        <v>200500</v>
      </c>
      <c r="W11" s="163">
        <v>356182</v>
      </c>
      <c r="X11" s="163">
        <v>375289</v>
      </c>
      <c r="Y11" s="163">
        <v>375485</v>
      </c>
      <c r="Z11" s="164">
        <f>IFERROR(Y11/X11-1,"-")</f>
        <v>5.222641750757262E-4</v>
      </c>
      <c r="AA11" s="165">
        <f t="shared" si="2"/>
        <v>1.2426037080788266E-3</v>
      </c>
      <c r="AB11" s="164">
        <f>Y11/Y$8</f>
        <v>0.13140543994758971</v>
      </c>
    </row>
    <row r="12" spans="1:28" x14ac:dyDescent="0.25">
      <c r="A12" s="1"/>
      <c r="B12" s="157" t="s">
        <v>107</v>
      </c>
      <c r="C12" s="158">
        <v>368750</v>
      </c>
      <c r="D12" s="158">
        <v>137115</v>
      </c>
      <c r="E12" s="158">
        <v>73412</v>
      </c>
      <c r="F12" s="158">
        <v>316181</v>
      </c>
      <c r="G12" s="158">
        <v>345043</v>
      </c>
      <c r="H12" s="158">
        <v>356210</v>
      </c>
      <c r="I12" s="159">
        <f>IFERROR(H12/G12-1,"-")</f>
        <v>3.2364082157875895E-2</v>
      </c>
      <c r="J12" s="160">
        <f>IFERROR(H12/C12-1,"-")</f>
        <v>-3.400677966101695E-2</v>
      </c>
      <c r="K12" s="159">
        <f>H12/H$8</f>
        <v>0.70676447070541526</v>
      </c>
      <c r="L12" s="158">
        <v>1407223</v>
      </c>
      <c r="M12" s="158">
        <v>545800</v>
      </c>
      <c r="N12" s="158">
        <v>322150</v>
      </c>
      <c r="O12" s="158">
        <v>1550088</v>
      </c>
      <c r="P12" s="158">
        <v>1740011</v>
      </c>
      <c r="Q12" s="158">
        <v>1890843</v>
      </c>
      <c r="R12" s="159">
        <f>IFERROR(Q12/P12-1,"-")</f>
        <v>8.6684509465744686E-2</v>
      </c>
      <c r="S12" s="160">
        <f>IFERROR(Q12/L12-1,"-")</f>
        <v>0.34366976662547444</v>
      </c>
      <c r="T12" s="159">
        <f>Q12/Q$8</f>
        <v>0.80343350812614489</v>
      </c>
      <c r="U12" s="158">
        <v>1775973</v>
      </c>
      <c r="V12" s="158">
        <v>395562</v>
      </c>
      <c r="W12" s="158">
        <v>1866269</v>
      </c>
      <c r="X12" s="158">
        <v>2085054</v>
      </c>
      <c r="Y12" s="158">
        <v>2247053</v>
      </c>
      <c r="Z12" s="159">
        <f>IFERROR(Y12/X12-1,"-")</f>
        <v>7.769534985664639E-2</v>
      </c>
      <c r="AA12" s="160">
        <f t="shared" si="2"/>
        <v>0.26525178029170493</v>
      </c>
      <c r="AB12" s="159">
        <f>Y12/Y$8</f>
        <v>0.7863829129007851</v>
      </c>
    </row>
    <row r="13" spans="1:28" s="56" customFormat="1" x14ac:dyDescent="0.25">
      <c r="B13" s="162" t="s">
        <v>110</v>
      </c>
      <c r="C13" s="163">
        <v>130333</v>
      </c>
      <c r="D13" s="163">
        <v>44984</v>
      </c>
      <c r="E13" s="163">
        <v>9966</v>
      </c>
      <c r="F13" s="163">
        <v>118170</v>
      </c>
      <c r="G13" s="163">
        <v>135988</v>
      </c>
      <c r="H13" s="163">
        <v>135724</v>
      </c>
      <c r="I13" s="164">
        <f t="shared" ref="I13:I20" si="3">IFERROR(H13/G13-1,"-")</f>
        <v>-1.9413477659793177E-3</v>
      </c>
      <c r="J13" s="165">
        <f t="shared" ref="J13:J20" si="4">IFERROR(H13/C13-1,"-")</f>
        <v>4.1363277143931398E-2</v>
      </c>
      <c r="K13" s="164">
        <f t="shared" ref="K13:K20" si="5">H13/H$8</f>
        <v>0.26929311648191173</v>
      </c>
      <c r="L13" s="163">
        <v>633709</v>
      </c>
      <c r="M13" s="163">
        <v>215181</v>
      </c>
      <c r="N13" s="163">
        <v>47440</v>
      </c>
      <c r="O13" s="163">
        <v>736787</v>
      </c>
      <c r="P13" s="163">
        <v>815412</v>
      </c>
      <c r="Q13" s="163">
        <v>884121</v>
      </c>
      <c r="R13" s="164">
        <f t="shared" ref="R13:R20" si="6">IFERROR(Q13/P13-1,"-")</f>
        <v>8.4262924754602508E-2</v>
      </c>
      <c r="S13" s="165">
        <f t="shared" ref="S13:S20" si="7">IFERROR(Q13/L13-1,"-")</f>
        <v>0.3951529803111522</v>
      </c>
      <c r="T13" s="164">
        <f t="shared" ref="T13:T20" si="8">Q13/Q$8</f>
        <v>0.3756697074468876</v>
      </c>
      <c r="U13" s="163">
        <v>764042</v>
      </c>
      <c r="V13" s="163">
        <v>57406</v>
      </c>
      <c r="W13" s="163">
        <v>854957</v>
      </c>
      <c r="X13" s="163">
        <v>951400</v>
      </c>
      <c r="Y13" s="163">
        <v>1019845</v>
      </c>
      <c r="Z13" s="164">
        <f t="shared" ref="Z13:Z20" si="9">IFERROR(Y13/X13-1,"-")</f>
        <v>7.1941349590077808E-2</v>
      </c>
      <c r="AA13" s="165">
        <f t="shared" si="2"/>
        <v>0.3348022752675901</v>
      </c>
      <c r="AB13" s="164">
        <f t="shared" ref="AB13:AB20" si="10">Y13/Y$8</f>
        <v>0.35690688284045868</v>
      </c>
    </row>
    <row r="14" spans="1:28" s="56" customFormat="1" x14ac:dyDescent="0.25">
      <c r="B14" s="162" t="s">
        <v>113</v>
      </c>
      <c r="C14" s="163">
        <v>53422</v>
      </c>
      <c r="D14" s="163">
        <v>20899</v>
      </c>
      <c r="E14" s="163">
        <v>13706</v>
      </c>
      <c r="F14" s="163">
        <v>39715</v>
      </c>
      <c r="G14" s="163">
        <v>46303</v>
      </c>
      <c r="H14" s="163">
        <v>47393</v>
      </c>
      <c r="I14" s="164">
        <f t="shared" si="3"/>
        <v>2.3540591322376514E-2</v>
      </c>
      <c r="J14" s="165">
        <f t="shared" si="4"/>
        <v>-0.11285612668937894</v>
      </c>
      <c r="K14" s="164">
        <f t="shared" si="5"/>
        <v>9.4033543584238918E-2</v>
      </c>
      <c r="L14" s="163">
        <v>219831</v>
      </c>
      <c r="M14" s="163">
        <v>80698</v>
      </c>
      <c r="N14" s="163">
        <v>50947</v>
      </c>
      <c r="O14" s="163">
        <v>168951</v>
      </c>
      <c r="P14" s="163">
        <v>194640</v>
      </c>
      <c r="Q14" s="163">
        <v>203324</v>
      </c>
      <c r="R14" s="164">
        <f t="shared" si="6"/>
        <v>4.4615700780928913E-2</v>
      </c>
      <c r="S14" s="165">
        <f t="shared" si="7"/>
        <v>-7.5089500570893142E-2</v>
      </c>
      <c r="T14" s="164">
        <f t="shared" si="8"/>
        <v>8.6393907165343856E-2</v>
      </c>
      <c r="U14" s="163">
        <v>273253</v>
      </c>
      <c r="V14" s="163">
        <v>64653</v>
      </c>
      <c r="W14" s="163">
        <v>208666</v>
      </c>
      <c r="X14" s="163">
        <v>240943</v>
      </c>
      <c r="Y14" s="163">
        <v>250717</v>
      </c>
      <c r="Z14" s="164">
        <f t="shared" si="9"/>
        <v>4.0565610953628095E-2</v>
      </c>
      <c r="AA14" s="165">
        <f t="shared" si="2"/>
        <v>-8.2473019509392342E-2</v>
      </c>
      <c r="AB14" s="164">
        <f t="shared" si="10"/>
        <v>8.7741394962088631E-2</v>
      </c>
    </row>
    <row r="15" spans="1:28" x14ac:dyDescent="0.25">
      <c r="A15" s="1"/>
      <c r="B15" s="162" t="s">
        <v>116</v>
      </c>
      <c r="C15" s="163">
        <v>21495</v>
      </c>
      <c r="D15" s="163">
        <v>8852</v>
      </c>
      <c r="E15" s="163">
        <v>11593</v>
      </c>
      <c r="F15" s="163">
        <v>21048</v>
      </c>
      <c r="G15" s="163">
        <v>23656</v>
      </c>
      <c r="H15" s="163">
        <v>22645</v>
      </c>
      <c r="I15" s="164">
        <f t="shared" si="3"/>
        <v>-4.2737571863375012E-2</v>
      </c>
      <c r="J15" s="165">
        <f t="shared" si="4"/>
        <v>5.3500814142823927E-2</v>
      </c>
      <c r="K15" s="164">
        <f t="shared" si="5"/>
        <v>4.4930466407804744E-2</v>
      </c>
      <c r="L15" s="163">
        <v>74529</v>
      </c>
      <c r="M15" s="163">
        <v>28834</v>
      </c>
      <c r="N15" s="163">
        <v>45401</v>
      </c>
      <c r="O15" s="163">
        <v>87615</v>
      </c>
      <c r="P15" s="163">
        <v>96065</v>
      </c>
      <c r="Q15" s="163">
        <v>109582</v>
      </c>
      <c r="R15" s="164">
        <f t="shared" si="6"/>
        <v>0.14070681309529998</v>
      </c>
      <c r="S15" s="165">
        <f>IFERROR(Q15/L15-1,"-")</f>
        <v>0.47032698681050333</v>
      </c>
      <c r="T15" s="164">
        <f t="shared" si="8"/>
        <v>4.6562221552756737E-2</v>
      </c>
      <c r="U15" s="163">
        <v>96024</v>
      </c>
      <c r="V15" s="163">
        <v>56994</v>
      </c>
      <c r="W15" s="163">
        <v>108663</v>
      </c>
      <c r="X15" s="163">
        <v>119721</v>
      </c>
      <c r="Y15" s="163">
        <v>132227</v>
      </c>
      <c r="Z15" s="164">
        <f t="shared" si="9"/>
        <v>0.10445953508574091</v>
      </c>
      <c r="AA15" s="165">
        <f t="shared" si="2"/>
        <v>0.37702032825127052</v>
      </c>
      <c r="AB15" s="164">
        <f t="shared" si="10"/>
        <v>4.6274410716672952E-2</v>
      </c>
    </row>
    <row r="16" spans="1:28" x14ac:dyDescent="0.25">
      <c r="A16" s="1"/>
      <c r="B16" s="162" t="s">
        <v>123</v>
      </c>
      <c r="C16" s="163">
        <v>10640</v>
      </c>
      <c r="D16" s="163">
        <v>4097</v>
      </c>
      <c r="E16" s="163">
        <v>1519</v>
      </c>
      <c r="F16" s="163">
        <v>13017</v>
      </c>
      <c r="G16" s="163">
        <v>9234</v>
      </c>
      <c r="H16" s="163">
        <v>9058</v>
      </c>
      <c r="I16" s="164">
        <f t="shared" si="3"/>
        <v>-1.9059995668182839E-2</v>
      </c>
      <c r="J16" s="165">
        <f t="shared" si="4"/>
        <v>-0.14868421052631575</v>
      </c>
      <c r="K16" s="164">
        <f t="shared" si="5"/>
        <v>1.7972186563121897E-2</v>
      </c>
      <c r="L16" s="163">
        <v>51007</v>
      </c>
      <c r="M16" s="163">
        <v>20899</v>
      </c>
      <c r="N16" s="163">
        <v>19723</v>
      </c>
      <c r="O16" s="163">
        <v>72972</v>
      </c>
      <c r="P16" s="163">
        <v>68048</v>
      </c>
      <c r="Q16" s="163">
        <v>76130</v>
      </c>
      <c r="R16" s="164">
        <f t="shared" si="6"/>
        <v>0.11876910416176822</v>
      </c>
      <c r="S16" s="165">
        <f t="shared" si="7"/>
        <v>0.49254023957496029</v>
      </c>
      <c r="T16" s="164">
        <f t="shared" si="8"/>
        <v>3.2348213454868227E-2</v>
      </c>
      <c r="U16" s="163">
        <v>61647</v>
      </c>
      <c r="V16" s="163">
        <v>21242</v>
      </c>
      <c r="W16" s="163">
        <v>85989</v>
      </c>
      <c r="X16" s="163">
        <v>77282</v>
      </c>
      <c r="Y16" s="163">
        <v>85188</v>
      </c>
      <c r="Z16" s="164">
        <f t="shared" si="9"/>
        <v>0.10230066509665892</v>
      </c>
      <c r="AA16" s="165">
        <f t="shared" si="2"/>
        <v>0.3818677307898195</v>
      </c>
      <c r="AB16" s="164">
        <f t="shared" si="10"/>
        <v>2.9812553412933332E-2</v>
      </c>
    </row>
    <row r="17" spans="1:28" x14ac:dyDescent="0.25">
      <c r="A17" s="56"/>
      <c r="B17" s="162" t="s">
        <v>119</v>
      </c>
      <c r="C17" s="163">
        <v>8633</v>
      </c>
      <c r="D17" s="163">
        <v>3565</v>
      </c>
      <c r="E17" s="163">
        <v>2233</v>
      </c>
      <c r="F17" s="163">
        <v>6609</v>
      </c>
      <c r="G17" s="163">
        <v>6461</v>
      </c>
      <c r="H17" s="163">
        <v>6228</v>
      </c>
      <c r="I17" s="164">
        <f t="shared" si="3"/>
        <v>-3.6062529020275513E-2</v>
      </c>
      <c r="J17" s="165">
        <f t="shared" si="4"/>
        <v>-0.27858218464033357</v>
      </c>
      <c r="K17" s="164">
        <f t="shared" si="5"/>
        <v>1.2357118339050914E-2</v>
      </c>
      <c r="L17" s="163">
        <v>70289</v>
      </c>
      <c r="M17" s="163">
        <v>31172</v>
      </c>
      <c r="N17" s="163">
        <v>26775</v>
      </c>
      <c r="O17" s="163">
        <v>78974</v>
      </c>
      <c r="P17" s="163">
        <v>80899</v>
      </c>
      <c r="Q17" s="163">
        <v>86467</v>
      </c>
      <c r="R17" s="164">
        <f t="shared" si="6"/>
        <v>6.8826561514975459E-2</v>
      </c>
      <c r="S17" s="165">
        <f t="shared" si="7"/>
        <v>0.23016403704704858</v>
      </c>
      <c r="T17" s="164">
        <f t="shared" si="8"/>
        <v>3.6740483026429675E-2</v>
      </c>
      <c r="U17" s="163">
        <v>78922</v>
      </c>
      <c r="V17" s="163">
        <v>29008</v>
      </c>
      <c r="W17" s="163">
        <v>85583</v>
      </c>
      <c r="X17" s="163">
        <v>87360</v>
      </c>
      <c r="Y17" s="163">
        <v>92695</v>
      </c>
      <c r="Z17" s="164">
        <f t="shared" si="9"/>
        <v>6.1069139194139144E-2</v>
      </c>
      <c r="AA17" s="165">
        <f t="shared" si="2"/>
        <v>0.17451407719013701</v>
      </c>
      <c r="AB17" s="164">
        <f t="shared" si="10"/>
        <v>3.2439717314784421E-2</v>
      </c>
    </row>
    <row r="18" spans="1:28" x14ac:dyDescent="0.25">
      <c r="A18" s="56"/>
      <c r="B18" s="162" t="s">
        <v>128</v>
      </c>
      <c r="C18" s="163">
        <v>10206</v>
      </c>
      <c r="D18" s="163">
        <v>3283</v>
      </c>
      <c r="E18" s="163">
        <v>231</v>
      </c>
      <c r="F18" s="163">
        <v>3765</v>
      </c>
      <c r="G18" s="163">
        <v>4377</v>
      </c>
      <c r="H18" s="163">
        <v>3446</v>
      </c>
      <c r="I18" s="164">
        <f t="shared" si="3"/>
        <v>-0.21270276445053693</v>
      </c>
      <c r="J18" s="165">
        <f t="shared" si="4"/>
        <v>-0.66235547717029197</v>
      </c>
      <c r="K18" s="164">
        <f t="shared" si="5"/>
        <v>6.8372880212539261E-3</v>
      </c>
      <c r="L18" s="163">
        <v>20367</v>
      </c>
      <c r="M18" s="163">
        <v>14777</v>
      </c>
      <c r="N18" s="163">
        <v>1361</v>
      </c>
      <c r="O18" s="163">
        <v>20097</v>
      </c>
      <c r="P18" s="163">
        <v>25562</v>
      </c>
      <c r="Q18" s="163">
        <v>23629</v>
      </c>
      <c r="R18" s="164">
        <f t="shared" si="6"/>
        <v>-7.5620061028088603E-2</v>
      </c>
      <c r="S18" s="165">
        <f t="shared" si="7"/>
        <v>0.16016104482741689</v>
      </c>
      <c r="T18" s="164">
        <f t="shared" si="8"/>
        <v>1.0040141018324988E-2</v>
      </c>
      <c r="U18" s="163">
        <v>30573</v>
      </c>
      <c r="V18" s="163">
        <v>1592</v>
      </c>
      <c r="W18" s="163">
        <v>23862</v>
      </c>
      <c r="X18" s="163">
        <v>29939</v>
      </c>
      <c r="Y18" s="163">
        <v>27075</v>
      </c>
      <c r="Z18" s="164">
        <f t="shared" si="9"/>
        <v>-9.5661177728047053E-2</v>
      </c>
      <c r="AA18" s="165">
        <f t="shared" si="2"/>
        <v>-0.11441467961927188</v>
      </c>
      <c r="AB18" s="164">
        <f t="shared" si="10"/>
        <v>9.4752181487436013E-3</v>
      </c>
    </row>
    <row r="19" spans="1:28" x14ac:dyDescent="0.25">
      <c r="A19" s="56"/>
      <c r="B19" s="162" t="s">
        <v>131</v>
      </c>
      <c r="C19" s="163">
        <v>7110</v>
      </c>
      <c r="D19" s="163">
        <v>3304</v>
      </c>
      <c r="E19" s="163">
        <v>270</v>
      </c>
      <c r="F19" s="163">
        <v>2062</v>
      </c>
      <c r="G19" s="163">
        <v>2555</v>
      </c>
      <c r="H19" s="163">
        <v>2089</v>
      </c>
      <c r="I19" s="164">
        <f t="shared" si="3"/>
        <v>-0.18238747553816048</v>
      </c>
      <c r="J19" s="165">
        <f t="shared" si="4"/>
        <v>-0.70618846694796056</v>
      </c>
      <c r="K19" s="164">
        <f t="shared" si="5"/>
        <v>4.1448330459661785E-3</v>
      </c>
      <c r="L19" s="163">
        <v>27131</v>
      </c>
      <c r="M19" s="163">
        <v>20900</v>
      </c>
      <c r="N19" s="163">
        <v>1347</v>
      </c>
      <c r="O19" s="163">
        <v>14431</v>
      </c>
      <c r="P19" s="163">
        <v>23388</v>
      </c>
      <c r="Q19" s="163">
        <v>22427</v>
      </c>
      <c r="R19" s="164">
        <f t="shared" si="6"/>
        <v>-4.1089447579955585E-2</v>
      </c>
      <c r="S19" s="165">
        <f t="shared" si="7"/>
        <v>-0.17338100328038042</v>
      </c>
      <c r="T19" s="164">
        <f t="shared" si="8"/>
        <v>9.5294021168045428E-3</v>
      </c>
      <c r="U19" s="163">
        <v>34241</v>
      </c>
      <c r="V19" s="163">
        <v>1617</v>
      </c>
      <c r="W19" s="163">
        <v>16493</v>
      </c>
      <c r="X19" s="163">
        <v>25943</v>
      </c>
      <c r="Y19" s="163">
        <v>24516</v>
      </c>
      <c r="Z19" s="164">
        <f t="shared" si="9"/>
        <v>-5.5005203715838613E-2</v>
      </c>
      <c r="AA19" s="165">
        <f t="shared" si="2"/>
        <v>-0.28401623784352092</v>
      </c>
      <c r="AB19" s="164">
        <f t="shared" si="10"/>
        <v>8.5796656744080574E-3</v>
      </c>
    </row>
    <row r="20" spans="1:28" x14ac:dyDescent="0.25">
      <c r="A20" s="56"/>
      <c r="B20" s="168" t="s">
        <v>145</v>
      </c>
      <c r="C20" s="169">
        <f t="shared" ref="C20:H20" si="11">C12-SUM(C13:C19)</f>
        <v>126911</v>
      </c>
      <c r="D20" s="169">
        <f t="shared" si="11"/>
        <v>48131</v>
      </c>
      <c r="E20" s="169">
        <f t="shared" si="11"/>
        <v>33894</v>
      </c>
      <c r="F20" s="169">
        <f t="shared" si="11"/>
        <v>111795</v>
      </c>
      <c r="G20" s="169">
        <f t="shared" si="11"/>
        <v>116469</v>
      </c>
      <c r="H20" s="169">
        <f t="shared" si="11"/>
        <v>129627</v>
      </c>
      <c r="I20" s="170">
        <f t="shared" si="3"/>
        <v>0.1129742678309249</v>
      </c>
      <c r="J20" s="171">
        <f t="shared" si="4"/>
        <v>2.1400824199635959E-2</v>
      </c>
      <c r="K20" s="170">
        <f t="shared" si="5"/>
        <v>0.25719591826206695</v>
      </c>
      <c r="L20" s="169">
        <f t="shared" ref="L20:Q20" si="12">L12-SUM(L13:L19)</f>
        <v>310360</v>
      </c>
      <c r="M20" s="169">
        <f t="shared" si="12"/>
        <v>133339</v>
      </c>
      <c r="N20" s="169">
        <f t="shared" si="12"/>
        <v>129156</v>
      </c>
      <c r="O20" s="169">
        <f t="shared" si="12"/>
        <v>370261</v>
      </c>
      <c r="P20" s="169">
        <f t="shared" si="12"/>
        <v>435997</v>
      </c>
      <c r="Q20" s="169">
        <f t="shared" si="12"/>
        <v>485163</v>
      </c>
      <c r="R20" s="170">
        <f t="shared" si="6"/>
        <v>0.11276683096443318</v>
      </c>
      <c r="S20" s="171">
        <f t="shared" si="7"/>
        <v>0.56322657558963773</v>
      </c>
      <c r="T20" s="170">
        <f t="shared" si="8"/>
        <v>0.20614943234472921</v>
      </c>
      <c r="U20" s="169">
        <f>U12-SUM(U13:U19)</f>
        <v>437271</v>
      </c>
      <c r="V20" s="169">
        <f>V12-SUM(V13:V19)</f>
        <v>163050</v>
      </c>
      <c r="W20" s="169">
        <f>W12-SUM(W13:W19)</f>
        <v>482056</v>
      </c>
      <c r="X20" s="169">
        <f>X12-SUM(X13:X19)</f>
        <v>552466</v>
      </c>
      <c r="Y20" s="169">
        <f>Y12-SUM(Y13:Y19)</f>
        <v>614790</v>
      </c>
      <c r="Z20" s="170">
        <f t="shared" si="9"/>
        <v>0.11281056209793916</v>
      </c>
      <c r="AA20" s="171">
        <f t="shared" si="2"/>
        <v>0.40597021069313999</v>
      </c>
      <c r="AB20" s="170">
        <f t="shared" si="10"/>
        <v>0.21515306983069543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149242</v>
      </c>
      <c r="D22" s="176">
        <f t="shared" si="13"/>
        <v>39047</v>
      </c>
      <c r="E22" s="176">
        <f t="shared" si="13"/>
        <v>18516</v>
      </c>
      <c r="F22" s="176">
        <f t="shared" si="13"/>
        <v>106787</v>
      </c>
      <c r="G22" s="176">
        <f t="shared" si="13"/>
        <v>110979</v>
      </c>
      <c r="H22" s="176">
        <f t="shared" si="13"/>
        <v>103511</v>
      </c>
      <c r="I22" s="177">
        <f>IFERROR(H22/G22-1,"-")</f>
        <v>-6.7292010200127983E-2</v>
      </c>
      <c r="J22" s="177">
        <f>IFERROR(H22/C22-1,"-")</f>
        <v>-0.30642178475228155</v>
      </c>
      <c r="K22" s="177">
        <f>H22/H$8</f>
        <v>0.2053785607568239</v>
      </c>
      <c r="L22" s="176">
        <f t="shared" ref="L22:Q22" si="14">L23+L26</f>
        <v>765968</v>
      </c>
      <c r="M22" s="176">
        <f t="shared" si="14"/>
        <v>284685</v>
      </c>
      <c r="N22" s="176">
        <f t="shared" si="14"/>
        <v>314175</v>
      </c>
      <c r="O22" s="176">
        <f t="shared" si="14"/>
        <v>883564</v>
      </c>
      <c r="P22" s="176">
        <f t="shared" si="14"/>
        <v>908738</v>
      </c>
      <c r="Q22" s="176">
        <f t="shared" si="14"/>
        <v>955619</v>
      </c>
      <c r="R22" s="177">
        <f>IFERROR(Q22/P22-1,"-")</f>
        <v>5.1589126899062254E-2</v>
      </c>
      <c r="S22" s="177">
        <f>IFERROR(Q22/L22-1,"-")</f>
        <v>0.24759650533703748</v>
      </c>
      <c r="T22" s="177">
        <f>Q22/Q$8</f>
        <v>0.40604974902834262</v>
      </c>
      <c r="U22" s="176">
        <f>U23+U26</f>
        <v>915210</v>
      </c>
      <c r="V22" s="176">
        <f>V23+V26</f>
        <v>332691</v>
      </c>
      <c r="W22" s="176">
        <f>W23+W26</f>
        <v>990351</v>
      </c>
      <c r="X22" s="176">
        <f>X23+X26</f>
        <v>1019717</v>
      </c>
      <c r="Y22" s="176">
        <f>Y23+Y26</f>
        <v>1059130</v>
      </c>
      <c r="Z22" s="177">
        <f>IFERROR(Y22/X22-1,"-")</f>
        <v>3.8650919814026796E-2</v>
      </c>
      <c r="AA22" s="177">
        <f t="shared" ref="AA22:AA34" si="15">IFERROR(Y22/U22-1,"-")</f>
        <v>0.15725352651304081</v>
      </c>
      <c r="AB22" s="177">
        <f>Y22/Y$8</f>
        <v>0.37065513565572711</v>
      </c>
    </row>
    <row r="23" spans="1:28" x14ac:dyDescent="0.25">
      <c r="A23" s="56"/>
      <c r="B23" s="157" t="s">
        <v>97</v>
      </c>
      <c r="C23" s="158">
        <v>14189</v>
      </c>
      <c r="D23" s="158">
        <v>2500</v>
      </c>
      <c r="E23" s="158">
        <v>5245</v>
      </c>
      <c r="F23" s="158">
        <v>9481</v>
      </c>
      <c r="G23" s="158">
        <v>8392</v>
      </c>
      <c r="H23" s="158">
        <v>5493</v>
      </c>
      <c r="I23" s="159">
        <f>IFERROR(H23/G23-1,"-")</f>
        <v>-0.34544804575786459</v>
      </c>
      <c r="J23" s="160">
        <f>IFERROR(H23/C23-1,"-")</f>
        <v>-0.61286912396927196</v>
      </c>
      <c r="K23" s="159">
        <f>H23/H$8</f>
        <v>1.0898787899230359E-2</v>
      </c>
      <c r="L23" s="158">
        <v>115435</v>
      </c>
      <c r="M23" s="158">
        <v>40167</v>
      </c>
      <c r="N23" s="158">
        <v>143083</v>
      </c>
      <c r="O23" s="158">
        <v>117979</v>
      </c>
      <c r="P23" s="158">
        <v>93480</v>
      </c>
      <c r="Q23" s="158">
        <v>86154</v>
      </c>
      <c r="R23" s="159">
        <f>IFERROR(Q23/P23-1,"-")</f>
        <v>-7.8369704749679081E-2</v>
      </c>
      <c r="S23" s="160">
        <f>IFERROR(Q23/L23-1,"-")</f>
        <v>-0.25365790271581412</v>
      </c>
      <c r="T23" s="159">
        <f>Q23/Q$8</f>
        <v>3.6607486956399808E-2</v>
      </c>
      <c r="U23" s="158">
        <v>129624</v>
      </c>
      <c r="V23" s="158">
        <v>148328</v>
      </c>
      <c r="W23" s="158">
        <v>127460</v>
      </c>
      <c r="X23" s="158">
        <v>101872</v>
      </c>
      <c r="Y23" s="158">
        <v>91647</v>
      </c>
      <c r="Z23" s="159">
        <f>IFERROR(Y23/X23-1,"-")</f>
        <v>-0.10037105387152501</v>
      </c>
      <c r="AA23" s="160">
        <f t="shared" si="15"/>
        <v>-0.29297815219403811</v>
      </c>
      <c r="AB23" s="159">
        <f>Y23/Y$8</f>
        <v>3.2072957254954938E-2</v>
      </c>
    </row>
    <row r="24" spans="1:28" x14ac:dyDescent="0.25">
      <c r="A24" s="56"/>
      <c r="B24" s="162" t="s">
        <v>103</v>
      </c>
      <c r="C24" s="163">
        <v>7220</v>
      </c>
      <c r="D24" s="163">
        <v>1581</v>
      </c>
      <c r="E24" s="163">
        <v>2767</v>
      </c>
      <c r="F24" s="163">
        <v>4869</v>
      </c>
      <c r="G24" s="163">
        <v>4077</v>
      </c>
      <c r="H24" s="163">
        <v>1787</v>
      </c>
      <c r="I24" s="164">
        <f>IFERROR(H24/G24-1,"-")</f>
        <v>-0.56168751532989947</v>
      </c>
      <c r="J24" s="165">
        <f>IFERROR(H24/C24-1,"-")</f>
        <v>-0.75249307479224381</v>
      </c>
      <c r="K24" s="164">
        <f>H24/H$8</f>
        <v>3.5456278856589572E-3</v>
      </c>
      <c r="L24" s="163">
        <v>53339</v>
      </c>
      <c r="M24" s="163">
        <v>18206</v>
      </c>
      <c r="N24" s="163">
        <v>70980</v>
      </c>
      <c r="O24" s="163">
        <v>47397</v>
      </c>
      <c r="P24" s="163">
        <v>36530</v>
      </c>
      <c r="Q24" s="163">
        <v>30594</v>
      </c>
      <c r="R24" s="164">
        <f>IFERROR(Q24/P24-1,"-")</f>
        <v>-0.16249657815494112</v>
      </c>
      <c r="S24" s="165">
        <f>IFERROR(Q24/L24-1,"-")</f>
        <v>-0.42642344250923336</v>
      </c>
      <c r="T24" s="164">
        <f>Q24/Q$8</f>
        <v>1.2999622257168509E-2</v>
      </c>
      <c r="U24" s="163">
        <v>60559</v>
      </c>
      <c r="V24" s="163">
        <v>73747</v>
      </c>
      <c r="W24" s="163">
        <v>52266</v>
      </c>
      <c r="X24" s="163">
        <v>40607</v>
      </c>
      <c r="Y24" s="163">
        <v>32381</v>
      </c>
      <c r="Z24" s="164">
        <f>IFERROR(Y24/X24-1,"-")</f>
        <v>-0.20257591055729307</v>
      </c>
      <c r="AA24" s="165">
        <f t="shared" si="15"/>
        <v>-0.46529830413315942</v>
      </c>
      <c r="AB24" s="164">
        <f>Y24/Y$8</f>
        <v>1.1332115932574943E-2</v>
      </c>
    </row>
    <row r="25" spans="1:28" x14ac:dyDescent="0.25">
      <c r="A25" s="56"/>
      <c r="B25" s="162" t="s">
        <v>100</v>
      </c>
      <c r="C25" s="163">
        <v>6969</v>
      </c>
      <c r="D25" s="163">
        <v>919</v>
      </c>
      <c r="E25" s="163">
        <v>2478</v>
      </c>
      <c r="F25" s="163">
        <v>4612</v>
      </c>
      <c r="G25" s="163">
        <v>4315</v>
      </c>
      <c r="H25" s="163">
        <v>3706</v>
      </c>
      <c r="I25" s="164">
        <f>IFERROR(H25/G25-1,"-")</f>
        <v>-0.14113557358053297</v>
      </c>
      <c r="J25" s="165">
        <f>IFERROR(H25/C25-1,"-")</f>
        <v>-0.46821638685607692</v>
      </c>
      <c r="K25" s="164">
        <f>H25/H$8</f>
        <v>7.3531600135714019E-3</v>
      </c>
      <c r="L25" s="163">
        <v>62096</v>
      </c>
      <c r="M25" s="163">
        <v>21961</v>
      </c>
      <c r="N25" s="163">
        <v>72103</v>
      </c>
      <c r="O25" s="163">
        <v>70582</v>
      </c>
      <c r="P25" s="163">
        <v>56950</v>
      </c>
      <c r="Q25" s="163">
        <v>55560</v>
      </c>
      <c r="R25" s="164">
        <f>IFERROR(Q25/P25-1,"-")</f>
        <v>-2.4407374890254574E-2</v>
      </c>
      <c r="S25" s="165">
        <f>IFERROR(Q25/L25-1,"-")</f>
        <v>-0.10525637722236536</v>
      </c>
      <c r="T25" s="164">
        <f>Q25/Q$8</f>
        <v>2.3607864699231301E-2</v>
      </c>
      <c r="U25" s="163">
        <v>69065</v>
      </c>
      <c r="V25" s="163">
        <v>74581</v>
      </c>
      <c r="W25" s="163">
        <v>75194</v>
      </c>
      <c r="X25" s="163">
        <v>61265</v>
      </c>
      <c r="Y25" s="163">
        <v>59266</v>
      </c>
      <c r="Z25" s="164">
        <f>IFERROR(Y25/X25-1,"-")</f>
        <v>-3.2628743981065855E-2</v>
      </c>
      <c r="AA25" s="165">
        <f t="shared" si="15"/>
        <v>-0.14188083689278219</v>
      </c>
      <c r="AB25" s="164">
        <f>Y25/Y$8</f>
        <v>2.0740841322379994E-2</v>
      </c>
    </row>
    <row r="26" spans="1:28" x14ac:dyDescent="0.25">
      <c r="A26" s="56"/>
      <c r="B26" s="157" t="s">
        <v>107</v>
      </c>
      <c r="C26" s="158">
        <v>135053</v>
      </c>
      <c r="D26" s="158">
        <v>36547</v>
      </c>
      <c r="E26" s="158">
        <v>13271</v>
      </c>
      <c r="F26" s="158">
        <v>97306</v>
      </c>
      <c r="G26" s="158">
        <v>102587</v>
      </c>
      <c r="H26" s="158">
        <v>98018</v>
      </c>
      <c r="I26" s="159">
        <f>IFERROR(H26/G26-1,"-")</f>
        <v>-4.4537806934601853E-2</v>
      </c>
      <c r="J26" s="160">
        <f>IFERROR(H26/C26-1,"-")</f>
        <v>-0.27422567436487899</v>
      </c>
      <c r="K26" s="159">
        <f>H26/H$8</f>
        <v>0.19447977285759355</v>
      </c>
      <c r="L26" s="158">
        <v>650533</v>
      </c>
      <c r="M26" s="158">
        <v>244518</v>
      </c>
      <c r="N26" s="158">
        <v>171092</v>
      </c>
      <c r="O26" s="158">
        <v>765585</v>
      </c>
      <c r="P26" s="158">
        <v>815258</v>
      </c>
      <c r="Q26" s="158">
        <v>869465</v>
      </c>
      <c r="R26" s="159">
        <f>IFERROR(Q26/P26-1,"-")</f>
        <v>6.6490607881185992E-2</v>
      </c>
      <c r="S26" s="160">
        <f>IFERROR(Q26/L26-1,"-")</f>
        <v>0.33654249669117475</v>
      </c>
      <c r="T26" s="159">
        <f>Q26/Q$8</f>
        <v>0.36944226207194281</v>
      </c>
      <c r="U26" s="158">
        <v>785586</v>
      </c>
      <c r="V26" s="158">
        <v>184363</v>
      </c>
      <c r="W26" s="158">
        <v>862891</v>
      </c>
      <c r="X26" s="158">
        <v>917845</v>
      </c>
      <c r="Y26" s="158">
        <v>967483</v>
      </c>
      <c r="Z26" s="159">
        <f>IFERROR(Y26/X26-1,"-")</f>
        <v>5.4081026752883066E-2</v>
      </c>
      <c r="AA26" s="160">
        <f t="shared" si="15"/>
        <v>0.23154307739700042</v>
      </c>
      <c r="AB26" s="159">
        <f>Y26/Y$8</f>
        <v>0.33858217840077215</v>
      </c>
    </row>
    <row r="27" spans="1:28" s="56" customFormat="1" x14ac:dyDescent="0.25">
      <c r="B27" s="162" t="s">
        <v>110</v>
      </c>
      <c r="C27" s="163">
        <v>53219</v>
      </c>
      <c r="D27" s="163">
        <v>14077</v>
      </c>
      <c r="E27" s="163">
        <v>2026</v>
      </c>
      <c r="F27" s="163">
        <v>41634</v>
      </c>
      <c r="G27" s="163">
        <v>45624</v>
      </c>
      <c r="H27" s="163">
        <v>43538</v>
      </c>
      <c r="I27" s="164">
        <f t="shared" ref="I27:I34" si="16">IFERROR(H27/G27-1,"-")</f>
        <v>-4.5721550061371241E-2</v>
      </c>
      <c r="J27" s="165">
        <f t="shared" ref="J27:J34" si="17">IFERROR(H27/C27-1,"-")</f>
        <v>-0.18190871681166498</v>
      </c>
      <c r="K27" s="164">
        <f t="shared" ref="K27:K34" si="18">H27/H$8</f>
        <v>8.638474923660866E-2</v>
      </c>
      <c r="L27" s="163">
        <v>312249</v>
      </c>
      <c r="M27" s="163">
        <v>104107</v>
      </c>
      <c r="N27" s="163">
        <v>29429</v>
      </c>
      <c r="O27" s="163">
        <v>391593</v>
      </c>
      <c r="P27" s="163">
        <v>419429</v>
      </c>
      <c r="Q27" s="163">
        <v>448084</v>
      </c>
      <c r="R27" s="164">
        <f t="shared" ref="R27:R34" si="19">IFERROR(Q27/P27-1,"-")</f>
        <v>6.8319071881057347E-2</v>
      </c>
      <c r="S27" s="165">
        <f t="shared" ref="S27:S34" si="20">IFERROR(Q27/L27-1,"-")</f>
        <v>0.43502140919586618</v>
      </c>
      <c r="T27" s="164">
        <f t="shared" ref="T27:T34" si="21">Q27/Q$8</f>
        <v>0.19039428448326778</v>
      </c>
      <c r="U27" s="163">
        <v>365468</v>
      </c>
      <c r="V27" s="163">
        <v>31455</v>
      </c>
      <c r="W27" s="163">
        <v>433227</v>
      </c>
      <c r="X27" s="163">
        <v>465053</v>
      </c>
      <c r="Y27" s="163">
        <v>491622</v>
      </c>
      <c r="Z27" s="164">
        <f t="shared" ref="Z27:Z34" si="22">IFERROR(Y27/X27-1,"-")</f>
        <v>5.713112268924192E-2</v>
      </c>
      <c r="AA27" s="165">
        <f t="shared" si="15"/>
        <v>0.34518480414153907</v>
      </c>
      <c r="AB27" s="164">
        <f t="shared" ref="AB27:AB34" si="23">Y27/Y$8</f>
        <v>0.1720489638678348</v>
      </c>
    </row>
    <row r="28" spans="1:28" s="56" customFormat="1" x14ac:dyDescent="0.25">
      <c r="B28" s="162" t="s">
        <v>113</v>
      </c>
      <c r="C28" s="163">
        <v>22141</v>
      </c>
      <c r="D28" s="163">
        <v>6641</v>
      </c>
      <c r="E28" s="163">
        <v>3926</v>
      </c>
      <c r="F28" s="163">
        <v>17608</v>
      </c>
      <c r="G28" s="163">
        <v>20116</v>
      </c>
      <c r="H28" s="163">
        <v>19311</v>
      </c>
      <c r="I28" s="164">
        <f t="shared" si="16"/>
        <v>-4.0017896202028225E-2</v>
      </c>
      <c r="J28" s="165">
        <f t="shared" si="17"/>
        <v>-0.12781717176279306</v>
      </c>
      <c r="K28" s="164">
        <f t="shared" si="18"/>
        <v>3.8315400167856811E-2</v>
      </c>
      <c r="L28" s="163">
        <v>92188</v>
      </c>
      <c r="M28" s="163">
        <v>31887</v>
      </c>
      <c r="N28" s="163">
        <v>30018</v>
      </c>
      <c r="O28" s="163">
        <v>81581</v>
      </c>
      <c r="P28" s="163">
        <v>87763</v>
      </c>
      <c r="Q28" s="163">
        <v>89706</v>
      </c>
      <c r="R28" s="164">
        <f t="shared" si="19"/>
        <v>2.2139170265373709E-2</v>
      </c>
      <c r="S28" s="165">
        <f t="shared" si="20"/>
        <v>-2.6923243806135311E-2</v>
      </c>
      <c r="T28" s="164">
        <f t="shared" si="21"/>
        <v>3.8116758652074208E-2</v>
      </c>
      <c r="U28" s="163">
        <v>114329</v>
      </c>
      <c r="V28" s="163">
        <v>33944</v>
      </c>
      <c r="W28" s="163">
        <v>99189</v>
      </c>
      <c r="X28" s="163">
        <v>107879</v>
      </c>
      <c r="Y28" s="163">
        <v>109017</v>
      </c>
      <c r="Z28" s="164">
        <f t="shared" si="22"/>
        <v>1.0548855662362522E-2</v>
      </c>
      <c r="AA28" s="165">
        <f t="shared" si="15"/>
        <v>-4.6462402365104238E-2</v>
      </c>
      <c r="AB28" s="164">
        <f t="shared" si="23"/>
        <v>3.8151795269495151E-2</v>
      </c>
    </row>
    <row r="29" spans="1:28" x14ac:dyDescent="0.25">
      <c r="A29" s="56"/>
      <c r="B29" s="162" t="s">
        <v>116</v>
      </c>
      <c r="C29" s="163">
        <v>6188</v>
      </c>
      <c r="D29" s="163">
        <v>2360</v>
      </c>
      <c r="E29" s="163">
        <v>2769</v>
      </c>
      <c r="F29" s="163">
        <v>2684</v>
      </c>
      <c r="G29" s="163">
        <v>2144</v>
      </c>
      <c r="H29" s="163">
        <v>2130</v>
      </c>
      <c r="I29" s="164">
        <f t="shared" si="16"/>
        <v>-6.5298507462686617E-3</v>
      </c>
      <c r="J29" s="165">
        <f t="shared" si="17"/>
        <v>-0.65578539107950873</v>
      </c>
      <c r="K29" s="164">
        <f t="shared" si="18"/>
        <v>4.22618209090855E-3</v>
      </c>
      <c r="L29" s="163">
        <v>24144</v>
      </c>
      <c r="M29" s="163">
        <v>10420</v>
      </c>
      <c r="N29" s="163">
        <v>18247</v>
      </c>
      <c r="O29" s="163">
        <v>33200</v>
      </c>
      <c r="P29" s="163">
        <v>30913</v>
      </c>
      <c r="Q29" s="163">
        <v>28243</v>
      </c>
      <c r="R29" s="164">
        <f t="shared" si="19"/>
        <v>-8.637142949568144E-2</v>
      </c>
      <c r="S29" s="165">
        <f t="shared" si="20"/>
        <v>0.16977302849569242</v>
      </c>
      <c r="T29" s="164">
        <f t="shared" si="21"/>
        <v>1.2000664555442577E-2</v>
      </c>
      <c r="U29" s="163">
        <v>30332</v>
      </c>
      <c r="V29" s="163">
        <v>21016</v>
      </c>
      <c r="W29" s="163">
        <v>35884</v>
      </c>
      <c r="X29" s="163">
        <v>33057</v>
      </c>
      <c r="Y29" s="163">
        <v>30373</v>
      </c>
      <c r="Z29" s="164">
        <f t="shared" si="22"/>
        <v>-8.1193090722086136E-2</v>
      </c>
      <c r="AA29" s="165">
        <f t="shared" si="15"/>
        <v>1.351707767374366E-3</v>
      </c>
      <c r="AB29" s="164">
        <f t="shared" si="23"/>
        <v>1.0629392459161197E-2</v>
      </c>
    </row>
    <row r="30" spans="1:28" x14ac:dyDescent="0.25">
      <c r="A30" s="56"/>
      <c r="B30" s="162" t="s">
        <v>123</v>
      </c>
      <c r="C30" s="163">
        <v>5670</v>
      </c>
      <c r="D30" s="163">
        <v>1702</v>
      </c>
      <c r="E30" s="163">
        <v>360</v>
      </c>
      <c r="F30" s="163">
        <v>5297</v>
      </c>
      <c r="G30" s="163">
        <v>2684</v>
      </c>
      <c r="H30" s="163">
        <v>2176</v>
      </c>
      <c r="I30" s="164">
        <f t="shared" si="16"/>
        <v>-0.18926974664679586</v>
      </c>
      <c r="J30" s="165">
        <f t="shared" si="17"/>
        <v>-0.61622574955908282</v>
      </c>
      <c r="K30" s="164">
        <f t="shared" si="18"/>
        <v>4.3174517510877952E-3</v>
      </c>
      <c r="L30" s="163">
        <v>26347</v>
      </c>
      <c r="M30" s="163">
        <v>10772</v>
      </c>
      <c r="N30" s="163">
        <v>11698</v>
      </c>
      <c r="O30" s="163">
        <v>40688</v>
      </c>
      <c r="P30" s="163">
        <v>36305</v>
      </c>
      <c r="Q30" s="163">
        <v>39306</v>
      </c>
      <c r="R30" s="164">
        <f t="shared" si="19"/>
        <v>8.2660790524721195E-2</v>
      </c>
      <c r="S30" s="165">
        <f t="shared" si="20"/>
        <v>0.49185865563441755</v>
      </c>
      <c r="T30" s="164">
        <f t="shared" si="21"/>
        <v>1.6701417024261797E-2</v>
      </c>
      <c r="U30" s="163">
        <v>32017</v>
      </c>
      <c r="V30" s="163">
        <v>12058</v>
      </c>
      <c r="W30" s="163">
        <v>45985</v>
      </c>
      <c r="X30" s="163">
        <v>38989</v>
      </c>
      <c r="Y30" s="163">
        <v>41482</v>
      </c>
      <c r="Z30" s="164">
        <f t="shared" si="22"/>
        <v>6.3941111595578137E-2</v>
      </c>
      <c r="AA30" s="165">
        <f t="shared" si="15"/>
        <v>0.29562419964393927</v>
      </c>
      <c r="AB30" s="164">
        <f t="shared" si="23"/>
        <v>1.4517119085731564E-2</v>
      </c>
    </row>
    <row r="31" spans="1:28" x14ac:dyDescent="0.25">
      <c r="A31" s="56"/>
      <c r="B31" s="162" t="s">
        <v>119</v>
      </c>
      <c r="C31" s="163">
        <v>5201</v>
      </c>
      <c r="D31" s="163">
        <v>1166</v>
      </c>
      <c r="E31" s="163">
        <v>512</v>
      </c>
      <c r="F31" s="163">
        <v>2918</v>
      </c>
      <c r="G31" s="163">
        <v>1922</v>
      </c>
      <c r="H31" s="163">
        <v>1574</v>
      </c>
      <c r="I31" s="164">
        <f t="shared" si="16"/>
        <v>-0.18106139438085322</v>
      </c>
      <c r="J31" s="165">
        <f t="shared" si="17"/>
        <v>-0.6973658911747741</v>
      </c>
      <c r="K31" s="164">
        <f t="shared" si="18"/>
        <v>3.1230096765681018E-3</v>
      </c>
      <c r="L31" s="163">
        <v>38765</v>
      </c>
      <c r="M31" s="163">
        <v>16013</v>
      </c>
      <c r="N31" s="163">
        <v>16640</v>
      </c>
      <c r="O31" s="163">
        <v>48826</v>
      </c>
      <c r="P31" s="163">
        <v>46467</v>
      </c>
      <c r="Q31" s="163">
        <v>48518</v>
      </c>
      <c r="R31" s="164">
        <f t="shared" si="19"/>
        <v>4.4138851227752962E-2</v>
      </c>
      <c r="S31" s="165">
        <f t="shared" si="20"/>
        <v>0.25159293176834763</v>
      </c>
      <c r="T31" s="164">
        <f t="shared" si="21"/>
        <v>2.0615665577345288E-2</v>
      </c>
      <c r="U31" s="163">
        <v>43966</v>
      </c>
      <c r="V31" s="163">
        <v>17152</v>
      </c>
      <c r="W31" s="163">
        <v>51744</v>
      </c>
      <c r="X31" s="163">
        <v>48389</v>
      </c>
      <c r="Y31" s="163">
        <v>50092</v>
      </c>
      <c r="Z31" s="164">
        <f t="shared" si="22"/>
        <v>3.5193949038004435E-2</v>
      </c>
      <c r="AA31" s="165">
        <f t="shared" si="15"/>
        <v>0.13933494063594587</v>
      </c>
      <c r="AB31" s="164">
        <f t="shared" si="23"/>
        <v>1.7530290951315402E-2</v>
      </c>
    </row>
    <row r="32" spans="1:28" x14ac:dyDescent="0.25">
      <c r="A32" s="56"/>
      <c r="B32" s="162" t="s">
        <v>128</v>
      </c>
      <c r="C32" s="163">
        <v>5918</v>
      </c>
      <c r="D32" s="163">
        <v>1374</v>
      </c>
      <c r="E32" s="163">
        <v>56</v>
      </c>
      <c r="F32" s="163">
        <v>1187</v>
      </c>
      <c r="G32" s="163">
        <v>1548</v>
      </c>
      <c r="H32" s="163">
        <v>1573</v>
      </c>
      <c r="I32" s="164">
        <f t="shared" si="16"/>
        <v>1.6149870801033694E-2</v>
      </c>
      <c r="J32" s="165">
        <f t="shared" si="17"/>
        <v>-0.73420074349442377</v>
      </c>
      <c r="K32" s="164">
        <f t="shared" si="18"/>
        <v>3.121025553520727E-3</v>
      </c>
      <c r="L32" s="163">
        <v>12760</v>
      </c>
      <c r="M32" s="163">
        <v>8160</v>
      </c>
      <c r="N32" s="163">
        <v>357</v>
      </c>
      <c r="O32" s="163">
        <v>11297</v>
      </c>
      <c r="P32" s="163">
        <v>12386</v>
      </c>
      <c r="Q32" s="163">
        <v>12002</v>
      </c>
      <c r="R32" s="164">
        <f t="shared" si="19"/>
        <v>-3.1002745034716561E-2</v>
      </c>
      <c r="S32" s="165">
        <f t="shared" si="20"/>
        <v>-5.9404388714733525E-2</v>
      </c>
      <c r="T32" s="164">
        <f t="shared" si="21"/>
        <v>5.09974067890882E-3</v>
      </c>
      <c r="U32" s="163">
        <v>18678</v>
      </c>
      <c r="V32" s="163">
        <v>413</v>
      </c>
      <c r="W32" s="163">
        <v>12484</v>
      </c>
      <c r="X32" s="163">
        <v>13934</v>
      </c>
      <c r="Y32" s="163">
        <v>13575</v>
      </c>
      <c r="Z32" s="164">
        <f t="shared" si="22"/>
        <v>-2.5764317496770439E-2</v>
      </c>
      <c r="AA32" s="165">
        <f t="shared" si="15"/>
        <v>-0.2732091230324446</v>
      </c>
      <c r="AB32" s="164">
        <f t="shared" si="23"/>
        <v>4.7507326452149359E-3</v>
      </c>
    </row>
    <row r="33" spans="1:28" x14ac:dyDescent="0.25">
      <c r="A33" s="56"/>
      <c r="B33" s="162" t="s">
        <v>131</v>
      </c>
      <c r="C33" s="163">
        <v>1974</v>
      </c>
      <c r="D33" s="163">
        <v>667</v>
      </c>
      <c r="E33" s="163">
        <v>9</v>
      </c>
      <c r="F33" s="163">
        <v>406</v>
      </c>
      <c r="G33" s="163">
        <v>569</v>
      </c>
      <c r="H33" s="163">
        <v>325</v>
      </c>
      <c r="I33" s="164">
        <f t="shared" si="16"/>
        <v>-0.4288224956063269</v>
      </c>
      <c r="J33" s="165">
        <f t="shared" si="17"/>
        <v>-0.83535967578520776</v>
      </c>
      <c r="K33" s="164">
        <f t="shared" si="18"/>
        <v>6.4483999039684442E-4</v>
      </c>
      <c r="L33" s="163">
        <v>13976</v>
      </c>
      <c r="M33" s="163">
        <v>10460</v>
      </c>
      <c r="N33" s="163">
        <v>312</v>
      </c>
      <c r="O33" s="163">
        <v>7170</v>
      </c>
      <c r="P33" s="163">
        <v>11880</v>
      </c>
      <c r="Q33" s="163">
        <v>11259</v>
      </c>
      <c r="R33" s="164">
        <f t="shared" si="19"/>
        <v>-5.2272727272727249E-2</v>
      </c>
      <c r="S33" s="165">
        <f t="shared" si="20"/>
        <v>-0.19440469376073266</v>
      </c>
      <c r="T33" s="164">
        <f t="shared" si="21"/>
        <v>4.7840343529273795E-3</v>
      </c>
      <c r="U33" s="163">
        <v>15950</v>
      </c>
      <c r="V33" s="163">
        <v>321</v>
      </c>
      <c r="W33" s="163">
        <v>7576</v>
      </c>
      <c r="X33" s="163">
        <v>12449</v>
      </c>
      <c r="Y33" s="163">
        <v>11584</v>
      </c>
      <c r="Z33" s="164">
        <f t="shared" si="22"/>
        <v>-6.948349265001208E-2</v>
      </c>
      <c r="AA33" s="165">
        <f t="shared" si="15"/>
        <v>-0.27373040752351097</v>
      </c>
      <c r="AB33" s="164">
        <f t="shared" si="23"/>
        <v>4.0539585239167458E-3</v>
      </c>
    </row>
    <row r="34" spans="1:28" x14ac:dyDescent="0.25">
      <c r="A34" s="56"/>
      <c r="B34" s="168" t="s">
        <v>145</v>
      </c>
      <c r="C34" s="169">
        <f t="shared" ref="C34:H34" si="24">C26-SUM(C27:C33)</f>
        <v>34742</v>
      </c>
      <c r="D34" s="169">
        <f t="shared" si="24"/>
        <v>8560</v>
      </c>
      <c r="E34" s="169">
        <f t="shared" si="24"/>
        <v>3613</v>
      </c>
      <c r="F34" s="169">
        <f t="shared" si="24"/>
        <v>25572</v>
      </c>
      <c r="G34" s="169">
        <f t="shared" si="24"/>
        <v>27980</v>
      </c>
      <c r="H34" s="169">
        <f t="shared" si="24"/>
        <v>27391</v>
      </c>
      <c r="I34" s="170">
        <f t="shared" si="16"/>
        <v>-2.1050750536097174E-2</v>
      </c>
      <c r="J34" s="171">
        <f t="shared" si="17"/>
        <v>-0.21158827931610158</v>
      </c>
      <c r="K34" s="170">
        <f t="shared" si="18"/>
        <v>5.4347114390646052E-2</v>
      </c>
      <c r="L34" s="169">
        <f t="shared" ref="L34:Q34" si="25">L26-SUM(L27:L33)</f>
        <v>130104</v>
      </c>
      <c r="M34" s="169">
        <f t="shared" si="25"/>
        <v>52699</v>
      </c>
      <c r="N34" s="169">
        <f t="shared" si="25"/>
        <v>64391</v>
      </c>
      <c r="O34" s="169">
        <f t="shared" si="25"/>
        <v>151230</v>
      </c>
      <c r="P34" s="169">
        <f t="shared" si="25"/>
        <v>170115</v>
      </c>
      <c r="Q34" s="169">
        <f t="shared" si="25"/>
        <v>192347</v>
      </c>
      <c r="R34" s="170">
        <f t="shared" si="19"/>
        <v>0.13068806395673516</v>
      </c>
      <c r="S34" s="171">
        <f t="shared" si="20"/>
        <v>0.47840958002828504</v>
      </c>
      <c r="T34" s="170">
        <f t="shared" si="21"/>
        <v>8.172969674771495E-2</v>
      </c>
      <c r="U34" s="169">
        <f>U26-SUM(U27:U33)</f>
        <v>164846</v>
      </c>
      <c r="V34" s="169">
        <f>V26-SUM(V27:V33)</f>
        <v>68004</v>
      </c>
      <c r="W34" s="169">
        <f>W26-SUM(W27:W33)</f>
        <v>176802</v>
      </c>
      <c r="X34" s="169">
        <f>X26-SUM(X27:X33)</f>
        <v>198095</v>
      </c>
      <c r="Y34" s="169">
        <f>Y26-SUM(Y27:Y33)</f>
        <v>219738</v>
      </c>
      <c r="Z34" s="170">
        <f t="shared" si="22"/>
        <v>0.10925566016305299</v>
      </c>
      <c r="AA34" s="171">
        <f t="shared" si="15"/>
        <v>0.33298957815172958</v>
      </c>
      <c r="AB34" s="170">
        <f t="shared" si="23"/>
        <v>7.6899925598102367E-2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117005</v>
      </c>
      <c r="D36" s="176">
        <f t="shared" si="26"/>
        <v>43722</v>
      </c>
      <c r="E36" s="176">
        <f t="shared" si="26"/>
        <v>12659</v>
      </c>
      <c r="F36" s="176">
        <f t="shared" si="26"/>
        <v>116137</v>
      </c>
      <c r="G36" s="176">
        <f t="shared" si="26"/>
        <v>129655</v>
      </c>
      <c r="H36" s="176">
        <f t="shared" si="26"/>
        <v>139247</v>
      </c>
      <c r="I36" s="177">
        <f>IFERROR(H36/G36-1,"-")</f>
        <v>7.3980949442751909E-2</v>
      </c>
      <c r="J36" s="177">
        <f>IFERROR(H36/C36-1,"-")</f>
        <v>0.19009444040852963</v>
      </c>
      <c r="K36" s="177">
        <f>H36/H$8</f>
        <v>0.27628318197781354</v>
      </c>
      <c r="L36" s="176">
        <f t="shared" ref="L36:Q36" si="27">L37+L40</f>
        <v>363315</v>
      </c>
      <c r="M36" s="176">
        <f t="shared" si="27"/>
        <v>117565</v>
      </c>
      <c r="N36" s="176">
        <f t="shared" si="27"/>
        <v>58109</v>
      </c>
      <c r="O36" s="176">
        <f t="shared" si="27"/>
        <v>366448</v>
      </c>
      <c r="P36" s="176">
        <f t="shared" si="27"/>
        <v>401446</v>
      </c>
      <c r="Q36" s="176">
        <f t="shared" si="27"/>
        <v>428409</v>
      </c>
      <c r="R36" s="177">
        <f>IFERROR(Q36/P36-1,"-")</f>
        <v>6.7164699610906542E-2</v>
      </c>
      <c r="S36" s="177">
        <f>IFERROR(Q36/L36-1,"-")</f>
        <v>0.17916683869369554</v>
      </c>
      <c r="T36" s="177">
        <f>Q36/Q$8</f>
        <v>0.18203422800455332</v>
      </c>
      <c r="U36" s="176">
        <f>U37+U40</f>
        <v>480320</v>
      </c>
      <c r="V36" s="176">
        <f>V37+V40</f>
        <v>70768</v>
      </c>
      <c r="W36" s="176">
        <f>W37+W40</f>
        <v>482585</v>
      </c>
      <c r="X36" s="176">
        <f>X37+X40</f>
        <v>531101</v>
      </c>
      <c r="Y36" s="176">
        <f>Y37+Y40</f>
        <v>567656</v>
      </c>
      <c r="Z36" s="177">
        <f>IFERROR(Y36/X36-1,"-")</f>
        <v>6.8828716195224571E-2</v>
      </c>
      <c r="AA36" s="177">
        <f t="shared" ref="AA36:AA48" si="28">IFERROR(Y36/U36-1,"-")</f>
        <v>0.18182878081279141</v>
      </c>
      <c r="AB36" s="177">
        <f>Y36/Y$8</f>
        <v>0.19865796614748654</v>
      </c>
    </row>
    <row r="37" spans="1:28" x14ac:dyDescent="0.25">
      <c r="A37" s="56"/>
      <c r="B37" s="157" t="s">
        <v>97</v>
      </c>
      <c r="C37" s="158">
        <v>10175</v>
      </c>
      <c r="D37" s="158">
        <v>3720</v>
      </c>
      <c r="E37" s="158">
        <v>3211</v>
      </c>
      <c r="F37" s="158">
        <v>15955</v>
      </c>
      <c r="G37" s="158">
        <v>19496</v>
      </c>
      <c r="H37" s="158">
        <v>22023</v>
      </c>
      <c r="I37" s="159">
        <f>IFERROR(H37/G37-1,"-")</f>
        <v>0.12961633155519081</v>
      </c>
      <c r="J37" s="160">
        <f>IFERROR(H37/C37-1,"-")</f>
        <v>1.1644226044226045</v>
      </c>
      <c r="K37" s="159">
        <f>H37/H$8</f>
        <v>4.3696341872337556E-2</v>
      </c>
      <c r="L37" s="158">
        <v>46384</v>
      </c>
      <c r="M37" s="158">
        <v>10885</v>
      </c>
      <c r="N37" s="158">
        <v>16977</v>
      </c>
      <c r="O37" s="158">
        <v>42389</v>
      </c>
      <c r="P37" s="158">
        <v>36893</v>
      </c>
      <c r="Q37" s="158">
        <v>33320</v>
      </c>
      <c r="R37" s="159">
        <f>IFERROR(Q37/P37-1,"-")</f>
        <v>-9.6847640473802565E-2</v>
      </c>
      <c r="S37" s="160">
        <f>IFERROR(Q37/L37-1,"-")</f>
        <v>-0.28164884442911353</v>
      </c>
      <c r="T37" s="159">
        <f>Q37/Q$8</f>
        <v>1.4157920298387094E-2</v>
      </c>
      <c r="U37" s="158">
        <v>56559</v>
      </c>
      <c r="V37" s="158">
        <v>20188</v>
      </c>
      <c r="W37" s="158">
        <v>58344</v>
      </c>
      <c r="X37" s="158">
        <v>56389</v>
      </c>
      <c r="Y37" s="158">
        <v>55343</v>
      </c>
      <c r="Z37" s="159">
        <f>IFERROR(Y37/X37-1,"-")</f>
        <v>-1.8549717143414468E-2</v>
      </c>
      <c r="AA37" s="160">
        <f t="shared" si="28"/>
        <v>-2.1499672907936862E-2</v>
      </c>
      <c r="AB37" s="159">
        <f>Y37/Y$8</f>
        <v>1.9367940831243477E-2</v>
      </c>
    </row>
    <row r="38" spans="1:28" x14ac:dyDescent="0.25">
      <c r="A38" s="56"/>
      <c r="B38" s="162" t="s">
        <v>103</v>
      </c>
      <c r="C38" s="163">
        <v>6267</v>
      </c>
      <c r="D38" s="163">
        <v>1367</v>
      </c>
      <c r="E38" s="163">
        <v>2458</v>
      </c>
      <c r="F38" s="163">
        <v>7434</v>
      </c>
      <c r="G38" s="163">
        <v>10633</v>
      </c>
      <c r="H38" s="163">
        <v>15287</v>
      </c>
      <c r="I38" s="164">
        <f>IFERROR(H38/G38-1,"-")</f>
        <v>0.43769397159785584</v>
      </c>
      <c r="J38" s="165">
        <f>IFERROR(H38/C38-1,"-")</f>
        <v>1.4392851444072123</v>
      </c>
      <c r="K38" s="164">
        <f>H38/H$8</f>
        <v>3.0331289025220188E-2</v>
      </c>
      <c r="L38" s="163">
        <v>6175</v>
      </c>
      <c r="M38" s="163">
        <v>1366</v>
      </c>
      <c r="N38" s="163">
        <v>2854</v>
      </c>
      <c r="O38" s="163">
        <v>6289</v>
      </c>
      <c r="P38" s="163">
        <v>9371</v>
      </c>
      <c r="Q38" s="163">
        <v>7109</v>
      </c>
      <c r="R38" s="164">
        <f>IFERROR(Q38/P38-1,"-")</f>
        <v>-0.24138299007576569</v>
      </c>
      <c r="S38" s="165">
        <f>IFERROR(Q38/L38-1,"-")</f>
        <v>0.15125506072874484</v>
      </c>
      <c r="T38" s="164">
        <f>Q38/Q$8</f>
        <v>3.020667929208699E-3</v>
      </c>
      <c r="U38" s="163">
        <v>12442</v>
      </c>
      <c r="V38" s="163">
        <v>5312</v>
      </c>
      <c r="W38" s="163">
        <v>13723</v>
      </c>
      <c r="X38" s="163">
        <v>20004</v>
      </c>
      <c r="Y38" s="163">
        <v>22396</v>
      </c>
      <c r="Z38" s="164">
        <f>IFERROR(Y38/X38-1,"-")</f>
        <v>0.11957608478304338</v>
      </c>
      <c r="AA38" s="165">
        <f t="shared" si="28"/>
        <v>0.80003214917215892</v>
      </c>
      <c r="AB38" s="164">
        <f>Y38/Y$8</f>
        <v>7.8377464694094814E-3</v>
      </c>
    </row>
    <row r="39" spans="1:28" x14ac:dyDescent="0.25">
      <c r="A39" s="56"/>
      <c r="B39" s="162" t="s">
        <v>100</v>
      </c>
      <c r="C39" s="163">
        <v>3908</v>
      </c>
      <c r="D39" s="163">
        <v>2353</v>
      </c>
      <c r="E39" s="163">
        <v>753</v>
      </c>
      <c r="F39" s="163">
        <v>8521</v>
      </c>
      <c r="G39" s="163">
        <v>8863</v>
      </c>
      <c r="H39" s="163">
        <v>6736</v>
      </c>
      <c r="I39" s="164">
        <f>IFERROR(H39/G39-1,"-")</f>
        <v>-0.23998646056639961</v>
      </c>
      <c r="J39" s="165">
        <f>IFERROR(H39/C39-1,"-")</f>
        <v>0.72364380757420665</v>
      </c>
      <c r="K39" s="164">
        <f>H39/H$8</f>
        <v>1.3365052847117366E-2</v>
      </c>
      <c r="L39" s="163">
        <v>40209</v>
      </c>
      <c r="M39" s="163">
        <v>9519</v>
      </c>
      <c r="N39" s="163">
        <v>14123</v>
      </c>
      <c r="O39" s="163">
        <v>36100</v>
      </c>
      <c r="P39" s="163">
        <v>27522</v>
      </c>
      <c r="Q39" s="163">
        <v>26211</v>
      </c>
      <c r="R39" s="164">
        <f>IFERROR(Q39/P39-1,"-")</f>
        <v>-4.7634619577065607E-2</v>
      </c>
      <c r="S39" s="165">
        <f>IFERROR(Q39/L39-1,"-")</f>
        <v>-0.34813101544430347</v>
      </c>
      <c r="T39" s="164">
        <f>Q39/Q$8</f>
        <v>1.1137252369178395E-2</v>
      </c>
      <c r="U39" s="163">
        <v>44117</v>
      </c>
      <c r="V39" s="163">
        <v>14876</v>
      </c>
      <c r="W39" s="163">
        <v>44621</v>
      </c>
      <c r="X39" s="163">
        <v>36385</v>
      </c>
      <c r="Y39" s="163">
        <v>32947</v>
      </c>
      <c r="Z39" s="164">
        <f>IFERROR(Y39/X39-1,"-")</f>
        <v>-9.4489487426137164E-2</v>
      </c>
      <c r="AA39" s="165">
        <f t="shared" si="28"/>
        <v>-0.25319038012557515</v>
      </c>
      <c r="AB39" s="164">
        <f>Y39/Y$8</f>
        <v>1.1530194361833996E-2</v>
      </c>
    </row>
    <row r="40" spans="1:28" x14ac:dyDescent="0.25">
      <c r="A40" s="56"/>
      <c r="B40" s="157" t="s">
        <v>107</v>
      </c>
      <c r="C40" s="158">
        <v>106830</v>
      </c>
      <c r="D40" s="158">
        <v>40002</v>
      </c>
      <c r="E40" s="158">
        <v>9448</v>
      </c>
      <c r="F40" s="158">
        <v>100182</v>
      </c>
      <c r="G40" s="158">
        <v>110159</v>
      </c>
      <c r="H40" s="158">
        <v>117224</v>
      </c>
      <c r="I40" s="159">
        <f>IFERROR(H40/G40-1,"-")</f>
        <v>6.4134569122813456E-2</v>
      </c>
      <c r="J40" s="160">
        <f>IFERROR(H40/C40-1,"-")</f>
        <v>9.729476738743803E-2</v>
      </c>
      <c r="K40" s="159">
        <f>H40/H$8</f>
        <v>0.23258684010547598</v>
      </c>
      <c r="L40" s="158">
        <v>316931</v>
      </c>
      <c r="M40" s="158">
        <v>106680</v>
      </c>
      <c r="N40" s="158">
        <v>41132</v>
      </c>
      <c r="O40" s="158">
        <v>324059</v>
      </c>
      <c r="P40" s="158">
        <v>364553</v>
      </c>
      <c r="Q40" s="158">
        <v>395089</v>
      </c>
      <c r="R40" s="159">
        <f>IFERROR(Q40/P40-1,"-")</f>
        <v>8.3762854783803631E-2</v>
      </c>
      <c r="S40" s="160">
        <f>IFERROR(Q40/L40-1,"-")</f>
        <v>0.24660888332160624</v>
      </c>
      <c r="T40" s="159">
        <f>Q40/Q$8</f>
        <v>0.16787630770616621</v>
      </c>
      <c r="U40" s="158">
        <v>423761</v>
      </c>
      <c r="V40" s="158">
        <v>50580</v>
      </c>
      <c r="W40" s="158">
        <v>424241</v>
      </c>
      <c r="X40" s="158">
        <v>474712</v>
      </c>
      <c r="Y40" s="158">
        <v>512313</v>
      </c>
      <c r="Z40" s="159">
        <f>IFERROR(Y40/X40-1,"-")</f>
        <v>7.9208025076256794E-2</v>
      </c>
      <c r="AA40" s="160">
        <f t="shared" si="28"/>
        <v>0.20896684687831102</v>
      </c>
      <c r="AB40" s="159">
        <f>Y40/Y$8</f>
        <v>0.17929002531624305</v>
      </c>
    </row>
    <row r="41" spans="1:28" s="56" customFormat="1" x14ac:dyDescent="0.25">
      <c r="B41" s="162" t="s">
        <v>110</v>
      </c>
      <c r="C41" s="163">
        <v>58591</v>
      </c>
      <c r="D41" s="163">
        <v>19320</v>
      </c>
      <c r="E41" s="163">
        <v>2219</v>
      </c>
      <c r="F41" s="163">
        <v>48779</v>
      </c>
      <c r="G41" s="163">
        <v>47879</v>
      </c>
      <c r="H41" s="163">
        <v>50039</v>
      </c>
      <c r="I41" s="164">
        <f t="shared" ref="I41:I48" si="29">IFERROR(H41/G41-1,"-")</f>
        <v>4.5113724179703052E-2</v>
      </c>
      <c r="J41" s="165">
        <f t="shared" ref="J41:J48" si="30">IFERROR(H41/C41-1,"-")</f>
        <v>-0.14596098376883826</v>
      </c>
      <c r="K41" s="164">
        <f t="shared" ref="K41:K48" si="31">H41/H$8</f>
        <v>9.9283533167592919E-2</v>
      </c>
      <c r="L41" s="163">
        <v>173628</v>
      </c>
      <c r="M41" s="163">
        <v>50104</v>
      </c>
      <c r="N41" s="163">
        <v>7555</v>
      </c>
      <c r="O41" s="163">
        <v>169633</v>
      </c>
      <c r="P41" s="163">
        <v>195278</v>
      </c>
      <c r="Q41" s="163">
        <v>221210</v>
      </c>
      <c r="R41" s="164">
        <f t="shared" ref="R41:R48" si="32">IFERROR(Q41/P41-1,"-")</f>
        <v>0.13279529696125514</v>
      </c>
      <c r="S41" s="165">
        <f t="shared" ref="S41:S48" si="33">IFERROR(Q41/L41-1,"-")</f>
        <v>0.27404566083811366</v>
      </c>
      <c r="T41" s="164">
        <f t="shared" ref="T41:T48" si="34">Q41/Q$8</f>
        <v>9.3993803997785383E-2</v>
      </c>
      <c r="U41" s="163">
        <v>232219</v>
      </c>
      <c r="V41" s="163">
        <v>9774</v>
      </c>
      <c r="W41" s="163">
        <v>218412</v>
      </c>
      <c r="X41" s="163">
        <v>243157</v>
      </c>
      <c r="Y41" s="163">
        <v>271249</v>
      </c>
      <c r="Z41" s="164">
        <f t="shared" ref="Z41:Z48" si="35">IFERROR(Y41/X41-1,"-")</f>
        <v>0.11553029524134617</v>
      </c>
      <c r="AA41" s="165">
        <f t="shared" si="28"/>
        <v>0.16807410246362275</v>
      </c>
      <c r="AB41" s="164">
        <f t="shared" ref="AB41:AB48" si="36">Y41/Y$8</f>
        <v>9.492681247012201E-2</v>
      </c>
    </row>
    <row r="42" spans="1:28" s="56" customFormat="1" x14ac:dyDescent="0.25">
      <c r="B42" s="162" t="s">
        <v>113</v>
      </c>
      <c r="C42" s="163">
        <v>7797</v>
      </c>
      <c r="D42" s="163">
        <v>2941</v>
      </c>
      <c r="E42" s="163">
        <v>214</v>
      </c>
      <c r="F42" s="163">
        <v>4580</v>
      </c>
      <c r="G42" s="163">
        <v>6825</v>
      </c>
      <c r="H42" s="163">
        <v>7244</v>
      </c>
      <c r="I42" s="164">
        <f t="shared" si="29"/>
        <v>6.1391941391941485E-2</v>
      </c>
      <c r="J42" s="165">
        <f t="shared" si="30"/>
        <v>-7.0924714633833541E-2</v>
      </c>
      <c r="K42" s="164">
        <f t="shared" si="31"/>
        <v>1.4372987355183818E-2</v>
      </c>
      <c r="L42" s="163">
        <v>17560</v>
      </c>
      <c r="M42" s="163">
        <v>6234</v>
      </c>
      <c r="N42" s="163">
        <v>2788</v>
      </c>
      <c r="O42" s="163">
        <v>11814</v>
      </c>
      <c r="P42" s="163">
        <v>14535</v>
      </c>
      <c r="Q42" s="163">
        <v>12721</v>
      </c>
      <c r="R42" s="164">
        <f t="shared" si="32"/>
        <v>-0.12480220158238731</v>
      </c>
      <c r="S42" s="165">
        <f t="shared" si="33"/>
        <v>-0.27556947608200455</v>
      </c>
      <c r="T42" s="164">
        <f t="shared" si="34"/>
        <v>5.4052492231627313E-3</v>
      </c>
      <c r="U42" s="163">
        <v>25357</v>
      </c>
      <c r="V42" s="163">
        <v>3002</v>
      </c>
      <c r="W42" s="163">
        <v>16394</v>
      </c>
      <c r="X42" s="163">
        <v>21360</v>
      </c>
      <c r="Y42" s="163">
        <v>19965</v>
      </c>
      <c r="Z42" s="164">
        <f t="shared" si="35"/>
        <v>-6.5308988764044895E-2</v>
      </c>
      <c r="AA42" s="165">
        <f t="shared" si="28"/>
        <v>-0.21264345151240294</v>
      </c>
      <c r="AB42" s="164">
        <f t="shared" si="36"/>
        <v>6.9869891168851716E-3</v>
      </c>
    </row>
    <row r="43" spans="1:28" x14ac:dyDescent="0.25">
      <c r="A43" s="56"/>
      <c r="B43" s="162" t="s">
        <v>116</v>
      </c>
      <c r="C43" s="163">
        <v>4651</v>
      </c>
      <c r="D43" s="163">
        <v>1747</v>
      </c>
      <c r="E43" s="163">
        <v>414</v>
      </c>
      <c r="F43" s="163">
        <v>3474</v>
      </c>
      <c r="G43" s="163">
        <v>5140</v>
      </c>
      <c r="H43" s="163">
        <v>5775</v>
      </c>
      <c r="I43" s="164">
        <f t="shared" si="29"/>
        <v>0.12354085603112841</v>
      </c>
      <c r="J43" s="165">
        <f t="shared" si="30"/>
        <v>0.24166845839604378</v>
      </c>
      <c r="K43" s="164">
        <f t="shared" si="31"/>
        <v>1.1458310598590081E-2</v>
      </c>
      <c r="L43" s="163">
        <v>6609</v>
      </c>
      <c r="M43" s="163">
        <v>2889</v>
      </c>
      <c r="N43" s="163">
        <v>4201</v>
      </c>
      <c r="O43" s="163">
        <v>8084</v>
      </c>
      <c r="P43" s="163">
        <v>8393</v>
      </c>
      <c r="Q43" s="163">
        <v>7703</v>
      </c>
      <c r="R43" s="164">
        <f t="shared" si="32"/>
        <v>-8.2211366615036363E-2</v>
      </c>
      <c r="S43" s="165">
        <f t="shared" si="33"/>
        <v>0.16553185050688457</v>
      </c>
      <c r="T43" s="164">
        <f t="shared" si="34"/>
        <v>3.2730630269650596E-3</v>
      </c>
      <c r="U43" s="163">
        <v>11260</v>
      </c>
      <c r="V43" s="163">
        <v>4615</v>
      </c>
      <c r="W43" s="163">
        <v>11558</v>
      </c>
      <c r="X43" s="163">
        <v>13533</v>
      </c>
      <c r="Y43" s="163">
        <v>13478</v>
      </c>
      <c r="Z43" s="164">
        <f t="shared" si="35"/>
        <v>-4.0641395108254041E-3</v>
      </c>
      <c r="AA43" s="165">
        <f t="shared" si="28"/>
        <v>0.19698046181172302</v>
      </c>
      <c r="AB43" s="164">
        <f t="shared" si="36"/>
        <v>4.7167863419673595E-3</v>
      </c>
    </row>
    <row r="44" spans="1:28" x14ac:dyDescent="0.25">
      <c r="A44" s="56"/>
      <c r="B44" s="162" t="s">
        <v>123</v>
      </c>
      <c r="C44" s="163">
        <v>1974</v>
      </c>
      <c r="D44" s="163">
        <v>765</v>
      </c>
      <c r="E44" s="163">
        <v>228</v>
      </c>
      <c r="F44" s="163">
        <v>2017</v>
      </c>
      <c r="G44" s="163">
        <v>2071</v>
      </c>
      <c r="H44" s="163">
        <v>2523</v>
      </c>
      <c r="I44" s="164">
        <f t="shared" si="29"/>
        <v>0.21825205214872034</v>
      </c>
      <c r="J44" s="165">
        <f t="shared" si="30"/>
        <v>0.27811550151975695</v>
      </c>
      <c r="K44" s="164">
        <f t="shared" si="31"/>
        <v>5.0059424485268877E-3</v>
      </c>
      <c r="L44" s="163">
        <v>16887</v>
      </c>
      <c r="M44" s="163">
        <v>5319</v>
      </c>
      <c r="N44" s="163">
        <v>3855</v>
      </c>
      <c r="O44" s="163">
        <v>19256</v>
      </c>
      <c r="P44" s="163">
        <v>17394</v>
      </c>
      <c r="Q44" s="163">
        <v>18778</v>
      </c>
      <c r="R44" s="164">
        <f t="shared" si="32"/>
        <v>7.9567667011613219E-2</v>
      </c>
      <c r="S44" s="165">
        <f t="shared" si="33"/>
        <v>0.11197962930064542</v>
      </c>
      <c r="T44" s="164">
        <f t="shared" si="34"/>
        <v>7.9789143866480436E-3</v>
      </c>
      <c r="U44" s="163">
        <v>18861</v>
      </c>
      <c r="V44" s="163">
        <v>4083</v>
      </c>
      <c r="W44" s="163">
        <v>21273</v>
      </c>
      <c r="X44" s="163">
        <v>19465</v>
      </c>
      <c r="Y44" s="163">
        <v>21301</v>
      </c>
      <c r="Z44" s="164">
        <f t="shared" si="35"/>
        <v>9.432314410480358E-2</v>
      </c>
      <c r="AA44" s="165">
        <f t="shared" si="28"/>
        <v>0.1293674778643763</v>
      </c>
      <c r="AB44" s="164">
        <f t="shared" si="36"/>
        <v>7.4545382007899343E-3</v>
      </c>
    </row>
    <row r="45" spans="1:28" x14ac:dyDescent="0.25">
      <c r="A45" s="56"/>
      <c r="B45" s="162" t="s">
        <v>119</v>
      </c>
      <c r="C45" s="163">
        <v>1517</v>
      </c>
      <c r="D45" s="163">
        <v>885</v>
      </c>
      <c r="E45" s="163">
        <v>113</v>
      </c>
      <c r="F45" s="163">
        <v>1063</v>
      </c>
      <c r="G45" s="163">
        <v>1345</v>
      </c>
      <c r="H45" s="163">
        <v>1511</v>
      </c>
      <c r="I45" s="164">
        <f t="shared" si="29"/>
        <v>0.12342007434944247</v>
      </c>
      <c r="J45" s="165">
        <f t="shared" si="30"/>
        <v>-3.9551746868820015E-3</v>
      </c>
      <c r="K45" s="164">
        <f t="shared" si="31"/>
        <v>2.998009924583483E-3</v>
      </c>
      <c r="L45" s="163">
        <v>19610</v>
      </c>
      <c r="M45" s="163">
        <v>7751</v>
      </c>
      <c r="N45" s="163">
        <v>4535</v>
      </c>
      <c r="O45" s="163">
        <v>18088</v>
      </c>
      <c r="P45" s="163">
        <v>21594</v>
      </c>
      <c r="Q45" s="163">
        <v>22419</v>
      </c>
      <c r="R45" s="164">
        <f t="shared" si="32"/>
        <v>3.820505696026677E-2</v>
      </c>
      <c r="S45" s="165">
        <f t="shared" si="33"/>
        <v>0.14324324324324333</v>
      </c>
      <c r="T45" s="164">
        <f t="shared" si="34"/>
        <v>9.5260028562286995E-3</v>
      </c>
      <c r="U45" s="163">
        <v>21127</v>
      </c>
      <c r="V45" s="163">
        <v>4648</v>
      </c>
      <c r="W45" s="163">
        <v>19151</v>
      </c>
      <c r="X45" s="163">
        <v>22939</v>
      </c>
      <c r="Y45" s="163">
        <v>23930</v>
      </c>
      <c r="Z45" s="164">
        <f t="shared" si="35"/>
        <v>4.320153450455555E-2</v>
      </c>
      <c r="AA45" s="165">
        <f t="shared" si="28"/>
        <v>0.1326738296965968</v>
      </c>
      <c r="AB45" s="164">
        <f t="shared" si="36"/>
        <v>8.3745880073659972E-3</v>
      </c>
    </row>
    <row r="46" spans="1:28" x14ac:dyDescent="0.25">
      <c r="A46" s="56"/>
      <c r="B46" s="162" t="s">
        <v>128</v>
      </c>
      <c r="C46" s="163">
        <v>2702</v>
      </c>
      <c r="D46" s="163">
        <v>1095</v>
      </c>
      <c r="E46" s="163">
        <v>13</v>
      </c>
      <c r="F46" s="163">
        <v>1595</v>
      </c>
      <c r="G46" s="163">
        <v>1666</v>
      </c>
      <c r="H46" s="163">
        <v>984</v>
      </c>
      <c r="I46" s="164">
        <f t="shared" si="29"/>
        <v>-0.40936374549819932</v>
      </c>
      <c r="J46" s="165">
        <f t="shared" si="30"/>
        <v>-0.63582531458179126</v>
      </c>
      <c r="K46" s="164">
        <f t="shared" si="31"/>
        <v>1.9523770786169074E-3</v>
      </c>
      <c r="L46" s="163">
        <v>2630</v>
      </c>
      <c r="M46" s="163">
        <v>2224</v>
      </c>
      <c r="N46" s="163">
        <v>762</v>
      </c>
      <c r="O46" s="163">
        <v>3713</v>
      </c>
      <c r="P46" s="163">
        <v>4562</v>
      </c>
      <c r="Q46" s="163">
        <v>4273</v>
      </c>
      <c r="R46" s="164">
        <f t="shared" si="32"/>
        <v>-6.3349408154318332E-2</v>
      </c>
      <c r="S46" s="165">
        <f t="shared" si="33"/>
        <v>0.62471482889733831</v>
      </c>
      <c r="T46" s="164">
        <f t="shared" si="34"/>
        <v>1.8156300550722705E-3</v>
      </c>
      <c r="U46" s="163">
        <v>5332</v>
      </c>
      <c r="V46" s="163">
        <v>775</v>
      </c>
      <c r="W46" s="163">
        <v>5308</v>
      </c>
      <c r="X46" s="163">
        <v>6228</v>
      </c>
      <c r="Y46" s="163">
        <v>5257</v>
      </c>
      <c r="Z46" s="164">
        <f t="shared" si="35"/>
        <v>-0.15590879897238274</v>
      </c>
      <c r="AA46" s="165">
        <f t="shared" si="28"/>
        <v>-1.4066016504125978E-2</v>
      </c>
      <c r="AB46" s="164">
        <f t="shared" si="36"/>
        <v>1.8397496512629775E-3</v>
      </c>
    </row>
    <row r="47" spans="1:28" x14ac:dyDescent="0.25">
      <c r="A47" s="56"/>
      <c r="B47" s="162" t="s">
        <v>131</v>
      </c>
      <c r="C47" s="163">
        <v>2753</v>
      </c>
      <c r="D47" s="163">
        <v>1063</v>
      </c>
      <c r="E47" s="163">
        <v>13</v>
      </c>
      <c r="F47" s="163">
        <v>781</v>
      </c>
      <c r="G47" s="163">
        <v>1075</v>
      </c>
      <c r="H47" s="163">
        <v>873</v>
      </c>
      <c r="I47" s="164">
        <f t="shared" si="29"/>
        <v>-0.18790697674418599</v>
      </c>
      <c r="J47" s="165">
        <f t="shared" si="30"/>
        <v>-0.68289139120958953</v>
      </c>
      <c r="K47" s="164">
        <f t="shared" si="31"/>
        <v>1.732139420358293E-3</v>
      </c>
      <c r="L47" s="163">
        <v>3770</v>
      </c>
      <c r="M47" s="163">
        <v>3685</v>
      </c>
      <c r="N47" s="163">
        <v>642</v>
      </c>
      <c r="O47" s="163">
        <v>3143</v>
      </c>
      <c r="P47" s="163">
        <v>4863</v>
      </c>
      <c r="Q47" s="163">
        <v>4514</v>
      </c>
      <c r="R47" s="164">
        <f t="shared" si="32"/>
        <v>-7.1766399341969933E-2</v>
      </c>
      <c r="S47" s="165">
        <f t="shared" si="33"/>
        <v>0.19734748010610081</v>
      </c>
      <c r="T47" s="164">
        <f t="shared" si="34"/>
        <v>1.9180327799195481E-3</v>
      </c>
      <c r="U47" s="163">
        <v>6523</v>
      </c>
      <c r="V47" s="163">
        <v>655</v>
      </c>
      <c r="W47" s="163">
        <v>3924</v>
      </c>
      <c r="X47" s="163">
        <v>5938</v>
      </c>
      <c r="Y47" s="163">
        <v>5387</v>
      </c>
      <c r="Z47" s="164">
        <f t="shared" si="35"/>
        <v>-9.2792185921185544E-2</v>
      </c>
      <c r="AA47" s="165">
        <f t="shared" si="28"/>
        <v>-0.17415299708722976</v>
      </c>
      <c r="AB47" s="164">
        <f t="shared" si="36"/>
        <v>1.8852446968525127E-3</v>
      </c>
    </row>
    <row r="48" spans="1:28" x14ac:dyDescent="0.25">
      <c r="A48" s="56"/>
      <c r="B48" s="168" t="s">
        <v>145</v>
      </c>
      <c r="C48" s="169">
        <f t="shared" ref="C48:H48" si="37">C40-SUM(C41:C47)</f>
        <v>26845</v>
      </c>
      <c r="D48" s="169">
        <f t="shared" si="37"/>
        <v>12186</v>
      </c>
      <c r="E48" s="169">
        <f t="shared" si="37"/>
        <v>6234</v>
      </c>
      <c r="F48" s="169">
        <f t="shared" si="37"/>
        <v>37893</v>
      </c>
      <c r="G48" s="169">
        <f t="shared" si="37"/>
        <v>44158</v>
      </c>
      <c r="H48" s="169">
        <f t="shared" si="37"/>
        <v>48275</v>
      </c>
      <c r="I48" s="170">
        <f t="shared" si="29"/>
        <v>9.3233389193351224E-2</v>
      </c>
      <c r="J48" s="171">
        <f t="shared" si="30"/>
        <v>0.79828645930340847</v>
      </c>
      <c r="K48" s="170">
        <f t="shared" si="31"/>
        <v>9.5783540112023585E-2</v>
      </c>
      <c r="L48" s="169">
        <f t="shared" ref="L48:Q48" si="38">L40-SUM(L41:L47)</f>
        <v>76237</v>
      </c>
      <c r="M48" s="169">
        <f t="shared" si="38"/>
        <v>28474</v>
      </c>
      <c r="N48" s="169">
        <f t="shared" si="38"/>
        <v>16794</v>
      </c>
      <c r="O48" s="169">
        <f t="shared" si="38"/>
        <v>90328</v>
      </c>
      <c r="P48" s="169">
        <f t="shared" si="38"/>
        <v>97934</v>
      </c>
      <c r="Q48" s="169">
        <f t="shared" si="38"/>
        <v>103471</v>
      </c>
      <c r="R48" s="170">
        <f t="shared" si="32"/>
        <v>5.6538076663875669E-2</v>
      </c>
      <c r="S48" s="171">
        <f t="shared" si="33"/>
        <v>0.35722811758070239</v>
      </c>
      <c r="T48" s="170">
        <f t="shared" si="34"/>
        <v>4.3965611380384483E-2</v>
      </c>
      <c r="U48" s="169">
        <f>U40-SUM(U41:U47)</f>
        <v>103082</v>
      </c>
      <c r="V48" s="169">
        <f>V40-SUM(V41:V47)</f>
        <v>23028</v>
      </c>
      <c r="W48" s="169">
        <f>W40-SUM(W41:W47)</f>
        <v>128221</v>
      </c>
      <c r="X48" s="169">
        <f>X40-SUM(X41:X47)</f>
        <v>142092</v>
      </c>
      <c r="Y48" s="169">
        <f>Y40-SUM(Y41:Y47)</f>
        <v>151746</v>
      </c>
      <c r="Z48" s="170">
        <f t="shared" si="35"/>
        <v>6.7941896799256885E-2</v>
      </c>
      <c r="AA48" s="171">
        <f t="shared" si="28"/>
        <v>0.4720901806328941</v>
      </c>
      <c r="AB48" s="170">
        <f t="shared" si="36"/>
        <v>5.3105316830997104E-2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1055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26089</v>
      </c>
      <c r="V50" s="176">
        <f>V51+V54</f>
        <v>9212</v>
      </c>
      <c r="W50" s="176">
        <f>W51+W54</f>
        <v>22508</v>
      </c>
      <c r="X50" s="176">
        <f>X51+X54</f>
        <v>32923</v>
      </c>
      <c r="Y50" s="176">
        <f>Y51+Y54</f>
        <v>28494</v>
      </c>
      <c r="Z50" s="177">
        <f>IFERROR(Y50/X50-1,"-")</f>
        <v>-0.13452601524769914</v>
      </c>
      <c r="AA50" s="177">
        <f t="shared" ref="AA50:AA62" si="41">IFERROR(Y50/U50-1,"-")</f>
        <v>9.2184445551765082E-2</v>
      </c>
      <c r="AB50" s="177">
        <f>Y50/Y$8</f>
        <v>9.9718140694478371E-3</v>
      </c>
    </row>
    <row r="51" spans="1:28" x14ac:dyDescent="0.25">
      <c r="A51" s="56"/>
      <c r="B51" s="157" t="s">
        <v>97</v>
      </c>
      <c r="C51" s="158">
        <v>0</v>
      </c>
      <c r="D51" s="158">
        <v>890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6269</v>
      </c>
      <c r="V51" s="158">
        <v>3305</v>
      </c>
      <c r="W51" s="158">
        <v>3711</v>
      </c>
      <c r="X51" s="158">
        <v>14572</v>
      </c>
      <c r="Y51" s="158">
        <v>7752</v>
      </c>
      <c r="Z51" s="159">
        <f>IFERROR(Y51/X51-1,"-")</f>
        <v>-0.46802086192698322</v>
      </c>
      <c r="AA51" s="160">
        <f t="shared" si="41"/>
        <v>0.2365608550007976</v>
      </c>
      <c r="AB51" s="159">
        <f>Y51/Y$8</f>
        <v>2.7129045646929048E-3</v>
      </c>
    </row>
    <row r="52" spans="1:28" x14ac:dyDescent="0.25">
      <c r="A52" s="56"/>
      <c r="B52" s="162" t="s">
        <v>103</v>
      </c>
      <c r="C52" s="163">
        <v>0</v>
      </c>
      <c r="D52" s="163">
        <v>890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3610</v>
      </c>
      <c r="V52" s="163">
        <v>1671</v>
      </c>
      <c r="W52" s="163">
        <v>1903</v>
      </c>
      <c r="X52" s="163">
        <v>10834</v>
      </c>
      <c r="Y52" s="163">
        <v>5190</v>
      </c>
      <c r="Z52" s="164">
        <f>IFERROR(Y52/X52-1,"-")</f>
        <v>-0.52095255676573748</v>
      </c>
      <c r="AA52" s="165">
        <f t="shared" si="41"/>
        <v>0.43767313019390586</v>
      </c>
      <c r="AB52" s="164">
        <f>Y52/Y$8</f>
        <v>1.8163022046899092E-3</v>
      </c>
    </row>
    <row r="53" spans="1:28" x14ac:dyDescent="0.25">
      <c r="A53" s="56"/>
      <c r="B53" s="162" t="s">
        <v>100</v>
      </c>
      <c r="C53" s="163">
        <v>0</v>
      </c>
      <c r="D53" s="163">
        <v>0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2659</v>
      </c>
      <c r="V53" s="163">
        <v>1634</v>
      </c>
      <c r="W53" s="163">
        <v>1808</v>
      </c>
      <c r="X53" s="163">
        <v>3738</v>
      </c>
      <c r="Y53" s="163">
        <v>2562</v>
      </c>
      <c r="Z53" s="164">
        <f>IFERROR(Y53/X53-1,"-")</f>
        <v>-0.3146067415730337</v>
      </c>
      <c r="AA53" s="165">
        <f t="shared" si="41"/>
        <v>-3.6479879654005232E-2</v>
      </c>
      <c r="AB53" s="164">
        <f>Y53/Y$8</f>
        <v>8.9660236000299565E-4</v>
      </c>
    </row>
    <row r="54" spans="1:28" x14ac:dyDescent="0.25">
      <c r="A54" s="56"/>
      <c r="B54" s="157" t="s">
        <v>107</v>
      </c>
      <c r="C54" s="158">
        <v>0</v>
      </c>
      <c r="D54" s="158">
        <v>165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19820</v>
      </c>
      <c r="V54" s="158">
        <v>5907</v>
      </c>
      <c r="W54" s="158">
        <v>18797</v>
      </c>
      <c r="X54" s="158">
        <v>18351</v>
      </c>
      <c r="Y54" s="158">
        <v>20742</v>
      </c>
      <c r="Z54" s="159">
        <f>IFERROR(Y54/X54-1,"-")</f>
        <v>0.13029262710478995</v>
      </c>
      <c r="AA54" s="160">
        <f t="shared" si="41"/>
        <v>4.6518668012109021E-2</v>
      </c>
      <c r="AB54" s="159">
        <f>Y54/Y$8</f>
        <v>7.2589095047549323E-3</v>
      </c>
    </row>
    <row r="55" spans="1:28" s="56" customFormat="1" x14ac:dyDescent="0.25">
      <c r="B55" s="162" t="s">
        <v>110</v>
      </c>
      <c r="C55" s="163">
        <v>0</v>
      </c>
      <c r="D55" s="163">
        <v>14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5780</v>
      </c>
      <c r="V55" s="163">
        <v>419</v>
      </c>
      <c r="W55" s="163">
        <v>6815</v>
      </c>
      <c r="X55" s="163">
        <v>5827</v>
      </c>
      <c r="Y55" s="163">
        <v>7309</v>
      </c>
      <c r="Z55" s="164">
        <f t="shared" ref="Z55:Z62" si="48">IFERROR(Y55/X55-1,"-")</f>
        <v>0.25433327612836787</v>
      </c>
      <c r="AA55" s="165">
        <f t="shared" si="41"/>
        <v>0.26453287197231834</v>
      </c>
      <c r="AB55" s="164">
        <f t="shared" ref="AB55:AB62" si="49">Y55/Y$8</f>
        <v>2.5578714477993347E-3</v>
      </c>
    </row>
    <row r="56" spans="1:28" s="56" customFormat="1" x14ac:dyDescent="0.25">
      <c r="B56" s="162" t="s">
        <v>113</v>
      </c>
      <c r="C56" s="163">
        <v>0</v>
      </c>
      <c r="D56" s="163">
        <v>37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5308</v>
      </c>
      <c r="V56" s="163">
        <v>2004</v>
      </c>
      <c r="W56" s="163">
        <v>4238</v>
      </c>
      <c r="X56" s="163">
        <v>3135</v>
      </c>
      <c r="Y56" s="163">
        <v>4049</v>
      </c>
      <c r="Z56" s="164">
        <f t="shared" si="48"/>
        <v>0.29154704944178622</v>
      </c>
      <c r="AA56" s="165">
        <f t="shared" si="41"/>
        <v>-0.23718914845516204</v>
      </c>
      <c r="AB56" s="164">
        <f t="shared" si="49"/>
        <v>1.4169956891694495E-3</v>
      </c>
    </row>
    <row r="57" spans="1:28" x14ac:dyDescent="0.25">
      <c r="A57" s="56"/>
      <c r="B57" s="162" t="s">
        <v>116</v>
      </c>
      <c r="C57" s="163">
        <v>0</v>
      </c>
      <c r="D57" s="163">
        <v>35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1551</v>
      </c>
      <c r="V57" s="163">
        <v>935</v>
      </c>
      <c r="W57" s="163">
        <v>1532</v>
      </c>
      <c r="X57" s="163">
        <v>1919</v>
      </c>
      <c r="Y57" s="163">
        <v>1507</v>
      </c>
      <c r="Z57" s="164">
        <f t="shared" si="48"/>
        <v>-0.21469515372589887</v>
      </c>
      <c r="AA57" s="165">
        <f t="shared" si="41"/>
        <v>-2.8368794326241176E-2</v>
      </c>
      <c r="AB57" s="164">
        <f t="shared" si="49"/>
        <v>5.2739256694945918E-4</v>
      </c>
    </row>
    <row r="58" spans="1:28" x14ac:dyDescent="0.25">
      <c r="A58" s="56"/>
      <c r="B58" s="162" t="s">
        <v>123</v>
      </c>
      <c r="C58" s="163">
        <v>0</v>
      </c>
      <c r="D58" s="163">
        <v>25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397</v>
      </c>
      <c r="V58" s="163">
        <v>148</v>
      </c>
      <c r="W58" s="163">
        <v>558</v>
      </c>
      <c r="X58" s="163">
        <v>409</v>
      </c>
      <c r="Y58" s="163">
        <v>679</v>
      </c>
      <c r="Z58" s="164">
        <f t="shared" si="48"/>
        <v>0.66014669926650371</v>
      </c>
      <c r="AA58" s="165">
        <f t="shared" si="41"/>
        <v>0.7103274559193955</v>
      </c>
      <c r="AB58" s="164">
        <f t="shared" si="49"/>
        <v>2.3762412273303438E-4</v>
      </c>
    </row>
    <row r="59" spans="1:28" x14ac:dyDescent="0.25">
      <c r="A59" s="56"/>
      <c r="B59" s="162" t="s">
        <v>119</v>
      </c>
      <c r="C59" s="163">
        <v>0</v>
      </c>
      <c r="D59" s="163">
        <v>16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477</v>
      </c>
      <c r="V59" s="163">
        <v>198</v>
      </c>
      <c r="W59" s="163">
        <v>484</v>
      </c>
      <c r="X59" s="163">
        <v>429</v>
      </c>
      <c r="Y59" s="163">
        <v>435</v>
      </c>
      <c r="Z59" s="164">
        <f t="shared" si="48"/>
        <v>1.3986013986013957E-2</v>
      </c>
      <c r="AA59" s="165">
        <f t="shared" si="41"/>
        <v>-8.8050314465408785E-2</v>
      </c>
      <c r="AB59" s="164">
        <f t="shared" si="49"/>
        <v>1.5223342178036811E-4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141</v>
      </c>
      <c r="V60" s="163">
        <v>42</v>
      </c>
      <c r="W60" s="163">
        <v>62</v>
      </c>
      <c r="X60" s="163">
        <v>159</v>
      </c>
      <c r="Y60" s="163">
        <v>92</v>
      </c>
      <c r="Z60" s="164">
        <f t="shared" si="48"/>
        <v>-0.42138364779874216</v>
      </c>
      <c r="AA60" s="165">
        <f t="shared" si="41"/>
        <v>-0.34751773049645385</v>
      </c>
      <c r="AB60" s="164">
        <f t="shared" si="49"/>
        <v>3.2196493801824979E-5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222</v>
      </c>
      <c r="V61" s="163">
        <v>21</v>
      </c>
      <c r="W61" s="163">
        <v>97</v>
      </c>
      <c r="X61" s="163">
        <v>140</v>
      </c>
      <c r="Y61" s="163">
        <v>90</v>
      </c>
      <c r="Z61" s="164">
        <f t="shared" si="48"/>
        <v>-0.3571428571428571</v>
      </c>
      <c r="AA61" s="165">
        <f t="shared" si="41"/>
        <v>-0.59459459459459452</v>
      </c>
      <c r="AB61" s="164">
        <f t="shared" si="49"/>
        <v>3.149657002352444E-5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38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5944</v>
      </c>
      <c r="V62" s="169">
        <f>V54-SUM(V55:V61)</f>
        <v>2140</v>
      </c>
      <c r="W62" s="169">
        <f>W54-SUM(W55:W61)</f>
        <v>5011</v>
      </c>
      <c r="X62" s="169">
        <f>X54-SUM(X55:X61)</f>
        <v>6333</v>
      </c>
      <c r="Y62" s="169">
        <f>Y54-SUM(Y55:Y61)</f>
        <v>6581</v>
      </c>
      <c r="Z62" s="170">
        <f t="shared" si="48"/>
        <v>3.9159955787146705E-2</v>
      </c>
      <c r="AA62" s="171">
        <f t="shared" si="41"/>
        <v>0.10716689098250343</v>
      </c>
      <c r="AB62" s="170">
        <f t="shared" si="49"/>
        <v>2.3030991924979372E-3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8865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81756</v>
      </c>
      <c r="M64" s="176">
        <f t="shared" si="53"/>
        <v>27988</v>
      </c>
      <c r="N64" s="176">
        <f t="shared" si="53"/>
        <v>25235</v>
      </c>
      <c r="O64" s="176">
        <f t="shared" si="53"/>
        <v>0</v>
      </c>
      <c r="P64" s="176">
        <f t="shared" si="53"/>
        <v>54117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90621</v>
      </c>
      <c r="V64" s="176">
        <f>V65+V68</f>
        <v>25235</v>
      </c>
      <c r="W64" s="176">
        <f>W65+W68</f>
        <v>100008</v>
      </c>
      <c r="X64" s="176">
        <f>X65+X68</f>
        <v>115270</v>
      </c>
      <c r="Y64" s="176">
        <f>Y65+Y68</f>
        <v>132160</v>
      </c>
      <c r="Z64" s="177">
        <f>IFERROR(Y64/X64-1,"-")</f>
        <v>0.1465255487117203</v>
      </c>
      <c r="AA64" s="177">
        <f t="shared" ref="AA64:AA76" si="54">IFERROR(Y64/U64-1,"-")</f>
        <v>0.45838161132629307</v>
      </c>
      <c r="AB64" s="177">
        <f>Y64/Y$8</f>
        <v>4.6250963270099886E-2</v>
      </c>
    </row>
    <row r="65" spans="1:28" x14ac:dyDescent="0.25">
      <c r="A65" s="56"/>
      <c r="B65" s="157" t="s">
        <v>97</v>
      </c>
      <c r="C65" s="158">
        <v>1150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26388</v>
      </c>
      <c r="M65" s="158">
        <v>11254</v>
      </c>
      <c r="N65" s="158">
        <v>14677</v>
      </c>
      <c r="O65" s="158">
        <v>0</v>
      </c>
      <c r="P65" s="158">
        <v>23432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27538</v>
      </c>
      <c r="V65" s="158">
        <v>14677</v>
      </c>
      <c r="W65" s="158">
        <v>27176</v>
      </c>
      <c r="X65" s="158">
        <v>29241</v>
      </c>
      <c r="Y65" s="158">
        <v>39888</v>
      </c>
      <c r="Z65" s="159">
        <f>IFERROR(Y65/X65-1,"-")</f>
        <v>0.36411203447214535</v>
      </c>
      <c r="AA65" s="160">
        <f t="shared" si="54"/>
        <v>0.44847120342799052</v>
      </c>
      <c r="AB65" s="159">
        <f>Y65/Y$8</f>
        <v>1.3959279834426032E-2</v>
      </c>
    </row>
    <row r="66" spans="1:28" x14ac:dyDescent="0.25">
      <c r="A66" s="56"/>
      <c r="B66" s="162" t="s">
        <v>103</v>
      </c>
      <c r="C66" s="163">
        <v>840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14028</v>
      </c>
      <c r="M66" s="163">
        <v>3946</v>
      </c>
      <c r="N66" s="163">
        <v>13481</v>
      </c>
      <c r="O66" s="163">
        <v>0</v>
      </c>
      <c r="P66" s="163">
        <v>16493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14868</v>
      </c>
      <c r="V66" s="163">
        <v>13481</v>
      </c>
      <c r="W66" s="163">
        <v>22180</v>
      </c>
      <c r="X66" s="163">
        <v>20844</v>
      </c>
      <c r="Y66" s="163">
        <v>23962</v>
      </c>
      <c r="Z66" s="164">
        <f>IFERROR(Y66/X66-1,"-")</f>
        <v>0.14958741124544228</v>
      </c>
      <c r="AA66" s="165">
        <f t="shared" si="54"/>
        <v>0.61164917944578967</v>
      </c>
      <c r="AB66" s="164">
        <f>Y66/Y$8</f>
        <v>8.385786787818806E-3</v>
      </c>
    </row>
    <row r="67" spans="1:28" x14ac:dyDescent="0.25">
      <c r="A67" s="56"/>
      <c r="B67" s="162" t="s">
        <v>100</v>
      </c>
      <c r="C67" s="163">
        <v>310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12360</v>
      </c>
      <c r="M67" s="163">
        <v>7308</v>
      </c>
      <c r="N67" s="163">
        <v>1196</v>
      </c>
      <c r="O67" s="163">
        <v>0</v>
      </c>
      <c r="P67" s="163">
        <v>6939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12670</v>
      </c>
      <c r="V67" s="163">
        <v>1196</v>
      </c>
      <c r="W67" s="163">
        <v>4996</v>
      </c>
      <c r="X67" s="163">
        <v>8397</v>
      </c>
      <c r="Y67" s="163">
        <v>15926</v>
      </c>
      <c r="Z67" s="164">
        <f>IFERROR(Y67/X67-1,"-")</f>
        <v>0.89662974871978096</v>
      </c>
      <c r="AA67" s="165">
        <f t="shared" si="54"/>
        <v>0.25698500394632995</v>
      </c>
      <c r="AB67" s="164">
        <f>Y67/Y$8</f>
        <v>5.5734930466072247E-3</v>
      </c>
    </row>
    <row r="68" spans="1:28" x14ac:dyDescent="0.25">
      <c r="A68" s="56"/>
      <c r="B68" s="157" t="s">
        <v>107</v>
      </c>
      <c r="C68" s="158">
        <v>7715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55368</v>
      </c>
      <c r="M68" s="158">
        <v>16734</v>
      </c>
      <c r="N68" s="158">
        <v>10558</v>
      </c>
      <c r="O68" s="158">
        <v>0</v>
      </c>
      <c r="P68" s="158">
        <v>30685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63083</v>
      </c>
      <c r="V68" s="158">
        <v>10558</v>
      </c>
      <c r="W68" s="158">
        <v>72832</v>
      </c>
      <c r="X68" s="158">
        <v>86029</v>
      </c>
      <c r="Y68" s="158">
        <v>92272</v>
      </c>
      <c r="Z68" s="159">
        <f>IFERROR(Y68/X68-1,"-")</f>
        <v>7.2568552464866487E-2</v>
      </c>
      <c r="AA68" s="160">
        <f t="shared" si="54"/>
        <v>0.46270786107192108</v>
      </c>
      <c r="AB68" s="159">
        <f>Y68/Y$8</f>
        <v>3.2291683435673853E-2</v>
      </c>
    </row>
    <row r="69" spans="1:28" s="56" customFormat="1" x14ac:dyDescent="0.25">
      <c r="B69" s="162" t="s">
        <v>110</v>
      </c>
      <c r="C69" s="163">
        <v>1190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27219</v>
      </c>
      <c r="M69" s="163">
        <v>6895</v>
      </c>
      <c r="N69" s="163">
        <v>932</v>
      </c>
      <c r="O69" s="163">
        <v>0</v>
      </c>
      <c r="P69" s="163">
        <v>12658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28409</v>
      </c>
      <c r="V69" s="163">
        <v>932</v>
      </c>
      <c r="W69" s="163">
        <v>35001</v>
      </c>
      <c r="X69" s="163">
        <v>32744</v>
      </c>
      <c r="Y69" s="163">
        <v>32081</v>
      </c>
      <c r="Z69" s="164">
        <f t="shared" ref="Z69:Z76" si="61">IFERROR(Y69/X69-1,"-")</f>
        <v>-2.0247984363547467E-2</v>
      </c>
      <c r="AA69" s="165">
        <f t="shared" si="54"/>
        <v>0.12925481361540347</v>
      </c>
      <c r="AB69" s="164">
        <f t="shared" ref="AB69:AB76" si="62">Y69/Y$8</f>
        <v>1.1227127365829861E-2</v>
      </c>
    </row>
    <row r="70" spans="1:28" s="56" customFormat="1" x14ac:dyDescent="0.25">
      <c r="B70" s="162" t="s">
        <v>113</v>
      </c>
      <c r="C70" s="163">
        <v>1327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5667</v>
      </c>
      <c r="M70" s="163">
        <v>2038</v>
      </c>
      <c r="N70" s="163">
        <v>1276</v>
      </c>
      <c r="O70" s="163">
        <v>0</v>
      </c>
      <c r="P70" s="163">
        <v>2697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6994</v>
      </c>
      <c r="V70" s="163">
        <v>1276</v>
      </c>
      <c r="W70" s="163">
        <v>5326</v>
      </c>
      <c r="X70" s="163">
        <v>5826</v>
      </c>
      <c r="Y70" s="163">
        <v>6157</v>
      </c>
      <c r="Z70" s="164">
        <f t="shared" si="61"/>
        <v>5.6814280810161266E-2</v>
      </c>
      <c r="AA70" s="165">
        <f t="shared" si="54"/>
        <v>-0.11967400629110669</v>
      </c>
      <c r="AB70" s="164">
        <f t="shared" si="62"/>
        <v>2.1547153514982218E-3</v>
      </c>
    </row>
    <row r="71" spans="1:28" x14ac:dyDescent="0.25">
      <c r="A71" s="56"/>
      <c r="B71" s="162" t="s">
        <v>116</v>
      </c>
      <c r="C71" s="163">
        <v>1798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5295</v>
      </c>
      <c r="M71" s="163">
        <v>1895</v>
      </c>
      <c r="N71" s="163">
        <v>2286</v>
      </c>
      <c r="O71" s="163">
        <v>0</v>
      </c>
      <c r="P71" s="163">
        <v>2728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7093</v>
      </c>
      <c r="V71" s="163">
        <v>2286</v>
      </c>
      <c r="W71" s="163">
        <v>9592</v>
      </c>
      <c r="X71" s="163">
        <v>10213</v>
      </c>
      <c r="Y71" s="163">
        <v>12857</v>
      </c>
      <c r="Z71" s="164">
        <f t="shared" si="61"/>
        <v>0.25888573386859881</v>
      </c>
      <c r="AA71" s="165">
        <f t="shared" si="54"/>
        <v>0.81263217256450027</v>
      </c>
      <c r="AB71" s="164">
        <f t="shared" si="62"/>
        <v>4.4994600088050412E-3</v>
      </c>
    </row>
    <row r="72" spans="1:28" x14ac:dyDescent="0.25">
      <c r="A72" s="56"/>
      <c r="B72" s="162" t="s">
        <v>123</v>
      </c>
      <c r="C72" s="163">
        <v>67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1138</v>
      </c>
      <c r="M72" s="163">
        <v>228</v>
      </c>
      <c r="N72" s="163">
        <v>570</v>
      </c>
      <c r="O72" s="163">
        <v>0</v>
      </c>
      <c r="P72" s="163">
        <v>882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1205</v>
      </c>
      <c r="V72" s="163">
        <v>570</v>
      </c>
      <c r="W72" s="163">
        <v>1217</v>
      </c>
      <c r="X72" s="163">
        <v>2262</v>
      </c>
      <c r="Y72" s="163">
        <v>3104</v>
      </c>
      <c r="Z72" s="164">
        <f t="shared" si="61"/>
        <v>0.37223695844385496</v>
      </c>
      <c r="AA72" s="165">
        <f t="shared" si="54"/>
        <v>1.5759336099585064</v>
      </c>
      <c r="AB72" s="164">
        <f t="shared" si="62"/>
        <v>1.0862817039224428E-3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1487</v>
      </c>
      <c r="M73" s="163">
        <v>591</v>
      </c>
      <c r="N73" s="163">
        <v>660</v>
      </c>
      <c r="O73" s="163">
        <v>0</v>
      </c>
      <c r="P73" s="163">
        <v>940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1487</v>
      </c>
      <c r="V73" s="163">
        <v>660</v>
      </c>
      <c r="W73" s="163">
        <v>1818</v>
      </c>
      <c r="X73" s="163">
        <v>1876</v>
      </c>
      <c r="Y73" s="163">
        <v>2598</v>
      </c>
      <c r="Z73" s="164">
        <f t="shared" si="61"/>
        <v>0.38486140724946694</v>
      </c>
      <c r="AA73" s="165">
        <f t="shared" si="54"/>
        <v>0.74714189643577678</v>
      </c>
      <c r="AB73" s="164">
        <f t="shared" si="62"/>
        <v>9.0920098801240549E-4</v>
      </c>
    </row>
    <row r="74" spans="1:28" x14ac:dyDescent="0.25">
      <c r="A74" s="56"/>
      <c r="B74" s="162" t="s">
        <v>128</v>
      </c>
      <c r="C74" s="163">
        <v>165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1016</v>
      </c>
      <c r="M74" s="163">
        <v>551</v>
      </c>
      <c r="N74" s="163">
        <v>0</v>
      </c>
      <c r="O74" s="163">
        <v>0</v>
      </c>
      <c r="P74" s="163">
        <v>29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1181</v>
      </c>
      <c r="V74" s="163">
        <v>0</v>
      </c>
      <c r="W74" s="163">
        <v>890</v>
      </c>
      <c r="X74" s="163">
        <v>3208</v>
      </c>
      <c r="Y74" s="163">
        <v>1641</v>
      </c>
      <c r="Z74" s="164">
        <f t="shared" si="61"/>
        <v>-0.48846633416458851</v>
      </c>
      <c r="AA74" s="165">
        <f t="shared" si="54"/>
        <v>0.38950042337002544</v>
      </c>
      <c r="AB74" s="164">
        <f t="shared" si="62"/>
        <v>5.7428746009559556E-4</v>
      </c>
    </row>
    <row r="75" spans="1:28" x14ac:dyDescent="0.25">
      <c r="A75" s="56"/>
      <c r="B75" s="162" t="s">
        <v>131</v>
      </c>
      <c r="C75" s="163">
        <v>111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1218</v>
      </c>
      <c r="M75" s="163">
        <v>710</v>
      </c>
      <c r="N75" s="163">
        <v>0</v>
      </c>
      <c r="O75" s="163">
        <v>0</v>
      </c>
      <c r="P75" s="163">
        <v>42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1329</v>
      </c>
      <c r="V75" s="163">
        <v>0</v>
      </c>
      <c r="W75" s="163">
        <v>284</v>
      </c>
      <c r="X75" s="163">
        <v>930</v>
      </c>
      <c r="Y75" s="163">
        <v>203</v>
      </c>
      <c r="Z75" s="164">
        <f t="shared" si="61"/>
        <v>-0.7817204301075269</v>
      </c>
      <c r="AA75" s="165">
        <f t="shared" si="54"/>
        <v>-0.84725357411587665</v>
      </c>
      <c r="AB75" s="164">
        <f t="shared" si="62"/>
        <v>7.1042263497505121E-5</v>
      </c>
    </row>
    <row r="76" spans="1:28" x14ac:dyDescent="0.25">
      <c r="A76" s="56"/>
      <c r="B76" s="168" t="s">
        <v>145</v>
      </c>
      <c r="C76" s="169">
        <f t="shared" ref="C76:H76" si="63">C68-SUM(C69:C75)</f>
        <v>3057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12328</v>
      </c>
      <c r="M76" s="169">
        <f t="shared" si="64"/>
        <v>3826</v>
      </c>
      <c r="N76" s="169">
        <f t="shared" si="64"/>
        <v>4834</v>
      </c>
      <c r="O76" s="169">
        <f t="shared" si="64"/>
        <v>0</v>
      </c>
      <c r="P76" s="169">
        <f t="shared" si="64"/>
        <v>10709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15385</v>
      </c>
      <c r="V76" s="169">
        <f>V68-SUM(V69:V75)</f>
        <v>4834</v>
      </c>
      <c r="W76" s="169">
        <f>W68-SUM(W69:W75)</f>
        <v>18704</v>
      </c>
      <c r="X76" s="169">
        <f>X68-SUM(X69:X75)</f>
        <v>28970</v>
      </c>
      <c r="Y76" s="169">
        <f>Y68-SUM(Y69:Y75)</f>
        <v>33631</v>
      </c>
      <c r="Z76" s="170">
        <f t="shared" si="61"/>
        <v>0.16089057645840521</v>
      </c>
      <c r="AA76" s="171">
        <f t="shared" si="54"/>
        <v>1.1859603509912251</v>
      </c>
      <c r="AB76" s="170">
        <f t="shared" si="62"/>
        <v>1.1769568294012782E-2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87513</v>
      </c>
      <c r="D78" s="176">
        <f t="shared" si="65"/>
        <v>25039</v>
      </c>
      <c r="E78" s="176">
        <f t="shared" si="65"/>
        <v>34362</v>
      </c>
      <c r="F78" s="176">
        <f t="shared" si="65"/>
        <v>67869</v>
      </c>
      <c r="G78" s="176">
        <f t="shared" si="65"/>
        <v>68827</v>
      </c>
      <c r="H78" s="176">
        <f t="shared" si="65"/>
        <v>77895</v>
      </c>
      <c r="I78" s="177">
        <f>IFERROR(H78/G78-1,"-")</f>
        <v>0.13175062112252456</v>
      </c>
      <c r="J78" s="177">
        <f>IFERROR(H78/C78-1,"-")</f>
        <v>-0.10990367145452673</v>
      </c>
      <c r="K78" s="177">
        <f>H78/H$8</f>
        <v>0.15455326477526829</v>
      </c>
      <c r="L78" s="176">
        <f t="shared" ref="L78:Q78" si="66">L79+L82</f>
        <v>329598</v>
      </c>
      <c r="M78" s="176">
        <f t="shared" si="66"/>
        <v>108496</v>
      </c>
      <c r="N78" s="176">
        <f t="shared" si="66"/>
        <v>92473</v>
      </c>
      <c r="O78" s="176">
        <f t="shared" si="66"/>
        <v>303815</v>
      </c>
      <c r="P78" s="176">
        <f t="shared" si="66"/>
        <v>360307</v>
      </c>
      <c r="Q78" s="176">
        <f t="shared" si="66"/>
        <v>418592</v>
      </c>
      <c r="R78" s="177">
        <f>IFERROR(Q78/P78-1,"-")</f>
        <v>0.1617648283269546</v>
      </c>
      <c r="S78" s="177">
        <f>IFERROR(Q78/L78-1,"-")</f>
        <v>0.27000770635744153</v>
      </c>
      <c r="T78" s="177">
        <f>Q78/Q$8</f>
        <v>0.17786291037042168</v>
      </c>
      <c r="U78" s="176">
        <f>U79+U82</f>
        <v>417111</v>
      </c>
      <c r="V78" s="176">
        <f>V79+V82</f>
        <v>126835</v>
      </c>
      <c r="W78" s="176">
        <f>W79+W82</f>
        <v>371684</v>
      </c>
      <c r="X78" s="176">
        <f>X79+X82</f>
        <v>429134</v>
      </c>
      <c r="Y78" s="176">
        <f>Y79+Y82</f>
        <v>496487</v>
      </c>
      <c r="Z78" s="177">
        <f>IFERROR(Y78/X78-1,"-")</f>
        <v>0.15695097568591621</v>
      </c>
      <c r="AA78" s="177">
        <f t="shared" ref="AA78:AA90" si="67">IFERROR(Y78/U78-1,"-")</f>
        <v>0.1902994646508962</v>
      </c>
      <c r="AB78" s="177">
        <f>Y78/Y$8</f>
        <v>0.17375152845855085</v>
      </c>
    </row>
    <row r="79" spans="1:28" x14ac:dyDescent="0.25">
      <c r="A79" s="56"/>
      <c r="B79" s="157" t="s">
        <v>97</v>
      </c>
      <c r="C79" s="158">
        <v>40180</v>
      </c>
      <c r="D79" s="158">
        <v>8859</v>
      </c>
      <c r="E79" s="158">
        <v>21082</v>
      </c>
      <c r="F79" s="158">
        <v>35703</v>
      </c>
      <c r="G79" s="158">
        <v>35098</v>
      </c>
      <c r="H79" s="158">
        <v>38659</v>
      </c>
      <c r="I79" s="159">
        <f>IFERROR(H79/G79-1,"-")</f>
        <v>0.10145877257963409</v>
      </c>
      <c r="J79" s="160">
        <f>IFERROR(H79/C79-1,"-")</f>
        <v>-3.7854654056744597E-2</v>
      </c>
      <c r="K79" s="159">
        <f>H79/H$8</f>
        <v>7.6704212888466489E-2</v>
      </c>
      <c r="L79" s="158">
        <v>153909</v>
      </c>
      <c r="M79" s="158">
        <v>43669</v>
      </c>
      <c r="N79" s="158">
        <v>57501</v>
      </c>
      <c r="O79" s="158">
        <v>154371</v>
      </c>
      <c r="P79" s="158">
        <v>163183</v>
      </c>
      <c r="Q79" s="158">
        <v>172978</v>
      </c>
      <c r="R79" s="159">
        <f>IFERROR(Q79/P79-1,"-")</f>
        <v>6.0024634919078501E-2</v>
      </c>
      <c r="S79" s="160">
        <f>IFERROR(Q79/L79-1,"-")</f>
        <v>0.12389788771286936</v>
      </c>
      <c r="T79" s="159">
        <f>Q79/Q$8</f>
        <v>7.349966198602649E-2</v>
      </c>
      <c r="U79" s="158">
        <v>194089</v>
      </c>
      <c r="V79" s="158">
        <v>78583</v>
      </c>
      <c r="W79" s="158">
        <v>190074</v>
      </c>
      <c r="X79" s="158">
        <v>198281</v>
      </c>
      <c r="Y79" s="158">
        <v>211637</v>
      </c>
      <c r="Z79" s="159">
        <f>IFERROR(Y79/X79-1,"-")</f>
        <v>6.7358950176769294E-2</v>
      </c>
      <c r="AA79" s="160">
        <f t="shared" si="67"/>
        <v>9.0412130517443012E-2</v>
      </c>
      <c r="AB79" s="159">
        <f>Y79/Y$8</f>
        <v>7.4064884334096012E-2</v>
      </c>
    </row>
    <row r="80" spans="1:28" x14ac:dyDescent="0.25">
      <c r="A80" s="56"/>
      <c r="B80" s="162" t="s">
        <v>103</v>
      </c>
      <c r="C80" s="163">
        <v>13332</v>
      </c>
      <c r="D80" s="163">
        <v>3541</v>
      </c>
      <c r="E80" s="163">
        <v>13515</v>
      </c>
      <c r="F80" s="163">
        <v>22343</v>
      </c>
      <c r="G80" s="163">
        <v>22228</v>
      </c>
      <c r="H80" s="163">
        <v>20841</v>
      </c>
      <c r="I80" s="164">
        <f>IFERROR(H80/G80-1,"-")</f>
        <v>-6.2398776318157267E-2</v>
      </c>
      <c r="J80" s="165">
        <f>IFERROR(H80/C80-1,"-")</f>
        <v>0.56323132313231317</v>
      </c>
      <c r="K80" s="164">
        <f>H80/H$8</f>
        <v>4.1351108430340414E-2</v>
      </c>
      <c r="L80" s="163">
        <v>19964</v>
      </c>
      <c r="M80" s="163">
        <v>6555</v>
      </c>
      <c r="N80" s="163">
        <v>13202</v>
      </c>
      <c r="O80" s="163">
        <v>23916</v>
      </c>
      <c r="P80" s="163">
        <v>19534</v>
      </c>
      <c r="Q80" s="163">
        <v>31988</v>
      </c>
      <c r="R80" s="164">
        <f>IFERROR(Q80/P80-1,"-")</f>
        <v>0.63755503225145893</v>
      </c>
      <c r="S80" s="165">
        <f>IFERROR(Q80/L80-1,"-")</f>
        <v>0.60228411140052085</v>
      </c>
      <c r="T80" s="164">
        <f>Q80/Q$8</f>
        <v>1.3591943412509194E-2</v>
      </c>
      <c r="U80" s="163">
        <v>33296</v>
      </c>
      <c r="V80" s="163">
        <v>26717</v>
      </c>
      <c r="W80" s="163">
        <v>46259</v>
      </c>
      <c r="X80" s="163">
        <v>41762</v>
      </c>
      <c r="Y80" s="163">
        <v>52829</v>
      </c>
      <c r="Z80" s="164">
        <f>IFERROR(Y80/X80-1,"-")</f>
        <v>0.26500167616493453</v>
      </c>
      <c r="AA80" s="165">
        <f t="shared" si="67"/>
        <v>0.58664704469005291</v>
      </c>
      <c r="AB80" s="164">
        <f>Y80/Y$8</f>
        <v>1.8488136641919693E-2</v>
      </c>
    </row>
    <row r="81" spans="1:28" x14ac:dyDescent="0.25">
      <c r="A81" s="56"/>
      <c r="B81" s="162" t="s">
        <v>100</v>
      </c>
      <c r="C81" s="163">
        <v>26848</v>
      </c>
      <c r="D81" s="163">
        <v>5318</v>
      </c>
      <c r="E81" s="163">
        <v>7567</v>
      </c>
      <c r="F81" s="163">
        <v>13360</v>
      </c>
      <c r="G81" s="163">
        <v>12870</v>
      </c>
      <c r="H81" s="163">
        <v>17818</v>
      </c>
      <c r="I81" s="164">
        <f>IFERROR(H81/G81-1,"-")</f>
        <v>0.38445998445998453</v>
      </c>
      <c r="J81" s="165">
        <f>IFERROR(H81/C81-1,"-")</f>
        <v>-0.3363379022646007</v>
      </c>
      <c r="K81" s="164">
        <f>H81/H$8</f>
        <v>3.5353104458126075E-2</v>
      </c>
      <c r="L81" s="163">
        <v>133945</v>
      </c>
      <c r="M81" s="163">
        <v>37114</v>
      </c>
      <c r="N81" s="163">
        <v>44299</v>
      </c>
      <c r="O81" s="163">
        <v>130455</v>
      </c>
      <c r="P81" s="163">
        <v>143649</v>
      </c>
      <c r="Q81" s="163">
        <v>140990</v>
      </c>
      <c r="R81" s="164">
        <f>IFERROR(Q81/P81-1,"-")</f>
        <v>-1.8510396870148771E-2</v>
      </c>
      <c r="S81" s="165">
        <f>IFERROR(Q81/L81-1,"-")</f>
        <v>5.2596214864309987E-2</v>
      </c>
      <c r="T81" s="164">
        <f>Q81/Q$8</f>
        <v>5.9907718573517295E-2</v>
      </c>
      <c r="U81" s="163">
        <v>160793</v>
      </c>
      <c r="V81" s="163">
        <v>51866</v>
      </c>
      <c r="W81" s="163">
        <v>143815</v>
      </c>
      <c r="X81" s="163">
        <v>156519</v>
      </c>
      <c r="Y81" s="163">
        <v>158808</v>
      </c>
      <c r="Z81" s="164">
        <f>IFERROR(Y81/X81-1,"-")</f>
        <v>1.4624422594062159E-2</v>
      </c>
      <c r="AA81" s="165">
        <f t="shared" si="67"/>
        <v>-1.2345064772720238E-2</v>
      </c>
      <c r="AB81" s="164">
        <f>Y81/Y$8</f>
        <v>5.5576747692176319E-2</v>
      </c>
    </row>
    <row r="82" spans="1:28" x14ac:dyDescent="0.25">
      <c r="A82" s="56"/>
      <c r="B82" s="157" t="s">
        <v>107</v>
      </c>
      <c r="C82" s="158">
        <v>47333</v>
      </c>
      <c r="D82" s="158">
        <v>16180</v>
      </c>
      <c r="E82" s="158">
        <v>13280</v>
      </c>
      <c r="F82" s="158">
        <v>32166</v>
      </c>
      <c r="G82" s="158">
        <v>33729</v>
      </c>
      <c r="H82" s="158">
        <v>39236</v>
      </c>
      <c r="I82" s="159">
        <f>IFERROR(H82/G82-1,"-")</f>
        <v>0.1632719618132763</v>
      </c>
      <c r="J82" s="160">
        <f>IFERROR(H82/C82-1,"-")</f>
        <v>-0.17106458496186594</v>
      </c>
      <c r="K82" s="159">
        <f>H82/H$8</f>
        <v>7.7849051886801815E-2</v>
      </c>
      <c r="L82" s="158">
        <v>175689</v>
      </c>
      <c r="M82" s="158">
        <v>64827</v>
      </c>
      <c r="N82" s="158">
        <v>34972</v>
      </c>
      <c r="O82" s="158">
        <v>149444</v>
      </c>
      <c r="P82" s="158">
        <v>197124</v>
      </c>
      <c r="Q82" s="158">
        <v>245614</v>
      </c>
      <c r="R82" s="159">
        <f>IFERROR(Q82/P82-1,"-")</f>
        <v>0.24598729733568714</v>
      </c>
      <c r="S82" s="160">
        <f>IFERROR(Q82/L82-1,"-")</f>
        <v>0.39800442827951654</v>
      </c>
      <c r="T82" s="159">
        <f>Q82/Q$8</f>
        <v>0.10436324838439519</v>
      </c>
      <c r="U82" s="158">
        <v>223022</v>
      </c>
      <c r="V82" s="158">
        <v>48252</v>
      </c>
      <c r="W82" s="158">
        <v>181610</v>
      </c>
      <c r="X82" s="158">
        <v>230853</v>
      </c>
      <c r="Y82" s="158">
        <v>284850</v>
      </c>
      <c r="Z82" s="159">
        <f>IFERROR(Y82/X82-1,"-")</f>
        <v>0.23390209354004488</v>
      </c>
      <c r="AA82" s="160">
        <f t="shared" si="67"/>
        <v>0.27722825550842511</v>
      </c>
      <c r="AB82" s="159">
        <f>Y82/Y$8</f>
        <v>9.968664412445484E-2</v>
      </c>
    </row>
    <row r="83" spans="1:28" s="56" customFormat="1" x14ac:dyDescent="0.25">
      <c r="B83" s="162" t="s">
        <v>110</v>
      </c>
      <c r="C83" s="163">
        <v>6008</v>
      </c>
      <c r="D83" s="163">
        <v>2151</v>
      </c>
      <c r="E83" s="163">
        <v>1593</v>
      </c>
      <c r="F83" s="163">
        <v>3516</v>
      </c>
      <c r="G83" s="163">
        <v>4496</v>
      </c>
      <c r="H83" s="163">
        <v>5728</v>
      </c>
      <c r="I83" s="164">
        <f t="shared" ref="I83:I90" si="68">IFERROR(H83/G83-1,"-")</f>
        <v>0.27402135231316715</v>
      </c>
      <c r="J83" s="165">
        <f t="shared" ref="J83:J90" si="69">IFERROR(H83/C83-1,"-")</f>
        <v>-4.6604527296937426E-2</v>
      </c>
      <c r="K83" s="164">
        <f t="shared" ref="K83:K90" si="70">H83/H$8</f>
        <v>1.1365056815363461E-2</v>
      </c>
      <c r="L83" s="163">
        <v>33835</v>
      </c>
      <c r="M83" s="163">
        <v>13375</v>
      </c>
      <c r="N83" s="163">
        <v>2045</v>
      </c>
      <c r="O83" s="163">
        <v>34949</v>
      </c>
      <c r="P83" s="163">
        <v>45631</v>
      </c>
      <c r="Q83" s="163">
        <v>56321</v>
      </c>
      <c r="R83" s="164">
        <f t="shared" ref="R83:R90" si="71">IFERROR(Q83/P83-1,"-")</f>
        <v>0.23427056167955995</v>
      </c>
      <c r="S83" s="165">
        <f t="shared" ref="S83:S90" si="72">IFERROR(Q83/L83-1,"-")</f>
        <v>0.66457809960100489</v>
      </c>
      <c r="T83" s="164">
        <f t="shared" ref="T83:T90" si="73">Q83/Q$8</f>
        <v>2.3931219361508389E-2</v>
      </c>
      <c r="U83" s="163">
        <v>39843</v>
      </c>
      <c r="V83" s="163">
        <v>3638</v>
      </c>
      <c r="W83" s="163">
        <v>38465</v>
      </c>
      <c r="X83" s="163">
        <v>50127</v>
      </c>
      <c r="Y83" s="163">
        <v>62049</v>
      </c>
      <c r="Z83" s="164">
        <f t="shared" ref="Z83:Z90" si="74">IFERROR(Y83/X83-1,"-")</f>
        <v>0.23783589682207196</v>
      </c>
      <c r="AA83" s="165">
        <f t="shared" si="67"/>
        <v>0.55733754988329198</v>
      </c>
      <c r="AB83" s="164">
        <f t="shared" ref="AB83:AB90" si="75">Y83/Y$8</f>
        <v>2.1714785259885197E-2</v>
      </c>
    </row>
    <row r="84" spans="1:28" s="56" customFormat="1" x14ac:dyDescent="0.25">
      <c r="B84" s="162" t="s">
        <v>113</v>
      </c>
      <c r="C84" s="163">
        <v>12719</v>
      </c>
      <c r="D84" s="163">
        <v>4746</v>
      </c>
      <c r="E84" s="163">
        <v>2687</v>
      </c>
      <c r="F84" s="163">
        <v>7989</v>
      </c>
      <c r="G84" s="163">
        <v>9150</v>
      </c>
      <c r="H84" s="163">
        <v>9578</v>
      </c>
      <c r="I84" s="164">
        <f t="shared" si="68"/>
        <v>4.6775956284152986E-2</v>
      </c>
      <c r="J84" s="165">
        <f t="shared" si="69"/>
        <v>-0.24695337683780172</v>
      </c>
      <c r="K84" s="164">
        <f t="shared" si="70"/>
        <v>1.9003930547756849E-2</v>
      </c>
      <c r="L84" s="163">
        <v>78267</v>
      </c>
      <c r="M84" s="163">
        <v>25163</v>
      </c>
      <c r="N84" s="163">
        <v>8482</v>
      </c>
      <c r="O84" s="163">
        <v>50132</v>
      </c>
      <c r="P84" s="163">
        <v>59976</v>
      </c>
      <c r="Q84" s="163">
        <v>67700</v>
      </c>
      <c r="R84" s="164">
        <f t="shared" si="71"/>
        <v>0.12878484727224215</v>
      </c>
      <c r="S84" s="165">
        <f t="shared" si="72"/>
        <v>-0.13501220182196838</v>
      </c>
      <c r="T84" s="164">
        <f t="shared" si="73"/>
        <v>2.8766242623073417E-2</v>
      </c>
      <c r="U84" s="163">
        <v>90986</v>
      </c>
      <c r="V84" s="163">
        <v>11169</v>
      </c>
      <c r="W84" s="163">
        <v>58121</v>
      </c>
      <c r="X84" s="163">
        <v>69126</v>
      </c>
      <c r="Y84" s="163">
        <v>77278</v>
      </c>
      <c r="Z84" s="164">
        <f t="shared" si="74"/>
        <v>0.11792957787229108</v>
      </c>
      <c r="AA84" s="165">
        <f t="shared" si="67"/>
        <v>-0.15066054118215988</v>
      </c>
      <c r="AB84" s="164">
        <f t="shared" si="75"/>
        <v>2.7044354869754685E-2</v>
      </c>
    </row>
    <row r="85" spans="1:28" x14ac:dyDescent="0.25">
      <c r="A85" s="56"/>
      <c r="B85" s="162" t="s">
        <v>116</v>
      </c>
      <c r="C85" s="163">
        <v>3454</v>
      </c>
      <c r="D85" s="163">
        <v>1365</v>
      </c>
      <c r="E85" s="163">
        <v>2999</v>
      </c>
      <c r="F85" s="163">
        <v>4028</v>
      </c>
      <c r="G85" s="163">
        <v>3804</v>
      </c>
      <c r="H85" s="163">
        <v>3985</v>
      </c>
      <c r="I85" s="164">
        <f t="shared" si="68"/>
        <v>4.7581493165089306E-2</v>
      </c>
      <c r="J85" s="165">
        <f t="shared" si="69"/>
        <v>0.15373480023161545</v>
      </c>
      <c r="K85" s="164">
        <f t="shared" si="70"/>
        <v>7.9067303437889997E-3</v>
      </c>
      <c r="L85" s="163">
        <v>10108</v>
      </c>
      <c r="M85" s="163">
        <v>4166</v>
      </c>
      <c r="N85" s="163">
        <v>5046</v>
      </c>
      <c r="O85" s="163">
        <v>12720</v>
      </c>
      <c r="P85" s="163">
        <v>19657</v>
      </c>
      <c r="Q85" s="163">
        <v>31941</v>
      </c>
      <c r="R85" s="164">
        <f t="shared" si="71"/>
        <v>0.62491733224805412</v>
      </c>
      <c r="S85" s="165">
        <f t="shared" si="72"/>
        <v>2.1599722991689752</v>
      </c>
      <c r="T85" s="164">
        <f t="shared" si="73"/>
        <v>1.3571972756626114E-2</v>
      </c>
      <c r="U85" s="163">
        <v>13562</v>
      </c>
      <c r="V85" s="163">
        <v>8045</v>
      </c>
      <c r="W85" s="163">
        <v>16748</v>
      </c>
      <c r="X85" s="163">
        <v>23461</v>
      </c>
      <c r="Y85" s="163">
        <v>35926</v>
      </c>
      <c r="Z85" s="164">
        <f t="shared" si="74"/>
        <v>0.53130727590469284</v>
      </c>
      <c r="AA85" s="165">
        <f t="shared" si="67"/>
        <v>1.6490193186845596</v>
      </c>
      <c r="AB85" s="164">
        <f t="shared" si="75"/>
        <v>1.2572730829612655E-2</v>
      </c>
    </row>
    <row r="86" spans="1:28" x14ac:dyDescent="0.25">
      <c r="A86" s="56"/>
      <c r="B86" s="162" t="s">
        <v>123</v>
      </c>
      <c r="C86" s="163">
        <v>1375</v>
      </c>
      <c r="D86" s="163">
        <v>236</v>
      </c>
      <c r="E86" s="163">
        <v>248</v>
      </c>
      <c r="F86" s="163">
        <v>790</v>
      </c>
      <c r="G86" s="163">
        <v>728</v>
      </c>
      <c r="H86" s="163">
        <v>952</v>
      </c>
      <c r="I86" s="164">
        <f t="shared" si="68"/>
        <v>0.30769230769230771</v>
      </c>
      <c r="J86" s="165">
        <f t="shared" si="69"/>
        <v>-0.3076363636363636</v>
      </c>
      <c r="K86" s="164">
        <f t="shared" si="70"/>
        <v>1.8888851411009106E-3</v>
      </c>
      <c r="L86" s="163">
        <v>2868</v>
      </c>
      <c r="M86" s="163">
        <v>1059</v>
      </c>
      <c r="N86" s="163">
        <v>1067</v>
      </c>
      <c r="O86" s="163">
        <v>2872</v>
      </c>
      <c r="P86" s="163">
        <v>3651</v>
      </c>
      <c r="Q86" s="163">
        <v>7091</v>
      </c>
      <c r="R86" s="164">
        <f t="shared" si="71"/>
        <v>0.94220761435223221</v>
      </c>
      <c r="S86" s="165">
        <f t="shared" si="72"/>
        <v>1.4724546722454672</v>
      </c>
      <c r="T86" s="164">
        <f t="shared" si="73"/>
        <v>3.0130195929130516E-3</v>
      </c>
      <c r="U86" s="163">
        <v>4243</v>
      </c>
      <c r="V86" s="163">
        <v>1315</v>
      </c>
      <c r="W86" s="163">
        <v>3662</v>
      </c>
      <c r="X86" s="163">
        <v>4379</v>
      </c>
      <c r="Y86" s="163">
        <v>8043</v>
      </c>
      <c r="Z86" s="164">
        <f t="shared" si="74"/>
        <v>0.83672071249143642</v>
      </c>
      <c r="AA86" s="165">
        <f t="shared" si="67"/>
        <v>0.89559274098515207</v>
      </c>
      <c r="AB86" s="164">
        <f t="shared" si="75"/>
        <v>2.8147434744356338E-3</v>
      </c>
    </row>
    <row r="87" spans="1:28" x14ac:dyDescent="0.25">
      <c r="A87" s="56"/>
      <c r="B87" s="162" t="s">
        <v>119</v>
      </c>
      <c r="C87" s="163">
        <v>698</v>
      </c>
      <c r="D87" s="163">
        <v>164</v>
      </c>
      <c r="E87" s="163">
        <v>265</v>
      </c>
      <c r="F87" s="163">
        <v>614</v>
      </c>
      <c r="G87" s="163">
        <v>483</v>
      </c>
      <c r="H87" s="163">
        <v>497</v>
      </c>
      <c r="I87" s="164">
        <f t="shared" si="68"/>
        <v>2.8985507246376718E-2</v>
      </c>
      <c r="J87" s="165">
        <f t="shared" si="69"/>
        <v>-0.28796561604584525</v>
      </c>
      <c r="K87" s="164">
        <f t="shared" si="70"/>
        <v>9.8610915454532834E-4</v>
      </c>
      <c r="L87" s="163">
        <v>3272</v>
      </c>
      <c r="M87" s="163">
        <v>1027</v>
      </c>
      <c r="N87" s="163">
        <v>1231</v>
      </c>
      <c r="O87" s="163">
        <v>2613</v>
      </c>
      <c r="P87" s="163">
        <v>3503</v>
      </c>
      <c r="Q87" s="163">
        <v>4554</v>
      </c>
      <c r="R87" s="164">
        <f t="shared" si="71"/>
        <v>0.30002854695974879</v>
      </c>
      <c r="S87" s="165">
        <f t="shared" si="72"/>
        <v>0.39180929095354533</v>
      </c>
      <c r="T87" s="164">
        <f t="shared" si="73"/>
        <v>1.9350290827987642E-3</v>
      </c>
      <c r="U87" s="163">
        <v>3970</v>
      </c>
      <c r="V87" s="163">
        <v>1496</v>
      </c>
      <c r="W87" s="163">
        <v>3227</v>
      </c>
      <c r="X87" s="163">
        <v>3986</v>
      </c>
      <c r="Y87" s="163">
        <v>5051</v>
      </c>
      <c r="Z87" s="164">
        <f t="shared" si="74"/>
        <v>0.26718514801806315</v>
      </c>
      <c r="AA87" s="165">
        <f t="shared" si="67"/>
        <v>0.27229219143576833</v>
      </c>
      <c r="AB87" s="164">
        <f t="shared" si="75"/>
        <v>1.7676575020980215E-3</v>
      </c>
    </row>
    <row r="88" spans="1:28" x14ac:dyDescent="0.25">
      <c r="A88" s="56"/>
      <c r="B88" s="162" t="s">
        <v>128</v>
      </c>
      <c r="C88" s="163">
        <v>606</v>
      </c>
      <c r="D88" s="163">
        <v>282</v>
      </c>
      <c r="E88" s="163">
        <v>84</v>
      </c>
      <c r="F88" s="163">
        <v>268</v>
      </c>
      <c r="G88" s="163">
        <v>296</v>
      </c>
      <c r="H88" s="163">
        <v>344</v>
      </c>
      <c r="I88" s="164">
        <f t="shared" si="68"/>
        <v>0.16216216216216206</v>
      </c>
      <c r="J88" s="165">
        <f t="shared" si="69"/>
        <v>-0.43234323432343236</v>
      </c>
      <c r="K88" s="164">
        <f t="shared" si="70"/>
        <v>6.8253832829696763E-4</v>
      </c>
      <c r="L88" s="163">
        <v>1941</v>
      </c>
      <c r="M88" s="163">
        <v>1408</v>
      </c>
      <c r="N88" s="163">
        <v>65</v>
      </c>
      <c r="O88" s="163">
        <v>1626</v>
      </c>
      <c r="P88" s="163">
        <v>2216</v>
      </c>
      <c r="Q88" s="163">
        <v>2149</v>
      </c>
      <c r="R88" s="164">
        <f t="shared" si="71"/>
        <v>-3.0234657039711177E-2</v>
      </c>
      <c r="S88" s="165">
        <f t="shared" si="72"/>
        <v>0.10716125708397728</v>
      </c>
      <c r="T88" s="164">
        <f t="shared" si="73"/>
        <v>9.1312637218589029E-4</v>
      </c>
      <c r="U88" s="163">
        <v>2547</v>
      </c>
      <c r="V88" s="163">
        <v>149</v>
      </c>
      <c r="W88" s="163">
        <v>1894</v>
      </c>
      <c r="X88" s="163">
        <v>2512</v>
      </c>
      <c r="Y88" s="163">
        <v>2493</v>
      </c>
      <c r="Z88" s="164">
        <f t="shared" si="74"/>
        <v>-7.563694267515908E-3</v>
      </c>
      <c r="AA88" s="165">
        <f t="shared" si="67"/>
        <v>-2.1201413427561877E-2</v>
      </c>
      <c r="AB88" s="164">
        <f t="shared" si="75"/>
        <v>8.7245498965162697E-4</v>
      </c>
    </row>
    <row r="89" spans="1:28" x14ac:dyDescent="0.25">
      <c r="A89" s="56"/>
      <c r="B89" s="162" t="s">
        <v>131</v>
      </c>
      <c r="C89" s="163">
        <v>1542</v>
      </c>
      <c r="D89" s="163">
        <v>384</v>
      </c>
      <c r="E89" s="163">
        <v>114</v>
      </c>
      <c r="F89" s="163">
        <v>404</v>
      </c>
      <c r="G89" s="163">
        <v>391</v>
      </c>
      <c r="H89" s="163">
        <v>375</v>
      </c>
      <c r="I89" s="164">
        <f t="shared" si="68"/>
        <v>-4.0920716112532007E-2</v>
      </c>
      <c r="J89" s="165">
        <f t="shared" si="69"/>
        <v>-0.75680933852140075</v>
      </c>
      <c r="K89" s="164">
        <f t="shared" si="70"/>
        <v>7.4404614276558977E-4</v>
      </c>
      <c r="L89" s="163">
        <v>2450</v>
      </c>
      <c r="M89" s="163">
        <v>1882</v>
      </c>
      <c r="N89" s="163">
        <v>125</v>
      </c>
      <c r="O89" s="163">
        <v>1251</v>
      </c>
      <c r="P89" s="163">
        <v>2159</v>
      </c>
      <c r="Q89" s="163">
        <v>2609</v>
      </c>
      <c r="R89" s="164">
        <f t="shared" si="71"/>
        <v>0.2084298286243631</v>
      </c>
      <c r="S89" s="165">
        <f t="shared" si="72"/>
        <v>6.4897959183673359E-2</v>
      </c>
      <c r="T89" s="164">
        <f t="shared" si="73"/>
        <v>1.1085838552968765E-3</v>
      </c>
      <c r="U89" s="163">
        <v>3992</v>
      </c>
      <c r="V89" s="163">
        <v>239</v>
      </c>
      <c r="W89" s="163">
        <v>1655</v>
      </c>
      <c r="X89" s="163">
        <v>2550</v>
      </c>
      <c r="Y89" s="163">
        <v>2984</v>
      </c>
      <c r="Z89" s="164">
        <f t="shared" si="74"/>
        <v>0.17019607843137252</v>
      </c>
      <c r="AA89" s="165">
        <f t="shared" si="67"/>
        <v>-0.25250501002004011</v>
      </c>
      <c r="AB89" s="164">
        <f t="shared" si="75"/>
        <v>1.0442862772244103E-3</v>
      </c>
    </row>
    <row r="90" spans="1:28" x14ac:dyDescent="0.25">
      <c r="A90" s="56"/>
      <c r="B90" s="168" t="s">
        <v>145</v>
      </c>
      <c r="C90" s="169">
        <f t="shared" ref="C90:H90" si="76">C82-SUM(C83:C89)</f>
        <v>20931</v>
      </c>
      <c r="D90" s="169">
        <f t="shared" si="76"/>
        <v>6852</v>
      </c>
      <c r="E90" s="169">
        <f t="shared" si="76"/>
        <v>5290</v>
      </c>
      <c r="F90" s="169">
        <f t="shared" si="76"/>
        <v>14557</v>
      </c>
      <c r="G90" s="169">
        <f t="shared" si="76"/>
        <v>14381</v>
      </c>
      <c r="H90" s="169">
        <f t="shared" si="76"/>
        <v>17777</v>
      </c>
      <c r="I90" s="170">
        <f t="shared" si="68"/>
        <v>0.23614491342743893</v>
      </c>
      <c r="J90" s="171">
        <f t="shared" si="69"/>
        <v>-0.15068558597295878</v>
      </c>
      <c r="K90" s="170">
        <f t="shared" si="70"/>
        <v>3.5271755413183704E-2</v>
      </c>
      <c r="L90" s="169">
        <f t="shared" ref="L90:Q90" si="77">L82-SUM(L83:L89)</f>
        <v>42948</v>
      </c>
      <c r="M90" s="169">
        <f t="shared" si="77"/>
        <v>16747</v>
      </c>
      <c r="N90" s="169">
        <f t="shared" si="77"/>
        <v>16911</v>
      </c>
      <c r="O90" s="169">
        <f t="shared" si="77"/>
        <v>43281</v>
      </c>
      <c r="P90" s="169">
        <f t="shared" si="77"/>
        <v>60331</v>
      </c>
      <c r="Q90" s="169">
        <f t="shared" si="77"/>
        <v>73249</v>
      </c>
      <c r="R90" s="170">
        <f t="shared" si="71"/>
        <v>0.21411877807429014</v>
      </c>
      <c r="S90" s="171">
        <f t="shared" si="72"/>
        <v>0.7055276147899785</v>
      </c>
      <c r="T90" s="170">
        <f t="shared" si="73"/>
        <v>3.1124054739992683E-2</v>
      </c>
      <c r="U90" s="169">
        <f>U82-SUM(U83:U89)</f>
        <v>63879</v>
      </c>
      <c r="V90" s="169">
        <f>V82-SUM(V83:V89)</f>
        <v>22201</v>
      </c>
      <c r="W90" s="169">
        <f>W82-SUM(W83:W89)</f>
        <v>57838</v>
      </c>
      <c r="X90" s="169">
        <f>X82-SUM(X83:X89)</f>
        <v>74712</v>
      </c>
      <c r="Y90" s="169">
        <f>Y82-SUM(Y83:Y89)</f>
        <v>91026</v>
      </c>
      <c r="Z90" s="170">
        <f t="shared" si="74"/>
        <v>0.21835849662704776</v>
      </c>
      <c r="AA90" s="171">
        <f t="shared" si="67"/>
        <v>0.42497534400976855</v>
      </c>
      <c r="AB90" s="170">
        <f t="shared" si="75"/>
        <v>3.1855630921792617E-2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8364</v>
      </c>
      <c r="D92" s="176">
        <f t="shared" si="78"/>
        <v>4061</v>
      </c>
      <c r="E92" s="176">
        <f t="shared" si="78"/>
        <v>0</v>
      </c>
      <c r="F92" s="176">
        <f t="shared" si="78"/>
        <v>2331</v>
      </c>
      <c r="G92" s="176">
        <f t="shared" si="78"/>
        <v>4009</v>
      </c>
      <c r="H92" s="176">
        <f t="shared" si="78"/>
        <v>4809</v>
      </c>
      <c r="I92" s="177">
        <f>IFERROR(H92/G92-1,"-")</f>
        <v>0.19955101022698929</v>
      </c>
      <c r="J92" s="177">
        <f>IFERROR(H92/C92-1,"-")</f>
        <v>-0.42503586800573889</v>
      </c>
      <c r="K92" s="177">
        <f>H92/H$8</f>
        <v>9.5416477348259227E-3</v>
      </c>
      <c r="L92" s="176">
        <f t="shared" ref="L92:Q92" si="79">L93+L96</f>
        <v>27224</v>
      </c>
      <c r="M92" s="176">
        <f t="shared" si="79"/>
        <v>8693</v>
      </c>
      <c r="N92" s="176">
        <f t="shared" si="79"/>
        <v>0</v>
      </c>
      <c r="O92" s="176">
        <f t="shared" si="79"/>
        <v>18103</v>
      </c>
      <c r="P92" s="176">
        <f t="shared" si="79"/>
        <v>26674</v>
      </c>
      <c r="Q92" s="176">
        <f t="shared" si="79"/>
        <v>31881</v>
      </c>
      <c r="R92" s="177">
        <f>IFERROR(Q92/P92-1,"-")</f>
        <v>0.19520881757516673</v>
      </c>
      <c r="S92" s="177">
        <f>IFERROR(Q92/L92-1,"-")</f>
        <v>0.17106229797237726</v>
      </c>
      <c r="T92" s="177">
        <f>Q92/Q$8</f>
        <v>1.3546478302307291E-2</v>
      </c>
      <c r="U92" s="176">
        <f>U93+U96</f>
        <v>35588</v>
      </c>
      <c r="V92" s="176">
        <f>V93+V96</f>
        <v>17159</v>
      </c>
      <c r="W92" s="176">
        <f>W93+W96</f>
        <v>32878</v>
      </c>
      <c r="X92" s="176">
        <f>X93+X96</f>
        <v>39668</v>
      </c>
      <c r="Y92" s="176">
        <f>Y93+Y96</f>
        <v>36690</v>
      </c>
      <c r="Z92" s="177">
        <f>IFERROR(Y92/X92-1,"-")</f>
        <v>-7.5073106786326504E-2</v>
      </c>
      <c r="AA92" s="177">
        <f t="shared" ref="AA92:AA104" si="80">IFERROR(Y92/U92-1,"-")</f>
        <v>3.0965493986737203E-2</v>
      </c>
      <c r="AB92" s="177">
        <f>Y92/Y$8</f>
        <v>1.2840101712923463E-2</v>
      </c>
    </row>
    <row r="93" spans="1:28" x14ac:dyDescent="0.25">
      <c r="A93" s="56"/>
      <c r="B93" s="157" t="s">
        <v>97</v>
      </c>
      <c r="C93" s="158">
        <v>5785</v>
      </c>
      <c r="D93" s="158">
        <v>2731</v>
      </c>
      <c r="E93" s="158">
        <v>0</v>
      </c>
      <c r="F93" s="158">
        <v>1880</v>
      </c>
      <c r="G93" s="158">
        <v>2733</v>
      </c>
      <c r="H93" s="158">
        <v>3448</v>
      </c>
      <c r="I93" s="159">
        <f>IFERROR(H93/G93-1,"-")</f>
        <v>0.26161727039882909</v>
      </c>
      <c r="J93" s="160">
        <f>IFERROR(H93/C93-1,"-")</f>
        <v>-0.40397579948141749</v>
      </c>
      <c r="K93" s="159">
        <f>H93/H$8</f>
        <v>6.8412562673486757E-3</v>
      </c>
      <c r="L93" s="158">
        <v>17666</v>
      </c>
      <c r="M93" s="158">
        <v>4723</v>
      </c>
      <c r="N93" s="158">
        <v>0</v>
      </c>
      <c r="O93" s="158">
        <v>12694</v>
      </c>
      <c r="P93" s="158">
        <v>17187</v>
      </c>
      <c r="Q93" s="158">
        <v>18613</v>
      </c>
      <c r="R93" s="159">
        <f>IFERROR(Q93/P93-1,"-")</f>
        <v>8.2969686390876873E-2</v>
      </c>
      <c r="S93" s="160">
        <f>IFERROR(Q93/L93-1,"-")</f>
        <v>5.3605796445148846E-2</v>
      </c>
      <c r="T93" s="159">
        <f>Q93/Q$8</f>
        <v>7.9088046372712776E-3</v>
      </c>
      <c r="U93" s="158">
        <v>23451</v>
      </c>
      <c r="V93" s="158">
        <v>10854</v>
      </c>
      <c r="W93" s="158">
        <v>21277</v>
      </c>
      <c r="X93" s="158">
        <v>26478</v>
      </c>
      <c r="Y93" s="158">
        <v>22061</v>
      </c>
      <c r="Z93" s="159">
        <f>IFERROR(Y93/X93-1,"-")</f>
        <v>-0.16681773547851042</v>
      </c>
      <c r="AA93" s="160">
        <f t="shared" si="80"/>
        <v>-5.9272525691868139E-2</v>
      </c>
      <c r="AB93" s="159">
        <f>Y93/Y$8</f>
        <v>7.7205092365441406E-3</v>
      </c>
    </row>
    <row r="94" spans="1:28" x14ac:dyDescent="0.25">
      <c r="A94" s="56"/>
      <c r="B94" s="162" t="s">
        <v>103</v>
      </c>
      <c r="C94" s="163">
        <v>4299</v>
      </c>
      <c r="D94" s="163">
        <v>2063</v>
      </c>
      <c r="E94" s="163">
        <v>0</v>
      </c>
      <c r="F94" s="163">
        <v>1395</v>
      </c>
      <c r="G94" s="163">
        <v>1913</v>
      </c>
      <c r="H94" s="163">
        <v>2498</v>
      </c>
      <c r="I94" s="164">
        <f>IFERROR(H94/G94-1,"-")</f>
        <v>0.30580240460010444</v>
      </c>
      <c r="J94" s="165">
        <f>IFERROR(H94/C94-1,"-")</f>
        <v>-0.41893463596185154</v>
      </c>
      <c r="K94" s="164">
        <f>H94/H$8</f>
        <v>4.956339372342515E-3</v>
      </c>
      <c r="L94" s="163">
        <v>7196</v>
      </c>
      <c r="M94" s="163">
        <v>2176</v>
      </c>
      <c r="N94" s="163">
        <v>0</v>
      </c>
      <c r="O94" s="163">
        <v>5585</v>
      </c>
      <c r="P94" s="163">
        <v>4042</v>
      </c>
      <c r="Q94" s="163">
        <v>3958</v>
      </c>
      <c r="R94" s="164">
        <f>IFERROR(Q94/P94-1,"-")</f>
        <v>-2.0781791192478916E-2</v>
      </c>
      <c r="S94" s="165">
        <f>IFERROR(Q94/L94-1,"-")</f>
        <v>-0.44997220678154526</v>
      </c>
      <c r="T94" s="164">
        <f>Q94/Q$8</f>
        <v>1.6817841698984429E-3</v>
      </c>
      <c r="U94" s="163">
        <v>11495</v>
      </c>
      <c r="V94" s="163">
        <v>5514</v>
      </c>
      <c r="W94" s="163">
        <v>10214</v>
      </c>
      <c r="X94" s="163">
        <v>8603</v>
      </c>
      <c r="Y94" s="163">
        <v>6456</v>
      </c>
      <c r="Z94" s="164">
        <f>IFERROR(Y94/X94-1,"-")</f>
        <v>-0.24956410554457742</v>
      </c>
      <c r="AA94" s="165">
        <f t="shared" si="80"/>
        <v>-0.43836450630709001</v>
      </c>
      <c r="AB94" s="164">
        <f>Y94/Y$8</f>
        <v>2.259353956354153E-3</v>
      </c>
    </row>
    <row r="95" spans="1:28" x14ac:dyDescent="0.25">
      <c r="A95" s="56"/>
      <c r="B95" s="162" t="s">
        <v>100</v>
      </c>
      <c r="C95" s="163">
        <v>1486</v>
      </c>
      <c r="D95" s="163">
        <v>668</v>
      </c>
      <c r="E95" s="163">
        <v>0</v>
      </c>
      <c r="F95" s="163">
        <v>485</v>
      </c>
      <c r="G95" s="163">
        <v>820</v>
      </c>
      <c r="H95" s="163">
        <v>950</v>
      </c>
      <c r="I95" s="164">
        <f>IFERROR(H95/G95-1,"-")</f>
        <v>0.15853658536585358</v>
      </c>
      <c r="J95" s="165">
        <f>IFERROR(H95/C95-1,"-")</f>
        <v>-0.36069986541049803</v>
      </c>
      <c r="K95" s="164">
        <f>H95/H$8</f>
        <v>1.8849168950061607E-3</v>
      </c>
      <c r="L95" s="163">
        <v>10470</v>
      </c>
      <c r="M95" s="163">
        <v>2547</v>
      </c>
      <c r="N95" s="163">
        <v>0</v>
      </c>
      <c r="O95" s="163">
        <v>7109</v>
      </c>
      <c r="P95" s="163">
        <v>13145</v>
      </c>
      <c r="Q95" s="163">
        <v>14655</v>
      </c>
      <c r="R95" s="164">
        <f>IFERROR(Q95/P95-1,"-")</f>
        <v>0.11487257512362126</v>
      </c>
      <c r="S95" s="165">
        <f>IFERROR(Q95/L95-1,"-")</f>
        <v>0.39971346704871058</v>
      </c>
      <c r="T95" s="164">
        <f>Q95/Q$8</f>
        <v>6.2270204673728347E-3</v>
      </c>
      <c r="U95" s="163">
        <v>11956</v>
      </c>
      <c r="V95" s="163">
        <v>5340</v>
      </c>
      <c r="W95" s="163">
        <v>11063</v>
      </c>
      <c r="X95" s="163">
        <v>17875</v>
      </c>
      <c r="Y95" s="163">
        <v>15605</v>
      </c>
      <c r="Z95" s="164">
        <f>IFERROR(Y95/X95-1,"-")</f>
        <v>-0.12699300699300697</v>
      </c>
      <c r="AA95" s="165">
        <f t="shared" si="80"/>
        <v>0.30520240883238547</v>
      </c>
      <c r="AB95" s="164">
        <f>Y95/Y$8</f>
        <v>5.4611552801899872E-3</v>
      </c>
    </row>
    <row r="96" spans="1:28" x14ac:dyDescent="0.25">
      <c r="A96" s="56"/>
      <c r="B96" s="157" t="s">
        <v>107</v>
      </c>
      <c r="C96" s="158">
        <v>2579</v>
      </c>
      <c r="D96" s="158">
        <v>1330</v>
      </c>
      <c r="E96" s="158">
        <v>0</v>
      </c>
      <c r="F96" s="158">
        <v>451</v>
      </c>
      <c r="G96" s="158">
        <v>1276</v>
      </c>
      <c r="H96" s="158">
        <v>1361</v>
      </c>
      <c r="I96" s="159">
        <f>IFERROR(H96/G96-1,"-")</f>
        <v>6.6614420062695912E-2</v>
      </c>
      <c r="J96" s="160">
        <f>IFERROR(H96/C96-1,"-")</f>
        <v>-0.47227607599844901</v>
      </c>
      <c r="K96" s="159">
        <f>H96/H$8</f>
        <v>2.7003914674772469E-3</v>
      </c>
      <c r="L96" s="158">
        <v>9558</v>
      </c>
      <c r="M96" s="158">
        <v>3970</v>
      </c>
      <c r="N96" s="158">
        <v>0</v>
      </c>
      <c r="O96" s="158">
        <v>5409</v>
      </c>
      <c r="P96" s="158">
        <v>9487</v>
      </c>
      <c r="Q96" s="158">
        <v>13268</v>
      </c>
      <c r="R96" s="159">
        <f>IFERROR(Q96/P96-1,"-")</f>
        <v>0.39854537788552746</v>
      </c>
      <c r="S96" s="160">
        <f>IFERROR(Q96/L96-1,"-")</f>
        <v>0.38815651810002083</v>
      </c>
      <c r="T96" s="159">
        <f>Q96/Q$8</f>
        <v>5.6376736650360134E-3</v>
      </c>
      <c r="U96" s="158">
        <v>12137</v>
      </c>
      <c r="V96" s="158">
        <v>6305</v>
      </c>
      <c r="W96" s="158">
        <v>11601</v>
      </c>
      <c r="X96" s="158">
        <v>13190</v>
      </c>
      <c r="Y96" s="158">
        <v>14629</v>
      </c>
      <c r="Z96" s="159">
        <f>IFERROR(Y96/X96-1,"-")</f>
        <v>0.10909780136467018</v>
      </c>
      <c r="AA96" s="160">
        <f t="shared" si="80"/>
        <v>0.20532256735601884</v>
      </c>
      <c r="AB96" s="159">
        <f>Y96/Y$8</f>
        <v>5.1195924763793223E-3</v>
      </c>
    </row>
    <row r="97" spans="1:28" s="56" customFormat="1" x14ac:dyDescent="0.25">
      <c r="B97" s="162" t="s">
        <v>110</v>
      </c>
      <c r="C97" s="163">
        <v>100</v>
      </c>
      <c r="D97" s="163">
        <v>79</v>
      </c>
      <c r="E97" s="163">
        <v>0</v>
      </c>
      <c r="F97" s="163">
        <v>11</v>
      </c>
      <c r="G97" s="163">
        <v>65</v>
      </c>
      <c r="H97" s="163">
        <v>124</v>
      </c>
      <c r="I97" s="164">
        <f t="shared" ref="I97:I104" si="81">IFERROR(H97/G97-1,"-")</f>
        <v>0.9076923076923078</v>
      </c>
      <c r="J97" s="165">
        <f t="shared" ref="J97:J104" si="82">IFERROR(H97/C97-1,"-")</f>
        <v>0.24</v>
      </c>
      <c r="K97" s="164">
        <f t="shared" ref="K97:K104" si="83">H97/H$8</f>
        <v>2.4603125787448833E-4</v>
      </c>
      <c r="L97" s="163">
        <v>1527</v>
      </c>
      <c r="M97" s="163">
        <v>915</v>
      </c>
      <c r="N97" s="163">
        <v>0</v>
      </c>
      <c r="O97" s="163">
        <v>572</v>
      </c>
      <c r="P97" s="163">
        <v>1496</v>
      </c>
      <c r="Q97" s="163">
        <v>1999</v>
      </c>
      <c r="R97" s="164">
        <f t="shared" ref="R97:R104" si="84">IFERROR(Q97/P97-1,"-")</f>
        <v>0.33622994652406413</v>
      </c>
      <c r="S97" s="165">
        <f t="shared" ref="S97:S104" si="85">IFERROR(Q97/L97-1,"-")</f>
        <v>0.30910281597904388</v>
      </c>
      <c r="T97" s="164">
        <f t="shared" ref="T97:T104" si="86">Q97/Q$8</f>
        <v>8.4939023638882952E-4</v>
      </c>
      <c r="U97" s="163">
        <v>1627</v>
      </c>
      <c r="V97" s="163">
        <v>273</v>
      </c>
      <c r="W97" s="163">
        <v>1498</v>
      </c>
      <c r="X97" s="163">
        <v>1874</v>
      </c>
      <c r="Y97" s="163">
        <v>2123</v>
      </c>
      <c r="Z97" s="164">
        <f t="shared" ref="Z97:Z104" si="87">IFERROR(Y97/X97-1,"-")</f>
        <v>0.1328708644610459</v>
      </c>
      <c r="AA97" s="165">
        <f t="shared" si="80"/>
        <v>0.30485556238475731</v>
      </c>
      <c r="AB97" s="164">
        <f t="shared" ref="AB97:AB104" si="88">Y97/Y$8</f>
        <v>7.4296909066602645E-4</v>
      </c>
    </row>
    <row r="98" spans="1:28" s="56" customFormat="1" x14ac:dyDescent="0.25">
      <c r="B98" s="162" t="s">
        <v>113</v>
      </c>
      <c r="C98" s="163">
        <v>338</v>
      </c>
      <c r="D98" s="163">
        <v>299</v>
      </c>
      <c r="E98" s="163">
        <v>0</v>
      </c>
      <c r="F98" s="163">
        <v>58</v>
      </c>
      <c r="G98" s="163">
        <v>157</v>
      </c>
      <c r="H98" s="163">
        <v>231</v>
      </c>
      <c r="I98" s="164">
        <f t="shared" si="81"/>
        <v>0.47133757961783429</v>
      </c>
      <c r="J98" s="165">
        <f t="shared" si="82"/>
        <v>-0.31656804733727806</v>
      </c>
      <c r="K98" s="164">
        <f t="shared" si="83"/>
        <v>4.583324239436033E-4</v>
      </c>
      <c r="L98" s="163">
        <v>2076</v>
      </c>
      <c r="M98" s="163">
        <v>772</v>
      </c>
      <c r="N98" s="163">
        <v>0</v>
      </c>
      <c r="O98" s="163">
        <v>984</v>
      </c>
      <c r="P98" s="163">
        <v>1867</v>
      </c>
      <c r="Q98" s="163">
        <v>2555</v>
      </c>
      <c r="R98" s="164">
        <f t="shared" si="84"/>
        <v>0.36850562399571496</v>
      </c>
      <c r="S98" s="165">
        <f t="shared" si="85"/>
        <v>0.23073217726396922</v>
      </c>
      <c r="T98" s="164">
        <f t="shared" si="86"/>
        <v>1.0856388464099346E-3</v>
      </c>
      <c r="U98" s="163">
        <v>2414</v>
      </c>
      <c r="V98" s="163">
        <v>982</v>
      </c>
      <c r="W98" s="163">
        <v>2172</v>
      </c>
      <c r="X98" s="163">
        <v>2367</v>
      </c>
      <c r="Y98" s="163">
        <v>2786</v>
      </c>
      <c r="Z98" s="164">
        <f t="shared" si="87"/>
        <v>0.17701732150401361</v>
      </c>
      <c r="AA98" s="165">
        <f t="shared" si="80"/>
        <v>0.15410107705053844</v>
      </c>
      <c r="AB98" s="164">
        <f t="shared" si="88"/>
        <v>9.7499382317265651E-4</v>
      </c>
    </row>
    <row r="99" spans="1:28" x14ac:dyDescent="0.25">
      <c r="A99" s="56"/>
      <c r="B99" s="162" t="s">
        <v>116</v>
      </c>
      <c r="C99" s="163">
        <v>817</v>
      </c>
      <c r="D99" s="163">
        <v>539</v>
      </c>
      <c r="E99" s="163">
        <v>0</v>
      </c>
      <c r="F99" s="163">
        <v>154</v>
      </c>
      <c r="G99" s="163">
        <v>526</v>
      </c>
      <c r="H99" s="163">
        <v>392</v>
      </c>
      <c r="I99" s="164">
        <f t="shared" si="81"/>
        <v>-0.25475285171102657</v>
      </c>
      <c r="J99" s="165">
        <f t="shared" si="82"/>
        <v>-0.52019583843329253</v>
      </c>
      <c r="K99" s="164">
        <f t="shared" si="83"/>
        <v>7.7777623457096312E-4</v>
      </c>
      <c r="L99" s="163">
        <v>1781</v>
      </c>
      <c r="M99" s="163">
        <v>622</v>
      </c>
      <c r="N99" s="163">
        <v>0</v>
      </c>
      <c r="O99" s="163">
        <v>1139</v>
      </c>
      <c r="P99" s="163">
        <v>1591</v>
      </c>
      <c r="Q99" s="163">
        <v>2208</v>
      </c>
      <c r="R99" s="164">
        <f t="shared" si="84"/>
        <v>0.38780641106222502</v>
      </c>
      <c r="S99" s="165">
        <f t="shared" si="85"/>
        <v>0.23975294778214495</v>
      </c>
      <c r="T99" s="164">
        <f t="shared" si="86"/>
        <v>9.3819591893273412E-4</v>
      </c>
      <c r="U99" s="163">
        <v>2598</v>
      </c>
      <c r="V99" s="163">
        <v>2483</v>
      </c>
      <c r="W99" s="163">
        <v>2389</v>
      </c>
      <c r="X99" s="163">
        <v>2631</v>
      </c>
      <c r="Y99" s="163">
        <v>2600</v>
      </c>
      <c r="Z99" s="164">
        <f t="shared" si="87"/>
        <v>-1.1782592170277439E-2</v>
      </c>
      <c r="AA99" s="165">
        <f t="shared" si="80"/>
        <v>7.698229407235857E-4</v>
      </c>
      <c r="AB99" s="164">
        <f t="shared" si="88"/>
        <v>9.0990091179070603E-4</v>
      </c>
    </row>
    <row r="100" spans="1:28" x14ac:dyDescent="0.25">
      <c r="A100" s="56"/>
      <c r="B100" s="162" t="s">
        <v>123</v>
      </c>
      <c r="C100" s="163">
        <v>49</v>
      </c>
      <c r="D100" s="163">
        <v>55</v>
      </c>
      <c r="E100" s="163">
        <v>0</v>
      </c>
      <c r="F100" s="163">
        <v>15</v>
      </c>
      <c r="G100" s="163">
        <v>17</v>
      </c>
      <c r="H100" s="163">
        <v>57</v>
      </c>
      <c r="I100" s="164">
        <f t="shared" si="81"/>
        <v>2.3529411764705883</v>
      </c>
      <c r="J100" s="165">
        <f t="shared" si="82"/>
        <v>0.16326530612244894</v>
      </c>
      <c r="K100" s="164">
        <f t="shared" si="83"/>
        <v>1.1309501370036964E-4</v>
      </c>
      <c r="L100" s="163">
        <v>364</v>
      </c>
      <c r="M100" s="163">
        <v>210</v>
      </c>
      <c r="N100" s="163">
        <v>0</v>
      </c>
      <c r="O100" s="163">
        <v>403</v>
      </c>
      <c r="P100" s="163">
        <v>514</v>
      </c>
      <c r="Q100" s="163">
        <v>613</v>
      </c>
      <c r="R100" s="164">
        <f t="shared" si="84"/>
        <v>0.19260700389105057</v>
      </c>
      <c r="S100" s="165">
        <f t="shared" si="85"/>
        <v>0.68406593406593408</v>
      </c>
      <c r="T100" s="164">
        <f t="shared" si="86"/>
        <v>2.6046834162398824E-4</v>
      </c>
      <c r="U100" s="163">
        <v>413</v>
      </c>
      <c r="V100" s="163">
        <v>123</v>
      </c>
      <c r="W100" s="163">
        <v>820</v>
      </c>
      <c r="X100" s="163">
        <v>615</v>
      </c>
      <c r="Y100" s="163">
        <v>670</v>
      </c>
      <c r="Z100" s="164">
        <f t="shared" si="87"/>
        <v>8.9430894308943021E-2</v>
      </c>
      <c r="AA100" s="165">
        <f t="shared" si="80"/>
        <v>0.62227602905569013</v>
      </c>
      <c r="AB100" s="164">
        <f t="shared" si="88"/>
        <v>2.3447446573068192E-4</v>
      </c>
    </row>
    <row r="101" spans="1:28" x14ac:dyDescent="0.25">
      <c r="A101" s="56"/>
      <c r="B101" s="162" t="s">
        <v>119</v>
      </c>
      <c r="C101" s="163">
        <v>50</v>
      </c>
      <c r="D101" s="163">
        <v>30</v>
      </c>
      <c r="E101" s="163">
        <v>0</v>
      </c>
      <c r="F101" s="163">
        <v>0</v>
      </c>
      <c r="G101" s="163">
        <v>59</v>
      </c>
      <c r="H101" s="163">
        <v>30</v>
      </c>
      <c r="I101" s="164">
        <f t="shared" si="81"/>
        <v>-0.49152542372881358</v>
      </c>
      <c r="J101" s="165">
        <f t="shared" si="82"/>
        <v>-0.4</v>
      </c>
      <c r="K101" s="164">
        <f t="shared" si="83"/>
        <v>5.952369142124718E-5</v>
      </c>
      <c r="L101" s="163">
        <v>307</v>
      </c>
      <c r="M101" s="163">
        <v>102</v>
      </c>
      <c r="N101" s="163">
        <v>0</v>
      </c>
      <c r="O101" s="163">
        <v>243</v>
      </c>
      <c r="P101" s="163">
        <v>234</v>
      </c>
      <c r="Q101" s="163">
        <v>568</v>
      </c>
      <c r="R101" s="164">
        <f t="shared" si="84"/>
        <v>1.4273504273504272</v>
      </c>
      <c r="S101" s="165">
        <f t="shared" si="85"/>
        <v>0.85016286644951133</v>
      </c>
      <c r="T101" s="164">
        <f t="shared" si="86"/>
        <v>2.4134750088487003E-4</v>
      </c>
      <c r="U101" s="163">
        <v>357</v>
      </c>
      <c r="V101" s="163">
        <v>236</v>
      </c>
      <c r="W101" s="163">
        <v>493</v>
      </c>
      <c r="X101" s="163">
        <v>385</v>
      </c>
      <c r="Y101" s="163">
        <v>598</v>
      </c>
      <c r="Z101" s="164">
        <f t="shared" si="87"/>
        <v>0.55324675324675332</v>
      </c>
      <c r="AA101" s="165">
        <f t="shared" si="80"/>
        <v>0.67507002801120453</v>
      </c>
      <c r="AB101" s="164">
        <f t="shared" si="88"/>
        <v>2.0927720971186239E-4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6</v>
      </c>
      <c r="H102" s="163">
        <v>16</v>
      </c>
      <c r="I102" s="164">
        <f t="shared" si="81"/>
        <v>1.6666666666666665</v>
      </c>
      <c r="J102" s="165">
        <f t="shared" si="82"/>
        <v>-0.46666666666666667</v>
      </c>
      <c r="K102" s="164">
        <f t="shared" si="83"/>
        <v>3.1745968757998498E-5</v>
      </c>
      <c r="L102" s="163">
        <v>75</v>
      </c>
      <c r="M102" s="163">
        <v>90</v>
      </c>
      <c r="N102" s="163">
        <v>0</v>
      </c>
      <c r="O102" s="163">
        <v>58</v>
      </c>
      <c r="P102" s="163">
        <v>81</v>
      </c>
      <c r="Q102" s="163">
        <v>149</v>
      </c>
      <c r="R102" s="164">
        <f t="shared" si="84"/>
        <v>0.83950617283950613</v>
      </c>
      <c r="S102" s="165">
        <f t="shared" si="85"/>
        <v>0.98666666666666658</v>
      </c>
      <c r="T102" s="164">
        <f t="shared" si="86"/>
        <v>6.3311228225080345E-5</v>
      </c>
      <c r="U102" s="163">
        <v>105</v>
      </c>
      <c r="V102" s="163">
        <v>19</v>
      </c>
      <c r="W102" s="163">
        <v>217</v>
      </c>
      <c r="X102" s="163">
        <v>102</v>
      </c>
      <c r="Y102" s="163">
        <v>165</v>
      </c>
      <c r="Z102" s="164">
        <f t="shared" si="87"/>
        <v>0.61764705882352944</v>
      </c>
      <c r="AA102" s="165">
        <f t="shared" si="80"/>
        <v>0.5714285714285714</v>
      </c>
      <c r="AB102" s="164">
        <f t="shared" si="88"/>
        <v>5.7743711709794803E-5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14</v>
      </c>
      <c r="I103" s="164" t="str">
        <f t="shared" si="81"/>
        <v>-</v>
      </c>
      <c r="J103" s="165">
        <f t="shared" si="82"/>
        <v>-0.6216216216216216</v>
      </c>
      <c r="K103" s="164">
        <f t="shared" si="83"/>
        <v>2.7777722663248685E-5</v>
      </c>
      <c r="L103" s="163">
        <v>109</v>
      </c>
      <c r="M103" s="163">
        <v>61</v>
      </c>
      <c r="N103" s="163">
        <v>0</v>
      </c>
      <c r="O103" s="163">
        <v>39</v>
      </c>
      <c r="P103" s="163">
        <v>155</v>
      </c>
      <c r="Q103" s="163">
        <v>258</v>
      </c>
      <c r="R103" s="164">
        <f t="shared" si="84"/>
        <v>0.6645161290322581</v>
      </c>
      <c r="S103" s="165">
        <f t="shared" si="85"/>
        <v>1.3669724770642202</v>
      </c>
      <c r="T103" s="164">
        <f t="shared" si="86"/>
        <v>1.0962615357094448E-4</v>
      </c>
      <c r="U103" s="163">
        <v>146</v>
      </c>
      <c r="V103" s="163">
        <v>53</v>
      </c>
      <c r="W103" s="163">
        <v>108</v>
      </c>
      <c r="X103" s="163">
        <v>178</v>
      </c>
      <c r="Y103" s="163">
        <v>272</v>
      </c>
      <c r="Z103" s="164">
        <f t="shared" si="87"/>
        <v>0.5280898876404494</v>
      </c>
      <c r="AA103" s="165">
        <f t="shared" si="80"/>
        <v>0.86301369863013688</v>
      </c>
      <c r="AB103" s="164">
        <f t="shared" si="88"/>
        <v>9.5189633848873859E-5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1158</v>
      </c>
      <c r="D104" s="169">
        <f t="shared" si="89"/>
        <v>306</v>
      </c>
      <c r="E104" s="169">
        <f t="shared" si="89"/>
        <v>0</v>
      </c>
      <c r="F104" s="169">
        <f t="shared" si="89"/>
        <v>213</v>
      </c>
      <c r="G104" s="169">
        <f t="shared" si="89"/>
        <v>446</v>
      </c>
      <c r="H104" s="169">
        <f t="shared" si="89"/>
        <v>497</v>
      </c>
      <c r="I104" s="170">
        <f t="shared" si="81"/>
        <v>0.11434977578475336</v>
      </c>
      <c r="J104" s="171">
        <f t="shared" si="82"/>
        <v>-0.57081174438687388</v>
      </c>
      <c r="K104" s="170">
        <f t="shared" si="83"/>
        <v>9.8610915454532834E-4</v>
      </c>
      <c r="L104" s="169">
        <f t="shared" ref="L104:Q104" si="90">L96-SUM(L97:L103)</f>
        <v>3319</v>
      </c>
      <c r="M104" s="169">
        <f t="shared" si="90"/>
        <v>1198</v>
      </c>
      <c r="N104" s="169">
        <f t="shared" si="90"/>
        <v>0</v>
      </c>
      <c r="O104" s="169">
        <f t="shared" si="90"/>
        <v>1971</v>
      </c>
      <c r="P104" s="169">
        <f t="shared" si="90"/>
        <v>3549</v>
      </c>
      <c r="Q104" s="169">
        <f t="shared" si="90"/>
        <v>4918</v>
      </c>
      <c r="R104" s="170">
        <f t="shared" si="84"/>
        <v>0.38574246266553969</v>
      </c>
      <c r="S104" s="171">
        <f t="shared" si="85"/>
        <v>0.48177161795721601</v>
      </c>
      <c r="T104" s="170">
        <f t="shared" si="86"/>
        <v>2.0896954389996317E-3</v>
      </c>
      <c r="U104" s="169">
        <f>U96-SUM(U97:U103)</f>
        <v>4477</v>
      </c>
      <c r="V104" s="169">
        <f>V96-SUM(V97:V103)</f>
        <v>2136</v>
      </c>
      <c r="W104" s="169">
        <f>W96-SUM(W97:W103)</f>
        <v>3904</v>
      </c>
      <c r="X104" s="169">
        <f>X96-SUM(X97:X103)</f>
        <v>5038</v>
      </c>
      <c r="Y104" s="169">
        <f>Y96-SUM(Y97:Y103)</f>
        <v>5415</v>
      </c>
      <c r="Z104" s="170">
        <f t="shared" si="87"/>
        <v>7.483128225486313E-2</v>
      </c>
      <c r="AA104" s="171">
        <f t="shared" si="80"/>
        <v>0.20951530042439126</v>
      </c>
      <c r="AB104" s="170">
        <f t="shared" si="88"/>
        <v>1.8950436297487203E-3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57433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57433</v>
      </c>
      <c r="V106" s="176">
        <f>V107+V110</f>
        <v>51252</v>
      </c>
      <c r="W106" s="176">
        <f>W107+W110</f>
        <v>109813</v>
      </c>
      <c r="X106" s="176">
        <f>X107+X110</f>
        <v>147358</v>
      </c>
      <c r="Y106" s="176">
        <f>Y107+Y110</f>
        <v>139462</v>
      </c>
      <c r="Z106" s="177">
        <f>IFERROR(Y106/X106-1,"-")</f>
        <v>-5.3583789139374893E-2</v>
      </c>
      <c r="AA106" s="177">
        <f t="shared" ref="AA106:AA118" si="93">IFERROR(Y106/U106-1,"-")</f>
        <v>1.4282555325335609</v>
      </c>
      <c r="AB106" s="177">
        <f>Y106/Y$8</f>
        <v>4.8806384984675169E-2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12022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12022</v>
      </c>
      <c r="V107" s="158">
        <v>28209</v>
      </c>
      <c r="W107" s="158">
        <v>26353</v>
      </c>
      <c r="X107" s="158">
        <v>33173</v>
      </c>
      <c r="Y107" s="158">
        <v>30723</v>
      </c>
      <c r="Z107" s="159">
        <f>IFERROR(Y107/X107-1,"-")</f>
        <v>-7.3855243722304231E-2</v>
      </c>
      <c r="AA107" s="160">
        <f t="shared" si="93"/>
        <v>1.5555647978705704</v>
      </c>
      <c r="AB107" s="159">
        <f>Y107/Y$8</f>
        <v>1.0751879120363792E-2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2135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2135</v>
      </c>
      <c r="V108" s="163">
        <v>15573</v>
      </c>
      <c r="W108" s="163">
        <v>7430</v>
      </c>
      <c r="X108" s="163">
        <v>11643</v>
      </c>
      <c r="Y108" s="163">
        <v>8822</v>
      </c>
      <c r="Z108" s="164">
        <f>IFERROR(Y108/X108-1,"-")</f>
        <v>-0.24229150562569779</v>
      </c>
      <c r="AA108" s="165">
        <f t="shared" si="93"/>
        <v>3.1320843091334893</v>
      </c>
      <c r="AB108" s="164">
        <f>Y108/Y$8</f>
        <v>3.0873637860836956E-3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9887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9887</v>
      </c>
      <c r="V109" s="163">
        <v>12636</v>
      </c>
      <c r="W109" s="163">
        <v>18923</v>
      </c>
      <c r="X109" s="163">
        <v>21530</v>
      </c>
      <c r="Y109" s="163">
        <v>21901</v>
      </c>
      <c r="Z109" s="164">
        <f>IFERROR(Y109/X109-1,"-")</f>
        <v>1.7231769623780702E-2</v>
      </c>
      <c r="AA109" s="165">
        <f t="shared" si="93"/>
        <v>1.2151309800748455</v>
      </c>
      <c r="AB109" s="164">
        <f>Y109/Y$8</f>
        <v>7.6645153342800969E-3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45411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45411</v>
      </c>
      <c r="V110" s="158">
        <v>23043</v>
      </c>
      <c r="W110" s="158">
        <v>83460</v>
      </c>
      <c r="X110" s="158">
        <v>114185</v>
      </c>
      <c r="Y110" s="158">
        <v>108739</v>
      </c>
      <c r="Z110" s="159">
        <f>IFERROR(Y110/X110-1,"-")</f>
        <v>-4.7694530805272195E-2</v>
      </c>
      <c r="AA110" s="160">
        <f t="shared" si="93"/>
        <v>1.3945519807976039</v>
      </c>
      <c r="AB110" s="159">
        <f>Y110/Y$8</f>
        <v>3.8054505864311375E-2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25612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25612</v>
      </c>
      <c r="V111" s="163">
        <v>5712</v>
      </c>
      <c r="W111" s="163">
        <v>49565</v>
      </c>
      <c r="X111" s="163">
        <v>74713</v>
      </c>
      <c r="Y111" s="163">
        <v>67869</v>
      </c>
      <c r="Z111" s="164">
        <f t="shared" ref="Z111:Z118" si="100">IFERROR(Y111/X111-1,"-")</f>
        <v>-9.1603870812308474E-2</v>
      </c>
      <c r="AA111" s="165">
        <f t="shared" si="93"/>
        <v>1.6498906762455099</v>
      </c>
      <c r="AB111" s="164">
        <f t="shared" ref="AB111:AB118" si="101">Y111/Y$8</f>
        <v>2.375156345473978E-2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3003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3003</v>
      </c>
      <c r="V112" s="163">
        <v>4366</v>
      </c>
      <c r="W112" s="163">
        <v>3756</v>
      </c>
      <c r="X112" s="163">
        <v>4908</v>
      </c>
      <c r="Y112" s="163">
        <v>4708</v>
      </c>
      <c r="Z112" s="164">
        <f t="shared" si="100"/>
        <v>-4.0749796251018711E-2</v>
      </c>
      <c r="AA112" s="165">
        <f t="shared" si="93"/>
        <v>0.56776556776556775</v>
      </c>
      <c r="AB112" s="164">
        <f t="shared" si="101"/>
        <v>1.6476205741194783E-3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7004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7004</v>
      </c>
      <c r="V113" s="163">
        <v>3826</v>
      </c>
      <c r="W113" s="163">
        <v>5391</v>
      </c>
      <c r="X113" s="163">
        <v>9383</v>
      </c>
      <c r="Y113" s="163">
        <v>8106</v>
      </c>
      <c r="Z113" s="164">
        <f t="shared" si="100"/>
        <v>-0.13609719705851009</v>
      </c>
      <c r="AA113" s="165">
        <f t="shared" si="93"/>
        <v>0.15733866362078808</v>
      </c>
      <c r="AB113" s="164">
        <f t="shared" si="101"/>
        <v>2.8367910734521011E-3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726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726</v>
      </c>
      <c r="V114" s="163">
        <v>1614</v>
      </c>
      <c r="W114" s="163">
        <v>3932</v>
      </c>
      <c r="X114" s="163">
        <v>3603</v>
      </c>
      <c r="Y114" s="163">
        <v>3668</v>
      </c>
      <c r="Z114" s="164">
        <f t="shared" si="100"/>
        <v>1.8040521787399344E-2</v>
      </c>
      <c r="AA114" s="165">
        <f t="shared" si="93"/>
        <v>4.0523415977961434</v>
      </c>
      <c r="AB114" s="164">
        <f t="shared" si="101"/>
        <v>1.283660209403196E-3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2209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2209</v>
      </c>
      <c r="V115" s="163">
        <v>1987</v>
      </c>
      <c r="W115" s="163">
        <v>3050</v>
      </c>
      <c r="X115" s="163">
        <v>3317</v>
      </c>
      <c r="Y115" s="163">
        <v>2958</v>
      </c>
      <c r="Z115" s="164">
        <f t="shared" si="100"/>
        <v>-0.10823032861018989</v>
      </c>
      <c r="AA115" s="165">
        <f t="shared" si="93"/>
        <v>0.33906745133544591</v>
      </c>
      <c r="AB115" s="164">
        <f t="shared" si="101"/>
        <v>1.0351872681065033E-3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241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241</v>
      </c>
      <c r="V116" s="163">
        <v>42</v>
      </c>
      <c r="W116" s="163">
        <v>474</v>
      </c>
      <c r="X116" s="163">
        <v>754</v>
      </c>
      <c r="Y116" s="163">
        <v>826</v>
      </c>
      <c r="Z116" s="164">
        <f t="shared" si="100"/>
        <v>9.5490716180371304E-2</v>
      </c>
      <c r="AA116" s="165">
        <f t="shared" si="93"/>
        <v>2.4273858921161824</v>
      </c>
      <c r="AB116" s="164">
        <f t="shared" si="101"/>
        <v>2.8906852043812431E-4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681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681</v>
      </c>
      <c r="V117" s="163">
        <v>22</v>
      </c>
      <c r="W117" s="163">
        <v>638</v>
      </c>
      <c r="X117" s="163">
        <v>396</v>
      </c>
      <c r="Y117" s="163">
        <v>1042</v>
      </c>
      <c r="Z117" s="164">
        <f t="shared" si="100"/>
        <v>1.6313131313131315</v>
      </c>
      <c r="AA117" s="165">
        <f t="shared" si="93"/>
        <v>0.53010279001468419</v>
      </c>
      <c r="AB117" s="164">
        <f t="shared" si="101"/>
        <v>3.6466028849458293E-4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5935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5935</v>
      </c>
      <c r="V118" s="169">
        <f>V110-SUM(V111:V117)</f>
        <v>5474</v>
      </c>
      <c r="W118" s="169">
        <f>W110-SUM(W111:W117)</f>
        <v>16654</v>
      </c>
      <c r="X118" s="169">
        <f>X110-SUM(X111:X117)</f>
        <v>17111</v>
      </c>
      <c r="Y118" s="169">
        <f>Y110-SUM(Y111:Y117)</f>
        <v>19562</v>
      </c>
      <c r="Z118" s="170">
        <f t="shared" si="100"/>
        <v>0.14324118987785628</v>
      </c>
      <c r="AA118" s="171">
        <f t="shared" si="93"/>
        <v>2.2960404380791912</v>
      </c>
      <c r="AB118" s="170">
        <f t="shared" si="101"/>
        <v>6.845954475557612E-3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70338</v>
      </c>
      <c r="D120" s="176">
        <f t="shared" si="104"/>
        <v>29796</v>
      </c>
      <c r="E120" s="176">
        <f t="shared" si="104"/>
        <v>32963</v>
      </c>
      <c r="F120" s="176">
        <f t="shared" si="104"/>
        <v>54289</v>
      </c>
      <c r="G120" s="176">
        <f t="shared" si="104"/>
        <v>63334</v>
      </c>
      <c r="H120" s="176">
        <f t="shared" si="104"/>
        <v>67902</v>
      </c>
      <c r="I120" s="177">
        <f>IFERROR(H120/G120-1,"-")</f>
        <v>7.2125556573088723E-2</v>
      </c>
      <c r="J120" s="177">
        <f>IFERROR(H120/C120-1,"-")</f>
        <v>-3.4632773180926391E-2</v>
      </c>
      <c r="K120" s="177">
        <f>H120/H$8</f>
        <v>0.13472592316285087</v>
      </c>
      <c r="L120" s="176">
        <f t="shared" ref="L120:Q120" si="105">L121+L124</f>
        <v>72800</v>
      </c>
      <c r="M120" s="176">
        <f t="shared" si="105"/>
        <v>29833</v>
      </c>
      <c r="N120" s="176">
        <f t="shared" si="105"/>
        <v>54163</v>
      </c>
      <c r="O120" s="176">
        <f t="shared" si="105"/>
        <v>83735</v>
      </c>
      <c r="P120" s="176">
        <f t="shared" si="105"/>
        <v>95045</v>
      </c>
      <c r="Q120" s="176">
        <f t="shared" si="105"/>
        <v>94341</v>
      </c>
      <c r="R120" s="177">
        <f>IFERROR(Q120/P120-1,"-")</f>
        <v>-7.4070177284444316E-3</v>
      </c>
      <c r="S120" s="177">
        <f>IFERROR(Q120/L120-1,"-")</f>
        <v>0.29589285714285718</v>
      </c>
      <c r="T120" s="177">
        <f>Q120/Q$8</f>
        <v>4.0086205248203381E-2</v>
      </c>
      <c r="U120" s="176">
        <f>U121+U124</f>
        <v>143138</v>
      </c>
      <c r="V120" s="176">
        <f>V121+V124</f>
        <v>87126</v>
      </c>
      <c r="W120" s="176">
        <f>W121+W124</f>
        <v>138024</v>
      </c>
      <c r="X120" s="176">
        <f>X121+X124</f>
        <v>158379</v>
      </c>
      <c r="Y120" s="176">
        <f>Y121+Y124</f>
        <v>162243</v>
      </c>
      <c r="Z120" s="177">
        <f>IFERROR(Y120/X120-1,"-")</f>
        <v>2.4397173867747535E-2</v>
      </c>
      <c r="AA120" s="177">
        <f t="shared" ref="AA120:AA132" si="106">IFERROR(Y120/U120-1,"-")</f>
        <v>0.13347259288239322</v>
      </c>
      <c r="AB120" s="177">
        <f>Y120/Y$8</f>
        <v>5.6778866781407505E-2</v>
      </c>
    </row>
    <row r="121" spans="1:28" x14ac:dyDescent="0.25">
      <c r="A121" s="56"/>
      <c r="B121" s="157" t="s">
        <v>97</v>
      </c>
      <c r="C121" s="158">
        <v>31951</v>
      </c>
      <c r="D121" s="158">
        <v>13566</v>
      </c>
      <c r="E121" s="158">
        <v>17654</v>
      </c>
      <c r="F121" s="158">
        <v>31827</v>
      </c>
      <c r="G121" s="158">
        <v>40573</v>
      </c>
      <c r="H121" s="158">
        <v>46647</v>
      </c>
      <c r="I121" s="159">
        <f>IFERROR(H121/G121-1,"-")</f>
        <v>0.14970546915436378</v>
      </c>
      <c r="J121" s="160">
        <f>IFERROR(H121/C121-1,"-")</f>
        <v>0.45995430502957646</v>
      </c>
      <c r="K121" s="159">
        <f>H121/H$8</f>
        <v>9.2553387790897237E-2</v>
      </c>
      <c r="L121" s="158">
        <v>46284</v>
      </c>
      <c r="M121" s="158">
        <v>17566</v>
      </c>
      <c r="N121" s="158">
        <v>40113</v>
      </c>
      <c r="O121" s="158">
        <v>52556</v>
      </c>
      <c r="P121" s="158">
        <v>56441</v>
      </c>
      <c r="Q121" s="158">
        <v>54890</v>
      </c>
      <c r="R121" s="159">
        <f>IFERROR(Q121/P121-1,"-")</f>
        <v>-2.7480023387253971E-2</v>
      </c>
      <c r="S121" s="160">
        <f>IFERROR(Q121/L121-1,"-")</f>
        <v>0.18593898539452081</v>
      </c>
      <c r="T121" s="159">
        <f>Q121/Q$8</f>
        <v>2.332317662600443E-2</v>
      </c>
      <c r="U121" s="158">
        <v>78235</v>
      </c>
      <c r="V121" s="158">
        <v>57767</v>
      </c>
      <c r="W121" s="158">
        <v>84383</v>
      </c>
      <c r="X121" s="158">
        <v>97014</v>
      </c>
      <c r="Y121" s="158">
        <v>101537</v>
      </c>
      <c r="Z121" s="159">
        <f>IFERROR(Y121/X121-1,"-")</f>
        <v>4.6622137011153031E-2</v>
      </c>
      <c r="AA121" s="160">
        <f t="shared" si="106"/>
        <v>0.29784623250463338</v>
      </c>
      <c r="AB121" s="159">
        <f>Y121/Y$8</f>
        <v>3.5534080338651124E-2</v>
      </c>
    </row>
    <row r="122" spans="1:28" x14ac:dyDescent="0.25">
      <c r="A122" s="56"/>
      <c r="B122" s="162" t="s">
        <v>103</v>
      </c>
      <c r="C122" s="163">
        <v>15885</v>
      </c>
      <c r="D122" s="163">
        <v>6872</v>
      </c>
      <c r="E122" s="163">
        <v>8494</v>
      </c>
      <c r="F122" s="163">
        <v>18371</v>
      </c>
      <c r="G122" s="163">
        <v>18163</v>
      </c>
      <c r="H122" s="163">
        <v>27473</v>
      </c>
      <c r="I122" s="164">
        <f>IFERROR(H122/G122-1,"-")</f>
        <v>0.51258052083906835</v>
      </c>
      <c r="J122" s="165">
        <f>IFERROR(H122/C122-1,"-")</f>
        <v>0.72949323260937993</v>
      </c>
      <c r="K122" s="164">
        <f>H122/H$8</f>
        <v>5.4509812480530793E-2</v>
      </c>
      <c r="L122" s="163">
        <v>23745</v>
      </c>
      <c r="M122" s="163">
        <v>8049</v>
      </c>
      <c r="N122" s="163">
        <v>21124</v>
      </c>
      <c r="O122" s="163">
        <v>25652</v>
      </c>
      <c r="P122" s="163">
        <v>25819</v>
      </c>
      <c r="Q122" s="163">
        <v>21853</v>
      </c>
      <c r="R122" s="164">
        <f>IFERROR(Q122/P122-1,"-")</f>
        <v>-0.15360780820326114</v>
      </c>
      <c r="S122" s="165">
        <f>IFERROR(Q122/L122-1,"-")</f>
        <v>-7.9679932617393145E-2</v>
      </c>
      <c r="T122" s="164">
        <f>Q122/Q$8</f>
        <v>9.28550517048779E-3</v>
      </c>
      <c r="U122" s="163">
        <v>39630</v>
      </c>
      <c r="V122" s="163">
        <v>29618</v>
      </c>
      <c r="W122" s="163">
        <v>44023</v>
      </c>
      <c r="X122" s="163">
        <v>43982</v>
      </c>
      <c r="Y122" s="163">
        <v>49326</v>
      </c>
      <c r="Z122" s="164">
        <f>IFERROR(Y122/X122-1,"-")</f>
        <v>0.12150425173934787</v>
      </c>
      <c r="AA122" s="165">
        <f t="shared" si="106"/>
        <v>0.24466313398940187</v>
      </c>
      <c r="AB122" s="164">
        <f>Y122/Y$8</f>
        <v>1.7262220144226292E-2</v>
      </c>
    </row>
    <row r="123" spans="1:28" x14ac:dyDescent="0.25">
      <c r="A123" s="56"/>
      <c r="B123" s="162" t="s">
        <v>100</v>
      </c>
      <c r="C123" s="163">
        <v>16066</v>
      </c>
      <c r="D123" s="163">
        <v>6694</v>
      </c>
      <c r="E123" s="163">
        <v>9160</v>
      </c>
      <c r="F123" s="163">
        <v>13456</v>
      </c>
      <c r="G123" s="163">
        <v>22410</v>
      </c>
      <c r="H123" s="163">
        <v>19174</v>
      </c>
      <c r="I123" s="164">
        <f>IFERROR(H123/G123-1,"-")</f>
        <v>-0.14439982150825525</v>
      </c>
      <c r="J123" s="165">
        <f>IFERROR(H123/C123-1,"-")</f>
        <v>0.19345201045686533</v>
      </c>
      <c r="K123" s="164">
        <f>H123/H$8</f>
        <v>3.8043575310366451E-2</v>
      </c>
      <c r="L123" s="163">
        <v>22539</v>
      </c>
      <c r="M123" s="163">
        <v>9517</v>
      </c>
      <c r="N123" s="163">
        <v>18989</v>
      </c>
      <c r="O123" s="163">
        <v>26904</v>
      </c>
      <c r="P123" s="163">
        <v>30622</v>
      </c>
      <c r="Q123" s="163">
        <v>33037</v>
      </c>
      <c r="R123" s="164">
        <f>IFERROR(Q123/P123-1,"-")</f>
        <v>7.8864868395271293E-2</v>
      </c>
      <c r="S123" s="165">
        <f>IFERROR(Q123/L123-1,"-")</f>
        <v>0.46577044234438092</v>
      </c>
      <c r="T123" s="164">
        <f>Q123/Q$8</f>
        <v>1.4037671455516638E-2</v>
      </c>
      <c r="U123" s="163">
        <v>38605</v>
      </c>
      <c r="V123" s="163">
        <v>28149</v>
      </c>
      <c r="W123" s="163">
        <v>40360</v>
      </c>
      <c r="X123" s="163">
        <v>53032</v>
      </c>
      <c r="Y123" s="163">
        <v>52211</v>
      </c>
      <c r="Z123" s="164">
        <f>IFERROR(Y123/X123-1,"-")</f>
        <v>-1.5481218886709947E-2</v>
      </c>
      <c r="AA123" s="165">
        <f t="shared" si="106"/>
        <v>0.35244139360186511</v>
      </c>
      <c r="AB123" s="164">
        <f>Y123/Y$8</f>
        <v>1.8271860194424828E-2</v>
      </c>
    </row>
    <row r="124" spans="1:28" x14ac:dyDescent="0.25">
      <c r="A124" s="56"/>
      <c r="B124" s="157" t="s">
        <v>107</v>
      </c>
      <c r="C124" s="158">
        <v>38387</v>
      </c>
      <c r="D124" s="158">
        <v>16230</v>
      </c>
      <c r="E124" s="158">
        <v>15309</v>
      </c>
      <c r="F124" s="158">
        <v>22462</v>
      </c>
      <c r="G124" s="158">
        <v>22761</v>
      </c>
      <c r="H124" s="158">
        <v>21255</v>
      </c>
      <c r="I124" s="159">
        <f>IFERROR(H124/G124-1,"-")</f>
        <v>-6.6165809938051878E-2</v>
      </c>
      <c r="J124" s="160">
        <f>IFERROR(H124/C124-1,"-")</f>
        <v>-0.44629692343762206</v>
      </c>
      <c r="K124" s="159">
        <f>H124/H$8</f>
        <v>4.2172535371953625E-2</v>
      </c>
      <c r="L124" s="158">
        <v>26516</v>
      </c>
      <c r="M124" s="158">
        <v>12267</v>
      </c>
      <c r="N124" s="158">
        <v>14050</v>
      </c>
      <c r="O124" s="158">
        <v>31179</v>
      </c>
      <c r="P124" s="158">
        <v>38604</v>
      </c>
      <c r="Q124" s="158">
        <v>39451</v>
      </c>
      <c r="R124" s="159">
        <f>IFERROR(Q124/P124-1,"-")</f>
        <v>2.1940731530411428E-2</v>
      </c>
      <c r="S124" s="160">
        <f>IFERROR(Q124/L124-1,"-")</f>
        <v>0.48781867551666913</v>
      </c>
      <c r="T124" s="159">
        <f>Q124/Q$8</f>
        <v>1.6763028622198955E-2</v>
      </c>
      <c r="U124" s="158">
        <v>64903</v>
      </c>
      <c r="V124" s="158">
        <v>29359</v>
      </c>
      <c r="W124" s="158">
        <v>53641</v>
      </c>
      <c r="X124" s="158">
        <v>61365</v>
      </c>
      <c r="Y124" s="158">
        <v>60706</v>
      </c>
      <c r="Z124" s="159">
        <f>IFERROR(Y124/X124-1,"-")</f>
        <v>-1.073902061435672E-2</v>
      </c>
      <c r="AA124" s="160">
        <f t="shared" si="106"/>
        <v>-6.466573193843117E-2</v>
      </c>
      <c r="AB124" s="159">
        <f>Y124/Y$8</f>
        <v>2.1244786442756385E-2</v>
      </c>
    </row>
    <row r="125" spans="1:28" s="56" customFormat="1" x14ac:dyDescent="0.25">
      <c r="B125" s="162" t="s">
        <v>110</v>
      </c>
      <c r="C125" s="163">
        <v>1989</v>
      </c>
      <c r="D125" s="163">
        <v>1047</v>
      </c>
      <c r="E125" s="163">
        <v>201</v>
      </c>
      <c r="F125" s="163">
        <v>1387</v>
      </c>
      <c r="G125" s="163">
        <v>2385</v>
      </c>
      <c r="H125" s="163">
        <v>1638</v>
      </c>
      <c r="I125" s="164">
        <f t="shared" ref="I125:I132" si="107">IFERROR(H125/G125-1,"-")</f>
        <v>-0.31320754716981136</v>
      </c>
      <c r="J125" s="165">
        <f t="shared" ref="J125:J132" si="108">IFERROR(H125/C125-1,"-")</f>
        <v>-0.17647058823529416</v>
      </c>
      <c r="K125" s="164">
        <f t="shared" ref="K125:K132" si="109">H125/H$8</f>
        <v>3.249993551600096E-3</v>
      </c>
      <c r="L125" s="163">
        <v>4737</v>
      </c>
      <c r="M125" s="163">
        <v>1867</v>
      </c>
      <c r="N125" s="163">
        <v>838</v>
      </c>
      <c r="O125" s="163">
        <v>4234</v>
      </c>
      <c r="P125" s="163">
        <v>5788</v>
      </c>
      <c r="Q125" s="163">
        <v>5537</v>
      </c>
      <c r="R125" s="164">
        <f t="shared" ref="R125:R132" si="110">IFERROR(Q125/P125-1,"-")</f>
        <v>-4.3365583966827881E-2</v>
      </c>
      <c r="S125" s="165">
        <f t="shared" ref="S125:S132" si="111">IFERROR(Q125/L125-1,"-")</f>
        <v>0.16888325944690741</v>
      </c>
      <c r="T125" s="164">
        <f t="shared" ref="T125:T132" si="112">Q125/Q$8</f>
        <v>2.3527132260555022E-3</v>
      </c>
      <c r="U125" s="163">
        <v>6726</v>
      </c>
      <c r="V125" s="163">
        <v>1039</v>
      </c>
      <c r="W125" s="163">
        <v>5621</v>
      </c>
      <c r="X125" s="163">
        <v>8173</v>
      </c>
      <c r="Y125" s="163">
        <v>7175</v>
      </c>
      <c r="Z125" s="164">
        <f t="shared" ref="Z125:Z132" si="113">IFERROR(Y125/X125-1,"-")</f>
        <v>-0.12210938455891351</v>
      </c>
      <c r="AA125" s="165">
        <f t="shared" si="106"/>
        <v>6.6755872732679133E-2</v>
      </c>
      <c r="AB125" s="164">
        <f t="shared" ref="AB125:AB132" si="114">Y125/Y$8</f>
        <v>2.5109765546531982E-3</v>
      </c>
    </row>
    <row r="126" spans="1:28" s="56" customFormat="1" x14ac:dyDescent="0.25">
      <c r="B126" s="162" t="s">
        <v>113</v>
      </c>
      <c r="C126" s="163">
        <v>2713</v>
      </c>
      <c r="D126" s="163">
        <v>1259</v>
      </c>
      <c r="E126" s="163">
        <v>1197</v>
      </c>
      <c r="F126" s="163">
        <v>1791</v>
      </c>
      <c r="G126" s="163">
        <v>3059</v>
      </c>
      <c r="H126" s="163">
        <v>3073</v>
      </c>
      <c r="I126" s="164">
        <f t="shared" si="107"/>
        <v>4.5766590389015871E-3</v>
      </c>
      <c r="J126" s="165">
        <f t="shared" si="108"/>
        <v>0.13269443420567639</v>
      </c>
      <c r="K126" s="164">
        <f t="shared" si="109"/>
        <v>6.0972101245830865E-3</v>
      </c>
      <c r="L126" s="163">
        <v>3407</v>
      </c>
      <c r="M126" s="163">
        <v>1804</v>
      </c>
      <c r="N126" s="163">
        <v>1785</v>
      </c>
      <c r="O126" s="163">
        <v>3870</v>
      </c>
      <c r="P126" s="163">
        <v>5611</v>
      </c>
      <c r="Q126" s="163">
        <v>5222</v>
      </c>
      <c r="R126" s="164">
        <f t="shared" si="110"/>
        <v>-6.9328105507039717E-2</v>
      </c>
      <c r="S126" s="165">
        <f t="shared" si="111"/>
        <v>0.53272673906662749</v>
      </c>
      <c r="T126" s="164">
        <f t="shared" si="112"/>
        <v>2.2188673408816747E-3</v>
      </c>
      <c r="U126" s="163">
        <v>6120</v>
      </c>
      <c r="V126" s="163">
        <v>2982</v>
      </c>
      <c r="W126" s="163">
        <v>5661</v>
      </c>
      <c r="X126" s="163">
        <v>8670</v>
      </c>
      <c r="Y126" s="163">
        <v>8295</v>
      </c>
      <c r="Z126" s="164">
        <f t="shared" si="113"/>
        <v>-4.3252595155709339E-2</v>
      </c>
      <c r="AA126" s="165">
        <f t="shared" si="106"/>
        <v>0.35539215686274517</v>
      </c>
      <c r="AB126" s="164">
        <f t="shared" si="114"/>
        <v>2.9029338705015024E-3</v>
      </c>
    </row>
    <row r="127" spans="1:28" x14ac:dyDescent="0.25">
      <c r="A127" s="56"/>
      <c r="B127" s="162" t="s">
        <v>116</v>
      </c>
      <c r="C127" s="163">
        <v>1971</v>
      </c>
      <c r="D127" s="163">
        <v>959</v>
      </c>
      <c r="E127" s="163">
        <v>1246</v>
      </c>
      <c r="F127" s="163">
        <v>1586</v>
      </c>
      <c r="G127" s="163">
        <v>1930</v>
      </c>
      <c r="H127" s="163">
        <v>1774</v>
      </c>
      <c r="I127" s="164">
        <f t="shared" si="107"/>
        <v>-8.0829015544041427E-2</v>
      </c>
      <c r="J127" s="165">
        <f t="shared" si="108"/>
        <v>-9.9949264332826027E-2</v>
      </c>
      <c r="K127" s="164">
        <f t="shared" si="109"/>
        <v>3.5198342860430832E-3</v>
      </c>
      <c r="L127" s="163">
        <v>2479</v>
      </c>
      <c r="M127" s="163">
        <v>1162</v>
      </c>
      <c r="N127" s="163">
        <v>3084</v>
      </c>
      <c r="O127" s="163">
        <v>3734</v>
      </c>
      <c r="P127" s="163">
        <v>3843</v>
      </c>
      <c r="Q127" s="163">
        <v>3870</v>
      </c>
      <c r="R127" s="164">
        <f t="shared" si="110"/>
        <v>7.0257611241217877E-3</v>
      </c>
      <c r="S127" s="165">
        <f t="shared" si="111"/>
        <v>0.56111335215812819</v>
      </c>
      <c r="T127" s="164">
        <f t="shared" si="112"/>
        <v>1.6443923035641672E-3</v>
      </c>
      <c r="U127" s="163">
        <v>4450</v>
      </c>
      <c r="V127" s="163">
        <v>4330</v>
      </c>
      <c r="W127" s="163">
        <v>5320</v>
      </c>
      <c r="X127" s="163">
        <v>5773</v>
      </c>
      <c r="Y127" s="163">
        <v>5644</v>
      </c>
      <c r="Z127" s="164">
        <f t="shared" si="113"/>
        <v>-2.2345401004676968E-2</v>
      </c>
      <c r="AA127" s="165">
        <f t="shared" si="106"/>
        <v>0.26831460674157293</v>
      </c>
      <c r="AB127" s="164">
        <f t="shared" si="114"/>
        <v>1.9751849023641327E-3</v>
      </c>
    </row>
    <row r="128" spans="1:28" x14ac:dyDescent="0.25">
      <c r="A128" s="56"/>
      <c r="B128" s="162" t="s">
        <v>123</v>
      </c>
      <c r="C128" s="163">
        <v>509</v>
      </c>
      <c r="D128" s="163">
        <v>289</v>
      </c>
      <c r="E128" s="163">
        <v>161</v>
      </c>
      <c r="F128" s="163">
        <v>547</v>
      </c>
      <c r="G128" s="163">
        <v>476</v>
      </c>
      <c r="H128" s="163">
        <v>402</v>
      </c>
      <c r="I128" s="164">
        <f t="shared" si="107"/>
        <v>-0.15546218487394958</v>
      </c>
      <c r="J128" s="165">
        <f t="shared" si="108"/>
        <v>-0.21021611001964635</v>
      </c>
      <c r="K128" s="164">
        <f t="shared" si="109"/>
        <v>7.9761746504471219E-4</v>
      </c>
      <c r="L128" s="163">
        <v>592</v>
      </c>
      <c r="M128" s="163">
        <v>286</v>
      </c>
      <c r="N128" s="163">
        <v>383</v>
      </c>
      <c r="O128" s="163">
        <v>1097</v>
      </c>
      <c r="P128" s="163">
        <v>1274</v>
      </c>
      <c r="Q128" s="163">
        <v>1186</v>
      </c>
      <c r="R128" s="164">
        <f t="shared" si="110"/>
        <v>-6.9073783359497654E-2</v>
      </c>
      <c r="S128" s="165">
        <f t="shared" si="111"/>
        <v>1.0033783783783785</v>
      </c>
      <c r="T128" s="164">
        <f t="shared" si="112"/>
        <v>5.0394038036876028E-4</v>
      </c>
      <c r="U128" s="163">
        <v>1101</v>
      </c>
      <c r="V128" s="163">
        <v>544</v>
      </c>
      <c r="W128" s="163">
        <v>1644</v>
      </c>
      <c r="X128" s="163">
        <v>1750</v>
      </c>
      <c r="Y128" s="163">
        <v>1588</v>
      </c>
      <c r="Z128" s="164">
        <f t="shared" si="113"/>
        <v>-9.2571428571428527E-2</v>
      </c>
      <c r="AA128" s="165">
        <f t="shared" si="106"/>
        <v>0.44232515894641233</v>
      </c>
      <c r="AB128" s="164">
        <f t="shared" si="114"/>
        <v>5.5573947997063125E-4</v>
      </c>
    </row>
    <row r="129" spans="1:28" x14ac:dyDescent="0.25">
      <c r="A129" s="56"/>
      <c r="B129" s="162" t="s">
        <v>119</v>
      </c>
      <c r="C129" s="163">
        <v>429</v>
      </c>
      <c r="D129" s="163">
        <v>202</v>
      </c>
      <c r="E129" s="163">
        <v>118</v>
      </c>
      <c r="F129" s="163">
        <v>402</v>
      </c>
      <c r="G129" s="163">
        <v>358</v>
      </c>
      <c r="H129" s="163">
        <v>366</v>
      </c>
      <c r="I129" s="164">
        <f t="shared" si="107"/>
        <v>2.2346368715083775E-2</v>
      </c>
      <c r="J129" s="165">
        <f t="shared" si="108"/>
        <v>-0.14685314685314688</v>
      </c>
      <c r="K129" s="164">
        <f t="shared" si="109"/>
        <v>7.2618903533921563E-4</v>
      </c>
      <c r="L129" s="163">
        <v>499</v>
      </c>
      <c r="M129" s="163">
        <v>302</v>
      </c>
      <c r="N129" s="163">
        <v>373</v>
      </c>
      <c r="O129" s="163">
        <v>764</v>
      </c>
      <c r="P129" s="163">
        <v>836</v>
      </c>
      <c r="Q129" s="163">
        <v>882</v>
      </c>
      <c r="R129" s="164">
        <f t="shared" si="110"/>
        <v>5.5023923444976086E-2</v>
      </c>
      <c r="S129" s="165">
        <f t="shared" si="111"/>
        <v>0.76753507014028055</v>
      </c>
      <c r="T129" s="164">
        <f t="shared" si="112"/>
        <v>3.7476847848671719E-4</v>
      </c>
      <c r="U129" s="163">
        <v>928</v>
      </c>
      <c r="V129" s="163">
        <v>491</v>
      </c>
      <c r="W129" s="163">
        <v>1166</v>
      </c>
      <c r="X129" s="163">
        <v>1194</v>
      </c>
      <c r="Y129" s="163">
        <v>1248</v>
      </c>
      <c r="Z129" s="164">
        <f t="shared" si="113"/>
        <v>4.5226130653266416E-2</v>
      </c>
      <c r="AA129" s="165">
        <f t="shared" si="106"/>
        <v>0.34482758620689657</v>
      </c>
      <c r="AB129" s="164">
        <f t="shared" si="114"/>
        <v>4.3675243765953887E-4</v>
      </c>
    </row>
    <row r="130" spans="1:28" x14ac:dyDescent="0.25">
      <c r="A130" s="56"/>
      <c r="B130" s="162" t="s">
        <v>128</v>
      </c>
      <c r="C130" s="163">
        <v>312</v>
      </c>
      <c r="D130" s="163">
        <v>174</v>
      </c>
      <c r="E130" s="163">
        <v>24</v>
      </c>
      <c r="F130" s="163">
        <v>163</v>
      </c>
      <c r="G130" s="163">
        <v>160</v>
      </c>
      <c r="H130" s="163">
        <v>169</v>
      </c>
      <c r="I130" s="164">
        <f t="shared" si="107"/>
        <v>5.6249999999999911E-2</v>
      </c>
      <c r="J130" s="165">
        <f t="shared" si="108"/>
        <v>-0.45833333333333337</v>
      </c>
      <c r="K130" s="164">
        <f t="shared" si="109"/>
        <v>3.3531679500635914E-4</v>
      </c>
      <c r="L130" s="163">
        <v>774</v>
      </c>
      <c r="M130" s="163">
        <v>463</v>
      </c>
      <c r="N130" s="163">
        <v>57</v>
      </c>
      <c r="O130" s="163">
        <v>460</v>
      </c>
      <c r="P130" s="163">
        <v>673</v>
      </c>
      <c r="Q130" s="163">
        <v>753</v>
      </c>
      <c r="R130" s="164">
        <f t="shared" si="110"/>
        <v>0.11887072808320953</v>
      </c>
      <c r="S130" s="165">
        <f t="shared" si="111"/>
        <v>-2.7131782945736482E-2</v>
      </c>
      <c r="T130" s="164">
        <f t="shared" si="112"/>
        <v>3.1995540170124494E-4</v>
      </c>
      <c r="U130" s="163">
        <v>1086</v>
      </c>
      <c r="V130" s="163">
        <v>81</v>
      </c>
      <c r="W130" s="163">
        <v>623</v>
      </c>
      <c r="X130" s="163">
        <v>833</v>
      </c>
      <c r="Y130" s="163">
        <v>922</v>
      </c>
      <c r="Z130" s="164">
        <f t="shared" si="113"/>
        <v>0.10684273709483794</v>
      </c>
      <c r="AA130" s="165">
        <f t="shared" si="106"/>
        <v>-0.151012891344383</v>
      </c>
      <c r="AB130" s="164">
        <f t="shared" si="114"/>
        <v>3.2266486179655037E-4</v>
      </c>
    </row>
    <row r="131" spans="1:28" x14ac:dyDescent="0.25">
      <c r="A131" s="56"/>
      <c r="B131" s="162" t="s">
        <v>131</v>
      </c>
      <c r="C131" s="163">
        <v>322</v>
      </c>
      <c r="D131" s="163">
        <v>153</v>
      </c>
      <c r="E131" s="163">
        <v>74</v>
      </c>
      <c r="F131" s="163">
        <v>144</v>
      </c>
      <c r="G131" s="163">
        <v>266</v>
      </c>
      <c r="H131" s="163">
        <v>187</v>
      </c>
      <c r="I131" s="164">
        <f t="shared" si="107"/>
        <v>-0.29699248120300747</v>
      </c>
      <c r="J131" s="165">
        <f t="shared" si="108"/>
        <v>-0.41925465838509313</v>
      </c>
      <c r="K131" s="164">
        <f t="shared" si="109"/>
        <v>3.7103100985910742E-4</v>
      </c>
      <c r="L131" s="163">
        <v>1328</v>
      </c>
      <c r="M131" s="163">
        <v>832</v>
      </c>
      <c r="N131" s="163">
        <v>120</v>
      </c>
      <c r="O131" s="163">
        <v>927</v>
      </c>
      <c r="P131" s="163">
        <v>1261</v>
      </c>
      <c r="Q131" s="163">
        <v>1216</v>
      </c>
      <c r="R131" s="164">
        <f t="shared" si="110"/>
        <v>-3.5685963521015052E-2</v>
      </c>
      <c r="S131" s="165">
        <f t="shared" si="111"/>
        <v>-8.4337349397590411E-2</v>
      </c>
      <c r="T131" s="164">
        <f t="shared" si="112"/>
        <v>5.1668760752817246E-4</v>
      </c>
      <c r="U131" s="163">
        <v>1650</v>
      </c>
      <c r="V131" s="163">
        <v>194</v>
      </c>
      <c r="W131" s="163">
        <v>1071</v>
      </c>
      <c r="X131" s="163">
        <v>1527</v>
      </c>
      <c r="Y131" s="163">
        <v>1403</v>
      </c>
      <c r="Z131" s="164">
        <f t="shared" si="113"/>
        <v>-8.1204977079240348E-2</v>
      </c>
      <c r="AA131" s="165">
        <f t="shared" si="106"/>
        <v>-0.14969696969696966</v>
      </c>
      <c r="AB131" s="164">
        <f t="shared" si="114"/>
        <v>4.9099653047783099E-4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30142</v>
      </c>
      <c r="D132" s="169">
        <f t="shared" si="115"/>
        <v>12147</v>
      </c>
      <c r="E132" s="169">
        <f t="shared" si="115"/>
        <v>12288</v>
      </c>
      <c r="F132" s="169">
        <f t="shared" si="115"/>
        <v>16442</v>
      </c>
      <c r="G132" s="169">
        <f t="shared" si="115"/>
        <v>14127</v>
      </c>
      <c r="H132" s="169">
        <f t="shared" si="115"/>
        <v>13646</v>
      </c>
      <c r="I132" s="170">
        <f t="shared" si="107"/>
        <v>-3.4048276350251316E-2</v>
      </c>
      <c r="J132" s="171">
        <f t="shared" si="108"/>
        <v>-0.54727622586424252</v>
      </c>
      <c r="K132" s="170">
        <f t="shared" si="109"/>
        <v>2.7075343104477966E-2</v>
      </c>
      <c r="L132" s="169">
        <f t="shared" ref="L132:Q132" si="116">L124-SUM(L125:L131)</f>
        <v>12700</v>
      </c>
      <c r="M132" s="169">
        <f t="shared" si="116"/>
        <v>5551</v>
      </c>
      <c r="N132" s="169">
        <f t="shared" si="116"/>
        <v>7410</v>
      </c>
      <c r="O132" s="169">
        <f t="shared" si="116"/>
        <v>16093</v>
      </c>
      <c r="P132" s="169">
        <f t="shared" si="116"/>
        <v>19318</v>
      </c>
      <c r="Q132" s="169">
        <f t="shared" si="116"/>
        <v>20785</v>
      </c>
      <c r="R132" s="170">
        <f t="shared" si="110"/>
        <v>7.5939538254477634E-2</v>
      </c>
      <c r="S132" s="171">
        <f t="shared" si="111"/>
        <v>0.63661417322834635</v>
      </c>
      <c r="T132" s="170">
        <f t="shared" si="112"/>
        <v>8.8317038836127175E-3</v>
      </c>
      <c r="U132" s="169">
        <f>U124-SUM(U125:U131)</f>
        <v>42842</v>
      </c>
      <c r="V132" s="169">
        <f>V124-SUM(V125:V131)</f>
        <v>19698</v>
      </c>
      <c r="W132" s="169">
        <f>W124-SUM(W125:W131)</f>
        <v>32535</v>
      </c>
      <c r="X132" s="169">
        <f>X124-SUM(X125:X131)</f>
        <v>33445</v>
      </c>
      <c r="Y132" s="169">
        <f>Y124-SUM(Y125:Y131)</f>
        <v>34431</v>
      </c>
      <c r="Z132" s="170">
        <f t="shared" si="113"/>
        <v>2.9481237853191899E-2</v>
      </c>
      <c r="AA132" s="171">
        <f t="shared" si="106"/>
        <v>-0.19632603519910363</v>
      </c>
      <c r="AB132" s="170">
        <f t="shared" si="114"/>
        <v>1.2049537805332999E-2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19566</v>
      </c>
      <c r="D134" s="176">
        <f t="shared" si="117"/>
        <v>9862</v>
      </c>
      <c r="E134" s="176">
        <f t="shared" si="117"/>
        <v>8652</v>
      </c>
      <c r="F134" s="176">
        <f t="shared" si="117"/>
        <v>33035</v>
      </c>
      <c r="G134" s="176">
        <f t="shared" si="117"/>
        <v>31977</v>
      </c>
      <c r="H134" s="176">
        <f t="shared" si="117"/>
        <v>35791</v>
      </c>
      <c r="I134" s="177">
        <f>IFERROR(H134/G134-1,"-")</f>
        <v>0.1192732276323607</v>
      </c>
      <c r="J134" s="177">
        <f>IFERROR(H134/C134-1,"-")</f>
        <v>0.82924460799345812</v>
      </c>
      <c r="K134" s="177">
        <f>H134/H$8</f>
        <v>7.1013747988595263E-2</v>
      </c>
      <c r="L134" s="176">
        <f t="shared" ref="L134:Q134" si="118">L135+L138</f>
        <v>96964</v>
      </c>
      <c r="M134" s="176">
        <f t="shared" si="118"/>
        <v>40956</v>
      </c>
      <c r="N134" s="176">
        <f t="shared" si="118"/>
        <v>15474</v>
      </c>
      <c r="O134" s="176">
        <f t="shared" si="118"/>
        <v>107322</v>
      </c>
      <c r="P134" s="176">
        <f t="shared" si="118"/>
        <v>118864</v>
      </c>
      <c r="Q134" s="176">
        <f t="shared" si="118"/>
        <v>123267</v>
      </c>
      <c r="R134" s="177">
        <f>IFERROR(Q134/P134-1,"-")</f>
        <v>3.7042334096109908E-2</v>
      </c>
      <c r="S134" s="177">
        <f>IFERROR(Q134/L134-1,"-")</f>
        <v>0.27126562435543078</v>
      </c>
      <c r="T134" s="177">
        <f>Q134/Q$8</f>
        <v>5.2377081675308579E-2</v>
      </c>
      <c r="U134" s="176">
        <f>U135+U138</f>
        <v>116530</v>
      </c>
      <c r="V134" s="176">
        <f>V135+V138</f>
        <v>51722</v>
      </c>
      <c r="W134" s="176">
        <f>W135+W138</f>
        <v>140357</v>
      </c>
      <c r="X134" s="176">
        <f>X135+X138</f>
        <v>150841</v>
      </c>
      <c r="Y134" s="176">
        <f>Y135+Y138</f>
        <v>159058</v>
      </c>
      <c r="Z134" s="177">
        <f>IFERROR(Y134/X134-1,"-")</f>
        <v>5.4474579192659744E-2</v>
      </c>
      <c r="AA134" s="177">
        <f t="shared" ref="AA134:AA146" si="119">IFERROR(Y134/U134-1,"-")</f>
        <v>0.36495323092765819</v>
      </c>
      <c r="AB134" s="177">
        <f>Y134/Y$8</f>
        <v>5.5664238164463892E-2</v>
      </c>
    </row>
    <row r="135" spans="1:28" x14ac:dyDescent="0.25">
      <c r="A135" s="56"/>
      <c r="B135" s="157" t="s">
        <v>97</v>
      </c>
      <c r="C135" s="158">
        <v>6924</v>
      </c>
      <c r="D135" s="158">
        <v>2454</v>
      </c>
      <c r="E135" s="158">
        <v>3553</v>
      </c>
      <c r="F135" s="158">
        <v>3911</v>
      </c>
      <c r="G135" s="158">
        <v>5095</v>
      </c>
      <c r="H135" s="158">
        <v>5493</v>
      </c>
      <c r="I135" s="159">
        <f>IFERROR(H135/G135-1,"-")</f>
        <v>7.811579980372918E-2</v>
      </c>
      <c r="J135" s="160">
        <f>IFERROR(H135/C135-1,"-")</f>
        <v>-0.20667244367417681</v>
      </c>
      <c r="K135" s="159">
        <f>H135/H$8</f>
        <v>1.0898787899230359E-2</v>
      </c>
      <c r="L135" s="158">
        <v>16901</v>
      </c>
      <c r="M135" s="158">
        <v>6197</v>
      </c>
      <c r="N135" s="158">
        <v>7032</v>
      </c>
      <c r="O135" s="158">
        <v>11345</v>
      </c>
      <c r="P135" s="158">
        <v>11589</v>
      </c>
      <c r="Q135" s="158">
        <v>9045</v>
      </c>
      <c r="R135" s="159">
        <f>IFERROR(Q135/P135-1,"-")</f>
        <v>-0.21951850893088276</v>
      </c>
      <c r="S135" s="160">
        <f>IFERROR(Q135/L135-1,"-")</f>
        <v>-0.46482456659369265</v>
      </c>
      <c r="T135" s="159">
        <f>Q135/Q$8</f>
        <v>3.8432889885627627E-3</v>
      </c>
      <c r="U135" s="158">
        <v>23825</v>
      </c>
      <c r="V135" s="158">
        <v>27224</v>
      </c>
      <c r="W135" s="158">
        <v>15256</v>
      </c>
      <c r="X135" s="158">
        <v>16684</v>
      </c>
      <c r="Y135" s="158">
        <v>14538</v>
      </c>
      <c r="Z135" s="159">
        <f>IFERROR(Y135/X135-1,"-")</f>
        <v>-0.12862622872212903</v>
      </c>
      <c r="AA135" s="160">
        <f t="shared" si="119"/>
        <v>-0.389800629590766</v>
      </c>
      <c r="AB135" s="159">
        <f>Y135/Y$8</f>
        <v>5.0877459444666475E-3</v>
      </c>
    </row>
    <row r="136" spans="1:28" x14ac:dyDescent="0.25">
      <c r="A136" s="56"/>
      <c r="B136" s="162" t="s">
        <v>103</v>
      </c>
      <c r="C136" s="163">
        <v>6924</v>
      </c>
      <c r="D136" s="163">
        <v>2454</v>
      </c>
      <c r="E136" s="163">
        <v>3553</v>
      </c>
      <c r="F136" s="163">
        <v>3840</v>
      </c>
      <c r="G136" s="163">
        <v>5095</v>
      </c>
      <c r="H136" s="163">
        <v>5493</v>
      </c>
      <c r="I136" s="164">
        <f>IFERROR(H136/G136-1,"-")</f>
        <v>7.811579980372918E-2</v>
      </c>
      <c r="J136" s="165">
        <f>IFERROR(H136/C136-1,"-")</f>
        <v>-0.20667244367417681</v>
      </c>
      <c r="K136" s="164">
        <f>H136/H$8</f>
        <v>1.0898787899230359E-2</v>
      </c>
      <c r="L136" s="163">
        <v>6346</v>
      </c>
      <c r="M136" s="163">
        <v>3528</v>
      </c>
      <c r="N136" s="163">
        <v>3473</v>
      </c>
      <c r="O136" s="163">
        <v>6767</v>
      </c>
      <c r="P136" s="163">
        <v>5591</v>
      </c>
      <c r="Q136" s="163">
        <v>3736</v>
      </c>
      <c r="R136" s="164">
        <f>IFERROR(Q136/P136-1,"-")</f>
        <v>-0.33178322303702379</v>
      </c>
      <c r="S136" s="165">
        <f>IFERROR(Q136/L136-1,"-")</f>
        <v>-0.41128269776237003</v>
      </c>
      <c r="T136" s="164">
        <f>Q136/Q$8</f>
        <v>1.587454688918793E-3</v>
      </c>
      <c r="U136" s="163">
        <v>13270</v>
      </c>
      <c r="V136" s="163">
        <v>21570</v>
      </c>
      <c r="W136" s="163">
        <v>10607</v>
      </c>
      <c r="X136" s="163">
        <v>10686</v>
      </c>
      <c r="Y136" s="163">
        <v>9229</v>
      </c>
      <c r="Z136" s="164">
        <f>IFERROR(Y136/X136-1,"-")</f>
        <v>-0.13634662174808165</v>
      </c>
      <c r="AA136" s="165">
        <f t="shared" si="119"/>
        <v>-0.30452147701582521</v>
      </c>
      <c r="AB136" s="164">
        <f>Y136/Y$8</f>
        <v>3.2297982749678561E-3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10555</v>
      </c>
      <c r="M137" s="163">
        <v>2669</v>
      </c>
      <c r="N137" s="163">
        <v>3559</v>
      </c>
      <c r="O137" s="163">
        <v>4578</v>
      </c>
      <c r="P137" s="163">
        <v>5998</v>
      </c>
      <c r="Q137" s="163">
        <v>5309</v>
      </c>
      <c r="R137" s="164">
        <f>IFERROR(Q137/P137-1,"-")</f>
        <v>-0.11487162387462491</v>
      </c>
      <c r="S137" s="165">
        <f>IFERROR(Q137/L137-1,"-")</f>
        <v>-0.49701563240170532</v>
      </c>
      <c r="T137" s="164">
        <f>Q137/Q$8</f>
        <v>2.2558342996439698E-3</v>
      </c>
      <c r="U137" s="163">
        <v>10555</v>
      </c>
      <c r="V137" s="163">
        <v>5654</v>
      </c>
      <c r="W137" s="163">
        <v>4649</v>
      </c>
      <c r="X137" s="163">
        <v>5998</v>
      </c>
      <c r="Y137" s="163">
        <v>5309</v>
      </c>
      <c r="Z137" s="164">
        <f>IFERROR(Y137/X137-1,"-")</f>
        <v>-0.11487162387462491</v>
      </c>
      <c r="AA137" s="165">
        <f t="shared" si="119"/>
        <v>-0.49701563240170532</v>
      </c>
      <c r="AB137" s="164">
        <f>Y137/Y$8</f>
        <v>1.8579476694987917E-3</v>
      </c>
    </row>
    <row r="138" spans="1:28" x14ac:dyDescent="0.25">
      <c r="A138" s="56"/>
      <c r="B138" s="157" t="s">
        <v>107</v>
      </c>
      <c r="C138" s="158">
        <v>12642</v>
      </c>
      <c r="D138" s="158">
        <v>7408</v>
      </c>
      <c r="E138" s="158">
        <v>5099</v>
      </c>
      <c r="F138" s="158">
        <v>29124</v>
      </c>
      <c r="G138" s="158">
        <v>26882</v>
      </c>
      <c r="H138" s="158">
        <v>30298</v>
      </c>
      <c r="I138" s="159">
        <f>IFERROR(H138/G138-1,"-")</f>
        <v>0.12707387843166429</v>
      </c>
      <c r="J138" s="160">
        <f>IFERROR(H138/C138-1,"-")</f>
        <v>1.3966144597373833</v>
      </c>
      <c r="K138" s="159">
        <f>H138/H$8</f>
        <v>6.0114960089364899E-2</v>
      </c>
      <c r="L138" s="158">
        <v>80063</v>
      </c>
      <c r="M138" s="158">
        <v>34759</v>
      </c>
      <c r="N138" s="158">
        <v>8442</v>
      </c>
      <c r="O138" s="158">
        <v>95977</v>
      </c>
      <c r="P138" s="158">
        <v>107275</v>
      </c>
      <c r="Q138" s="158">
        <v>114222</v>
      </c>
      <c r="R138" s="159">
        <f>IFERROR(Q138/P138-1,"-")</f>
        <v>6.4758797483104091E-2</v>
      </c>
      <c r="S138" s="160">
        <f>IFERROR(Q138/L138-1,"-")</f>
        <v>0.42665151193435169</v>
      </c>
      <c r="T138" s="159">
        <f>Q138/Q$8</f>
        <v>4.8533792686745812E-2</v>
      </c>
      <c r="U138" s="158">
        <v>92705</v>
      </c>
      <c r="V138" s="158">
        <v>24498</v>
      </c>
      <c r="W138" s="158">
        <v>125101</v>
      </c>
      <c r="X138" s="158">
        <v>134157</v>
      </c>
      <c r="Y138" s="158">
        <v>144520</v>
      </c>
      <c r="Z138" s="159">
        <f>IFERROR(Y138/X138-1,"-")</f>
        <v>7.7245317053899587E-2</v>
      </c>
      <c r="AA138" s="160">
        <f t="shared" si="119"/>
        <v>0.55892346691116979</v>
      </c>
      <c r="AB138" s="159">
        <f>Y138/Y$8</f>
        <v>5.0576492219997243E-2</v>
      </c>
    </row>
    <row r="139" spans="1:28" s="56" customFormat="1" x14ac:dyDescent="0.25">
      <c r="B139" s="162" t="s">
        <v>110</v>
      </c>
      <c r="C139" s="163">
        <v>7377</v>
      </c>
      <c r="D139" s="163">
        <v>3361</v>
      </c>
      <c r="E139" s="163">
        <v>2156</v>
      </c>
      <c r="F139" s="163">
        <v>14464</v>
      </c>
      <c r="G139" s="163">
        <v>13806</v>
      </c>
      <c r="H139" s="163">
        <v>17363</v>
      </c>
      <c r="I139" s="164">
        <f t="shared" ref="I139:I146" si="120">IFERROR(H139/G139-1,"-")</f>
        <v>0.25764160509923228</v>
      </c>
      <c r="J139" s="165">
        <f t="shared" ref="J139:J146" si="121">IFERROR(H139/C139-1,"-")</f>
        <v>1.3536668022231257</v>
      </c>
      <c r="K139" s="164">
        <f t="shared" ref="K139:K146" si="122">H139/H$8</f>
        <v>3.4450328471570493E-2</v>
      </c>
      <c r="L139" s="163">
        <v>36493</v>
      </c>
      <c r="M139" s="163">
        <v>12472</v>
      </c>
      <c r="N139" s="163">
        <v>841</v>
      </c>
      <c r="O139" s="163">
        <v>39714</v>
      </c>
      <c r="P139" s="163">
        <v>43960</v>
      </c>
      <c r="Q139" s="163">
        <v>47643</v>
      </c>
      <c r="R139" s="164">
        <f t="shared" ref="R139:R146" si="123">IFERROR(Q139/P139-1,"-")</f>
        <v>8.3780709736123837E-2</v>
      </c>
      <c r="S139" s="165">
        <f t="shared" ref="S139:S146" si="124">IFERROR(Q139/L139-1,"-")</f>
        <v>0.30553804839284249</v>
      </c>
      <c r="T139" s="164">
        <f t="shared" ref="T139:T146" si="125">Q139/Q$8</f>
        <v>2.0243871451862433E-2</v>
      </c>
      <c r="U139" s="163">
        <v>43870</v>
      </c>
      <c r="V139" s="163">
        <v>3329</v>
      </c>
      <c r="W139" s="163">
        <v>54178</v>
      </c>
      <c r="X139" s="163">
        <v>57766</v>
      </c>
      <c r="Y139" s="163">
        <v>65006</v>
      </c>
      <c r="Z139" s="164">
        <f t="shared" ref="Z139:Z146" si="126">IFERROR(Y139/X139-1,"-")</f>
        <v>0.12533324100682064</v>
      </c>
      <c r="AA139" s="165">
        <f t="shared" si="119"/>
        <v>0.48178709824481425</v>
      </c>
      <c r="AB139" s="164">
        <f t="shared" ref="AB139:AB146" si="127">Y139/Y$8</f>
        <v>2.2749622566102551E-2</v>
      </c>
    </row>
    <row r="140" spans="1:28" s="56" customFormat="1" x14ac:dyDescent="0.25">
      <c r="B140" s="162" t="s">
        <v>113</v>
      </c>
      <c r="C140" s="163">
        <v>1020</v>
      </c>
      <c r="D140" s="163">
        <v>1257</v>
      </c>
      <c r="E140" s="163">
        <v>508</v>
      </c>
      <c r="F140" s="163">
        <v>861</v>
      </c>
      <c r="G140" s="163">
        <v>1273</v>
      </c>
      <c r="H140" s="163">
        <v>1115</v>
      </c>
      <c r="I140" s="164">
        <f t="shared" si="120"/>
        <v>-0.12411626080125693</v>
      </c>
      <c r="J140" s="165">
        <f t="shared" si="121"/>
        <v>9.3137254901960675E-2</v>
      </c>
      <c r="K140" s="164">
        <f t="shared" si="122"/>
        <v>2.2122971978230203E-3</v>
      </c>
      <c r="L140" s="163">
        <v>6680</v>
      </c>
      <c r="M140" s="163">
        <v>2280</v>
      </c>
      <c r="N140" s="163">
        <v>911</v>
      </c>
      <c r="O140" s="163">
        <v>6938</v>
      </c>
      <c r="P140" s="163">
        <v>10323</v>
      </c>
      <c r="Q140" s="163">
        <v>11255</v>
      </c>
      <c r="R140" s="164">
        <f t="shared" si="123"/>
        <v>9.0283832219316018E-2</v>
      </c>
      <c r="S140" s="165">
        <f t="shared" si="124"/>
        <v>0.68488023952095811</v>
      </c>
      <c r="T140" s="164">
        <f t="shared" si="125"/>
        <v>4.7823347226394579E-3</v>
      </c>
      <c r="U140" s="163">
        <v>7700</v>
      </c>
      <c r="V140" s="163">
        <v>2650</v>
      </c>
      <c r="W140" s="163">
        <v>7799</v>
      </c>
      <c r="X140" s="163">
        <v>11596</v>
      </c>
      <c r="Y140" s="163">
        <v>12370</v>
      </c>
      <c r="Z140" s="164">
        <f t="shared" si="126"/>
        <v>6.6747154191100444E-2</v>
      </c>
      <c r="AA140" s="165">
        <f t="shared" si="119"/>
        <v>0.60649350649350642</v>
      </c>
      <c r="AB140" s="164">
        <f t="shared" si="127"/>
        <v>4.3290285687888593E-3</v>
      </c>
    </row>
    <row r="141" spans="1:28" x14ac:dyDescent="0.25">
      <c r="A141" s="56"/>
      <c r="B141" s="162" t="s">
        <v>116</v>
      </c>
      <c r="C141" s="163">
        <v>552</v>
      </c>
      <c r="D141" s="163">
        <v>147</v>
      </c>
      <c r="E141" s="163">
        <v>300</v>
      </c>
      <c r="F141" s="163">
        <v>4432</v>
      </c>
      <c r="G141" s="163">
        <v>3314</v>
      </c>
      <c r="H141" s="163">
        <v>3497</v>
      </c>
      <c r="I141" s="164">
        <f t="shared" si="120"/>
        <v>5.5220277610138702E-2</v>
      </c>
      <c r="J141" s="165">
        <f t="shared" si="121"/>
        <v>5.3351449275362315</v>
      </c>
      <c r="K141" s="164">
        <f t="shared" si="122"/>
        <v>6.9384782966700467E-3</v>
      </c>
      <c r="L141" s="163">
        <v>10740</v>
      </c>
      <c r="M141" s="163">
        <v>3786</v>
      </c>
      <c r="N141" s="163">
        <v>2153</v>
      </c>
      <c r="O141" s="163">
        <v>11843</v>
      </c>
      <c r="P141" s="163">
        <v>10906</v>
      </c>
      <c r="Q141" s="163">
        <v>11213</v>
      </c>
      <c r="R141" s="164">
        <f t="shared" si="123"/>
        <v>2.8149642398679564E-2</v>
      </c>
      <c r="S141" s="165">
        <f t="shared" si="124"/>
        <v>4.4040968342644371E-2</v>
      </c>
      <c r="T141" s="164">
        <f t="shared" si="125"/>
        <v>4.7644886046162805E-3</v>
      </c>
      <c r="U141" s="163">
        <v>11292</v>
      </c>
      <c r="V141" s="163">
        <v>6122</v>
      </c>
      <c r="W141" s="163">
        <v>16275</v>
      </c>
      <c r="X141" s="163">
        <v>14220</v>
      </c>
      <c r="Y141" s="163">
        <v>14710</v>
      </c>
      <c r="Z141" s="164">
        <f t="shared" si="126"/>
        <v>3.4458509142053506E-2</v>
      </c>
      <c r="AA141" s="165">
        <f t="shared" si="119"/>
        <v>0.30269217144881333</v>
      </c>
      <c r="AB141" s="164">
        <f t="shared" si="127"/>
        <v>5.1479393894004943E-3</v>
      </c>
    </row>
    <row r="142" spans="1:28" x14ac:dyDescent="0.25">
      <c r="A142" s="56"/>
      <c r="B142" s="162" t="s">
        <v>123</v>
      </c>
      <c r="C142" s="163">
        <v>402</v>
      </c>
      <c r="D142" s="163">
        <v>113</v>
      </c>
      <c r="E142" s="163">
        <v>109</v>
      </c>
      <c r="F142" s="163">
        <v>3207</v>
      </c>
      <c r="G142" s="163">
        <v>2199</v>
      </c>
      <c r="H142" s="163">
        <v>1280</v>
      </c>
      <c r="I142" s="164">
        <f t="shared" si="120"/>
        <v>-0.41791723510686674</v>
      </c>
      <c r="J142" s="165">
        <f t="shared" si="121"/>
        <v>2.1840796019900499</v>
      </c>
      <c r="K142" s="164">
        <f t="shared" si="122"/>
        <v>2.5396775006398795E-3</v>
      </c>
      <c r="L142" s="163">
        <v>1356</v>
      </c>
      <c r="M142" s="163">
        <v>447</v>
      </c>
      <c r="N142" s="163">
        <v>152</v>
      </c>
      <c r="O142" s="163">
        <v>2708</v>
      </c>
      <c r="P142" s="163">
        <v>2721</v>
      </c>
      <c r="Q142" s="163">
        <v>2158</v>
      </c>
      <c r="R142" s="164">
        <f t="shared" si="123"/>
        <v>-0.20690922454979788</v>
      </c>
      <c r="S142" s="165">
        <f t="shared" si="124"/>
        <v>0.59144542772861364</v>
      </c>
      <c r="T142" s="164">
        <f t="shared" si="125"/>
        <v>9.169505403337139E-4</v>
      </c>
      <c r="U142" s="163">
        <v>1758</v>
      </c>
      <c r="V142" s="163">
        <v>376</v>
      </c>
      <c r="W142" s="163">
        <v>5915</v>
      </c>
      <c r="X142" s="163">
        <v>4920</v>
      </c>
      <c r="Y142" s="163">
        <v>3438</v>
      </c>
      <c r="Z142" s="164">
        <f t="shared" si="126"/>
        <v>-0.301219512195122</v>
      </c>
      <c r="AA142" s="165">
        <f t="shared" si="119"/>
        <v>0.95563139931740615</v>
      </c>
      <c r="AB142" s="164">
        <f t="shared" si="127"/>
        <v>1.2031689748986335E-3</v>
      </c>
    </row>
    <row r="143" spans="1:28" x14ac:dyDescent="0.25">
      <c r="A143" s="56"/>
      <c r="B143" s="162" t="s">
        <v>119</v>
      </c>
      <c r="C143" s="163">
        <v>125</v>
      </c>
      <c r="D143" s="163">
        <v>428</v>
      </c>
      <c r="E143" s="163">
        <v>538</v>
      </c>
      <c r="F143" s="163">
        <v>222</v>
      </c>
      <c r="G143" s="163">
        <v>668</v>
      </c>
      <c r="H143" s="163">
        <v>791</v>
      </c>
      <c r="I143" s="164">
        <f t="shared" si="120"/>
        <v>0.18413173652694614</v>
      </c>
      <c r="J143" s="165">
        <f t="shared" si="121"/>
        <v>5.3280000000000003</v>
      </c>
      <c r="K143" s="164">
        <f t="shared" si="122"/>
        <v>1.5694413304735506E-3</v>
      </c>
      <c r="L143" s="163">
        <v>2248</v>
      </c>
      <c r="M143" s="163">
        <v>773</v>
      </c>
      <c r="N143" s="163">
        <v>221</v>
      </c>
      <c r="O143" s="163">
        <v>2159</v>
      </c>
      <c r="P143" s="163">
        <v>2374</v>
      </c>
      <c r="Q143" s="163">
        <v>2764</v>
      </c>
      <c r="R143" s="164">
        <f t="shared" si="123"/>
        <v>0.16427969671440601</v>
      </c>
      <c r="S143" s="165">
        <f t="shared" si="124"/>
        <v>0.22953736654804269</v>
      </c>
      <c r="T143" s="164">
        <f t="shared" si="125"/>
        <v>1.1744445289538392E-3</v>
      </c>
      <c r="U143" s="163">
        <v>2373</v>
      </c>
      <c r="V143" s="163">
        <v>1163</v>
      </c>
      <c r="W143" s="163">
        <v>2381</v>
      </c>
      <c r="X143" s="163">
        <v>3042</v>
      </c>
      <c r="Y143" s="163">
        <v>3555</v>
      </c>
      <c r="Z143" s="164">
        <f t="shared" si="126"/>
        <v>0.16863905325443795</v>
      </c>
      <c r="AA143" s="165">
        <f t="shared" si="119"/>
        <v>0.49810366624525915</v>
      </c>
      <c r="AB143" s="164">
        <f t="shared" si="127"/>
        <v>1.2441145159292153E-3</v>
      </c>
    </row>
    <row r="144" spans="1:28" x14ac:dyDescent="0.25">
      <c r="A144" s="56"/>
      <c r="B144" s="162" t="s">
        <v>128</v>
      </c>
      <c r="C144" s="163">
        <v>245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-0.97551020408163269</v>
      </c>
      <c r="K144" s="164">
        <f t="shared" si="122"/>
        <v>1.1904738284249436E-5</v>
      </c>
      <c r="L144" s="163">
        <v>709</v>
      </c>
      <c r="M144" s="163">
        <v>1439</v>
      </c>
      <c r="N144" s="163">
        <v>15</v>
      </c>
      <c r="O144" s="163">
        <v>1564</v>
      </c>
      <c r="P144" s="163">
        <v>1815</v>
      </c>
      <c r="Q144" s="163">
        <v>1826</v>
      </c>
      <c r="R144" s="164">
        <f t="shared" si="123"/>
        <v>6.0606060606060996E-3</v>
      </c>
      <c r="S144" s="165">
        <f t="shared" si="124"/>
        <v>1.5754583921015515</v>
      </c>
      <c r="T144" s="164">
        <f t="shared" si="125"/>
        <v>7.7588122643621946E-4</v>
      </c>
      <c r="U144" s="163">
        <v>954</v>
      </c>
      <c r="V144" s="163">
        <v>34</v>
      </c>
      <c r="W144" s="163">
        <v>1643</v>
      </c>
      <c r="X144" s="163">
        <v>1954</v>
      </c>
      <c r="Y144" s="163">
        <v>1832</v>
      </c>
      <c r="Z144" s="164">
        <f t="shared" si="126"/>
        <v>-6.2436028659160647E-2</v>
      </c>
      <c r="AA144" s="165">
        <f t="shared" si="119"/>
        <v>0.92033542976939198</v>
      </c>
      <c r="AB144" s="164">
        <f t="shared" si="127"/>
        <v>6.4113018092329746E-4</v>
      </c>
    </row>
    <row r="145" spans="1:28" x14ac:dyDescent="0.25">
      <c r="A145" s="56"/>
      <c r="B145" s="162" t="s">
        <v>131</v>
      </c>
      <c r="C145" s="163">
        <v>71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-0.23943661971830987</v>
      </c>
      <c r="K145" s="164">
        <f t="shared" si="122"/>
        <v>1.0714264455824492E-4</v>
      </c>
      <c r="L145" s="163">
        <v>3111</v>
      </c>
      <c r="M145" s="163">
        <v>2465</v>
      </c>
      <c r="N145" s="163">
        <v>4</v>
      </c>
      <c r="O145" s="163">
        <v>693</v>
      </c>
      <c r="P145" s="163">
        <v>1256</v>
      </c>
      <c r="Q145" s="163">
        <v>1108</v>
      </c>
      <c r="R145" s="164">
        <f t="shared" si="123"/>
        <v>-0.11783439490445857</v>
      </c>
      <c r="S145" s="165">
        <f t="shared" si="124"/>
        <v>-0.64384442301510769</v>
      </c>
      <c r="T145" s="164">
        <f t="shared" si="125"/>
        <v>4.7079758975428871E-4</v>
      </c>
      <c r="U145" s="163">
        <v>3182</v>
      </c>
      <c r="V145" s="163">
        <v>43</v>
      </c>
      <c r="W145" s="163">
        <v>742</v>
      </c>
      <c r="X145" s="163">
        <v>1318</v>
      </c>
      <c r="Y145" s="163">
        <v>1162</v>
      </c>
      <c r="Z145" s="164">
        <f t="shared" si="126"/>
        <v>-0.11836115326251895</v>
      </c>
      <c r="AA145" s="165">
        <f t="shared" si="119"/>
        <v>-0.63482086737900689</v>
      </c>
      <c r="AB145" s="164">
        <f t="shared" si="127"/>
        <v>4.0665571519261554E-4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2850</v>
      </c>
      <c r="D146" s="169">
        <f t="shared" si="128"/>
        <v>1145</v>
      </c>
      <c r="E146" s="169">
        <f t="shared" si="128"/>
        <v>1486</v>
      </c>
      <c r="F146" s="169">
        <f t="shared" si="128"/>
        <v>5810</v>
      </c>
      <c r="G146" s="169">
        <f t="shared" si="128"/>
        <v>5421</v>
      </c>
      <c r="H146" s="169">
        <f t="shared" si="128"/>
        <v>6192</v>
      </c>
      <c r="I146" s="170">
        <f t="shared" si="120"/>
        <v>0.14222468179302705</v>
      </c>
      <c r="J146" s="171">
        <f t="shared" si="121"/>
        <v>1.1726315789473682</v>
      </c>
      <c r="K146" s="170">
        <f t="shared" si="122"/>
        <v>1.2285689909345417E-2</v>
      </c>
      <c r="L146" s="169">
        <f t="shared" ref="L146:Q146" si="129">L138-SUM(L139:L145)</f>
        <v>18726</v>
      </c>
      <c r="M146" s="169">
        <f t="shared" si="129"/>
        <v>11097</v>
      </c>
      <c r="N146" s="169">
        <f t="shared" si="129"/>
        <v>4145</v>
      </c>
      <c r="O146" s="169">
        <f t="shared" si="129"/>
        <v>30358</v>
      </c>
      <c r="P146" s="169">
        <f t="shared" si="129"/>
        <v>33920</v>
      </c>
      <c r="Q146" s="169">
        <f t="shared" si="129"/>
        <v>36255</v>
      </c>
      <c r="R146" s="170">
        <f t="shared" si="123"/>
        <v>6.8838443396226356E-2</v>
      </c>
      <c r="S146" s="171">
        <f t="shared" si="124"/>
        <v>0.93607818007049026</v>
      </c>
      <c r="T146" s="170">
        <f t="shared" si="125"/>
        <v>1.5405024022149582E-2</v>
      </c>
      <c r="U146" s="169">
        <f>U138-SUM(U139:U145)</f>
        <v>21576</v>
      </c>
      <c r="V146" s="169">
        <f>V138-SUM(V139:V145)</f>
        <v>10781</v>
      </c>
      <c r="W146" s="169">
        <f>W138-SUM(W139:W145)</f>
        <v>36168</v>
      </c>
      <c r="X146" s="169">
        <f>X138-SUM(X139:X145)</f>
        <v>39341</v>
      </c>
      <c r="Y146" s="169">
        <f>Y138-SUM(Y139:Y145)</f>
        <v>42447</v>
      </c>
      <c r="Z146" s="170">
        <f t="shared" si="126"/>
        <v>7.8950712996619377E-2</v>
      </c>
      <c r="AA146" s="171">
        <f t="shared" si="119"/>
        <v>0.96732480533926579</v>
      </c>
      <c r="AB146" s="170">
        <f t="shared" si="127"/>
        <v>1.4854832308761575E-2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18364</v>
      </c>
      <c r="D148" s="176">
        <f t="shared" si="130"/>
        <v>7012</v>
      </c>
      <c r="E148" s="176">
        <f t="shared" si="130"/>
        <v>6583</v>
      </c>
      <c r="F148" s="176">
        <f t="shared" si="130"/>
        <v>19262</v>
      </c>
      <c r="G148" s="176">
        <f t="shared" si="130"/>
        <v>18910</v>
      </c>
      <c r="H148" s="176">
        <f t="shared" si="130"/>
        <v>23005</v>
      </c>
      <c r="I148" s="177">
        <f>IFERROR(H148/G148-1,"-")</f>
        <v>0.2165520888418826</v>
      </c>
      <c r="J148" s="177">
        <f>IFERROR(H148/C148-1,"-")</f>
        <v>0.25272271836201265</v>
      </c>
      <c r="K148" s="177">
        <f>H148/H$8</f>
        <v>4.564475070485971E-2</v>
      </c>
      <c r="L148" s="176">
        <f t="shared" ref="L148:Q148" si="131">L149+L152</f>
        <v>66046</v>
      </c>
      <c r="M148" s="176">
        <f t="shared" si="131"/>
        <v>19650</v>
      </c>
      <c r="N148" s="176">
        <f t="shared" si="131"/>
        <v>28236</v>
      </c>
      <c r="O148" s="176">
        <f t="shared" si="131"/>
        <v>50933</v>
      </c>
      <c r="P148" s="176">
        <f t="shared" si="131"/>
        <v>54644</v>
      </c>
      <c r="Q148" s="176">
        <f t="shared" si="131"/>
        <v>53069</v>
      </c>
      <c r="R148" s="177">
        <f>IFERROR(Q148/P148-1,"-")</f>
        <v>-2.8822926579313402E-2</v>
      </c>
      <c r="S148" s="177">
        <f>IFERROR(Q148/L148-1,"-")</f>
        <v>-0.19648426854010836</v>
      </c>
      <c r="T148" s="177">
        <f>Q148/Q$8</f>
        <v>2.2549419937428112E-2</v>
      </c>
      <c r="U148" s="176">
        <f>U149+U152</f>
        <v>84410</v>
      </c>
      <c r="V148" s="176">
        <f>V149+V152</f>
        <v>34819</v>
      </c>
      <c r="W148" s="176">
        <f>W149+W152</f>
        <v>70195</v>
      </c>
      <c r="X148" s="176">
        <f>X149+X152</f>
        <v>73554</v>
      </c>
      <c r="Y148" s="176">
        <f>Y149+Y152</f>
        <v>76074</v>
      </c>
      <c r="Z148" s="177">
        <f>IFERROR(Y148/X148-1,"-")</f>
        <v>3.4260543274329036E-2</v>
      </c>
      <c r="AA148" s="177">
        <f t="shared" ref="AA148:AA160" si="132">IFERROR(Y148/U148-1,"-")</f>
        <v>-9.8756071555502922E-2</v>
      </c>
      <c r="AB148" s="177">
        <f>Y148/Y$8</f>
        <v>2.6623000755217757E-2</v>
      </c>
    </row>
    <row r="149" spans="1:28" x14ac:dyDescent="0.25">
      <c r="A149" s="56"/>
      <c r="B149" s="157" t="s">
        <v>97</v>
      </c>
      <c r="C149" s="158">
        <v>11948</v>
      </c>
      <c r="D149" s="158">
        <v>4593</v>
      </c>
      <c r="E149" s="158">
        <v>3752</v>
      </c>
      <c r="F149" s="158">
        <v>12035</v>
      </c>
      <c r="G149" s="158">
        <v>12175</v>
      </c>
      <c r="H149" s="158">
        <v>12744</v>
      </c>
      <c r="I149" s="159">
        <f>IFERROR(H149/G149-1,"-")</f>
        <v>4.6735112936344914E-2</v>
      </c>
      <c r="J149" s="160">
        <f>IFERROR(H149/C149-1,"-")</f>
        <v>6.6622028791429422E-2</v>
      </c>
      <c r="K149" s="159">
        <f>H149/H$8</f>
        <v>2.5285664115745801E-2</v>
      </c>
      <c r="L149" s="158">
        <v>26917</v>
      </c>
      <c r="M149" s="158">
        <v>6052</v>
      </c>
      <c r="N149" s="158">
        <v>19303</v>
      </c>
      <c r="O149" s="158">
        <v>26065</v>
      </c>
      <c r="P149" s="158">
        <v>27012</v>
      </c>
      <c r="Q149" s="158">
        <v>22531</v>
      </c>
      <c r="R149" s="159">
        <f>IFERROR(Q149/P149-1,"-")</f>
        <v>-0.16588923441433434</v>
      </c>
      <c r="S149" s="160">
        <f>IFERROR(Q149/L149-1,"-")</f>
        <v>-0.16294535052197501</v>
      </c>
      <c r="T149" s="159">
        <f>Q149/Q$8</f>
        <v>9.573592504290504E-3</v>
      </c>
      <c r="U149" s="158">
        <v>38865</v>
      </c>
      <c r="V149" s="158">
        <v>23055</v>
      </c>
      <c r="W149" s="158">
        <v>38100</v>
      </c>
      <c r="X149" s="158">
        <v>39187</v>
      </c>
      <c r="Y149" s="158">
        <v>35275</v>
      </c>
      <c r="Z149" s="159">
        <f>IFERROR(Y149/X149-1,"-")</f>
        <v>-9.982902493173762E-2</v>
      </c>
      <c r="AA149" s="160">
        <f t="shared" si="132"/>
        <v>-9.2371027917149129E-2</v>
      </c>
      <c r="AB149" s="159">
        <f>Y149/Y$8</f>
        <v>1.2344905639775828E-2</v>
      </c>
    </row>
    <row r="150" spans="1:28" x14ac:dyDescent="0.25">
      <c r="A150" s="56"/>
      <c r="B150" s="162" t="s">
        <v>103</v>
      </c>
      <c r="C150" s="163">
        <v>3843</v>
      </c>
      <c r="D150" s="163">
        <v>1112</v>
      </c>
      <c r="E150" s="163">
        <v>1601</v>
      </c>
      <c r="F150" s="163">
        <v>4558</v>
      </c>
      <c r="G150" s="163">
        <v>3388</v>
      </c>
      <c r="H150" s="163">
        <v>3652</v>
      </c>
      <c r="I150" s="164">
        <f>IFERROR(H150/G150-1,"-")</f>
        <v>7.7922077922077948E-2</v>
      </c>
      <c r="J150" s="165">
        <f>IFERROR(H150/C150-1,"-")</f>
        <v>-4.9700754618787424E-2</v>
      </c>
      <c r="K150" s="164">
        <f>H150/H$8</f>
        <v>7.2460173690131564E-3</v>
      </c>
      <c r="L150" s="163">
        <v>20310</v>
      </c>
      <c r="M150" s="163">
        <v>4344</v>
      </c>
      <c r="N150" s="163">
        <v>16886</v>
      </c>
      <c r="O150" s="163">
        <v>22789</v>
      </c>
      <c r="P150" s="163">
        <v>25249</v>
      </c>
      <c r="Q150" s="163">
        <v>20673</v>
      </c>
      <c r="R150" s="164">
        <f>IFERROR(Q150/P150-1,"-")</f>
        <v>-0.18123490039209478</v>
      </c>
      <c r="S150" s="165">
        <f>IFERROR(Q150/L150-1,"-")</f>
        <v>1.787296898079771E-2</v>
      </c>
      <c r="T150" s="164">
        <f>Q150/Q$8</f>
        <v>8.7841142355509112E-3</v>
      </c>
      <c r="U150" s="163">
        <v>24153</v>
      </c>
      <c r="V150" s="163">
        <v>18487</v>
      </c>
      <c r="W150" s="163">
        <v>27347</v>
      </c>
      <c r="X150" s="163">
        <v>28637</v>
      </c>
      <c r="Y150" s="163">
        <v>24325</v>
      </c>
      <c r="Z150" s="164">
        <f>IFERROR(Y150/X150-1,"-")</f>
        <v>-0.15057443167929596</v>
      </c>
      <c r="AA150" s="165">
        <f t="shared" si="132"/>
        <v>7.121268579472595E-3</v>
      </c>
      <c r="AB150" s="164">
        <f>Y150/Y$8</f>
        <v>8.5128229535803551E-3</v>
      </c>
    </row>
    <row r="151" spans="1:28" x14ac:dyDescent="0.25">
      <c r="A151" s="56"/>
      <c r="B151" s="162" t="s">
        <v>100</v>
      </c>
      <c r="C151" s="163">
        <v>8105</v>
      </c>
      <c r="D151" s="163">
        <v>3481</v>
      </c>
      <c r="E151" s="163">
        <v>2151</v>
      </c>
      <c r="F151" s="163">
        <v>7477</v>
      </c>
      <c r="G151" s="163">
        <v>8787</v>
      </c>
      <c r="H151" s="163">
        <v>9092</v>
      </c>
      <c r="I151" s="164">
        <f>IFERROR(H151/G151-1,"-")</f>
        <v>3.4710367588483004E-2</v>
      </c>
      <c r="J151" s="165">
        <f>IFERROR(H151/C151-1,"-")</f>
        <v>0.12177668106107342</v>
      </c>
      <c r="K151" s="164">
        <f>H151/H$8</f>
        <v>1.8039646746732644E-2</v>
      </c>
      <c r="L151" s="163">
        <v>6607</v>
      </c>
      <c r="M151" s="163">
        <v>1708</v>
      </c>
      <c r="N151" s="163">
        <v>2417</v>
      </c>
      <c r="O151" s="163">
        <v>3276</v>
      </c>
      <c r="P151" s="163">
        <v>1763</v>
      </c>
      <c r="Q151" s="163">
        <v>1858</v>
      </c>
      <c r="R151" s="164">
        <f>IFERROR(Q151/P151-1,"-")</f>
        <v>5.3885422575155939E-2</v>
      </c>
      <c r="S151" s="165">
        <f>IFERROR(Q151/L151-1,"-")</f>
        <v>-0.71878310882397456</v>
      </c>
      <c r="T151" s="164">
        <f>Q151/Q$8</f>
        <v>7.8947826873959246E-4</v>
      </c>
      <c r="U151" s="163">
        <v>14712</v>
      </c>
      <c r="V151" s="163">
        <v>4568</v>
      </c>
      <c r="W151" s="163">
        <v>10753</v>
      </c>
      <c r="X151" s="163">
        <v>10550</v>
      </c>
      <c r="Y151" s="163">
        <v>10950</v>
      </c>
      <c r="Z151" s="164">
        <f>IFERROR(Y151/X151-1,"-")</f>
        <v>3.7914691943127909E-2</v>
      </c>
      <c r="AA151" s="165">
        <f t="shared" si="132"/>
        <v>-0.25570962479608483</v>
      </c>
      <c r="AB151" s="164">
        <f>Y151/Y$8</f>
        <v>3.8320826861954734E-3</v>
      </c>
    </row>
    <row r="152" spans="1:28" x14ac:dyDescent="0.25">
      <c r="A152" s="56"/>
      <c r="B152" s="157" t="s">
        <v>107</v>
      </c>
      <c r="C152" s="158">
        <v>6416</v>
      </c>
      <c r="D152" s="158">
        <v>2419</v>
      </c>
      <c r="E152" s="158">
        <v>2831</v>
      </c>
      <c r="F152" s="158">
        <v>7227</v>
      </c>
      <c r="G152" s="158">
        <v>6735</v>
      </c>
      <c r="H152" s="158">
        <v>10261</v>
      </c>
      <c r="I152" s="159">
        <f>IFERROR(H152/G152-1,"-")</f>
        <v>0.52353377876763174</v>
      </c>
      <c r="J152" s="160">
        <f>IFERROR(H152/C152-1,"-")</f>
        <v>0.59928304239401498</v>
      </c>
      <c r="K152" s="159">
        <f>H152/H$8</f>
        <v>2.0359086589113909E-2</v>
      </c>
      <c r="L152" s="158">
        <v>39129</v>
      </c>
      <c r="M152" s="158">
        <v>13598</v>
      </c>
      <c r="N152" s="158">
        <v>8933</v>
      </c>
      <c r="O152" s="158">
        <v>24868</v>
      </c>
      <c r="P152" s="158">
        <v>27632</v>
      </c>
      <c r="Q152" s="158">
        <v>30538</v>
      </c>
      <c r="R152" s="159">
        <f>IFERROR(Q152/P152-1,"-")</f>
        <v>0.10516792125072372</v>
      </c>
      <c r="S152" s="160">
        <f>IFERROR(Q152/L152-1,"-")</f>
        <v>-0.21955582815814356</v>
      </c>
      <c r="T152" s="159">
        <f>Q152/Q$8</f>
        <v>1.2975827433137606E-2</v>
      </c>
      <c r="U152" s="158">
        <v>45545</v>
      </c>
      <c r="V152" s="158">
        <v>11764</v>
      </c>
      <c r="W152" s="158">
        <v>32095</v>
      </c>
      <c r="X152" s="158">
        <v>34367</v>
      </c>
      <c r="Y152" s="158">
        <v>40799</v>
      </c>
      <c r="Z152" s="159">
        <f>IFERROR(Y152/X152-1,"-")</f>
        <v>0.18715628364419357</v>
      </c>
      <c r="AA152" s="160">
        <f t="shared" si="132"/>
        <v>-0.1042046327807663</v>
      </c>
      <c r="AB152" s="159">
        <f>Y152/Y$8</f>
        <v>1.4278095115441928E-2</v>
      </c>
    </row>
    <row r="153" spans="1:28" s="56" customFormat="1" x14ac:dyDescent="0.25">
      <c r="B153" s="162" t="s">
        <v>110</v>
      </c>
      <c r="C153" s="163">
        <v>678</v>
      </c>
      <c r="D153" s="163">
        <v>297</v>
      </c>
      <c r="E153" s="163">
        <v>135</v>
      </c>
      <c r="F153" s="163">
        <v>623</v>
      </c>
      <c r="G153" s="163">
        <v>559</v>
      </c>
      <c r="H153" s="163">
        <v>863</v>
      </c>
      <c r="I153" s="164">
        <f t="shared" ref="I153:I160" si="133">IFERROR(H153/G153-1,"-")</f>
        <v>0.54382826475849733</v>
      </c>
      <c r="J153" s="165">
        <f t="shared" ref="J153:J160" si="134">IFERROR(H153/C153-1,"-")</f>
        <v>0.27286135693215341</v>
      </c>
      <c r="K153" s="164">
        <f t="shared" ref="K153:K160" si="135">H153/H$8</f>
        <v>1.712298189884544E-3</v>
      </c>
      <c r="L153" s="163">
        <v>13810</v>
      </c>
      <c r="M153" s="163">
        <v>4649</v>
      </c>
      <c r="N153" s="163">
        <v>628</v>
      </c>
      <c r="O153" s="163">
        <v>11552</v>
      </c>
      <c r="P153" s="163">
        <v>11407</v>
      </c>
      <c r="Q153" s="163">
        <v>12499</v>
      </c>
      <c r="R153" s="164">
        <f t="shared" ref="R153:R160" si="136">IFERROR(Q153/P153-1,"-")</f>
        <v>9.5730691680546931E-2</v>
      </c>
      <c r="S153" s="165">
        <f t="shared" ref="S153:S160" si="137">IFERROR(Q153/L153-1,"-")</f>
        <v>-9.4931209268645955E-2</v>
      </c>
      <c r="T153" s="164">
        <f t="shared" ref="T153:T160" si="138">Q153/Q$8</f>
        <v>5.3109197421830814E-3</v>
      </c>
      <c r="U153" s="163">
        <v>14488</v>
      </c>
      <c r="V153" s="163">
        <v>763</v>
      </c>
      <c r="W153" s="163">
        <v>12175</v>
      </c>
      <c r="X153" s="163">
        <v>11966</v>
      </c>
      <c r="Y153" s="163">
        <v>13362</v>
      </c>
      <c r="Z153" s="164">
        <f t="shared" ref="Z153:Z160" si="139">IFERROR(Y153/X153-1,"-")</f>
        <v>0.11666388099615577</v>
      </c>
      <c r="AA153" s="165">
        <f t="shared" si="132"/>
        <v>-7.7719491993373802E-2</v>
      </c>
      <c r="AB153" s="164">
        <f t="shared" ref="AB153:AB160" si="140">Y153/Y$8</f>
        <v>4.6761907628259285E-3</v>
      </c>
    </row>
    <row r="154" spans="1:28" s="56" customFormat="1" x14ac:dyDescent="0.25">
      <c r="B154" s="162" t="s">
        <v>113</v>
      </c>
      <c r="C154" s="163">
        <v>1216</v>
      </c>
      <c r="D154" s="163">
        <v>434</v>
      </c>
      <c r="E154" s="163">
        <v>416</v>
      </c>
      <c r="F154" s="163">
        <v>1308</v>
      </c>
      <c r="G154" s="163">
        <v>1380</v>
      </c>
      <c r="H154" s="163">
        <v>1809</v>
      </c>
      <c r="I154" s="164">
        <f t="shared" si="133"/>
        <v>0.3108695652173914</v>
      </c>
      <c r="J154" s="165">
        <f t="shared" si="134"/>
        <v>0.48766447368421062</v>
      </c>
      <c r="K154" s="164">
        <f t="shared" si="135"/>
        <v>3.589278592701205E-3</v>
      </c>
      <c r="L154" s="163">
        <v>9826</v>
      </c>
      <c r="M154" s="163">
        <v>3566</v>
      </c>
      <c r="N154" s="163">
        <v>1739</v>
      </c>
      <c r="O154" s="163">
        <v>4702</v>
      </c>
      <c r="P154" s="163">
        <v>4696</v>
      </c>
      <c r="Q154" s="163">
        <v>4283</v>
      </c>
      <c r="R154" s="164">
        <f t="shared" si="136"/>
        <v>-8.7947189097103973E-2</v>
      </c>
      <c r="S154" s="165">
        <f t="shared" si="137"/>
        <v>-0.56411561164258095</v>
      </c>
      <c r="T154" s="164">
        <f t="shared" si="138"/>
        <v>1.8198791307920744E-3</v>
      </c>
      <c r="U154" s="163">
        <v>11042</v>
      </c>
      <c r="V154" s="163">
        <v>2155</v>
      </c>
      <c r="W154" s="163">
        <v>6010</v>
      </c>
      <c r="X154" s="163">
        <v>6076</v>
      </c>
      <c r="Y154" s="163">
        <v>6092</v>
      </c>
      <c r="Z154" s="164">
        <f t="shared" si="139"/>
        <v>2.6333113890717463E-3</v>
      </c>
      <c r="AA154" s="165">
        <f t="shared" si="132"/>
        <v>-0.44828835355913788</v>
      </c>
      <c r="AB154" s="164">
        <f t="shared" si="140"/>
        <v>2.1319678287034542E-3</v>
      </c>
    </row>
    <row r="155" spans="1:28" x14ac:dyDescent="0.25">
      <c r="A155" s="56"/>
      <c r="B155" s="162" t="s">
        <v>116</v>
      </c>
      <c r="C155" s="163">
        <v>858</v>
      </c>
      <c r="D155" s="163">
        <v>345</v>
      </c>
      <c r="E155" s="163">
        <v>686</v>
      </c>
      <c r="F155" s="163">
        <v>1380</v>
      </c>
      <c r="G155" s="163">
        <v>1244</v>
      </c>
      <c r="H155" s="163">
        <v>1791</v>
      </c>
      <c r="I155" s="164">
        <f t="shared" si="133"/>
        <v>0.43971061093247599</v>
      </c>
      <c r="J155" s="165">
        <f t="shared" si="134"/>
        <v>1.0874125874125875</v>
      </c>
      <c r="K155" s="164">
        <f t="shared" si="135"/>
        <v>3.5535643778484565E-3</v>
      </c>
      <c r="L155" s="163">
        <v>6024</v>
      </c>
      <c r="M155" s="163">
        <v>1555</v>
      </c>
      <c r="N155" s="163">
        <v>2352</v>
      </c>
      <c r="O155" s="163">
        <v>2594</v>
      </c>
      <c r="P155" s="163">
        <v>4287</v>
      </c>
      <c r="Q155" s="163">
        <v>5235</v>
      </c>
      <c r="R155" s="164">
        <f t="shared" si="136"/>
        <v>0.22113365990202949</v>
      </c>
      <c r="S155" s="165">
        <f t="shared" si="137"/>
        <v>-0.13097609561752988</v>
      </c>
      <c r="T155" s="164">
        <f t="shared" si="138"/>
        <v>2.2243911393174201E-3</v>
      </c>
      <c r="U155" s="163">
        <v>6882</v>
      </c>
      <c r="V155" s="163">
        <v>3038</v>
      </c>
      <c r="W155" s="163">
        <v>3974</v>
      </c>
      <c r="X155" s="163">
        <v>5531</v>
      </c>
      <c r="Y155" s="163">
        <v>7026</v>
      </c>
      <c r="Z155" s="164">
        <f t="shared" si="139"/>
        <v>0.27029470258542765</v>
      </c>
      <c r="AA155" s="165">
        <f t="shared" si="132"/>
        <v>2.0924149956408122E-2</v>
      </c>
      <c r="AB155" s="164">
        <f t="shared" si="140"/>
        <v>2.4588322331698079E-3</v>
      </c>
    </row>
    <row r="156" spans="1:28" x14ac:dyDescent="0.25">
      <c r="A156" s="56"/>
      <c r="B156" s="162" t="s">
        <v>123</v>
      </c>
      <c r="C156" s="163">
        <v>310</v>
      </c>
      <c r="D156" s="163">
        <v>215</v>
      </c>
      <c r="E156" s="163">
        <v>114</v>
      </c>
      <c r="F156" s="163">
        <v>457</v>
      </c>
      <c r="G156" s="163">
        <v>379</v>
      </c>
      <c r="H156" s="163">
        <v>549</v>
      </c>
      <c r="I156" s="164">
        <f t="shared" si="133"/>
        <v>0.44854881266490776</v>
      </c>
      <c r="J156" s="165">
        <f t="shared" si="134"/>
        <v>0.7709677419354839</v>
      </c>
      <c r="K156" s="164">
        <f t="shared" si="135"/>
        <v>1.0892835530088233E-3</v>
      </c>
      <c r="L156" s="163">
        <v>616</v>
      </c>
      <c r="M156" s="163">
        <v>313</v>
      </c>
      <c r="N156" s="163">
        <v>261</v>
      </c>
      <c r="O156" s="163">
        <v>526</v>
      </c>
      <c r="P156" s="163">
        <v>511</v>
      </c>
      <c r="Q156" s="163">
        <v>666</v>
      </c>
      <c r="R156" s="164">
        <f t="shared" si="136"/>
        <v>0.30332681017612528</v>
      </c>
      <c r="S156" s="165">
        <f t="shared" si="137"/>
        <v>8.1168831168831224E-2</v>
      </c>
      <c r="T156" s="164">
        <f t="shared" si="138"/>
        <v>2.829884429389497E-4</v>
      </c>
      <c r="U156" s="163">
        <v>926</v>
      </c>
      <c r="V156" s="163">
        <v>375</v>
      </c>
      <c r="W156" s="163">
        <v>983</v>
      </c>
      <c r="X156" s="163">
        <v>890</v>
      </c>
      <c r="Y156" s="163">
        <v>1215</v>
      </c>
      <c r="Z156" s="164">
        <f t="shared" si="139"/>
        <v>0.36516853932584259</v>
      </c>
      <c r="AA156" s="165">
        <f t="shared" si="132"/>
        <v>0.3120950323974081</v>
      </c>
      <c r="AB156" s="164">
        <f t="shared" si="140"/>
        <v>4.2520369531757991E-4</v>
      </c>
    </row>
    <row r="157" spans="1:28" x14ac:dyDescent="0.25">
      <c r="A157" s="56"/>
      <c r="B157" s="162" t="s">
        <v>119</v>
      </c>
      <c r="C157" s="163">
        <v>256</v>
      </c>
      <c r="D157" s="163">
        <v>125</v>
      </c>
      <c r="E157" s="163">
        <v>152</v>
      </c>
      <c r="F157" s="163">
        <v>320</v>
      </c>
      <c r="G157" s="163">
        <v>310</v>
      </c>
      <c r="H157" s="163">
        <v>450</v>
      </c>
      <c r="I157" s="164">
        <f t="shared" si="133"/>
        <v>0.45161290322580649</v>
      </c>
      <c r="J157" s="165">
        <f t="shared" si="134"/>
        <v>0.7578125</v>
      </c>
      <c r="K157" s="164">
        <f t="shared" si="135"/>
        <v>8.9285537131870768E-4</v>
      </c>
      <c r="L157" s="163">
        <v>1772</v>
      </c>
      <c r="M157" s="163">
        <v>686</v>
      </c>
      <c r="N157" s="163">
        <v>800</v>
      </c>
      <c r="O157" s="163">
        <v>1749</v>
      </c>
      <c r="P157" s="163">
        <v>1493</v>
      </c>
      <c r="Q157" s="163">
        <v>1780</v>
      </c>
      <c r="R157" s="164">
        <f t="shared" si="136"/>
        <v>0.19223040857334217</v>
      </c>
      <c r="S157" s="165">
        <f t="shared" si="137"/>
        <v>4.5146726862301811E-3</v>
      </c>
      <c r="T157" s="164">
        <f t="shared" si="138"/>
        <v>7.5633547812512078E-4</v>
      </c>
      <c r="U157" s="163">
        <v>2028</v>
      </c>
      <c r="V157" s="163">
        <v>952</v>
      </c>
      <c r="W157" s="163">
        <v>2069</v>
      </c>
      <c r="X157" s="163">
        <v>1803</v>
      </c>
      <c r="Y157" s="163">
        <v>2230</v>
      </c>
      <c r="Z157" s="164">
        <f t="shared" si="139"/>
        <v>0.23682750970604549</v>
      </c>
      <c r="AA157" s="165">
        <f t="shared" si="132"/>
        <v>9.9605522682445713E-2</v>
      </c>
      <c r="AB157" s="164">
        <f t="shared" si="140"/>
        <v>7.8041501280510552E-4</v>
      </c>
    </row>
    <row r="158" spans="1:28" x14ac:dyDescent="0.25">
      <c r="A158" s="56"/>
      <c r="B158" s="162" t="s">
        <v>128</v>
      </c>
      <c r="C158" s="163">
        <v>119</v>
      </c>
      <c r="D158" s="163">
        <v>44</v>
      </c>
      <c r="E158" s="163">
        <v>21</v>
      </c>
      <c r="F158" s="163">
        <v>78</v>
      </c>
      <c r="G158" s="163">
        <v>72</v>
      </c>
      <c r="H158" s="163">
        <v>71</v>
      </c>
      <c r="I158" s="164">
        <f t="shared" si="133"/>
        <v>-1.388888888888884E-2</v>
      </c>
      <c r="J158" s="165">
        <f t="shared" si="134"/>
        <v>-0.40336134453781514</v>
      </c>
      <c r="K158" s="164">
        <f t="shared" si="135"/>
        <v>1.4087273636361833E-4</v>
      </c>
      <c r="L158" s="163">
        <v>189</v>
      </c>
      <c r="M158" s="163">
        <v>170</v>
      </c>
      <c r="N158" s="163">
        <v>16</v>
      </c>
      <c r="O158" s="163">
        <v>189</v>
      </c>
      <c r="P158" s="163">
        <v>183</v>
      </c>
      <c r="Q158" s="163">
        <v>201</v>
      </c>
      <c r="R158" s="164">
        <f t="shared" si="136"/>
        <v>9.8360655737705027E-2</v>
      </c>
      <c r="S158" s="165">
        <f t="shared" si="137"/>
        <v>6.3492063492063489E-2</v>
      </c>
      <c r="T158" s="164">
        <f t="shared" si="138"/>
        <v>8.5406421968061392E-5</v>
      </c>
      <c r="U158" s="163">
        <v>308</v>
      </c>
      <c r="V158" s="163">
        <v>37</v>
      </c>
      <c r="W158" s="163">
        <v>267</v>
      </c>
      <c r="X158" s="163">
        <v>255</v>
      </c>
      <c r="Y158" s="163">
        <v>272</v>
      </c>
      <c r="Z158" s="164">
        <f t="shared" si="139"/>
        <v>6.6666666666666652E-2</v>
      </c>
      <c r="AA158" s="165">
        <f t="shared" si="132"/>
        <v>-0.11688311688311692</v>
      </c>
      <c r="AB158" s="164">
        <f t="shared" si="140"/>
        <v>9.5189633848873859E-5</v>
      </c>
    </row>
    <row r="159" spans="1:28" x14ac:dyDescent="0.25">
      <c r="A159" s="56"/>
      <c r="B159" s="162" t="s">
        <v>131</v>
      </c>
      <c r="C159" s="163">
        <v>111</v>
      </c>
      <c r="D159" s="163">
        <v>56</v>
      </c>
      <c r="E159" s="163">
        <v>28</v>
      </c>
      <c r="F159" s="163">
        <v>60</v>
      </c>
      <c r="G159" s="163">
        <v>49</v>
      </c>
      <c r="H159" s="163">
        <v>50</v>
      </c>
      <c r="I159" s="164">
        <f t="shared" si="133"/>
        <v>2.0408163265306145E-2</v>
      </c>
      <c r="J159" s="165">
        <f t="shared" si="134"/>
        <v>-0.54954954954954949</v>
      </c>
      <c r="K159" s="164">
        <f t="shared" si="135"/>
        <v>9.9206152368745305E-5</v>
      </c>
      <c r="L159" s="163">
        <v>455</v>
      </c>
      <c r="M159" s="163">
        <v>221</v>
      </c>
      <c r="N159" s="163">
        <v>41</v>
      </c>
      <c r="O159" s="163">
        <v>338</v>
      </c>
      <c r="P159" s="163">
        <v>468</v>
      </c>
      <c r="Q159" s="163">
        <v>339</v>
      </c>
      <c r="R159" s="164">
        <f t="shared" si="136"/>
        <v>-0.27564102564102566</v>
      </c>
      <c r="S159" s="165">
        <f t="shared" si="137"/>
        <v>-0.25494505494505493</v>
      </c>
      <c r="T159" s="164">
        <f t="shared" si="138"/>
        <v>1.4404366690135727E-4</v>
      </c>
      <c r="U159" s="163">
        <v>566</v>
      </c>
      <c r="V159" s="163">
        <v>69</v>
      </c>
      <c r="W159" s="163">
        <v>398</v>
      </c>
      <c r="X159" s="163">
        <v>517</v>
      </c>
      <c r="Y159" s="163">
        <v>389</v>
      </c>
      <c r="Z159" s="164">
        <f t="shared" si="139"/>
        <v>-0.24758220502901351</v>
      </c>
      <c r="AA159" s="165">
        <f t="shared" si="132"/>
        <v>-0.3127208480565371</v>
      </c>
      <c r="AB159" s="164">
        <f t="shared" si="140"/>
        <v>1.3613517487945563E-4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2868</v>
      </c>
      <c r="D160" s="169">
        <f t="shared" si="141"/>
        <v>903</v>
      </c>
      <c r="E160" s="169">
        <f t="shared" si="141"/>
        <v>1279</v>
      </c>
      <c r="F160" s="169">
        <f t="shared" si="141"/>
        <v>3001</v>
      </c>
      <c r="G160" s="169">
        <f t="shared" si="141"/>
        <v>2742</v>
      </c>
      <c r="H160" s="169">
        <f t="shared" si="141"/>
        <v>4678</v>
      </c>
      <c r="I160" s="170">
        <f t="shared" si="133"/>
        <v>0.70605397520058344</v>
      </c>
      <c r="J160" s="171">
        <f t="shared" si="134"/>
        <v>0.63110181311018132</v>
      </c>
      <c r="K160" s="170">
        <f t="shared" si="135"/>
        <v>9.2817276156198104E-3</v>
      </c>
      <c r="L160" s="169">
        <f t="shared" ref="L160:Q160" si="142">L152-SUM(L153:L159)</f>
        <v>6437</v>
      </c>
      <c r="M160" s="169">
        <f t="shared" si="142"/>
        <v>2438</v>
      </c>
      <c r="N160" s="169">
        <f t="shared" si="142"/>
        <v>3096</v>
      </c>
      <c r="O160" s="169">
        <f t="shared" si="142"/>
        <v>3218</v>
      </c>
      <c r="P160" s="169">
        <f t="shared" si="142"/>
        <v>4587</v>
      </c>
      <c r="Q160" s="169">
        <f t="shared" si="142"/>
        <v>5535</v>
      </c>
      <c r="R160" s="170">
        <f t="shared" si="136"/>
        <v>0.20667102681491167</v>
      </c>
      <c r="S160" s="171">
        <f t="shared" si="137"/>
        <v>-0.14012738853503182</v>
      </c>
      <c r="T160" s="170">
        <f t="shared" si="138"/>
        <v>2.3518634109115414E-3</v>
      </c>
      <c r="U160" s="169">
        <f>U152-SUM(U153:U159)</f>
        <v>9305</v>
      </c>
      <c r="V160" s="169">
        <f>V152-SUM(V153:V159)</f>
        <v>4375</v>
      </c>
      <c r="W160" s="169">
        <f>W152-SUM(W153:W159)</f>
        <v>6219</v>
      </c>
      <c r="X160" s="169">
        <f>X152-SUM(X153:X159)</f>
        <v>7329</v>
      </c>
      <c r="Y160" s="169">
        <f>Y152-SUM(Y153:Y159)</f>
        <v>10213</v>
      </c>
      <c r="Z160" s="170">
        <f t="shared" si="139"/>
        <v>0.393505253104107</v>
      </c>
      <c r="AA160" s="171">
        <f t="shared" si="132"/>
        <v>9.758194519075758E-2</v>
      </c>
      <c r="AB160" s="170">
        <f t="shared" si="140"/>
        <v>3.5741607738917231E-3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9763C-2176-4D44-8092-2BEA6CC702F8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4CDED-F63E-421F-B700-DFEF3AE97B46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agosto 2024</v>
      </c>
    </row>
    <row r="7" spans="2:14" x14ac:dyDescent="0.25">
      <c r="B7" s="271" t="s">
        <v>45</v>
      </c>
      <c r="C7" s="274" t="s">
        <v>8</v>
      </c>
      <c r="D7" s="15" t="s">
        <v>30</v>
      </c>
      <c r="E7" s="16">
        <v>119564</v>
      </c>
      <c r="F7" s="16">
        <v>53067</v>
      </c>
      <c r="G7" s="16">
        <v>117894</v>
      </c>
      <c r="H7" s="16">
        <v>116797</v>
      </c>
      <c r="I7" s="16">
        <v>126181</v>
      </c>
      <c r="J7" s="17">
        <f>I7/H7-1</f>
        <v>8.0344529397159192E-2</v>
      </c>
      <c r="K7" s="16">
        <f>I7-H7</f>
        <v>9384</v>
      </c>
      <c r="L7" s="17">
        <f>I7/E7-1</f>
        <v>5.5342745307952246E-2</v>
      </c>
      <c r="M7" s="16">
        <f>I7-E7</f>
        <v>6617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64060</v>
      </c>
      <c r="F8" s="20">
        <v>28251</v>
      </c>
      <c r="G8" s="20">
        <v>71571</v>
      </c>
      <c r="H8" s="20">
        <v>69694</v>
      </c>
      <c r="I8" s="20">
        <v>78502</v>
      </c>
      <c r="J8" s="21">
        <f t="shared" ref="J8:J20" si="0">I8/H8-1</f>
        <v>0.12638103710505932</v>
      </c>
      <c r="K8" s="20">
        <f t="shared" ref="K8:K17" si="1">I8-H8</f>
        <v>8808</v>
      </c>
      <c r="L8" s="21">
        <f t="shared" ref="L8:L20" si="2">I8/E8-1</f>
        <v>0.22544489541055257</v>
      </c>
      <c r="M8" s="20">
        <f t="shared" ref="M8:M17" si="3">I8-E8</f>
        <v>14442</v>
      </c>
      <c r="N8" s="22">
        <f>I8/$I$7</f>
        <v>0.62213803979996984</v>
      </c>
    </row>
    <row r="9" spans="2:14" x14ac:dyDescent="0.25">
      <c r="B9" s="272"/>
      <c r="C9" s="276"/>
      <c r="D9" s="23" t="s">
        <v>32</v>
      </c>
      <c r="E9" s="24">
        <v>55504</v>
      </c>
      <c r="F9" s="24">
        <v>24816</v>
      </c>
      <c r="G9" s="24">
        <v>46323</v>
      </c>
      <c r="H9" s="24">
        <v>47103</v>
      </c>
      <c r="I9" s="24">
        <v>47679</v>
      </c>
      <c r="J9" s="25">
        <f>IFERROR(I9/H9-1,"-")</f>
        <v>1.2228520476402771E-2</v>
      </c>
      <c r="K9" s="24">
        <f>IFERROR(I9-H9,"-")</f>
        <v>576</v>
      </c>
      <c r="L9" s="25">
        <f>IFERROR(I9/E9-1,"-")</f>
        <v>-0.14098083021043528</v>
      </c>
      <c r="M9" s="24">
        <f>IFERROR(I9-E9,"-")</f>
        <v>-7825</v>
      </c>
      <c r="N9" s="25">
        <f>IFERROR(I9/$I$7,"-")</f>
        <v>0.3778619602000301</v>
      </c>
    </row>
    <row r="10" spans="2:14" x14ac:dyDescent="0.25">
      <c r="B10" s="272"/>
      <c r="C10" s="277" t="s">
        <v>33</v>
      </c>
      <c r="D10" s="26" t="s">
        <v>30</v>
      </c>
      <c r="E10" s="27">
        <v>146945</v>
      </c>
      <c r="F10" s="27">
        <v>60982</v>
      </c>
      <c r="G10" s="27">
        <v>142344</v>
      </c>
      <c r="H10" s="27">
        <v>143539</v>
      </c>
      <c r="I10" s="27">
        <v>152016</v>
      </c>
      <c r="J10" s="28">
        <f t="shared" si="0"/>
        <v>5.9057120364500282E-2</v>
      </c>
      <c r="K10" s="27">
        <f t="shared" si="1"/>
        <v>8477</v>
      </c>
      <c r="L10" s="28">
        <f t="shared" si="2"/>
        <v>3.4509510361019347E-2</v>
      </c>
      <c r="M10" s="27">
        <f t="shared" si="3"/>
        <v>5071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77727</v>
      </c>
      <c r="F11" s="29">
        <v>31968</v>
      </c>
      <c r="G11" s="29">
        <v>85682</v>
      </c>
      <c r="H11" s="29">
        <v>85977</v>
      </c>
      <c r="I11" s="29">
        <v>93609</v>
      </c>
      <c r="J11" s="30">
        <f t="shared" si="0"/>
        <v>8.8767926305872491E-2</v>
      </c>
      <c r="K11" s="29">
        <f t="shared" si="1"/>
        <v>7632</v>
      </c>
      <c r="L11" s="30">
        <f t="shared" si="2"/>
        <v>0.20433054151067198</v>
      </c>
      <c r="M11" s="29">
        <f t="shared" si="3"/>
        <v>15882</v>
      </c>
      <c r="N11" s="31">
        <f>I11/$I$10</f>
        <v>0.61578386485633096</v>
      </c>
    </row>
    <row r="12" spans="2:14" x14ac:dyDescent="0.25">
      <c r="B12" s="272"/>
      <c r="C12" s="279"/>
      <c r="D12" s="32" t="s">
        <v>32</v>
      </c>
      <c r="E12" s="33">
        <v>69218</v>
      </c>
      <c r="F12" s="33">
        <v>29014</v>
      </c>
      <c r="G12" s="33">
        <v>56662</v>
      </c>
      <c r="H12" s="33">
        <v>57562</v>
      </c>
      <c r="I12" s="33">
        <v>58407</v>
      </c>
      <c r="J12" s="34">
        <f>IFERROR(I12/H12-1,"-")</f>
        <v>1.4679823494666566E-2</v>
      </c>
      <c r="K12" s="33">
        <f>IFERROR(I12-H12,"-")</f>
        <v>845</v>
      </c>
      <c r="L12" s="34">
        <f>IFERROR(I12/E12-1,"-")</f>
        <v>-0.15618769684186196</v>
      </c>
      <c r="M12" s="33">
        <f>IFERROR(I12-E12,"-")</f>
        <v>-10811</v>
      </c>
      <c r="N12" s="34">
        <f>IFERROR(I12/$I$10,"-")</f>
        <v>0.38421613514366909</v>
      </c>
    </row>
    <row r="13" spans="2:14" x14ac:dyDescent="0.25">
      <c r="B13" s="272"/>
      <c r="C13" s="274" t="s">
        <v>21</v>
      </c>
      <c r="D13" s="15" t="s">
        <v>30</v>
      </c>
      <c r="E13" s="16">
        <v>967054</v>
      </c>
      <c r="F13" s="16">
        <v>386772</v>
      </c>
      <c r="G13" s="16">
        <v>895466</v>
      </c>
      <c r="H13" s="16">
        <v>947197</v>
      </c>
      <c r="I13" s="16">
        <v>936279</v>
      </c>
      <c r="J13" s="17">
        <f t="shared" si="0"/>
        <v>-1.1526641237250557E-2</v>
      </c>
      <c r="K13" s="16">
        <f t="shared" si="1"/>
        <v>-10918</v>
      </c>
      <c r="L13" s="17">
        <f t="shared" si="2"/>
        <v>-3.1823455567114189E-2</v>
      </c>
      <c r="M13" s="16">
        <f t="shared" si="3"/>
        <v>-30775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487856</v>
      </c>
      <c r="F14" s="20">
        <v>197818</v>
      </c>
      <c r="G14" s="20">
        <v>530698</v>
      </c>
      <c r="H14" s="20">
        <v>569851</v>
      </c>
      <c r="I14" s="20">
        <v>553021</v>
      </c>
      <c r="J14" s="21">
        <f t="shared" si="0"/>
        <v>-2.9534036090135829E-2</v>
      </c>
      <c r="K14" s="20">
        <f t="shared" si="1"/>
        <v>-16830</v>
      </c>
      <c r="L14" s="21">
        <f t="shared" si="2"/>
        <v>0.13357425141845125</v>
      </c>
      <c r="M14" s="20">
        <f t="shared" si="3"/>
        <v>65165</v>
      </c>
      <c r="N14" s="22">
        <f>I14/$I$13</f>
        <v>0.59065834008879836</v>
      </c>
    </row>
    <row r="15" spans="2:14" x14ac:dyDescent="0.25">
      <c r="B15" s="272"/>
      <c r="C15" s="276"/>
      <c r="D15" s="23" t="s">
        <v>32</v>
      </c>
      <c r="E15" s="24">
        <v>479198</v>
      </c>
      <c r="F15" s="24">
        <v>188954</v>
      </c>
      <c r="G15" s="24">
        <v>364768</v>
      </c>
      <c r="H15" s="24">
        <v>377346</v>
      </c>
      <c r="I15" s="24">
        <v>383258</v>
      </c>
      <c r="J15" s="25">
        <f>IFERROR(I15/H15-1,"-")</f>
        <v>1.5667318588245216E-2</v>
      </c>
      <c r="K15" s="24">
        <f>IFERROR(I15-H15,"-")</f>
        <v>5912</v>
      </c>
      <c r="L15" s="25">
        <f>IFERROR(I15/E15-1,"-")</f>
        <v>-0.20020951673421006</v>
      </c>
      <c r="M15" s="24">
        <f>IFERROR(I15-E15,"-")</f>
        <v>-95940</v>
      </c>
      <c r="N15" s="25">
        <f>IFERROR(I15/$I$13,"-")</f>
        <v>0.40934165991120169</v>
      </c>
    </row>
    <row r="16" spans="2:14" x14ac:dyDescent="0.25">
      <c r="B16" s="272"/>
      <c r="C16" s="277" t="s">
        <v>22</v>
      </c>
      <c r="D16" s="26" t="s">
        <v>30</v>
      </c>
      <c r="E16" s="35">
        <v>8.0881703522799508</v>
      </c>
      <c r="F16" s="35">
        <v>7.2883713042003508</v>
      </c>
      <c r="G16" s="35">
        <v>7.5955180077018341</v>
      </c>
      <c r="H16" s="35">
        <v>8.1097716550938816</v>
      </c>
      <c r="I16" s="35">
        <v>7.4201266434724724</v>
      </c>
      <c r="J16" s="36">
        <f t="shared" si="0"/>
        <v>-8.5038770627805738E-2</v>
      </c>
      <c r="K16" s="37">
        <f t="shared" si="1"/>
        <v>-0.68964501162140923</v>
      </c>
      <c r="L16" s="36">
        <f t="shared" si="2"/>
        <v>-8.2595158077891528E-2</v>
      </c>
      <c r="M16" s="37">
        <f t="shared" si="3"/>
        <v>-0.66804370880747843</v>
      </c>
      <c r="N16" s="38"/>
    </row>
    <row r="17" spans="2:14" x14ac:dyDescent="0.25">
      <c r="B17" s="272"/>
      <c r="C17" s="278"/>
      <c r="D17" s="4" t="s">
        <v>31</v>
      </c>
      <c r="E17" s="39">
        <f>E14/E8</f>
        <v>7.6156103652825475</v>
      </c>
      <c r="F17" s="39">
        <f t="shared" ref="F17:I17" si="4">F14/F8</f>
        <v>7.0021592156029877</v>
      </c>
      <c r="G17" s="39">
        <f t="shared" si="4"/>
        <v>7.4149865168853308</v>
      </c>
      <c r="H17" s="39">
        <f t="shared" si="4"/>
        <v>8.1764714322610264</v>
      </c>
      <c r="I17" s="39">
        <f t="shared" si="4"/>
        <v>7.0446740210440497</v>
      </c>
      <c r="J17" s="40">
        <f t="shared" si="0"/>
        <v>-0.13842125183136644</v>
      </c>
      <c r="K17" s="41">
        <f t="shared" si="1"/>
        <v>-1.1317974112169766</v>
      </c>
      <c r="L17" s="40">
        <f t="shared" si="2"/>
        <v>-7.4969216760515711E-2</v>
      </c>
      <c r="M17" s="41">
        <f t="shared" si="3"/>
        <v>-0.57093634423849782</v>
      </c>
      <c r="N17" s="42"/>
    </row>
    <row r="18" spans="2:14" x14ac:dyDescent="0.25">
      <c r="B18" s="272"/>
      <c r="C18" s="279"/>
      <c r="D18" s="32" t="s">
        <v>32</v>
      </c>
      <c r="E18" s="43">
        <f>IFERROR(E15/E9,"-")</f>
        <v>8.6335759584894785</v>
      </c>
      <c r="F18" s="43">
        <f t="shared" ref="F18:I18" si="5">IFERROR(F15/F9,"-")</f>
        <v>7.6142005157962602</v>
      </c>
      <c r="G18" s="43">
        <f t="shared" si="5"/>
        <v>7.8744468190747581</v>
      </c>
      <c r="H18" s="43">
        <f t="shared" si="5"/>
        <v>8.01108209668174</v>
      </c>
      <c r="I18" s="43">
        <f t="shared" si="5"/>
        <v>8.0382977830910889</v>
      </c>
      <c r="J18" s="34">
        <f>IFERROR(I18/H18-1,"-")</f>
        <v>3.3972547130207698E-3</v>
      </c>
      <c r="K18" s="33">
        <f>IFERROR(I18-H18,"-")</f>
        <v>2.7215686409348905E-2</v>
      </c>
      <c r="L18" s="34">
        <f>IFERROR(I18/E18-1,"-")</f>
        <v>-6.8949202307422408E-2</v>
      </c>
      <c r="M18" s="33">
        <f>IFERROR(I18-E18,"-")</f>
        <v>-0.59527817539838956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0.76029999999999998</v>
      </c>
      <c r="F19" s="18">
        <v>0.45500000000000002</v>
      </c>
      <c r="G19" s="18">
        <v>0.74010000000000009</v>
      </c>
      <c r="H19" s="18">
        <v>0.82290000000000008</v>
      </c>
      <c r="I19" s="18">
        <v>0.79330000000000001</v>
      </c>
      <c r="J19" s="17">
        <f t="shared" si="0"/>
        <v>-3.5970348766557358E-2</v>
      </c>
      <c r="K19" s="44">
        <f>(I19-H19)*100</f>
        <v>-2.9600000000000071</v>
      </c>
      <c r="L19" s="17">
        <f t="shared" si="2"/>
        <v>4.3403919505458521E-2</v>
      </c>
      <c r="M19" s="44">
        <f>(I19-E19)*100</f>
        <v>3.3000000000000029</v>
      </c>
      <c r="N19" s="18"/>
    </row>
    <row r="20" spans="2:14" x14ac:dyDescent="0.25">
      <c r="B20" s="272"/>
      <c r="C20" s="281"/>
      <c r="D20" s="19" t="s">
        <v>31</v>
      </c>
      <c r="E20" s="22">
        <v>0.76659999999999995</v>
      </c>
      <c r="F20" s="22">
        <v>0.48670000000000002</v>
      </c>
      <c r="G20" s="22">
        <v>0.79159999999999997</v>
      </c>
      <c r="H20" s="22">
        <v>0.92049999999999998</v>
      </c>
      <c r="I20" s="22">
        <v>0.81459999999999999</v>
      </c>
      <c r="J20" s="21">
        <f t="shared" si="0"/>
        <v>-0.11504617055947852</v>
      </c>
      <c r="K20" s="45">
        <f>(I20-H20)*100</f>
        <v>-10.59</v>
      </c>
      <c r="L20" s="21">
        <f t="shared" si="2"/>
        <v>6.2614140360031323E-2</v>
      </c>
      <c r="M20" s="45">
        <f>(I20-E20)*100</f>
        <v>4.8000000000000043</v>
      </c>
      <c r="N20" s="22"/>
    </row>
    <row r="21" spans="2:14" x14ac:dyDescent="0.25">
      <c r="B21" s="272"/>
      <c r="C21" s="282"/>
      <c r="D21" s="23" t="s">
        <v>32</v>
      </c>
      <c r="E21" s="25">
        <v>0.75409999999999999</v>
      </c>
      <c r="F21" s="25">
        <v>0.42599999999999999</v>
      </c>
      <c r="G21" s="25">
        <v>0.67610000000000003</v>
      </c>
      <c r="H21" s="25">
        <v>0.70940000000000003</v>
      </c>
      <c r="I21" s="25">
        <v>0.76439999999999997</v>
      </c>
      <c r="J21" s="25">
        <f>IFERROR(I21/H21-1,"-")</f>
        <v>7.7530307301945323E-2</v>
      </c>
      <c r="K21" s="24">
        <f>IFERROR(I21-H21,"-")</f>
        <v>5.4999999999999938E-2</v>
      </c>
      <c r="L21" s="25">
        <f>IFERROR(I21/E21-1,"-")</f>
        <v>1.3658665959421779E-2</v>
      </c>
      <c r="M21" s="24">
        <f>IFERROR(I21-E21,"-")</f>
        <v>1.0299999999999976E-2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41028</v>
      </c>
      <c r="F22" s="27">
        <v>27418</v>
      </c>
      <c r="G22" s="27">
        <v>39030</v>
      </c>
      <c r="H22" s="27">
        <v>37129</v>
      </c>
      <c r="I22" s="27">
        <v>38072</v>
      </c>
      <c r="J22" s="36">
        <f>I22/H22-1</f>
        <v>2.5397936922621156E-2</v>
      </c>
      <c r="K22" s="27">
        <f>I22-H22</f>
        <v>943</v>
      </c>
      <c r="L22" s="36">
        <f>I22/E22-1</f>
        <v>-7.2048357219459902E-2</v>
      </c>
      <c r="M22" s="27">
        <f>I22-E22</f>
        <v>-2956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20529</v>
      </c>
      <c r="F23" s="29">
        <v>13110</v>
      </c>
      <c r="G23" s="29">
        <v>21626</v>
      </c>
      <c r="H23" s="29">
        <v>19969</v>
      </c>
      <c r="I23" s="29">
        <v>21899</v>
      </c>
      <c r="J23" s="40">
        <f>I23/H23-1</f>
        <v>9.6649807201161897E-2</v>
      </c>
      <c r="K23" s="29">
        <f>I23-H23</f>
        <v>1930</v>
      </c>
      <c r="L23" s="40">
        <f>I23/E23-1</f>
        <v>6.6734862876905776E-2</v>
      </c>
      <c r="M23" s="29">
        <f>I23-E23</f>
        <v>1370</v>
      </c>
      <c r="N23" s="42">
        <f>I23/$I$22</f>
        <v>0.5751996217692793</v>
      </c>
    </row>
    <row r="24" spans="2:14" x14ac:dyDescent="0.25">
      <c r="B24" s="273"/>
      <c r="C24" s="285"/>
      <c r="D24" s="32" t="s">
        <v>32</v>
      </c>
      <c r="E24" s="33">
        <v>20499</v>
      </c>
      <c r="F24" s="33">
        <v>14308</v>
      </c>
      <c r="G24" s="33">
        <v>17404</v>
      </c>
      <c r="H24" s="33">
        <v>17160</v>
      </c>
      <c r="I24" s="33">
        <v>16173</v>
      </c>
      <c r="J24" s="34">
        <f>IFERROR(I24/H24-1,"-")</f>
        <v>-5.7517482517482565E-2</v>
      </c>
      <c r="K24" s="33">
        <f>IFERROR(I24-H24,"-")</f>
        <v>-987</v>
      </c>
      <c r="L24" s="34">
        <f>IFERROR(I24/E24-1,"-")</f>
        <v>-0.21103468461876185</v>
      </c>
      <c r="M24" s="33">
        <f>IFERROR(I24-E24,"-")</f>
        <v>-4326</v>
      </c>
      <c r="N24" s="34">
        <f>IFERROR(I24/$I$22,"-")</f>
        <v>0.42480037823072075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agosto 2024</v>
      </c>
    </row>
    <row r="32" spans="2:14" ht="15" customHeight="1" x14ac:dyDescent="0.25">
      <c r="B32" s="271" t="s">
        <v>45</v>
      </c>
      <c r="C32" s="274" t="s">
        <v>8</v>
      </c>
      <c r="D32" s="15" t="s">
        <v>30</v>
      </c>
      <c r="E32" s="49">
        <v>873555</v>
      </c>
      <c r="F32" s="49">
        <v>176500</v>
      </c>
      <c r="G32" s="49">
        <v>810745</v>
      </c>
      <c r="H32" s="49">
        <v>867527</v>
      </c>
      <c r="I32" s="49">
        <v>922227</v>
      </c>
      <c r="J32" s="17">
        <f>I32/H32-1</f>
        <v>6.3052792593198737E-2</v>
      </c>
      <c r="K32" s="16">
        <f>I32-H32</f>
        <v>54700</v>
      </c>
      <c r="L32" s="17">
        <f>I32/E32-1</f>
        <v>5.5717155760083736E-2</v>
      </c>
      <c r="M32" s="16">
        <f>I32-E32</f>
        <v>48672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480320</v>
      </c>
      <c r="F33" s="50">
        <v>70768</v>
      </c>
      <c r="G33" s="50">
        <v>482585</v>
      </c>
      <c r="H33" s="50">
        <v>531101</v>
      </c>
      <c r="I33" s="50">
        <v>567656</v>
      </c>
      <c r="J33" s="21">
        <f t="shared" ref="J33:J45" si="6">I33/H33-1</f>
        <v>6.8828716195224571E-2</v>
      </c>
      <c r="K33" s="20">
        <f t="shared" ref="K33:K42" si="7">I33-H33</f>
        <v>36555</v>
      </c>
      <c r="L33" s="21">
        <f t="shared" ref="L33:L45" si="8">I33/E33-1</f>
        <v>0.18182878081279141</v>
      </c>
      <c r="M33" s="20">
        <f t="shared" ref="M33:M42" si="9">I33-E33</f>
        <v>87336</v>
      </c>
      <c r="N33" s="22">
        <f>I33/$I$32</f>
        <v>0.61552741353267693</v>
      </c>
    </row>
    <row r="34" spans="1:14" x14ac:dyDescent="0.25">
      <c r="B34" s="272"/>
      <c r="C34" s="276"/>
      <c r="D34" s="23" t="s">
        <v>32</v>
      </c>
      <c r="E34" s="24">
        <v>393235</v>
      </c>
      <c r="F34" s="24">
        <v>105732</v>
      </c>
      <c r="G34" s="24">
        <v>328160</v>
      </c>
      <c r="H34" s="24">
        <v>336426</v>
      </c>
      <c r="I34" s="24">
        <v>354571</v>
      </c>
      <c r="J34" s="25">
        <f>IFERROR(I34/H34-1,"-")</f>
        <v>5.3934594829174953E-2</v>
      </c>
      <c r="K34" s="24">
        <f>IFERROR(I34-H34,"-")</f>
        <v>18145</v>
      </c>
      <c r="L34" s="25">
        <f>IFERROR(I34/E34-1,"-")</f>
        <v>-9.8322885806197302E-2</v>
      </c>
      <c r="M34" s="24">
        <f>IFERROR(I34-E34,"-")</f>
        <v>-38664</v>
      </c>
      <c r="N34" s="25">
        <f>IFERROR(I34/I32,"-")</f>
        <v>0.38447258646732313</v>
      </c>
    </row>
    <row r="35" spans="1:14" x14ac:dyDescent="0.25">
      <c r="B35" s="272"/>
      <c r="C35" s="277" t="s">
        <v>33</v>
      </c>
      <c r="D35" s="26" t="s">
        <v>30</v>
      </c>
      <c r="E35" s="51">
        <v>1065891</v>
      </c>
      <c r="F35" s="51">
        <v>200588</v>
      </c>
      <c r="G35" s="51">
        <v>966907</v>
      </c>
      <c r="H35" s="51">
        <v>1048846</v>
      </c>
      <c r="I35" s="51">
        <v>1110160</v>
      </c>
      <c r="J35" s="28">
        <f t="shared" si="6"/>
        <v>5.8458534427361153E-2</v>
      </c>
      <c r="K35" s="27">
        <f t="shared" si="7"/>
        <v>61314</v>
      </c>
      <c r="L35" s="28">
        <f t="shared" si="8"/>
        <v>4.1532389334369091E-2</v>
      </c>
      <c r="M35" s="27">
        <f t="shared" si="9"/>
        <v>44269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581369</v>
      </c>
      <c r="F36" s="52">
        <v>79424</v>
      </c>
      <c r="G36" s="52">
        <v>571320</v>
      </c>
      <c r="H36" s="52">
        <v>638061</v>
      </c>
      <c r="I36" s="52">
        <v>674421</v>
      </c>
      <c r="J36" s="30">
        <f t="shared" si="6"/>
        <v>5.6985147188121532E-2</v>
      </c>
      <c r="K36" s="29">
        <f t="shared" si="7"/>
        <v>36360</v>
      </c>
      <c r="L36" s="30">
        <f t="shared" si="8"/>
        <v>0.16005669376936171</v>
      </c>
      <c r="M36" s="29">
        <f t="shared" si="9"/>
        <v>93052</v>
      </c>
      <c r="N36" s="31">
        <f>I36/$I$35</f>
        <v>0.60749891907472797</v>
      </c>
    </row>
    <row r="37" spans="1:14" x14ac:dyDescent="0.25">
      <c r="B37" s="272"/>
      <c r="C37" s="279"/>
      <c r="D37" s="32" t="s">
        <v>32</v>
      </c>
      <c r="E37" s="33">
        <v>484522</v>
      </c>
      <c r="F37" s="33">
        <v>121164</v>
      </c>
      <c r="G37" s="33">
        <v>395587</v>
      </c>
      <c r="H37" s="33">
        <v>410785</v>
      </c>
      <c r="I37" s="33">
        <v>435739</v>
      </c>
      <c r="J37" s="34">
        <f>IFERROR(I37/H37-1,"-")</f>
        <v>6.0747106150419228E-2</v>
      </c>
      <c r="K37" s="33">
        <f>IFERROR(I37-H37,"-")</f>
        <v>24954</v>
      </c>
      <c r="L37" s="34">
        <f>IFERROR(I37/E37-1,"-")</f>
        <v>-0.10068273473650324</v>
      </c>
      <c r="M37" s="33">
        <f>IFERROR(I37-E37,"-")</f>
        <v>-48783</v>
      </c>
      <c r="N37" s="34">
        <f>IFERROR(I37/I35,"-")</f>
        <v>0.39250108092527203</v>
      </c>
    </row>
    <row r="38" spans="1:14" x14ac:dyDescent="0.25">
      <c r="B38" s="272"/>
      <c r="C38" s="274" t="s">
        <v>21</v>
      </c>
      <c r="D38" s="15" t="s">
        <v>30</v>
      </c>
      <c r="E38" s="49">
        <v>6776910</v>
      </c>
      <c r="F38" s="49">
        <v>1076408</v>
      </c>
      <c r="G38" s="49">
        <v>5738436</v>
      </c>
      <c r="H38" s="49">
        <v>6396470</v>
      </c>
      <c r="I38" s="49">
        <v>6684568</v>
      </c>
      <c r="J38" s="17">
        <f t="shared" si="6"/>
        <v>4.5040154960470424E-2</v>
      </c>
      <c r="K38" s="16">
        <f t="shared" si="7"/>
        <v>288098</v>
      </c>
      <c r="L38" s="17">
        <f t="shared" si="8"/>
        <v>-1.3625974079632175E-2</v>
      </c>
      <c r="M38" s="16">
        <f t="shared" si="9"/>
        <v>-92342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3590599</v>
      </c>
      <c r="F39" s="50">
        <v>451969</v>
      </c>
      <c r="G39" s="50">
        <v>3305732</v>
      </c>
      <c r="H39" s="50">
        <v>3802890</v>
      </c>
      <c r="I39" s="50">
        <v>3855594</v>
      </c>
      <c r="J39" s="21">
        <f t="shared" si="6"/>
        <v>1.3858933600498613E-2</v>
      </c>
      <c r="K39" s="20">
        <f t="shared" si="7"/>
        <v>52704</v>
      </c>
      <c r="L39" s="21">
        <f t="shared" si="8"/>
        <v>7.38024491178213E-2</v>
      </c>
      <c r="M39" s="20">
        <f t="shared" si="9"/>
        <v>264995</v>
      </c>
      <c r="N39" s="22">
        <f>I39/$I$38</f>
        <v>0.57679030267924569</v>
      </c>
    </row>
    <row r="40" spans="1:14" x14ac:dyDescent="0.25">
      <c r="B40" s="272"/>
      <c r="C40" s="276"/>
      <c r="D40" s="23" t="s">
        <v>32</v>
      </c>
      <c r="E40" s="24">
        <v>3186311</v>
      </c>
      <c r="F40" s="24">
        <v>624439</v>
      </c>
      <c r="G40" s="24">
        <v>2432704</v>
      </c>
      <c r="H40" s="24">
        <v>2593580</v>
      </c>
      <c r="I40" s="24">
        <v>2828974</v>
      </c>
      <c r="J40" s="25">
        <f>IFERROR(I40/H40-1,"-")</f>
        <v>9.0760261877405046E-2</v>
      </c>
      <c r="K40" s="24">
        <f>IFERROR(I40-H40,"-")</f>
        <v>235394</v>
      </c>
      <c r="L40" s="25">
        <f>IFERROR(I40/E40-1,"-")</f>
        <v>-0.11214755872857363</v>
      </c>
      <c r="M40" s="24">
        <f>IFERROR(I40-E40,"-")</f>
        <v>-357337</v>
      </c>
      <c r="N40" s="25">
        <f>IFERROR(I40/I38,"-")</f>
        <v>0.42320969732075431</v>
      </c>
    </row>
    <row r="41" spans="1:14" x14ac:dyDescent="0.25">
      <c r="B41" s="272"/>
      <c r="C41" s="277" t="s">
        <v>22</v>
      </c>
      <c r="D41" s="26" t="s">
        <v>30</v>
      </c>
      <c r="E41" s="53">
        <v>7.7578515376822299</v>
      </c>
      <c r="F41" s="53">
        <v>6.0986288951841363</v>
      </c>
      <c r="G41" s="53">
        <v>7.0779788959537218</v>
      </c>
      <c r="H41" s="53">
        <v>7.3732229659710882</v>
      </c>
      <c r="I41" s="53">
        <v>7.2482891956101918</v>
      </c>
      <c r="J41" s="36">
        <f t="shared" si="6"/>
        <v>-1.6944255034398226E-2</v>
      </c>
      <c r="K41" s="37">
        <f t="shared" si="7"/>
        <v>-0.12493377036089637</v>
      </c>
      <c r="L41" s="36">
        <f t="shared" si="8"/>
        <v>-6.5683435626080255E-2</v>
      </c>
      <c r="M41" s="37">
        <f t="shared" si="9"/>
        <v>-0.5095623420720381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7.4754309626915392</v>
      </c>
      <c r="F42" s="54">
        <f t="shared" si="10"/>
        <v>6.3866295500791317</v>
      </c>
      <c r="G42" s="54">
        <f t="shared" si="10"/>
        <v>6.8500512863018947</v>
      </c>
      <c r="H42" s="54">
        <f t="shared" si="10"/>
        <v>7.1603894551130578</v>
      </c>
      <c r="I42" s="54">
        <f t="shared" si="10"/>
        <v>6.7921311498513184</v>
      </c>
      <c r="J42" s="40">
        <f t="shared" si="6"/>
        <v>-5.1429926761703659E-2</v>
      </c>
      <c r="K42" s="41">
        <f t="shared" si="7"/>
        <v>-0.36825830526173942</v>
      </c>
      <c r="L42" s="40">
        <f t="shared" si="8"/>
        <v>-9.1406076285158733E-2</v>
      </c>
      <c r="M42" s="41">
        <f t="shared" si="9"/>
        <v>-0.68329981284022079</v>
      </c>
      <c r="N42" s="42"/>
    </row>
    <row r="43" spans="1:14" x14ac:dyDescent="0.25">
      <c r="B43" s="272"/>
      <c r="C43" s="279"/>
      <c r="D43" s="32" t="s">
        <v>32</v>
      </c>
      <c r="E43" s="43">
        <f>IFERROR(E40/E34,"-")</f>
        <v>8.1028163820616168</v>
      </c>
      <c r="F43" s="43">
        <f t="shared" ref="F43:I43" si="11">IFERROR(F40/F34,"-")</f>
        <v>5.9058657738433018</v>
      </c>
      <c r="G43" s="43">
        <f t="shared" si="11"/>
        <v>7.4131643100926379</v>
      </c>
      <c r="H43" s="43">
        <f t="shared" si="11"/>
        <v>7.709213913312289</v>
      </c>
      <c r="I43" s="43">
        <f t="shared" si="11"/>
        <v>7.9785825687944021</v>
      </c>
      <c r="J43" s="34">
        <f>IFERROR(I43/H43-1,"-")</f>
        <v>3.4941131289270233E-2</v>
      </c>
      <c r="K43" s="33">
        <f>IFERROR(I43-H43,"-")</f>
        <v>0.26936865548211308</v>
      </c>
      <c r="L43" s="34">
        <f>IFERROR(I43/E43-1,"-")</f>
        <v>-1.5332176790066376E-2</v>
      </c>
      <c r="M43" s="33">
        <f>IFERROR(I43-E43,"-")</f>
        <v>-0.12423381326721472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0.67838376550132995</v>
      </c>
      <c r="F44" s="57">
        <v>0.23968642372655286</v>
      </c>
      <c r="G44" s="57">
        <v>0.62439112074042935</v>
      </c>
      <c r="H44" s="57">
        <v>0.70465983217417083</v>
      </c>
      <c r="I44" s="57">
        <v>0.72684632801448956</v>
      </c>
      <c r="J44" s="57">
        <f t="shared" si="6"/>
        <v>3.1485398808477782E-2</v>
      </c>
      <c r="K44" s="44">
        <f>(I44-H44)*100</f>
        <v>2.2186495840318732</v>
      </c>
      <c r="L44" s="17">
        <f t="shared" si="8"/>
        <v>7.1438269866828996E-2</v>
      </c>
      <c r="M44" s="44">
        <f>(I44-E44)*100</f>
        <v>4.8462562513159613</v>
      </c>
      <c r="N44" s="18"/>
    </row>
    <row r="45" spans="1:14" x14ac:dyDescent="0.25">
      <c r="B45" s="272"/>
      <c r="C45" s="281"/>
      <c r="D45" s="19" t="s">
        <v>31</v>
      </c>
      <c r="E45" s="58">
        <v>0.72122641064119586</v>
      </c>
      <c r="F45" s="58">
        <v>0.29977859964607778</v>
      </c>
      <c r="G45" s="58">
        <v>0.65418741594415253</v>
      </c>
      <c r="H45" s="58">
        <v>0.77901175516240806</v>
      </c>
      <c r="I45" s="58">
        <v>0.74823740098298008</v>
      </c>
      <c r="J45" s="58">
        <f t="shared" si="6"/>
        <v>-3.9504351475430743E-2</v>
      </c>
      <c r="K45" s="45">
        <f>(I45-H45)*100</f>
        <v>-3.0774354179427976</v>
      </c>
      <c r="L45" s="21">
        <f t="shared" si="8"/>
        <v>3.7451471470339559E-2</v>
      </c>
      <c r="M45" s="45">
        <f>(I45-E45)*100</f>
        <v>2.7010990341784225</v>
      </c>
      <c r="N45" s="22"/>
    </row>
    <row r="46" spans="1:14" x14ac:dyDescent="0.25">
      <c r="B46" s="272"/>
      <c r="C46" s="282"/>
      <c r="D46" s="23" t="s">
        <v>32</v>
      </c>
      <c r="E46" s="59">
        <v>0.63582206302724331</v>
      </c>
      <c r="F46" s="59">
        <v>0.20931676289921142</v>
      </c>
      <c r="G46" s="59">
        <v>0.58799839410740873</v>
      </c>
      <c r="H46" s="59">
        <v>0.61815162277969216</v>
      </c>
      <c r="I46" s="59">
        <v>0.69958808251011251</v>
      </c>
      <c r="J46" s="25">
        <f>IFERROR(I46/H46-1,"-")</f>
        <v>0.13174188456259084</v>
      </c>
      <c r="K46" s="24">
        <f>IFERROR(I46-H46,"-")</f>
        <v>8.1436459730420352E-2</v>
      </c>
      <c r="L46" s="25">
        <f>IFERROR(I46/E46-1,"-")</f>
        <v>0.10028909531586505</v>
      </c>
      <c r="M46" s="24">
        <f>IFERROR(I46-E46,"-")</f>
        <v>6.3766019482869196E-2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41115.625</v>
      </c>
      <c r="F47" s="51">
        <v>18415.625</v>
      </c>
      <c r="G47" s="51">
        <v>37798.75</v>
      </c>
      <c r="H47" s="51">
        <v>37351.875</v>
      </c>
      <c r="I47" s="51">
        <v>37691.5</v>
      </c>
      <c r="J47" s="36">
        <f>I47/H47-1</f>
        <v>9.0925823670164885E-3</v>
      </c>
      <c r="K47" s="27">
        <f>I47-H47</f>
        <v>339.625</v>
      </c>
      <c r="L47" s="36">
        <f>I47/E47-1</f>
        <v>-8.3280383066048458E-2</v>
      </c>
      <c r="M47" s="27">
        <f>I47-E47</f>
        <v>-3424.125</v>
      </c>
      <c r="N47" s="38">
        <f>I47/$I$22</f>
        <v>0.99000577852490024</v>
      </c>
    </row>
    <row r="48" spans="1:14" x14ac:dyDescent="0.25">
      <c r="B48" s="272"/>
      <c r="C48" s="278"/>
      <c r="D48" s="4" t="s">
        <v>31</v>
      </c>
      <c r="E48" s="52">
        <v>20487.875</v>
      </c>
      <c r="F48" s="52">
        <v>6158.25</v>
      </c>
      <c r="G48" s="52">
        <v>20780.75</v>
      </c>
      <c r="H48" s="52">
        <v>20083.875</v>
      </c>
      <c r="I48" s="52">
        <v>21113.75</v>
      </c>
      <c r="J48" s="40">
        <f>I48/H48-1</f>
        <v>5.1278699952076012E-2</v>
      </c>
      <c r="K48" s="29">
        <f>I48-H48</f>
        <v>1029.875</v>
      </c>
      <c r="L48" s="40">
        <f>I48/E48-1</f>
        <v>3.0548556158215501E-2</v>
      </c>
      <c r="M48" s="29">
        <f>I48-E48</f>
        <v>625.875</v>
      </c>
      <c r="N48" s="42">
        <f>I48/$I$22</f>
        <v>0.55457422777894516</v>
      </c>
    </row>
    <row r="49" spans="2:14" x14ac:dyDescent="0.25">
      <c r="B49" s="273"/>
      <c r="C49" s="279"/>
      <c r="D49" s="32" t="s">
        <v>32</v>
      </c>
      <c r="E49" s="33">
        <v>20627.75</v>
      </c>
      <c r="F49" s="33">
        <v>12257.375</v>
      </c>
      <c r="G49" s="33">
        <v>17018</v>
      </c>
      <c r="H49" s="33">
        <v>17268</v>
      </c>
      <c r="I49" s="33">
        <v>16577.75</v>
      </c>
      <c r="J49" s="34">
        <f>IFERROR(I49/H49-1,"-")</f>
        <v>-3.9972782024554121E-2</v>
      </c>
      <c r="K49" s="33">
        <f>IFERROR(I49-H49,"-")</f>
        <v>-690.25</v>
      </c>
      <c r="L49" s="34">
        <f>IFERROR(I49/E49-1,"-")</f>
        <v>-0.19633745803589819</v>
      </c>
      <c r="M49" s="33">
        <f>IFERROR(I49-E49,"-")</f>
        <v>-4050</v>
      </c>
      <c r="N49" s="34">
        <f>IFERROR(I49/I47,"-")</f>
        <v>0.43982728201318599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223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45</v>
      </c>
      <c r="C57" s="274" t="s">
        <v>8</v>
      </c>
      <c r="D57" s="15" t="s">
        <v>30</v>
      </c>
      <c r="E57" s="49">
        <v>1299411</v>
      </c>
      <c r="F57" s="49">
        <v>375345</v>
      </c>
      <c r="G57" s="49">
        <v>492258</v>
      </c>
      <c r="H57" s="49">
        <v>1243535</v>
      </c>
      <c r="I57" s="49">
        <v>1319978</v>
      </c>
      <c r="J57" s="17">
        <f t="shared" ref="J57:J73" si="12">I57/H57-1</f>
        <v>6.1472334916186533E-2</v>
      </c>
      <c r="K57" s="16">
        <f t="shared" ref="K57:K73" si="13">I57-H57</f>
        <v>76443</v>
      </c>
      <c r="L57" s="17">
        <f t="shared" ref="L57:L73" si="14">I57/E57-1</f>
        <v>1.5827940505352078E-2</v>
      </c>
      <c r="M57" s="16">
        <f t="shared" ref="M57:M73" si="15">I57-E57</f>
        <v>20567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729995</v>
      </c>
      <c r="F58" s="50">
        <v>206279</v>
      </c>
      <c r="G58" s="50">
        <v>256749</v>
      </c>
      <c r="H58" s="50">
        <v>752557</v>
      </c>
      <c r="I58" s="50">
        <v>810513</v>
      </c>
      <c r="J58" s="21">
        <f t="shared" si="12"/>
        <v>7.7012106724141827E-2</v>
      </c>
      <c r="K58" s="20">
        <f t="shared" si="13"/>
        <v>57956</v>
      </c>
      <c r="L58" s="21">
        <f t="shared" si="14"/>
        <v>0.11029938561223029</v>
      </c>
      <c r="M58" s="20">
        <f t="shared" si="15"/>
        <v>80518</v>
      </c>
      <c r="N58" s="21">
        <f t="shared" ref="N58" si="16">I58/$I$57</f>
        <v>0.61403523392056536</v>
      </c>
    </row>
    <row r="59" spans="2:14" x14ac:dyDescent="0.25">
      <c r="B59" s="272"/>
      <c r="C59" s="276"/>
      <c r="D59" s="23" t="s">
        <v>32</v>
      </c>
      <c r="E59" s="24">
        <v>569416</v>
      </c>
      <c r="F59" s="24">
        <v>169066</v>
      </c>
      <c r="G59" s="24">
        <v>235509</v>
      </c>
      <c r="H59" s="24">
        <v>490978</v>
      </c>
      <c r="I59" s="24">
        <v>509465</v>
      </c>
      <c r="J59" s="25">
        <f>IFERROR(I59/H59-1,"-")</f>
        <v>3.7653418279434137E-2</v>
      </c>
      <c r="K59" s="24">
        <f>IFERROR(I59-H59,"-")</f>
        <v>18487</v>
      </c>
      <c r="L59" s="25">
        <f>IFERROR(I59/E59-1,"-")</f>
        <v>-0.10528506399539173</v>
      </c>
      <c r="M59" s="24">
        <f>IFERROR(I59-E59,"-")</f>
        <v>-59951</v>
      </c>
      <c r="N59" s="25">
        <f>IFERROR(I59/I57,"-")</f>
        <v>0.38596476607943464</v>
      </c>
    </row>
    <row r="60" spans="2:14" x14ac:dyDescent="0.25">
      <c r="B60" s="272"/>
      <c r="C60" s="277" t="s">
        <v>33</v>
      </c>
      <c r="D60" s="26" t="s">
        <v>30</v>
      </c>
      <c r="E60" s="51">
        <v>1299411</v>
      </c>
      <c r="F60" s="51">
        <v>375345</v>
      </c>
      <c r="G60" s="51">
        <v>492258</v>
      </c>
      <c r="H60" s="51">
        <v>1243535</v>
      </c>
      <c r="I60" s="51">
        <v>1319978</v>
      </c>
      <c r="J60" s="36">
        <f t="shared" si="12"/>
        <v>6.1472334916186533E-2</v>
      </c>
      <c r="K60" s="51">
        <f t="shared" si="13"/>
        <v>76443</v>
      </c>
      <c r="L60" s="36">
        <f t="shared" si="14"/>
        <v>1.5827940505352078E-2</v>
      </c>
      <c r="M60" s="51">
        <f t="shared" si="15"/>
        <v>20567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729995</v>
      </c>
      <c r="F61" s="52">
        <v>206279</v>
      </c>
      <c r="G61" s="52">
        <v>256749</v>
      </c>
      <c r="H61" s="52">
        <v>752557</v>
      </c>
      <c r="I61" s="52">
        <v>810513</v>
      </c>
      <c r="J61" s="40">
        <f t="shared" si="12"/>
        <v>7.7012106724141827E-2</v>
      </c>
      <c r="K61" s="52">
        <f t="shared" si="13"/>
        <v>57956</v>
      </c>
      <c r="L61" s="40">
        <f t="shared" si="14"/>
        <v>0.11029938561223029</v>
      </c>
      <c r="M61" s="52">
        <f t="shared" si="15"/>
        <v>80518</v>
      </c>
      <c r="N61" s="40">
        <f t="shared" ref="N61" si="17">I61/$I$60</f>
        <v>0.61403523392056536</v>
      </c>
    </row>
    <row r="62" spans="2:14" x14ac:dyDescent="0.25">
      <c r="B62" s="272"/>
      <c r="C62" s="279"/>
      <c r="D62" s="32" t="s">
        <v>32</v>
      </c>
      <c r="E62" s="33">
        <v>569416</v>
      </c>
      <c r="F62" s="33">
        <v>169066</v>
      </c>
      <c r="G62" s="33">
        <v>235509</v>
      </c>
      <c r="H62" s="33">
        <v>490978</v>
      </c>
      <c r="I62" s="33">
        <v>509465</v>
      </c>
      <c r="J62" s="34">
        <f>IFERROR(I62/H62-1,"-")</f>
        <v>3.7653418279434137E-2</v>
      </c>
      <c r="K62" s="33">
        <f>IFERROR(I62-H62,"-")</f>
        <v>18487</v>
      </c>
      <c r="L62" s="34">
        <f>IFERROR(I62/E62-1,"-")</f>
        <v>-0.10528506399539173</v>
      </c>
      <c r="M62" s="33">
        <f>IFERROR(I62-E62,"-")</f>
        <v>-59951</v>
      </c>
      <c r="N62" s="61">
        <f>IFERROR(I62/I60,"-")</f>
        <v>0.38596476607943464</v>
      </c>
    </row>
    <row r="63" spans="2:14" x14ac:dyDescent="0.25">
      <c r="B63" s="272"/>
      <c r="C63" s="274" t="s">
        <v>21</v>
      </c>
      <c r="D63" s="15" t="s">
        <v>30</v>
      </c>
      <c r="E63" s="49">
        <v>10093577</v>
      </c>
      <c r="F63" s="49">
        <v>2858440</v>
      </c>
      <c r="G63" s="49">
        <v>3367162</v>
      </c>
      <c r="H63" s="49">
        <v>8865243</v>
      </c>
      <c r="I63" s="49">
        <v>9739308</v>
      </c>
      <c r="J63" s="17">
        <f t="shared" si="12"/>
        <v>9.8594590131370285E-2</v>
      </c>
      <c r="K63" s="16">
        <f t="shared" si="13"/>
        <v>874065</v>
      </c>
      <c r="L63" s="17">
        <f t="shared" si="14"/>
        <v>-3.5098459148823036E-2</v>
      </c>
      <c r="M63" s="16">
        <f t="shared" si="15"/>
        <v>-354269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5471634</v>
      </c>
      <c r="F64" s="50">
        <v>1557028</v>
      </c>
      <c r="G64" s="50">
        <v>1777946</v>
      </c>
      <c r="H64" s="50">
        <v>5217075</v>
      </c>
      <c r="I64" s="50">
        <v>5775194</v>
      </c>
      <c r="J64" s="21">
        <f t="shared" si="12"/>
        <v>0.10697929395302919</v>
      </c>
      <c r="K64" s="20">
        <f t="shared" si="13"/>
        <v>558119</v>
      </c>
      <c r="L64" s="21">
        <f t="shared" si="14"/>
        <v>5.5478856955710087E-2</v>
      </c>
      <c r="M64" s="20">
        <f t="shared" si="15"/>
        <v>303560</v>
      </c>
      <c r="N64" s="21">
        <f t="shared" ref="N64" si="18">I64/$I$63</f>
        <v>0.59297785838583195</v>
      </c>
    </row>
    <row r="65" spans="2:14" x14ac:dyDescent="0.25">
      <c r="B65" s="272"/>
      <c r="C65" s="276"/>
      <c r="D65" s="23" t="s">
        <v>32</v>
      </c>
      <c r="E65" s="24">
        <v>4621943</v>
      </c>
      <c r="F65" s="24">
        <v>1301412</v>
      </c>
      <c r="G65" s="24">
        <v>1589216</v>
      </c>
      <c r="H65" s="24">
        <v>3648168</v>
      </c>
      <c r="I65" s="24">
        <v>3964114</v>
      </c>
      <c r="J65" s="25">
        <f>IFERROR(I65/H65-1,"-")</f>
        <v>8.6604016043120735E-2</v>
      </c>
      <c r="K65" s="24">
        <f>IFERROR(I65-H65,"-")</f>
        <v>315946</v>
      </c>
      <c r="L65" s="25">
        <f>IFERROR(I65/E65-1,"-")</f>
        <v>-0.14232737184340005</v>
      </c>
      <c r="M65" s="24">
        <f>IFERROR(I65-E65,"-")</f>
        <v>-657829</v>
      </c>
      <c r="N65" s="25">
        <f>IFERROR(I65/I63,"-")</f>
        <v>0.40702214161416805</v>
      </c>
    </row>
    <row r="66" spans="2:14" x14ac:dyDescent="0.25">
      <c r="B66" s="272"/>
      <c r="C66" s="277" t="s">
        <v>22</v>
      </c>
      <c r="D66" s="26" t="s">
        <v>30</v>
      </c>
      <c r="E66" s="53">
        <v>7.7678094151888821</v>
      </c>
      <c r="F66" s="53">
        <v>7.6155004062928775</v>
      </c>
      <c r="G66" s="53">
        <v>6.8402382490482632</v>
      </c>
      <c r="H66" s="53">
        <v>7.1290659289847085</v>
      </c>
      <c r="I66" s="53">
        <v>7.378386609473794</v>
      </c>
      <c r="J66" s="36">
        <f t="shared" si="12"/>
        <v>3.4972418963811203E-2</v>
      </c>
      <c r="K66" s="37">
        <f t="shared" si="13"/>
        <v>0.24932068048908551</v>
      </c>
      <c r="L66" s="36">
        <f t="shared" si="14"/>
        <v>-5.0132899109705975E-2</v>
      </c>
      <c r="M66" s="37">
        <f t="shared" si="15"/>
        <v>-0.38942280571508814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7.4954403797286284</v>
      </c>
      <c r="F67" s="54">
        <f t="shared" si="19"/>
        <v>7.5481653488721587</v>
      </c>
      <c r="G67" s="54">
        <f t="shared" si="19"/>
        <v>6.9248409925647225</v>
      </c>
      <c r="H67" s="54">
        <f t="shared" si="19"/>
        <v>6.932464916278767</v>
      </c>
      <c r="I67" s="54">
        <f t="shared" si="19"/>
        <v>7.1253564100760878</v>
      </c>
      <c r="J67" s="40">
        <f t="shared" si="12"/>
        <v>2.7824373599695251E-2</v>
      </c>
      <c r="K67" s="41">
        <f t="shared" si="13"/>
        <v>0.19289149379732073</v>
      </c>
      <c r="L67" s="40">
        <f t="shared" si="14"/>
        <v>-4.9374546511427142E-2</v>
      </c>
      <c r="M67" s="41">
        <f t="shared" si="15"/>
        <v>-0.37008396965254065</v>
      </c>
      <c r="N67" s="40"/>
    </row>
    <row r="68" spans="2:14" x14ac:dyDescent="0.25">
      <c r="B68" s="272"/>
      <c r="C68" s="279"/>
      <c r="D68" s="32" t="s">
        <v>32</v>
      </c>
      <c r="E68" s="43">
        <f>IFERROR(E65/E59,"-")</f>
        <v>8.1169882827317821</v>
      </c>
      <c r="F68" s="43">
        <f t="shared" ref="F68:I68" si="20">IFERROR(F65/F59,"-")</f>
        <v>7.6976565365005385</v>
      </c>
      <c r="G68" s="43">
        <f t="shared" si="20"/>
        <v>6.7480053840829859</v>
      </c>
      <c r="H68" s="43">
        <f t="shared" si="20"/>
        <v>7.4304103238841659</v>
      </c>
      <c r="I68" s="43">
        <f t="shared" si="20"/>
        <v>7.7809349022994709</v>
      </c>
      <c r="J68" s="34">
        <f>IFERROR(I68/H68-1,"-")</f>
        <v>4.717432323872961E-2</v>
      </c>
      <c r="K68" s="33">
        <f>IFERROR(I68-H68,"-")</f>
        <v>0.35052457841530504</v>
      </c>
      <c r="L68" s="34">
        <f>IFERROR(I68/E68-1,"-")</f>
        <v>-4.1401240056886168E-2</v>
      </c>
      <c r="M68" s="33">
        <f>IFERROR(I68-E68,"-")</f>
        <v>-0.33605338043231114</v>
      </c>
      <c r="N68" s="61">
        <f>IFERROR(I68/I66,"-")</f>
        <v>1.0545577663697925</v>
      </c>
    </row>
    <row r="69" spans="2:14" x14ac:dyDescent="0.25">
      <c r="B69" s="272"/>
      <c r="C69" s="280" t="s">
        <v>34</v>
      </c>
      <c r="D69" s="15" t="s">
        <v>30</v>
      </c>
      <c r="E69" s="57">
        <v>0.67192823926387557</v>
      </c>
      <c r="F69" s="57">
        <v>0.41641203353334449</v>
      </c>
      <c r="G69" s="57">
        <v>0.38237984856351559</v>
      </c>
      <c r="H69" s="57">
        <v>0.63514820255836268</v>
      </c>
      <c r="I69" s="57">
        <v>0.71202240207954559</v>
      </c>
      <c r="J69" s="57">
        <f t="shared" si="12"/>
        <v>0.12103348354216448</v>
      </c>
      <c r="K69" s="44">
        <f t="shared" si="13"/>
        <v>7.6874199521182907E-2</v>
      </c>
      <c r="L69" s="17">
        <f t="shared" si="14"/>
        <v>5.96703047628937E-2</v>
      </c>
      <c r="M69" s="44">
        <f t="shared" si="15"/>
        <v>4.009416281567002E-2</v>
      </c>
      <c r="N69" s="17"/>
    </row>
    <row r="70" spans="2:14" x14ac:dyDescent="0.25">
      <c r="B70" s="272"/>
      <c r="C70" s="281"/>
      <c r="D70" s="19" t="s">
        <v>31</v>
      </c>
      <c r="E70" s="58">
        <v>0.72226642087901427</v>
      </c>
      <c r="F70" s="58">
        <v>0.47595609055413801</v>
      </c>
      <c r="G70" s="58">
        <v>0.46630368359626001</v>
      </c>
      <c r="H70" s="58">
        <v>0.67828567936803452</v>
      </c>
      <c r="I70" s="58">
        <v>0.78253357023995396</v>
      </c>
      <c r="J70" s="58">
        <f t="shared" si="12"/>
        <v>0.15369319159008077</v>
      </c>
      <c r="K70" s="45">
        <f t="shared" si="13"/>
        <v>0.10424789087191944</v>
      </c>
      <c r="L70" s="21">
        <f t="shared" si="14"/>
        <v>8.3441715714255738E-2</v>
      </c>
      <c r="M70" s="45">
        <f t="shared" si="15"/>
        <v>6.0267149360939687E-2</v>
      </c>
      <c r="N70" s="21"/>
    </row>
    <row r="71" spans="2:14" x14ac:dyDescent="0.25">
      <c r="B71" s="272"/>
      <c r="C71" s="282"/>
      <c r="D71" s="23" t="s">
        <v>32</v>
      </c>
      <c r="E71" s="59">
        <v>0.62071472246847137</v>
      </c>
      <c r="F71" s="59">
        <v>0.36219935976969075</v>
      </c>
      <c r="G71" s="59">
        <v>0.3182917367153793</v>
      </c>
      <c r="H71" s="59">
        <v>0.58219828779666127</v>
      </c>
      <c r="I71" s="59">
        <v>0.62939927757710479</v>
      </c>
      <c r="J71" s="25">
        <f>IFERROR(I71/H71-1,"-")</f>
        <v>8.107373513425542E-2</v>
      </c>
      <c r="K71" s="24">
        <f>IFERROR(I71-H71,"-")</f>
        <v>4.7200989780443514E-2</v>
      </c>
      <c r="L71" s="25">
        <f>IFERROR(I71/E71-1,"-")</f>
        <v>1.3991218178451614E-2</v>
      </c>
      <c r="M71" s="24">
        <f>IFERROR(I71-E71,"-")</f>
        <v>8.6845551086334183E-3</v>
      </c>
      <c r="N71" s="25">
        <f>IFERROR(I71/I69,"-")</f>
        <v>0.88395993684871399</v>
      </c>
    </row>
    <row r="72" spans="2:14" x14ac:dyDescent="0.25">
      <c r="B72" s="272"/>
      <c r="C72" s="283" t="s">
        <v>39</v>
      </c>
      <c r="D72" s="26" t="s">
        <v>30</v>
      </c>
      <c r="E72" s="51">
        <v>41159</v>
      </c>
      <c r="F72" s="51">
        <v>20336</v>
      </c>
      <c r="G72" s="51">
        <v>24064</v>
      </c>
      <c r="H72" s="51">
        <v>38225</v>
      </c>
      <c r="I72" s="51">
        <v>37475</v>
      </c>
      <c r="J72" s="36">
        <f t="shared" si="12"/>
        <v>-1.962066710268151E-2</v>
      </c>
      <c r="K72" s="27">
        <f t="shared" si="13"/>
        <v>-750</v>
      </c>
      <c r="L72" s="36">
        <f t="shared" si="14"/>
        <v>-8.950654777812872E-2</v>
      </c>
      <c r="M72" s="27">
        <f t="shared" si="15"/>
        <v>-3684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20753</v>
      </c>
      <c r="F73" s="52">
        <v>9541</v>
      </c>
      <c r="G73" s="52">
        <v>10403</v>
      </c>
      <c r="H73" s="52">
        <v>21063</v>
      </c>
      <c r="I73" s="52">
        <v>20218</v>
      </c>
      <c r="J73" s="40">
        <f t="shared" si="12"/>
        <v>-4.0117742012059088E-2</v>
      </c>
      <c r="K73" s="29">
        <f t="shared" si="13"/>
        <v>-845</v>
      </c>
      <c r="L73" s="40">
        <f t="shared" si="14"/>
        <v>-2.5779405387172938E-2</v>
      </c>
      <c r="M73" s="29">
        <f t="shared" si="15"/>
        <v>-535</v>
      </c>
      <c r="N73" s="40">
        <f t="shared" ref="N73" si="21">I73/$I$72</f>
        <v>0.5395063375583723</v>
      </c>
    </row>
    <row r="74" spans="2:14" x14ac:dyDescent="0.25">
      <c r="B74" s="273"/>
      <c r="C74" s="279"/>
      <c r="D74" s="32" t="s">
        <v>32</v>
      </c>
      <c r="E74" s="33">
        <v>20406</v>
      </c>
      <c r="F74" s="33">
        <v>10795</v>
      </c>
      <c r="G74" s="33">
        <v>13661</v>
      </c>
      <c r="H74" s="33">
        <v>17162</v>
      </c>
      <c r="I74" s="33">
        <v>17257</v>
      </c>
      <c r="J74" s="34">
        <f>IFERROR(I74/H74-1,"-")</f>
        <v>5.5354853746649724E-3</v>
      </c>
      <c r="K74" s="33">
        <f>IFERROR(I74-H74,"-")</f>
        <v>95</v>
      </c>
      <c r="L74" s="34">
        <f>IFERROR(I74/E74-1,"-")</f>
        <v>-0.15431735763990984</v>
      </c>
      <c r="M74" s="33">
        <f>IFERROR(I74-E74,"-")</f>
        <v>-3149</v>
      </c>
      <c r="N74" s="61">
        <f>IFERROR(I74/I72,"-")</f>
        <v>0.46049366244162776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AA58C-AACA-4A6D-92F7-8596DC2187E2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D40A1-498B-495B-9F77-7DEA9B527D3B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270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45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534846</v>
      </c>
      <c r="D10" s="176">
        <v>323520</v>
      </c>
      <c r="E10" s="176">
        <v>524175</v>
      </c>
      <c r="F10" s="176">
        <v>536478</v>
      </c>
      <c r="G10" s="176">
        <v>584505</v>
      </c>
      <c r="H10" s="177">
        <f t="shared" ref="H10:H22" si="0">IFERROR(G10/F10-1,"-")</f>
        <v>8.9522776330063891E-2</v>
      </c>
      <c r="I10" s="177">
        <f t="shared" ref="I10:I22" si="1">IFERROR(G10/C10-1,"-")</f>
        <v>9.2847286882579372E-2</v>
      </c>
      <c r="J10" s="177">
        <f t="shared" ref="J10:J22" si="2">G10/G$10</f>
        <v>1</v>
      </c>
      <c r="L10" s="154" t="s">
        <v>68</v>
      </c>
      <c r="M10" s="176">
        <v>146945</v>
      </c>
      <c r="N10" s="176">
        <v>60982</v>
      </c>
      <c r="O10" s="176">
        <v>142344</v>
      </c>
      <c r="P10" s="176">
        <v>143539</v>
      </c>
      <c r="Q10" s="176">
        <v>152016</v>
      </c>
      <c r="R10" s="177">
        <f t="shared" ref="R10:R22" si="3">IFERROR(Q10/P10-1,"-")</f>
        <v>5.9057120364500282E-2</v>
      </c>
      <c r="S10" s="177">
        <f t="shared" ref="S10:S22" si="4">IFERROR(Q10/M10-1,"-")</f>
        <v>3.4509510361019347E-2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151948</v>
      </c>
      <c r="D11" s="158">
        <v>133715</v>
      </c>
      <c r="E11" s="158">
        <v>133368</v>
      </c>
      <c r="F11" s="158">
        <v>129856</v>
      </c>
      <c r="G11" s="158">
        <v>141408</v>
      </c>
      <c r="H11" s="159">
        <f t="shared" si="0"/>
        <v>8.8960078856579639E-2</v>
      </c>
      <c r="I11" s="160">
        <f t="shared" si="1"/>
        <v>-6.9365835680627597E-2</v>
      </c>
      <c r="J11" s="159">
        <f t="shared" si="2"/>
        <v>0.24192778504888751</v>
      </c>
      <c r="K11" s="79"/>
      <c r="L11" s="157" t="s">
        <v>97</v>
      </c>
      <c r="M11" s="158">
        <v>22835</v>
      </c>
      <c r="N11" s="158">
        <v>13776</v>
      </c>
      <c r="O11" s="158">
        <v>20969</v>
      </c>
      <c r="P11" s="158">
        <v>22947</v>
      </c>
      <c r="Q11" s="158">
        <v>20840</v>
      </c>
      <c r="R11" s="159">
        <f t="shared" si="3"/>
        <v>-9.1820281518281255E-2</v>
      </c>
      <c r="S11" s="160">
        <f t="shared" si="4"/>
        <v>-8.7365885701773616E-2</v>
      </c>
      <c r="T11" s="159">
        <f t="shared" si="5"/>
        <v>0.13709083254394275</v>
      </c>
    </row>
    <row r="12" spans="1:20" x14ac:dyDescent="0.25">
      <c r="B12" s="162" t="s">
        <v>103</v>
      </c>
      <c r="C12" s="163">
        <v>65349</v>
      </c>
      <c r="D12" s="163">
        <v>54254</v>
      </c>
      <c r="E12" s="163">
        <v>53372</v>
      </c>
      <c r="F12" s="163">
        <v>50630</v>
      </c>
      <c r="G12" s="163">
        <v>56113</v>
      </c>
      <c r="H12" s="164">
        <f t="shared" si="0"/>
        <v>0.10829547698992692</v>
      </c>
      <c r="I12" s="165">
        <f t="shared" si="1"/>
        <v>-0.14133345575295719</v>
      </c>
      <c r="J12" s="164">
        <f t="shared" si="2"/>
        <v>9.6000889641662604E-2</v>
      </c>
      <c r="K12" s="79"/>
      <c r="L12" s="162" t="s">
        <v>103</v>
      </c>
      <c r="M12" s="163">
        <v>10036</v>
      </c>
      <c r="N12" s="163">
        <v>4547</v>
      </c>
      <c r="O12" s="163">
        <v>8693</v>
      </c>
      <c r="P12" s="163">
        <v>11322</v>
      </c>
      <c r="Q12" s="163">
        <v>10333</v>
      </c>
      <c r="R12" s="164">
        <f t="shared" si="3"/>
        <v>-8.7352057940293215E-2</v>
      </c>
      <c r="S12" s="165">
        <f t="shared" si="4"/>
        <v>2.9593463531287334E-2</v>
      </c>
      <c r="T12" s="164">
        <f t="shared" si="5"/>
        <v>6.7973108093884849E-2</v>
      </c>
    </row>
    <row r="13" spans="1:20" x14ac:dyDescent="0.25">
      <c r="B13" s="162" t="s">
        <v>100</v>
      </c>
      <c r="C13" s="163">
        <v>86599</v>
      </c>
      <c r="D13" s="163">
        <v>79461</v>
      </c>
      <c r="E13" s="163">
        <v>79996</v>
      </c>
      <c r="F13" s="163">
        <v>79226</v>
      </c>
      <c r="G13" s="163">
        <v>85295</v>
      </c>
      <c r="H13" s="164">
        <f t="shared" si="0"/>
        <v>7.6603640219119917E-2</v>
      </c>
      <c r="I13" s="165">
        <f t="shared" si="1"/>
        <v>-1.5057910599429514E-2</v>
      </c>
      <c r="J13" s="164">
        <f t="shared" si="2"/>
        <v>0.14592689540722492</v>
      </c>
      <c r="K13" s="79"/>
      <c r="L13" s="162" t="s">
        <v>100</v>
      </c>
      <c r="M13" s="163">
        <v>12799</v>
      </c>
      <c r="N13" s="163">
        <v>9229</v>
      </c>
      <c r="O13" s="163">
        <v>12276</v>
      </c>
      <c r="P13" s="163">
        <v>11625</v>
      </c>
      <c r="Q13" s="163">
        <v>10507</v>
      </c>
      <c r="R13" s="164">
        <f t="shared" si="3"/>
        <v>-9.6172043010752661E-2</v>
      </c>
      <c r="S13" s="165">
        <f t="shared" si="4"/>
        <v>-0.17907649035080864</v>
      </c>
      <c r="T13" s="164">
        <f>Q13/Q$10</f>
        <v>6.9117724450057885E-2</v>
      </c>
    </row>
    <row r="14" spans="1:20" x14ac:dyDescent="0.25">
      <c r="B14" s="157" t="s">
        <v>107</v>
      </c>
      <c r="C14" s="158">
        <v>382898</v>
      </c>
      <c r="D14" s="158">
        <v>189805</v>
      </c>
      <c r="E14" s="158">
        <v>390807</v>
      </c>
      <c r="F14" s="158">
        <v>406622</v>
      </c>
      <c r="G14" s="158">
        <v>443097</v>
      </c>
      <c r="H14" s="159">
        <f t="shared" si="0"/>
        <v>8.970247551780286E-2</v>
      </c>
      <c r="I14" s="160">
        <f t="shared" si="1"/>
        <v>0.15721941613693469</v>
      </c>
      <c r="J14" s="159">
        <f t="shared" si="2"/>
        <v>0.75807221495111243</v>
      </c>
      <c r="K14" s="79"/>
      <c r="L14" s="157" t="s">
        <v>107</v>
      </c>
      <c r="M14" s="158">
        <v>124110</v>
      </c>
      <c r="N14" s="158">
        <v>47206</v>
      </c>
      <c r="O14" s="158">
        <v>121375</v>
      </c>
      <c r="P14" s="158">
        <v>120592</v>
      </c>
      <c r="Q14" s="158">
        <v>131176</v>
      </c>
      <c r="R14" s="159">
        <f t="shared" si="3"/>
        <v>8.776701605413284E-2</v>
      </c>
      <c r="S14" s="160">
        <f t="shared" si="4"/>
        <v>5.6933365562807259E-2</v>
      </c>
      <c r="T14" s="159">
        <f t="shared" si="5"/>
        <v>0.86290916745605728</v>
      </c>
    </row>
    <row r="15" spans="1:20" x14ac:dyDescent="0.25">
      <c r="B15" s="162" t="s">
        <v>110</v>
      </c>
      <c r="C15" s="163">
        <v>188290</v>
      </c>
      <c r="D15" s="163">
        <v>55051</v>
      </c>
      <c r="E15" s="163">
        <v>203676</v>
      </c>
      <c r="F15" s="163">
        <v>207939</v>
      </c>
      <c r="G15" s="163">
        <v>229447</v>
      </c>
      <c r="H15" s="164">
        <f t="shared" si="0"/>
        <v>0.10343418021631345</v>
      </c>
      <c r="I15" s="165">
        <f t="shared" si="1"/>
        <v>0.21858303680492863</v>
      </c>
      <c r="J15" s="164">
        <f t="shared" si="2"/>
        <v>0.39254925107569655</v>
      </c>
      <c r="K15" s="79"/>
      <c r="L15" s="162" t="s">
        <v>110</v>
      </c>
      <c r="M15" s="163">
        <v>76295</v>
      </c>
      <c r="N15" s="163">
        <v>16412</v>
      </c>
      <c r="O15" s="163">
        <v>67927</v>
      </c>
      <c r="P15" s="163">
        <v>68857</v>
      </c>
      <c r="Q15" s="163">
        <v>76327</v>
      </c>
      <c r="R15" s="164">
        <f t="shared" si="3"/>
        <v>0.10848570225249432</v>
      </c>
      <c r="S15" s="165">
        <f t="shared" si="4"/>
        <v>4.1942460187427422E-4</v>
      </c>
      <c r="T15" s="164">
        <f t="shared" si="5"/>
        <v>0.50209846331965058</v>
      </c>
    </row>
    <row r="16" spans="1:20" x14ac:dyDescent="0.25">
      <c r="B16" s="162" t="s">
        <v>113</v>
      </c>
      <c r="C16" s="163">
        <v>45943</v>
      </c>
      <c r="D16" s="163">
        <v>24245</v>
      </c>
      <c r="E16" s="163">
        <v>33788</v>
      </c>
      <c r="F16" s="163">
        <v>35898</v>
      </c>
      <c r="G16" s="163">
        <v>35542</v>
      </c>
      <c r="H16" s="164">
        <f t="shared" si="0"/>
        <v>-9.9169870187754139E-3</v>
      </c>
      <c r="I16" s="165">
        <f t="shared" si="1"/>
        <v>-0.22638922142655027</v>
      </c>
      <c r="J16" s="164">
        <f t="shared" si="2"/>
        <v>6.0807007638942354E-2</v>
      </c>
      <c r="K16" s="79"/>
      <c r="L16" s="162" t="s">
        <v>113</v>
      </c>
      <c r="M16" s="163">
        <v>4259</v>
      </c>
      <c r="N16" s="163">
        <v>1557</v>
      </c>
      <c r="O16" s="163">
        <v>3350</v>
      </c>
      <c r="P16" s="163">
        <v>3774</v>
      </c>
      <c r="Q16" s="163">
        <v>3779</v>
      </c>
      <c r="R16" s="164">
        <f t="shared" si="3"/>
        <v>1.3248542660306839E-3</v>
      </c>
      <c r="S16" s="165">
        <f t="shared" si="4"/>
        <v>-0.11270251232683726</v>
      </c>
      <c r="T16" s="164">
        <f t="shared" si="5"/>
        <v>2.4859225344700558E-2</v>
      </c>
    </row>
    <row r="17" spans="2:24" x14ac:dyDescent="0.25">
      <c r="B17" s="162" t="s">
        <v>116</v>
      </c>
      <c r="C17" s="163">
        <v>20977</v>
      </c>
      <c r="D17" s="163">
        <v>18413</v>
      </c>
      <c r="E17" s="163">
        <v>22110</v>
      </c>
      <c r="F17" s="163">
        <v>23466</v>
      </c>
      <c r="G17" s="163">
        <v>27270</v>
      </c>
      <c r="H17" s="164">
        <f t="shared" si="0"/>
        <v>0.16210687803630774</v>
      </c>
      <c r="I17" s="165">
        <f t="shared" si="1"/>
        <v>0.29999523287410024</v>
      </c>
      <c r="J17" s="164">
        <f t="shared" si="2"/>
        <v>4.6654861806143658E-2</v>
      </c>
      <c r="K17" s="79"/>
      <c r="L17" s="162" t="s">
        <v>116</v>
      </c>
      <c r="M17" s="163">
        <v>2817</v>
      </c>
      <c r="N17" s="163">
        <v>2833</v>
      </c>
      <c r="O17" s="163">
        <v>3444</v>
      </c>
      <c r="P17" s="163">
        <v>3622</v>
      </c>
      <c r="Q17" s="163">
        <v>3914</v>
      </c>
      <c r="R17" s="164">
        <f t="shared" si="3"/>
        <v>8.0618442849254457E-2</v>
      </c>
      <c r="S17" s="165">
        <f t="shared" si="4"/>
        <v>0.38942137025204127</v>
      </c>
      <c r="T17" s="164">
        <f t="shared" si="5"/>
        <v>2.5747289758972738E-2</v>
      </c>
    </row>
    <row r="18" spans="2:24" x14ac:dyDescent="0.25">
      <c r="B18" s="162" t="s">
        <v>123</v>
      </c>
      <c r="C18" s="163">
        <v>19556</v>
      </c>
      <c r="D18" s="163">
        <v>13701</v>
      </c>
      <c r="E18" s="163">
        <v>20820</v>
      </c>
      <c r="F18" s="163">
        <v>23092</v>
      </c>
      <c r="G18" s="163">
        <v>21139</v>
      </c>
      <c r="H18" s="164">
        <f t="shared" si="0"/>
        <v>-8.4574744500259813E-2</v>
      </c>
      <c r="I18" s="165">
        <f t="shared" si="1"/>
        <v>8.0947023931274398E-2</v>
      </c>
      <c r="J18" s="164">
        <f t="shared" si="2"/>
        <v>3.6165644434179349E-2</v>
      </c>
      <c r="K18" s="79"/>
      <c r="L18" s="162" t="s">
        <v>123</v>
      </c>
      <c r="M18" s="163">
        <v>8269</v>
      </c>
      <c r="N18" s="163">
        <v>4526</v>
      </c>
      <c r="O18" s="163">
        <v>7311</v>
      </c>
      <c r="P18" s="163">
        <v>8276</v>
      </c>
      <c r="Q18" s="163">
        <v>7598</v>
      </c>
      <c r="R18" s="164">
        <f t="shared" si="3"/>
        <v>-8.1923634606089868E-2</v>
      </c>
      <c r="S18" s="165">
        <f t="shared" si="4"/>
        <v>-8.1146450598621356E-2</v>
      </c>
      <c r="T18" s="164">
        <f t="shared" si="5"/>
        <v>4.9981580886222503E-2</v>
      </c>
    </row>
    <row r="19" spans="2:24" x14ac:dyDescent="0.25">
      <c r="B19" s="162" t="s">
        <v>119</v>
      </c>
      <c r="C19" s="163">
        <v>13224</v>
      </c>
      <c r="D19" s="163">
        <v>13373</v>
      </c>
      <c r="E19" s="163">
        <v>13089</v>
      </c>
      <c r="F19" s="163">
        <v>15495</v>
      </c>
      <c r="G19" s="163">
        <v>15935</v>
      </c>
      <c r="H19" s="164">
        <f t="shared" si="0"/>
        <v>2.8396256857050606E-2</v>
      </c>
      <c r="I19" s="165">
        <f t="shared" si="1"/>
        <v>0.2050060496067756</v>
      </c>
      <c r="J19" s="164">
        <f t="shared" si="2"/>
        <v>2.7262384410740713E-2</v>
      </c>
      <c r="K19" s="79"/>
      <c r="L19" s="162" t="s">
        <v>119</v>
      </c>
      <c r="M19" s="163">
        <v>3885</v>
      </c>
      <c r="N19" s="163">
        <v>2898</v>
      </c>
      <c r="O19" s="163">
        <v>3422</v>
      </c>
      <c r="P19" s="163">
        <v>4872</v>
      </c>
      <c r="Q19" s="163">
        <v>4672</v>
      </c>
      <c r="R19" s="164">
        <f t="shared" si="3"/>
        <v>-4.1050903119868587E-2</v>
      </c>
      <c r="S19" s="165">
        <f t="shared" si="4"/>
        <v>0.2025740025740026</v>
      </c>
      <c r="T19" s="164">
        <f t="shared" si="5"/>
        <v>3.0733606988738029E-2</v>
      </c>
    </row>
    <row r="20" spans="2:24" x14ac:dyDescent="0.25">
      <c r="B20" s="162" t="s">
        <v>128</v>
      </c>
      <c r="C20" s="163">
        <v>1989</v>
      </c>
      <c r="D20" s="163">
        <v>1157</v>
      </c>
      <c r="E20" s="163">
        <v>2087</v>
      </c>
      <c r="F20" s="163">
        <v>1444</v>
      </c>
      <c r="G20" s="163">
        <v>1435</v>
      </c>
      <c r="H20" s="164">
        <f t="shared" si="0"/>
        <v>-6.2326869806094143E-3</v>
      </c>
      <c r="I20" s="165">
        <f t="shared" si="1"/>
        <v>-0.27853192559074913</v>
      </c>
      <c r="J20" s="164">
        <f t="shared" si="2"/>
        <v>2.4550688189151505E-3</v>
      </c>
      <c r="K20" s="79"/>
      <c r="L20" s="162" t="s">
        <v>128</v>
      </c>
      <c r="M20" s="163">
        <v>611</v>
      </c>
      <c r="N20" s="163">
        <v>760</v>
      </c>
      <c r="O20" s="163">
        <v>971</v>
      </c>
      <c r="P20" s="163">
        <v>445</v>
      </c>
      <c r="Q20" s="163">
        <v>513</v>
      </c>
      <c r="R20" s="164">
        <f t="shared" si="3"/>
        <v>0.15280898876404492</v>
      </c>
      <c r="S20" s="165">
        <f t="shared" si="4"/>
        <v>-0.16039279869067102</v>
      </c>
      <c r="T20" s="164">
        <f t="shared" si="5"/>
        <v>3.3746447742342913E-3</v>
      </c>
    </row>
    <row r="21" spans="2:24" x14ac:dyDescent="0.25">
      <c r="B21" s="162" t="s">
        <v>131</v>
      </c>
      <c r="C21" s="163">
        <v>1655</v>
      </c>
      <c r="D21" s="163">
        <v>241</v>
      </c>
      <c r="E21" s="163">
        <v>752</v>
      </c>
      <c r="F21" s="163">
        <v>1089</v>
      </c>
      <c r="G21" s="163">
        <v>486</v>
      </c>
      <c r="H21" s="164">
        <f t="shared" si="0"/>
        <v>-0.55371900826446274</v>
      </c>
      <c r="I21" s="165">
        <f t="shared" si="1"/>
        <v>-0.70634441087613298</v>
      </c>
      <c r="J21" s="164">
        <f t="shared" si="2"/>
        <v>8.3147278466394643E-4</v>
      </c>
      <c r="K21" s="79"/>
      <c r="L21" s="162" t="s">
        <v>131</v>
      </c>
      <c r="M21" s="163">
        <v>391</v>
      </c>
      <c r="N21" s="163">
        <v>79</v>
      </c>
      <c r="O21" s="163">
        <v>153</v>
      </c>
      <c r="P21" s="163">
        <v>384</v>
      </c>
      <c r="Q21" s="163">
        <v>63</v>
      </c>
      <c r="R21" s="164">
        <f t="shared" si="3"/>
        <v>-0.8359375</v>
      </c>
      <c r="S21" s="165">
        <f t="shared" si="4"/>
        <v>-0.83887468030690537</v>
      </c>
      <c r="T21" s="164">
        <f t="shared" si="5"/>
        <v>4.1443005999368485E-4</v>
      </c>
    </row>
    <row r="22" spans="2:24" x14ac:dyDescent="0.25">
      <c r="B22" s="168" t="s">
        <v>145</v>
      </c>
      <c r="C22" s="169">
        <f>C14-SUM(C15:C21)</f>
        <v>91264</v>
      </c>
      <c r="D22" s="169">
        <f>D14-SUM(D15:D21)</f>
        <v>63624</v>
      </c>
      <c r="E22" s="169">
        <f>E14-SUM(E15:E21)</f>
        <v>94485</v>
      </c>
      <c r="F22" s="169">
        <f>F14-SUM(F15:F21)</f>
        <v>98199</v>
      </c>
      <c r="G22" s="169">
        <f>G14-SUM(G15:G21)</f>
        <v>111843</v>
      </c>
      <c r="H22" s="170">
        <f t="shared" si="0"/>
        <v>0.13894235175510961</v>
      </c>
      <c r="I22" s="171">
        <f t="shared" si="1"/>
        <v>0.22548869214586253</v>
      </c>
      <c r="J22" s="170">
        <f t="shared" si="2"/>
        <v>0.19134652398183077</v>
      </c>
      <c r="K22" s="79"/>
      <c r="L22" s="168" t="s">
        <v>145</v>
      </c>
      <c r="M22" s="169">
        <f>M14-SUM(M15:M21)</f>
        <v>27583</v>
      </c>
      <c r="N22" s="169">
        <f>N14-SUM(N15:N21)</f>
        <v>18141</v>
      </c>
      <c r="O22" s="169">
        <f>O14-SUM(O15:O21)</f>
        <v>34797</v>
      </c>
      <c r="P22" s="169">
        <f>P14-SUM(P15:P21)</f>
        <v>30362</v>
      </c>
      <c r="Q22" s="169">
        <f>Q14-SUM(Q15:Q21)</f>
        <v>34310</v>
      </c>
      <c r="R22" s="170">
        <f t="shared" si="3"/>
        <v>0.13003095975232193</v>
      </c>
      <c r="S22" s="171">
        <f t="shared" si="4"/>
        <v>0.24388210129427557</v>
      </c>
      <c r="T22" s="170">
        <f t="shared" si="5"/>
        <v>0.22569992632354488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199935</v>
      </c>
      <c r="D24" s="176">
        <v>135673</v>
      </c>
      <c r="E24" s="176">
        <v>198300</v>
      </c>
      <c r="F24" s="176">
        <v>203132</v>
      </c>
      <c r="G24" s="176">
        <v>210914</v>
      </c>
      <c r="H24" s="177">
        <f t="shared" ref="H24:H36" si="6">IFERROR(G24/F24-1,"-")</f>
        <v>3.8310064391627208E-2</v>
      </c>
      <c r="I24" s="177">
        <f t="shared" ref="I24:I36" si="7">IFERROR(G24/C24-1,"-")</f>
        <v>5.491284667516938E-2</v>
      </c>
      <c r="J24" s="177">
        <f t="shared" ref="J24:J36" si="8">G24/G$10</f>
        <v>0.36084208005064117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44375</v>
      </c>
      <c r="D25" s="158">
        <v>47355</v>
      </c>
      <c r="E25" s="158">
        <v>36241</v>
      </c>
      <c r="F25" s="158">
        <v>29404</v>
      </c>
      <c r="G25" s="158">
        <v>29634</v>
      </c>
      <c r="H25" s="159">
        <f t="shared" si="6"/>
        <v>7.8220650251665802E-3</v>
      </c>
      <c r="I25" s="160">
        <f t="shared" si="7"/>
        <v>-0.33219154929577466</v>
      </c>
      <c r="J25" s="159">
        <f t="shared" si="8"/>
        <v>5.0699309672286808E-2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23839</v>
      </c>
      <c r="D26" s="163">
        <v>19391</v>
      </c>
      <c r="E26" s="163">
        <v>14337</v>
      </c>
      <c r="F26" s="163">
        <v>12540</v>
      </c>
      <c r="G26" s="163">
        <v>11203</v>
      </c>
      <c r="H26" s="164">
        <f t="shared" si="6"/>
        <v>-0.1066188197767145</v>
      </c>
      <c r="I26" s="165">
        <f t="shared" si="7"/>
        <v>-0.53005579093082766</v>
      </c>
      <c r="J26" s="164">
        <f t="shared" si="8"/>
        <v>1.9166645281049777E-2</v>
      </c>
    </row>
    <row r="27" spans="2:24" x14ac:dyDescent="0.25">
      <c r="B27" s="162" t="s">
        <v>100</v>
      </c>
      <c r="C27" s="163">
        <v>20536</v>
      </c>
      <c r="D27" s="163">
        <v>27964</v>
      </c>
      <c r="E27" s="163">
        <v>21904</v>
      </c>
      <c r="F27" s="163">
        <v>16864</v>
      </c>
      <c r="G27" s="163">
        <v>18431</v>
      </c>
      <c r="H27" s="164">
        <f t="shared" si="6"/>
        <v>9.2919829222011474E-2</v>
      </c>
      <c r="I27" s="165">
        <f t="shared" si="7"/>
        <v>-0.10250292169848074</v>
      </c>
      <c r="J27" s="164">
        <f t="shared" si="8"/>
        <v>3.1532664391237031E-2</v>
      </c>
    </row>
    <row r="28" spans="2:24" x14ac:dyDescent="0.25">
      <c r="B28" s="157" t="s">
        <v>107</v>
      </c>
      <c r="C28" s="158">
        <v>155560</v>
      </c>
      <c r="D28" s="158">
        <v>88318</v>
      </c>
      <c r="E28" s="158">
        <v>162059</v>
      </c>
      <c r="F28" s="158">
        <v>173728</v>
      </c>
      <c r="G28" s="158">
        <v>181280</v>
      </c>
      <c r="H28" s="159">
        <f t="shared" si="6"/>
        <v>4.3470252348498883E-2</v>
      </c>
      <c r="I28" s="160">
        <f t="shared" si="7"/>
        <v>0.1653381331961945</v>
      </c>
      <c r="J28" s="159">
        <f t="shared" si="8"/>
        <v>0.31014277037835436</v>
      </c>
    </row>
    <row r="29" spans="2:24" x14ac:dyDescent="0.25">
      <c r="B29" s="162" t="s">
        <v>110</v>
      </c>
      <c r="C29" s="163">
        <v>77288</v>
      </c>
      <c r="D29" s="163">
        <v>28800</v>
      </c>
      <c r="E29" s="163">
        <v>89009</v>
      </c>
      <c r="F29" s="163">
        <v>95219</v>
      </c>
      <c r="G29" s="163">
        <v>101712</v>
      </c>
      <c r="H29" s="164">
        <f t="shared" si="6"/>
        <v>6.819017212951195E-2</v>
      </c>
      <c r="I29" s="165">
        <f t="shared" si="7"/>
        <v>0.31601283511023714</v>
      </c>
      <c r="J29" s="164">
        <f t="shared" si="8"/>
        <v>0.17401390920522494</v>
      </c>
    </row>
    <row r="30" spans="2:24" x14ac:dyDescent="0.25">
      <c r="B30" s="162" t="s">
        <v>113</v>
      </c>
      <c r="C30" s="163">
        <v>21354</v>
      </c>
      <c r="D30" s="163">
        <v>14020</v>
      </c>
      <c r="E30" s="163">
        <v>17512</v>
      </c>
      <c r="F30" s="163">
        <v>17456</v>
      </c>
      <c r="G30" s="163">
        <v>17415</v>
      </c>
      <c r="H30" s="164">
        <f t="shared" si="6"/>
        <v>-2.3487626031164499E-3</v>
      </c>
      <c r="I30" s="165">
        <f t="shared" si="7"/>
        <v>-0.18446192750772694</v>
      </c>
      <c r="J30" s="164">
        <f t="shared" si="8"/>
        <v>2.9794441450458078E-2</v>
      </c>
    </row>
    <row r="31" spans="2:24" x14ac:dyDescent="0.25">
      <c r="B31" s="162" t="s">
        <v>116</v>
      </c>
      <c r="C31" s="163">
        <v>6677</v>
      </c>
      <c r="D31" s="163">
        <v>6475</v>
      </c>
      <c r="E31" s="163">
        <v>7432</v>
      </c>
      <c r="F31" s="163">
        <v>8076</v>
      </c>
      <c r="G31" s="163">
        <v>6722</v>
      </c>
      <c r="H31" s="164">
        <f t="shared" si="6"/>
        <v>-0.16765725606736004</v>
      </c>
      <c r="I31" s="165">
        <f t="shared" si="7"/>
        <v>6.7395536917778109E-3</v>
      </c>
      <c r="J31" s="164">
        <f t="shared" si="8"/>
        <v>1.1500329338500098E-2</v>
      </c>
    </row>
    <row r="32" spans="2:24" x14ac:dyDescent="0.25">
      <c r="B32" s="162" t="s">
        <v>123</v>
      </c>
      <c r="C32" s="163">
        <v>8027</v>
      </c>
      <c r="D32" s="163">
        <v>7050</v>
      </c>
      <c r="E32" s="163">
        <v>9314</v>
      </c>
      <c r="F32" s="163">
        <v>9861</v>
      </c>
      <c r="G32" s="163">
        <v>8555</v>
      </c>
      <c r="H32" s="164">
        <f t="shared" si="6"/>
        <v>-0.13244092891187509</v>
      </c>
      <c r="I32" s="165">
        <f t="shared" si="7"/>
        <v>6.5777999252522701E-2</v>
      </c>
      <c r="J32" s="164">
        <f t="shared" si="8"/>
        <v>1.4636316199177081E-2</v>
      </c>
    </row>
    <row r="33" spans="2:10" x14ac:dyDescent="0.25">
      <c r="B33" s="162" t="s">
        <v>119</v>
      </c>
      <c r="C33" s="163">
        <v>6664</v>
      </c>
      <c r="D33" s="163">
        <v>7356</v>
      </c>
      <c r="E33" s="163">
        <v>7162</v>
      </c>
      <c r="F33" s="163">
        <v>7924</v>
      </c>
      <c r="G33" s="163">
        <v>7845</v>
      </c>
      <c r="H33" s="164">
        <f t="shared" si="6"/>
        <v>-9.9697122665320936E-3</v>
      </c>
      <c r="I33" s="165">
        <f t="shared" si="7"/>
        <v>0.17722088835534211</v>
      </c>
      <c r="J33" s="164">
        <f t="shared" si="8"/>
        <v>1.3421613159853209E-2</v>
      </c>
    </row>
    <row r="34" spans="2:10" x14ac:dyDescent="0.25">
      <c r="B34" s="162" t="s">
        <v>128</v>
      </c>
      <c r="C34" s="163">
        <v>867</v>
      </c>
      <c r="D34" s="163">
        <v>192</v>
      </c>
      <c r="E34" s="163">
        <v>630</v>
      </c>
      <c r="F34" s="163">
        <v>729</v>
      </c>
      <c r="G34" s="163">
        <v>653</v>
      </c>
      <c r="H34" s="164">
        <f t="shared" si="6"/>
        <v>-0.10425240054869689</v>
      </c>
      <c r="I34" s="165">
        <f t="shared" si="7"/>
        <v>-0.24682814302191469</v>
      </c>
      <c r="J34" s="164">
        <f t="shared" si="8"/>
        <v>1.1171846263077305E-3</v>
      </c>
    </row>
    <row r="35" spans="2:10" x14ac:dyDescent="0.25">
      <c r="B35" s="162" t="s">
        <v>131</v>
      </c>
      <c r="C35" s="163">
        <v>828</v>
      </c>
      <c r="D35" s="163">
        <v>81</v>
      </c>
      <c r="E35" s="163">
        <v>337</v>
      </c>
      <c r="F35" s="163">
        <v>470</v>
      </c>
      <c r="G35" s="163">
        <v>265</v>
      </c>
      <c r="H35" s="164">
        <f t="shared" si="6"/>
        <v>-0.43617021276595747</v>
      </c>
      <c r="I35" s="165">
        <f t="shared" si="7"/>
        <v>-0.67995169082125606</v>
      </c>
      <c r="J35" s="164">
        <f t="shared" si="8"/>
        <v>4.5337507805750165E-4</v>
      </c>
    </row>
    <row r="36" spans="2:10" x14ac:dyDescent="0.25">
      <c r="B36" s="168" t="s">
        <v>145</v>
      </c>
      <c r="C36" s="169">
        <f>C28-SUM(C29:C35)</f>
        <v>33855</v>
      </c>
      <c r="D36" s="169">
        <f>D28-SUM(D29:D35)</f>
        <v>24344</v>
      </c>
      <c r="E36" s="169">
        <f>E28-SUM(E29:E35)</f>
        <v>30663</v>
      </c>
      <c r="F36" s="169">
        <f>F28-SUM(F29:F35)</f>
        <v>33993</v>
      </c>
      <c r="G36" s="169">
        <f>G28-SUM(G29:G35)</f>
        <v>38113</v>
      </c>
      <c r="H36" s="170">
        <f t="shared" si="6"/>
        <v>0.12120142382255161</v>
      </c>
      <c r="I36" s="171">
        <f t="shared" si="7"/>
        <v>0.12577167331265682</v>
      </c>
      <c r="J36" s="170">
        <f t="shared" si="8"/>
        <v>6.52056013207757E-2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146945</v>
      </c>
      <c r="D38" s="176">
        <v>60982</v>
      </c>
      <c r="E38" s="176">
        <v>142344</v>
      </c>
      <c r="F38" s="176">
        <v>143539</v>
      </c>
      <c r="G38" s="176">
        <v>152016</v>
      </c>
      <c r="H38" s="177">
        <f t="shared" ref="H38:H50" si="9">IFERROR(G38/F38-1,"-")</f>
        <v>5.9057120364500282E-2</v>
      </c>
      <c r="I38" s="177">
        <f t="shared" ref="I38:I50" si="10">IFERROR(G38/C38-1,"-")</f>
        <v>3.4509510361019347E-2</v>
      </c>
      <c r="J38" s="177">
        <f t="shared" ref="J38:J50" si="11">G38/G$10</f>
        <v>0.2600764749659969</v>
      </c>
    </row>
    <row r="39" spans="2:10" x14ac:dyDescent="0.25">
      <c r="B39" s="157" t="s">
        <v>97</v>
      </c>
      <c r="C39" s="158">
        <v>22835</v>
      </c>
      <c r="D39" s="158">
        <v>13776</v>
      </c>
      <c r="E39" s="158">
        <v>20969</v>
      </c>
      <c r="F39" s="158">
        <v>22947</v>
      </c>
      <c r="G39" s="158">
        <v>20840</v>
      </c>
      <c r="H39" s="159">
        <f t="shared" si="9"/>
        <v>-9.1820281518281255E-2</v>
      </c>
      <c r="I39" s="160">
        <f t="shared" si="10"/>
        <v>-8.7365885701773616E-2</v>
      </c>
      <c r="J39" s="159">
        <f t="shared" si="11"/>
        <v>3.5654100478182391E-2</v>
      </c>
    </row>
    <row r="40" spans="2:10" x14ac:dyDescent="0.25">
      <c r="B40" s="162" t="s">
        <v>103</v>
      </c>
      <c r="C40" s="163">
        <v>10036</v>
      </c>
      <c r="D40" s="163">
        <v>4547</v>
      </c>
      <c r="E40" s="163">
        <v>8693</v>
      </c>
      <c r="F40" s="163">
        <v>11322</v>
      </c>
      <c r="G40" s="163">
        <v>10333</v>
      </c>
      <c r="H40" s="164">
        <f t="shared" si="9"/>
        <v>-8.7352057940293215E-2</v>
      </c>
      <c r="I40" s="165">
        <f t="shared" si="10"/>
        <v>2.9593463531287334E-2</v>
      </c>
      <c r="J40" s="164">
        <f t="shared" si="11"/>
        <v>1.7678206345540244E-2</v>
      </c>
    </row>
    <row r="41" spans="2:10" x14ac:dyDescent="0.25">
      <c r="B41" s="162" t="s">
        <v>100</v>
      </c>
      <c r="C41" s="163">
        <v>12799</v>
      </c>
      <c r="D41" s="163">
        <v>9229</v>
      </c>
      <c r="E41" s="163">
        <v>12276</v>
      </c>
      <c r="F41" s="163">
        <v>11625</v>
      </c>
      <c r="G41" s="163">
        <v>10507</v>
      </c>
      <c r="H41" s="164">
        <f t="shared" si="9"/>
        <v>-9.6172043010752661E-2</v>
      </c>
      <c r="I41" s="165">
        <f t="shared" si="10"/>
        <v>-0.17907649035080864</v>
      </c>
      <c r="J41" s="164">
        <f t="shared" si="11"/>
        <v>1.797589413264215E-2</v>
      </c>
    </row>
    <row r="42" spans="2:10" x14ac:dyDescent="0.25">
      <c r="B42" s="157" t="s">
        <v>107</v>
      </c>
      <c r="C42" s="158">
        <v>124110</v>
      </c>
      <c r="D42" s="158">
        <v>47206</v>
      </c>
      <c r="E42" s="158">
        <v>121375</v>
      </c>
      <c r="F42" s="158">
        <v>120592</v>
      </c>
      <c r="G42" s="158">
        <v>131176</v>
      </c>
      <c r="H42" s="159">
        <f t="shared" si="9"/>
        <v>8.776701605413284E-2</v>
      </c>
      <c r="I42" s="160">
        <f t="shared" si="10"/>
        <v>5.6933365562807259E-2</v>
      </c>
      <c r="J42" s="159">
        <f t="shared" si="11"/>
        <v>0.22442237448781446</v>
      </c>
    </row>
    <row r="43" spans="2:10" x14ac:dyDescent="0.25">
      <c r="B43" s="162" t="s">
        <v>110</v>
      </c>
      <c r="C43" s="163">
        <v>76295</v>
      </c>
      <c r="D43" s="163">
        <v>16412</v>
      </c>
      <c r="E43" s="163">
        <v>67927</v>
      </c>
      <c r="F43" s="163">
        <v>68857</v>
      </c>
      <c r="G43" s="163">
        <v>76327</v>
      </c>
      <c r="H43" s="164">
        <f t="shared" si="9"/>
        <v>0.10848570225249432</v>
      </c>
      <c r="I43" s="165">
        <f t="shared" si="10"/>
        <v>4.1942460187427422E-4</v>
      </c>
      <c r="J43" s="164">
        <f t="shared" si="11"/>
        <v>0.13058399842601859</v>
      </c>
    </row>
    <row r="44" spans="2:10" x14ac:dyDescent="0.25">
      <c r="B44" s="162" t="s">
        <v>113</v>
      </c>
      <c r="C44" s="163">
        <v>4259</v>
      </c>
      <c r="D44" s="163">
        <v>1557</v>
      </c>
      <c r="E44" s="163">
        <v>3350</v>
      </c>
      <c r="F44" s="163">
        <v>3774</v>
      </c>
      <c r="G44" s="163">
        <v>3779</v>
      </c>
      <c r="H44" s="164">
        <f t="shared" si="9"/>
        <v>1.3248542660306839E-3</v>
      </c>
      <c r="I44" s="165">
        <f t="shared" si="10"/>
        <v>-0.11270251232683726</v>
      </c>
      <c r="J44" s="164">
        <f t="shared" si="11"/>
        <v>6.4652996980350897E-3</v>
      </c>
    </row>
    <row r="45" spans="2:10" x14ac:dyDescent="0.25">
      <c r="B45" s="162" t="s">
        <v>116</v>
      </c>
      <c r="C45" s="163">
        <v>2817</v>
      </c>
      <c r="D45" s="163">
        <v>2833</v>
      </c>
      <c r="E45" s="163">
        <v>3444</v>
      </c>
      <c r="F45" s="163">
        <v>3622</v>
      </c>
      <c r="G45" s="163">
        <v>3914</v>
      </c>
      <c r="H45" s="164">
        <f t="shared" si="9"/>
        <v>8.0618442849254457E-2</v>
      </c>
      <c r="I45" s="165">
        <f t="shared" si="10"/>
        <v>0.38942137025204127</v>
      </c>
      <c r="J45" s="164">
        <f t="shared" si="11"/>
        <v>6.6962643604417411E-3</v>
      </c>
    </row>
    <row r="46" spans="2:10" x14ac:dyDescent="0.25">
      <c r="B46" s="162" t="s">
        <v>123</v>
      </c>
      <c r="C46" s="163">
        <v>8269</v>
      </c>
      <c r="D46" s="163">
        <v>4526</v>
      </c>
      <c r="E46" s="163">
        <v>7311</v>
      </c>
      <c r="F46" s="163">
        <v>8276</v>
      </c>
      <c r="G46" s="163">
        <v>7598</v>
      </c>
      <c r="H46" s="164">
        <f t="shared" si="9"/>
        <v>-8.1923634606089868E-2</v>
      </c>
      <c r="I46" s="165">
        <f t="shared" si="10"/>
        <v>-8.1146450598621356E-2</v>
      </c>
      <c r="J46" s="164">
        <f t="shared" si="11"/>
        <v>1.2999033370116594E-2</v>
      </c>
    </row>
    <row r="47" spans="2:10" x14ac:dyDescent="0.25">
      <c r="B47" s="162" t="s">
        <v>119</v>
      </c>
      <c r="C47" s="163">
        <v>3885</v>
      </c>
      <c r="D47" s="163">
        <v>2898</v>
      </c>
      <c r="E47" s="163">
        <v>3422</v>
      </c>
      <c r="F47" s="163">
        <v>4872</v>
      </c>
      <c r="G47" s="163">
        <v>4672</v>
      </c>
      <c r="H47" s="164">
        <f t="shared" si="9"/>
        <v>-4.1050903119868587E-2</v>
      </c>
      <c r="I47" s="165">
        <f t="shared" si="10"/>
        <v>0.2025740025740026</v>
      </c>
      <c r="J47" s="164">
        <f t="shared" si="11"/>
        <v>7.993088168621312E-3</v>
      </c>
    </row>
    <row r="48" spans="2:10" x14ac:dyDescent="0.25">
      <c r="B48" s="162" t="s">
        <v>128</v>
      </c>
      <c r="C48" s="163">
        <v>611</v>
      </c>
      <c r="D48" s="163">
        <v>760</v>
      </c>
      <c r="E48" s="163">
        <v>971</v>
      </c>
      <c r="F48" s="163">
        <v>445</v>
      </c>
      <c r="G48" s="163">
        <v>513</v>
      </c>
      <c r="H48" s="164">
        <f t="shared" si="9"/>
        <v>0.15280898876404492</v>
      </c>
      <c r="I48" s="165">
        <f t="shared" si="10"/>
        <v>-0.16039279869067102</v>
      </c>
      <c r="J48" s="164">
        <f t="shared" si="11"/>
        <v>8.7766571714527678E-4</v>
      </c>
    </row>
    <row r="49" spans="2:10" x14ac:dyDescent="0.25">
      <c r="B49" s="162" t="s">
        <v>131</v>
      </c>
      <c r="C49" s="163">
        <v>391</v>
      </c>
      <c r="D49" s="163">
        <v>79</v>
      </c>
      <c r="E49" s="163">
        <v>153</v>
      </c>
      <c r="F49" s="163">
        <v>384</v>
      </c>
      <c r="G49" s="163">
        <v>63</v>
      </c>
      <c r="H49" s="164">
        <f t="shared" si="9"/>
        <v>-0.8359375</v>
      </c>
      <c r="I49" s="165">
        <f t="shared" si="10"/>
        <v>-0.83887468030690537</v>
      </c>
      <c r="J49" s="164">
        <f t="shared" si="11"/>
        <v>1.0778350912310417E-4</v>
      </c>
    </row>
    <row r="50" spans="2:10" x14ac:dyDescent="0.25">
      <c r="B50" s="168" t="s">
        <v>145</v>
      </c>
      <c r="C50" s="169">
        <f>C42-SUM(C43:C49)</f>
        <v>27583</v>
      </c>
      <c r="D50" s="169">
        <f>D42-SUM(D43:D49)</f>
        <v>18141</v>
      </c>
      <c r="E50" s="169">
        <f>E42-SUM(E43:E49)</f>
        <v>34797</v>
      </c>
      <c r="F50" s="169">
        <f>F42-SUM(F43:F49)</f>
        <v>30362</v>
      </c>
      <c r="G50" s="169">
        <f>G42-SUM(G43:G49)</f>
        <v>34310</v>
      </c>
      <c r="H50" s="170">
        <f t="shared" si="9"/>
        <v>0.13003095975232193</v>
      </c>
      <c r="I50" s="171">
        <f t="shared" si="10"/>
        <v>0.24388210129427557</v>
      </c>
      <c r="J50" s="170">
        <f t="shared" si="11"/>
        <v>5.8699241238312758E-2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3880</v>
      </c>
      <c r="D52" s="176">
        <v>2524</v>
      </c>
      <c r="E52" s="176">
        <v>3626</v>
      </c>
      <c r="F52" s="176">
        <v>3264</v>
      </c>
      <c r="G52" s="176">
        <v>3498</v>
      </c>
      <c r="H52" s="177">
        <f t="shared" ref="H52:H64" si="12">IFERROR(G52/F52-1,"-")</f>
        <v>7.1691176470588314E-2</v>
      </c>
      <c r="I52" s="177">
        <f t="shared" ref="I52:I64" si="13">IFERROR(G52/C52-1,"-")</f>
        <v>-9.8453608247422664E-2</v>
      </c>
      <c r="J52" s="177">
        <f t="shared" ref="J52:J64" si="14">G52/G$10</f>
        <v>5.984551030359022E-3</v>
      </c>
    </row>
    <row r="53" spans="2:10" x14ac:dyDescent="0.25">
      <c r="B53" s="157" t="s">
        <v>97</v>
      </c>
      <c r="C53" s="158">
        <v>1380</v>
      </c>
      <c r="D53" s="158">
        <v>1027</v>
      </c>
      <c r="E53" s="158">
        <v>1196</v>
      </c>
      <c r="F53" s="158">
        <v>1321</v>
      </c>
      <c r="G53" s="158">
        <v>697</v>
      </c>
      <c r="H53" s="159">
        <f t="shared" si="12"/>
        <v>-0.47236941710825131</v>
      </c>
      <c r="I53" s="160">
        <f t="shared" si="13"/>
        <v>-0.49492753623188401</v>
      </c>
      <c r="J53" s="159">
        <f t="shared" si="14"/>
        <v>1.1924619977587874E-3</v>
      </c>
    </row>
    <row r="54" spans="2:10" x14ac:dyDescent="0.25">
      <c r="B54" s="162" t="s">
        <v>103</v>
      </c>
      <c r="C54" s="163">
        <v>985</v>
      </c>
      <c r="D54" s="163">
        <v>524</v>
      </c>
      <c r="E54" s="163">
        <v>864</v>
      </c>
      <c r="F54" s="163">
        <v>903</v>
      </c>
      <c r="G54" s="163">
        <v>386</v>
      </c>
      <c r="H54" s="164">
        <f t="shared" si="12"/>
        <v>-0.57253599114064224</v>
      </c>
      <c r="I54" s="165">
        <f t="shared" si="13"/>
        <v>-0.60812182741116749</v>
      </c>
      <c r="J54" s="164">
        <f t="shared" si="14"/>
        <v>6.6038784954790806E-4</v>
      </c>
    </row>
    <row r="55" spans="2:10" x14ac:dyDescent="0.25">
      <c r="B55" s="162" t="s">
        <v>100</v>
      </c>
      <c r="C55" s="163">
        <v>395</v>
      </c>
      <c r="D55" s="163">
        <v>503</v>
      </c>
      <c r="E55" s="163">
        <v>332</v>
      </c>
      <c r="F55" s="163">
        <v>418</v>
      </c>
      <c r="G55" s="163">
        <v>311</v>
      </c>
      <c r="H55" s="164">
        <f t="shared" si="12"/>
        <v>-0.25598086124401909</v>
      </c>
      <c r="I55" s="165">
        <f t="shared" si="13"/>
        <v>-0.21265822784810129</v>
      </c>
      <c r="J55" s="164">
        <f t="shared" si="14"/>
        <v>5.3207414821087934E-4</v>
      </c>
    </row>
    <row r="56" spans="2:10" x14ac:dyDescent="0.25">
      <c r="B56" s="157" t="s">
        <v>107</v>
      </c>
      <c r="C56" s="158">
        <v>2500</v>
      </c>
      <c r="D56" s="158">
        <v>1497</v>
      </c>
      <c r="E56" s="158">
        <v>2430</v>
      </c>
      <c r="F56" s="158">
        <v>1943</v>
      </c>
      <c r="G56" s="158">
        <v>2801</v>
      </c>
      <c r="H56" s="159">
        <f t="shared" si="12"/>
        <v>0.44158517756047355</v>
      </c>
      <c r="I56" s="160">
        <f t="shared" si="13"/>
        <v>0.12040000000000006</v>
      </c>
      <c r="J56" s="159">
        <f t="shared" si="14"/>
        <v>4.7920890326002344E-3</v>
      </c>
    </row>
    <row r="57" spans="2:10" x14ac:dyDescent="0.25">
      <c r="B57" s="162" t="s">
        <v>110</v>
      </c>
      <c r="C57" s="163">
        <v>841</v>
      </c>
      <c r="D57" s="163">
        <v>288</v>
      </c>
      <c r="E57" s="163">
        <v>895</v>
      </c>
      <c r="F57" s="163">
        <v>683</v>
      </c>
      <c r="G57" s="163">
        <v>1094</v>
      </c>
      <c r="H57" s="164">
        <f t="shared" si="12"/>
        <v>0.60175695461200585</v>
      </c>
      <c r="I57" s="165">
        <f t="shared" si="13"/>
        <v>0.300832342449465</v>
      </c>
      <c r="J57" s="164">
        <f t="shared" si="14"/>
        <v>1.8716691901694597E-3</v>
      </c>
    </row>
    <row r="58" spans="2:10" x14ac:dyDescent="0.25">
      <c r="B58" s="162" t="s">
        <v>113</v>
      </c>
      <c r="C58" s="163">
        <v>512</v>
      </c>
      <c r="D58" s="163">
        <v>386</v>
      </c>
      <c r="E58" s="163">
        <v>447</v>
      </c>
      <c r="F58" s="163">
        <v>296</v>
      </c>
      <c r="G58" s="163">
        <v>461</v>
      </c>
      <c r="H58" s="164">
        <f t="shared" si="12"/>
        <v>0.55743243243243246</v>
      </c>
      <c r="I58" s="165">
        <f t="shared" si="13"/>
        <v>-9.9609375E-2</v>
      </c>
      <c r="J58" s="164">
        <f t="shared" si="14"/>
        <v>7.8870155088493678E-4</v>
      </c>
    </row>
    <row r="59" spans="2:10" x14ac:dyDescent="0.25">
      <c r="B59" s="162" t="s">
        <v>116</v>
      </c>
      <c r="C59" s="163">
        <v>215</v>
      </c>
      <c r="D59" s="163">
        <v>230</v>
      </c>
      <c r="E59" s="163">
        <v>253</v>
      </c>
      <c r="F59" s="163">
        <v>212</v>
      </c>
      <c r="G59" s="163">
        <v>235</v>
      </c>
      <c r="H59" s="164">
        <f t="shared" si="12"/>
        <v>0.10849056603773577</v>
      </c>
      <c r="I59" s="165">
        <f t="shared" si="13"/>
        <v>9.3023255813953432E-2</v>
      </c>
      <c r="J59" s="164">
        <f t="shared" si="14"/>
        <v>4.0204959752269015E-4</v>
      </c>
    </row>
    <row r="60" spans="2:10" x14ac:dyDescent="0.25">
      <c r="B60" s="162" t="s">
        <v>123</v>
      </c>
      <c r="C60" s="163">
        <v>69</v>
      </c>
      <c r="D60" s="163">
        <v>45</v>
      </c>
      <c r="E60" s="163">
        <v>76</v>
      </c>
      <c r="F60" s="163">
        <v>29</v>
      </c>
      <c r="G60" s="163">
        <v>106</v>
      </c>
      <c r="H60" s="164">
        <f t="shared" si="12"/>
        <v>2.6551724137931036</v>
      </c>
      <c r="I60" s="165">
        <f t="shared" si="13"/>
        <v>0.53623188405797095</v>
      </c>
      <c r="J60" s="164">
        <f t="shared" si="14"/>
        <v>1.8135003122300066E-4</v>
      </c>
    </row>
    <row r="61" spans="2:10" x14ac:dyDescent="0.25">
      <c r="B61" s="162" t="s">
        <v>119</v>
      </c>
      <c r="C61" s="163">
        <v>26</v>
      </c>
      <c r="D61" s="163">
        <v>40</v>
      </c>
      <c r="E61" s="163">
        <v>56</v>
      </c>
      <c r="F61" s="163">
        <v>60</v>
      </c>
      <c r="G61" s="163">
        <v>40</v>
      </c>
      <c r="H61" s="164">
        <f t="shared" si="12"/>
        <v>-0.33333333333333337</v>
      </c>
      <c r="I61" s="165">
        <f t="shared" si="13"/>
        <v>0.53846153846153855</v>
      </c>
      <c r="J61" s="164">
        <f t="shared" si="14"/>
        <v>6.8433974046415343E-5</v>
      </c>
    </row>
    <row r="62" spans="2:10" x14ac:dyDescent="0.25">
      <c r="B62" s="162" t="s">
        <v>128</v>
      </c>
      <c r="C62" s="163">
        <v>12</v>
      </c>
      <c r="D62" s="163">
        <v>3</v>
      </c>
      <c r="E62" s="163">
        <v>5</v>
      </c>
      <c r="F62" s="163">
        <v>5</v>
      </c>
      <c r="G62" s="163">
        <v>8</v>
      </c>
      <c r="H62" s="164">
        <f t="shared" si="12"/>
        <v>0.60000000000000009</v>
      </c>
      <c r="I62" s="165">
        <f t="shared" si="13"/>
        <v>-0.33333333333333337</v>
      </c>
      <c r="J62" s="164">
        <f t="shared" si="14"/>
        <v>1.3686794809283068E-5</v>
      </c>
    </row>
    <row r="63" spans="2:10" x14ac:dyDescent="0.25">
      <c r="B63" s="162" t="s">
        <v>131</v>
      </c>
      <c r="C63" s="163">
        <v>11</v>
      </c>
      <c r="D63" s="163">
        <v>4</v>
      </c>
      <c r="E63" s="163">
        <v>2</v>
      </c>
      <c r="F63" s="163">
        <v>2</v>
      </c>
      <c r="G63" s="163">
        <v>6</v>
      </c>
      <c r="H63" s="164">
        <f t="shared" si="12"/>
        <v>2</v>
      </c>
      <c r="I63" s="165">
        <f t="shared" si="13"/>
        <v>-0.45454545454545459</v>
      </c>
      <c r="J63" s="164">
        <f t="shared" si="14"/>
        <v>1.0265096106962301E-5</v>
      </c>
    </row>
    <row r="64" spans="2:10" x14ac:dyDescent="0.25">
      <c r="B64" s="168" t="s">
        <v>145</v>
      </c>
      <c r="C64" s="169">
        <f>C56-SUM(C57:C63)</f>
        <v>814</v>
      </c>
      <c r="D64" s="169">
        <f>D56-SUM(D57:D63)</f>
        <v>501</v>
      </c>
      <c r="E64" s="169">
        <f>E56-SUM(E57:E63)</f>
        <v>696</v>
      </c>
      <c r="F64" s="169">
        <f>F56-SUM(F57:F63)</f>
        <v>656</v>
      </c>
      <c r="G64" s="169">
        <f>G56-SUM(G57:G63)</f>
        <v>851</v>
      </c>
      <c r="H64" s="170">
        <f t="shared" si="12"/>
        <v>0.29725609756097571</v>
      </c>
      <c r="I64" s="171">
        <f t="shared" si="13"/>
        <v>4.5454545454545414E-2</v>
      </c>
      <c r="J64" s="170">
        <f t="shared" si="14"/>
        <v>1.4559327978374865E-3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16702</v>
      </c>
      <c r="D66" s="176">
        <v>6786</v>
      </c>
      <c r="E66" s="176">
        <v>18865</v>
      </c>
      <c r="F66" s="176">
        <v>13528</v>
      </c>
      <c r="G66" s="176">
        <v>29179</v>
      </c>
      <c r="H66" s="177">
        <f t="shared" ref="H66:H78" si="15">IFERROR(G66/F66-1,"-")</f>
        <v>1.1569337670017741</v>
      </c>
      <c r="I66" s="177">
        <f t="shared" ref="I66:I78" si="16">IFERROR(G66/C66-1,"-")</f>
        <v>0.74703628307987069</v>
      </c>
      <c r="J66" s="177">
        <f t="shared" ref="J66:J78" si="17">G66/G$10</f>
        <v>4.9920873217508835E-2</v>
      </c>
    </row>
    <row r="67" spans="2:10" x14ac:dyDescent="0.25">
      <c r="B67" s="157" t="s">
        <v>97</v>
      </c>
      <c r="C67" s="158">
        <v>6863</v>
      </c>
      <c r="D67" s="158">
        <v>4036</v>
      </c>
      <c r="E67" s="158">
        <v>1261</v>
      </c>
      <c r="F67" s="158">
        <v>3125</v>
      </c>
      <c r="G67" s="158">
        <v>9446</v>
      </c>
      <c r="H67" s="159">
        <f t="shared" si="15"/>
        <v>2.0227200000000001</v>
      </c>
      <c r="I67" s="160">
        <f t="shared" si="16"/>
        <v>0.37636602069066005</v>
      </c>
      <c r="J67" s="159">
        <f t="shared" si="17"/>
        <v>1.6160682971060984E-2</v>
      </c>
    </row>
    <row r="68" spans="2:10" x14ac:dyDescent="0.25">
      <c r="B68" s="162" t="s">
        <v>103</v>
      </c>
      <c r="C68" s="163">
        <v>3743</v>
      </c>
      <c r="D68" s="163">
        <v>3090</v>
      </c>
      <c r="E68" s="163">
        <v>510</v>
      </c>
      <c r="F68" s="163">
        <v>314</v>
      </c>
      <c r="G68" s="163">
        <v>6163</v>
      </c>
      <c r="H68" s="164">
        <f t="shared" si="15"/>
        <v>18.627388535031848</v>
      </c>
      <c r="I68" s="165">
        <f t="shared" si="16"/>
        <v>0.64654020838899284</v>
      </c>
      <c r="J68" s="164">
        <f t="shared" si="17"/>
        <v>1.0543964551201443E-2</v>
      </c>
    </row>
    <row r="69" spans="2:10" x14ac:dyDescent="0.25">
      <c r="B69" s="162" t="s">
        <v>100</v>
      </c>
      <c r="C69" s="163">
        <v>3120</v>
      </c>
      <c r="D69" s="163">
        <v>946</v>
      </c>
      <c r="E69" s="163">
        <v>751</v>
      </c>
      <c r="F69" s="163">
        <v>2811</v>
      </c>
      <c r="G69" s="163">
        <v>3283</v>
      </c>
      <c r="H69" s="164">
        <f t="shared" si="15"/>
        <v>0.16791177516897893</v>
      </c>
      <c r="I69" s="165">
        <f t="shared" si="16"/>
        <v>5.224358974358978E-2</v>
      </c>
      <c r="J69" s="164">
        <f t="shared" si="17"/>
        <v>5.6167184198595392E-3</v>
      </c>
    </row>
    <row r="70" spans="2:10" x14ac:dyDescent="0.25">
      <c r="B70" s="157" t="s">
        <v>107</v>
      </c>
      <c r="C70" s="158">
        <v>9839</v>
      </c>
      <c r="D70" s="158">
        <v>2750</v>
      </c>
      <c r="E70" s="158">
        <v>17604</v>
      </c>
      <c r="F70" s="158">
        <v>10403</v>
      </c>
      <c r="G70" s="158">
        <v>19733</v>
      </c>
      <c r="H70" s="159">
        <f t="shared" si="15"/>
        <v>0.8968566759588581</v>
      </c>
      <c r="I70" s="160">
        <f t="shared" si="16"/>
        <v>1.0055899989836368</v>
      </c>
      <c r="J70" s="159">
        <f t="shared" si="17"/>
        <v>3.3760190246447851E-2</v>
      </c>
    </row>
    <row r="71" spans="2:10" x14ac:dyDescent="0.25">
      <c r="B71" s="162" t="s">
        <v>110</v>
      </c>
      <c r="C71" s="163">
        <v>4645</v>
      </c>
      <c r="D71" s="163">
        <v>88</v>
      </c>
      <c r="E71" s="163">
        <v>11526</v>
      </c>
      <c r="F71" s="163">
        <v>5253</v>
      </c>
      <c r="G71" s="163">
        <v>10695</v>
      </c>
      <c r="H71" s="164">
        <f t="shared" si="15"/>
        <v>1.0359794403198173</v>
      </c>
      <c r="I71" s="165">
        <f t="shared" si="16"/>
        <v>1.3024757804090421</v>
      </c>
      <c r="J71" s="164">
        <f t="shared" si="17"/>
        <v>1.8297533810660304E-2</v>
      </c>
    </row>
    <row r="72" spans="2:10" x14ac:dyDescent="0.25">
      <c r="B72" s="162" t="s">
        <v>113</v>
      </c>
      <c r="C72" s="163">
        <v>819</v>
      </c>
      <c r="D72" s="163">
        <v>96</v>
      </c>
      <c r="E72" s="163">
        <v>192</v>
      </c>
      <c r="F72" s="163">
        <v>752</v>
      </c>
      <c r="G72" s="163">
        <v>454</v>
      </c>
      <c r="H72" s="164">
        <f t="shared" si="15"/>
        <v>-0.39627659574468088</v>
      </c>
      <c r="I72" s="165">
        <f t="shared" si="16"/>
        <v>-0.44566544566544564</v>
      </c>
      <c r="J72" s="164">
        <f t="shared" si="17"/>
        <v>7.7672560542681418E-4</v>
      </c>
    </row>
    <row r="73" spans="2:10" x14ac:dyDescent="0.25">
      <c r="B73" s="162" t="s">
        <v>116</v>
      </c>
      <c r="C73" s="163">
        <v>1268</v>
      </c>
      <c r="D73" s="163">
        <v>1080</v>
      </c>
      <c r="E73" s="163">
        <v>1870</v>
      </c>
      <c r="F73" s="163">
        <v>265</v>
      </c>
      <c r="G73" s="163">
        <v>2386</v>
      </c>
      <c r="H73" s="164">
        <f t="shared" si="15"/>
        <v>8.0037735849056606</v>
      </c>
      <c r="I73" s="165">
        <f t="shared" si="16"/>
        <v>0.88170347003154581</v>
      </c>
      <c r="J73" s="164">
        <f t="shared" si="17"/>
        <v>4.0820865518686753E-3</v>
      </c>
    </row>
    <row r="74" spans="2:10" x14ac:dyDescent="0.25">
      <c r="B74" s="162" t="s">
        <v>123</v>
      </c>
      <c r="C74" s="163">
        <v>122</v>
      </c>
      <c r="D74" s="163">
        <v>160</v>
      </c>
      <c r="E74" s="163">
        <v>311</v>
      </c>
      <c r="F74" s="163">
        <v>425</v>
      </c>
      <c r="G74" s="163">
        <v>702</v>
      </c>
      <c r="H74" s="164">
        <f t="shared" si="15"/>
        <v>0.65176470588235302</v>
      </c>
      <c r="I74" s="165">
        <f t="shared" si="16"/>
        <v>4.7540983606557381</v>
      </c>
      <c r="J74" s="164">
        <f t="shared" si="17"/>
        <v>1.2010162445145892E-3</v>
      </c>
    </row>
    <row r="75" spans="2:10" x14ac:dyDescent="0.25">
      <c r="B75" s="162" t="s">
        <v>119</v>
      </c>
      <c r="C75" s="163">
        <v>192</v>
      </c>
      <c r="D75" s="163">
        <v>252</v>
      </c>
      <c r="E75" s="163">
        <v>285</v>
      </c>
      <c r="F75" s="163">
        <v>122</v>
      </c>
      <c r="G75" s="163">
        <v>567</v>
      </c>
      <c r="H75" s="164">
        <f t="shared" si="15"/>
        <v>3.6475409836065573</v>
      </c>
      <c r="I75" s="165">
        <f t="shared" si="16"/>
        <v>1.953125</v>
      </c>
      <c r="J75" s="164">
        <f t="shared" si="17"/>
        <v>9.7005158210793747E-4</v>
      </c>
    </row>
    <row r="76" spans="2:10" x14ac:dyDescent="0.25">
      <c r="B76" s="162" t="s">
        <v>128</v>
      </c>
      <c r="C76" s="163">
        <v>31</v>
      </c>
      <c r="D76" s="163">
        <v>0</v>
      </c>
      <c r="E76" s="163">
        <v>6</v>
      </c>
      <c r="F76" s="163">
        <v>5</v>
      </c>
      <c r="G76" s="163">
        <v>0</v>
      </c>
      <c r="H76" s="164">
        <f t="shared" si="15"/>
        <v>-1</v>
      </c>
      <c r="I76" s="165">
        <f t="shared" si="16"/>
        <v>-1</v>
      </c>
      <c r="J76" s="164">
        <f t="shared" si="17"/>
        <v>0</v>
      </c>
    </row>
    <row r="77" spans="2:10" x14ac:dyDescent="0.25">
      <c r="B77" s="162" t="s">
        <v>131</v>
      </c>
      <c r="C77" s="163">
        <v>54</v>
      </c>
      <c r="D77" s="163">
        <v>0</v>
      </c>
      <c r="E77" s="163">
        <v>17</v>
      </c>
      <c r="F77" s="163">
        <v>9</v>
      </c>
      <c r="G77" s="163">
        <v>0</v>
      </c>
      <c r="H77" s="164">
        <f t="shared" si="15"/>
        <v>-1</v>
      </c>
      <c r="I77" s="165">
        <f t="shared" si="16"/>
        <v>-1</v>
      </c>
      <c r="J77" s="164">
        <f t="shared" si="17"/>
        <v>0</v>
      </c>
    </row>
    <row r="78" spans="2:10" x14ac:dyDescent="0.25">
      <c r="B78" s="168" t="s">
        <v>145</v>
      </c>
      <c r="C78" s="169">
        <f>C70-SUM(C71:C77)</f>
        <v>2708</v>
      </c>
      <c r="D78" s="169">
        <f>D70-SUM(D71:D77)</f>
        <v>1074</v>
      </c>
      <c r="E78" s="169">
        <f>E70-SUM(E71:E77)</f>
        <v>3397</v>
      </c>
      <c r="F78" s="169">
        <f>F70-SUM(F71:F77)</f>
        <v>3572</v>
      </c>
      <c r="G78" s="169">
        <f>G70-SUM(G71:G77)</f>
        <v>4929</v>
      </c>
      <c r="H78" s="170">
        <f t="shared" si="15"/>
        <v>0.37989921612541999</v>
      </c>
      <c r="I78" s="171">
        <f t="shared" si="16"/>
        <v>0.82016248153618898</v>
      </c>
      <c r="J78" s="170">
        <f t="shared" si="17"/>
        <v>8.4327764518695308E-3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88878</v>
      </c>
      <c r="D80" s="176">
        <v>55912</v>
      </c>
      <c r="E80" s="176">
        <v>75727</v>
      </c>
      <c r="F80" s="176">
        <v>86056</v>
      </c>
      <c r="G80" s="176">
        <v>102682</v>
      </c>
      <c r="H80" s="177">
        <f t="shared" ref="H80:H92" si="18">IFERROR(G80/F80-1,"-")</f>
        <v>0.19319977688946732</v>
      </c>
      <c r="I80" s="177">
        <f t="shared" ref="I80:I92" si="19">IFERROR(G80/C80-1,"-")</f>
        <v>0.15531402596818111</v>
      </c>
      <c r="J80" s="177">
        <f t="shared" ref="J80:J92" si="20">G80/G$10</f>
        <v>0.17567343307585051</v>
      </c>
    </row>
    <row r="81" spans="2:10" x14ac:dyDescent="0.25">
      <c r="B81" s="157" t="s">
        <v>97</v>
      </c>
      <c r="C81" s="158">
        <v>45812</v>
      </c>
      <c r="D81" s="158">
        <v>35462</v>
      </c>
      <c r="E81" s="158">
        <v>41665</v>
      </c>
      <c r="F81" s="158">
        <v>41606</v>
      </c>
      <c r="G81" s="158">
        <v>52170</v>
      </c>
      <c r="H81" s="159">
        <f t="shared" si="18"/>
        <v>0.25390568667980573</v>
      </c>
      <c r="I81" s="160">
        <f t="shared" si="19"/>
        <v>0.13878459792194175</v>
      </c>
      <c r="J81" s="159">
        <f t="shared" si="20"/>
        <v>8.9255010650037214E-2</v>
      </c>
    </row>
    <row r="82" spans="2:10" x14ac:dyDescent="0.25">
      <c r="B82" s="162" t="s">
        <v>103</v>
      </c>
      <c r="C82" s="163">
        <v>8929</v>
      </c>
      <c r="D82" s="163">
        <v>10186</v>
      </c>
      <c r="E82" s="163">
        <v>10727</v>
      </c>
      <c r="F82" s="163">
        <v>9291</v>
      </c>
      <c r="G82" s="163">
        <v>13618</v>
      </c>
      <c r="H82" s="164">
        <f t="shared" si="18"/>
        <v>0.46571951350769569</v>
      </c>
      <c r="I82" s="165">
        <f t="shared" si="19"/>
        <v>0.52514279314592893</v>
      </c>
      <c r="J82" s="164">
        <f t="shared" si="20"/>
        <v>2.3298346464102105E-2</v>
      </c>
    </row>
    <row r="83" spans="2:10" x14ac:dyDescent="0.25">
      <c r="B83" s="162" t="s">
        <v>100</v>
      </c>
      <c r="C83" s="163">
        <v>36883</v>
      </c>
      <c r="D83" s="163">
        <v>25276</v>
      </c>
      <c r="E83" s="163">
        <v>30938</v>
      </c>
      <c r="F83" s="163">
        <v>32315</v>
      </c>
      <c r="G83" s="163">
        <v>38552</v>
      </c>
      <c r="H83" s="164">
        <f t="shared" si="18"/>
        <v>0.19300634380318726</v>
      </c>
      <c r="I83" s="165">
        <f t="shared" si="19"/>
        <v>4.5251199739717585E-2</v>
      </c>
      <c r="J83" s="164">
        <f t="shared" si="20"/>
        <v>6.5956664185935113E-2</v>
      </c>
    </row>
    <row r="84" spans="2:10" x14ac:dyDescent="0.25">
      <c r="B84" s="157" t="s">
        <v>107</v>
      </c>
      <c r="C84" s="158">
        <v>43066</v>
      </c>
      <c r="D84" s="158">
        <v>20450</v>
      </c>
      <c r="E84" s="158">
        <v>34062</v>
      </c>
      <c r="F84" s="158">
        <v>44450</v>
      </c>
      <c r="G84" s="158">
        <v>50512</v>
      </c>
      <c r="H84" s="159">
        <f t="shared" si="18"/>
        <v>0.13637795275590547</v>
      </c>
      <c r="I84" s="160">
        <f t="shared" si="19"/>
        <v>0.17289741327265129</v>
      </c>
      <c r="J84" s="159">
        <f t="shared" si="20"/>
        <v>8.6418422425813296E-2</v>
      </c>
    </row>
    <row r="85" spans="2:10" x14ac:dyDescent="0.25">
      <c r="B85" s="162" t="s">
        <v>110</v>
      </c>
      <c r="C85" s="163">
        <v>7853</v>
      </c>
      <c r="D85" s="163">
        <v>1465</v>
      </c>
      <c r="E85" s="163">
        <v>8841</v>
      </c>
      <c r="F85" s="163">
        <v>11048</v>
      </c>
      <c r="G85" s="163">
        <v>12200</v>
      </c>
      <c r="H85" s="164">
        <f t="shared" si="18"/>
        <v>0.1042722664735698</v>
      </c>
      <c r="I85" s="165">
        <f t="shared" si="19"/>
        <v>0.55354641538265636</v>
      </c>
      <c r="J85" s="164">
        <f t="shared" si="20"/>
        <v>2.087236208415668E-2</v>
      </c>
    </row>
    <row r="86" spans="2:10" x14ac:dyDescent="0.25">
      <c r="B86" s="162" t="s">
        <v>113</v>
      </c>
      <c r="C86" s="163">
        <v>15144</v>
      </c>
      <c r="D86" s="163">
        <v>5372</v>
      </c>
      <c r="E86" s="163">
        <v>8998</v>
      </c>
      <c r="F86" s="163">
        <v>9535</v>
      </c>
      <c r="G86" s="163">
        <v>9567</v>
      </c>
      <c r="H86" s="164">
        <f t="shared" si="18"/>
        <v>3.3560566334556174E-3</v>
      </c>
      <c r="I86" s="165">
        <f t="shared" si="19"/>
        <v>-0.36826465927099838</v>
      </c>
      <c r="J86" s="164">
        <f t="shared" si="20"/>
        <v>1.636769574255139E-2</v>
      </c>
    </row>
    <row r="87" spans="2:10" x14ac:dyDescent="0.25">
      <c r="B87" s="162" t="s">
        <v>116</v>
      </c>
      <c r="C87" s="163">
        <v>3167</v>
      </c>
      <c r="D87" s="163">
        <v>2634</v>
      </c>
      <c r="E87" s="163">
        <v>2781</v>
      </c>
      <c r="F87" s="163">
        <v>4969</v>
      </c>
      <c r="G87" s="163">
        <v>6658</v>
      </c>
      <c r="H87" s="164">
        <f t="shared" si="18"/>
        <v>0.33990742604145696</v>
      </c>
      <c r="I87" s="165">
        <f t="shared" si="19"/>
        <v>1.1023050205241551</v>
      </c>
      <c r="J87" s="164">
        <f t="shared" si="20"/>
        <v>1.1390834980025834E-2</v>
      </c>
    </row>
    <row r="88" spans="2:10" x14ac:dyDescent="0.25">
      <c r="B88" s="162" t="s">
        <v>123</v>
      </c>
      <c r="C88" s="163">
        <v>2021</v>
      </c>
      <c r="D88" s="163">
        <v>925</v>
      </c>
      <c r="E88" s="163">
        <v>1502</v>
      </c>
      <c r="F88" s="163">
        <v>2130</v>
      </c>
      <c r="G88" s="163">
        <v>2677</v>
      </c>
      <c r="H88" s="164">
        <f t="shared" si="18"/>
        <v>0.25680751173708916</v>
      </c>
      <c r="I88" s="165">
        <f t="shared" si="19"/>
        <v>0.32459178624443341</v>
      </c>
      <c r="J88" s="164">
        <f t="shared" si="20"/>
        <v>4.579943713056347E-3</v>
      </c>
    </row>
    <row r="89" spans="2:10" x14ac:dyDescent="0.25">
      <c r="B89" s="162" t="s">
        <v>119</v>
      </c>
      <c r="C89" s="163">
        <v>925</v>
      </c>
      <c r="D89" s="163">
        <v>874</v>
      </c>
      <c r="E89" s="163">
        <v>432</v>
      </c>
      <c r="F89" s="163">
        <v>953</v>
      </c>
      <c r="G89" s="163">
        <v>1022</v>
      </c>
      <c r="H89" s="164">
        <f t="shared" si="18"/>
        <v>7.2402938090241342E-2</v>
      </c>
      <c r="I89" s="165">
        <f t="shared" si="19"/>
        <v>0.1048648648648649</v>
      </c>
      <c r="J89" s="164">
        <f t="shared" si="20"/>
        <v>1.7484880368859119E-3</v>
      </c>
    </row>
    <row r="90" spans="2:10" x14ac:dyDescent="0.25">
      <c r="B90" s="162" t="s">
        <v>128</v>
      </c>
      <c r="C90" s="163">
        <v>345</v>
      </c>
      <c r="D90" s="163">
        <v>150</v>
      </c>
      <c r="E90" s="163">
        <v>329</v>
      </c>
      <c r="F90" s="163">
        <v>182</v>
      </c>
      <c r="G90" s="163">
        <v>195</v>
      </c>
      <c r="H90" s="164">
        <f t="shared" si="18"/>
        <v>7.1428571428571397E-2</v>
      </c>
      <c r="I90" s="165">
        <f t="shared" si="19"/>
        <v>-0.43478260869565222</v>
      </c>
      <c r="J90" s="164">
        <f t="shared" si="20"/>
        <v>3.3361562347627478E-4</v>
      </c>
    </row>
    <row r="91" spans="2:10" x14ac:dyDescent="0.25">
      <c r="B91" s="162" t="s">
        <v>131</v>
      </c>
      <c r="C91" s="163">
        <v>257</v>
      </c>
      <c r="D91" s="163">
        <v>34</v>
      </c>
      <c r="E91" s="163">
        <v>186</v>
      </c>
      <c r="F91" s="163">
        <v>112</v>
      </c>
      <c r="G91" s="163">
        <v>81</v>
      </c>
      <c r="H91" s="164">
        <f t="shared" si="18"/>
        <v>-0.2767857142857143</v>
      </c>
      <c r="I91" s="165">
        <f t="shared" si="19"/>
        <v>-0.68482490272373542</v>
      </c>
      <c r="J91" s="164">
        <f t="shared" si="20"/>
        <v>1.3857879744399106E-4</v>
      </c>
    </row>
    <row r="92" spans="2:10" x14ac:dyDescent="0.25">
      <c r="B92" s="168" t="s">
        <v>145</v>
      </c>
      <c r="C92" s="169">
        <f>C84-SUM(C85:C91)</f>
        <v>13354</v>
      </c>
      <c r="D92" s="169">
        <f>D84-SUM(D85:D91)</f>
        <v>8996</v>
      </c>
      <c r="E92" s="169">
        <f>E84-SUM(E85:E91)</f>
        <v>10993</v>
      </c>
      <c r="F92" s="169">
        <f>F84-SUM(F85:F91)</f>
        <v>15521</v>
      </c>
      <c r="G92" s="169">
        <f>G84-SUM(G85:G91)</f>
        <v>18112</v>
      </c>
      <c r="H92" s="170">
        <f t="shared" si="18"/>
        <v>0.16693512015978351</v>
      </c>
      <c r="I92" s="171">
        <f t="shared" si="19"/>
        <v>0.35629773850531676</v>
      </c>
      <c r="J92" s="170">
        <f t="shared" si="20"/>
        <v>3.0986903448216866E-2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4334</v>
      </c>
      <c r="D94" s="176">
        <v>3078</v>
      </c>
      <c r="E94" s="176">
        <v>4073</v>
      </c>
      <c r="F94" s="176">
        <v>4816</v>
      </c>
      <c r="G94" s="176">
        <v>3075</v>
      </c>
      <c r="H94" s="177">
        <f t="shared" ref="H94:H106" si="21">IFERROR(G94/F94-1,"-")</f>
        <v>-0.36150332225913617</v>
      </c>
      <c r="I94" s="177">
        <f t="shared" ref="I94:I106" si="22">IFERROR(G94/C94-1,"-")</f>
        <v>-0.29049377018920164</v>
      </c>
      <c r="J94" s="177">
        <f t="shared" ref="J94:J106" si="23">G94/G$10</f>
        <v>5.2608617548181797E-3</v>
      </c>
    </row>
    <row r="95" spans="2:10" x14ac:dyDescent="0.25">
      <c r="B95" s="157" t="s">
        <v>97</v>
      </c>
      <c r="C95" s="158">
        <v>3141</v>
      </c>
      <c r="D95" s="158">
        <v>1870</v>
      </c>
      <c r="E95" s="158">
        <v>2670</v>
      </c>
      <c r="F95" s="158">
        <v>3465</v>
      </c>
      <c r="G95" s="158">
        <v>1793</v>
      </c>
      <c r="H95" s="159">
        <f t="shared" si="21"/>
        <v>-0.48253968253968249</v>
      </c>
      <c r="I95" s="160">
        <f t="shared" si="22"/>
        <v>-0.42916268704234317</v>
      </c>
      <c r="J95" s="159">
        <f t="shared" si="23"/>
        <v>3.0675528866305679E-3</v>
      </c>
    </row>
    <row r="96" spans="2:10" x14ac:dyDescent="0.25">
      <c r="B96" s="162" t="s">
        <v>103</v>
      </c>
      <c r="C96" s="163">
        <v>1679</v>
      </c>
      <c r="D96" s="163">
        <v>633</v>
      </c>
      <c r="E96" s="163">
        <v>1026</v>
      </c>
      <c r="F96" s="163">
        <v>1472</v>
      </c>
      <c r="G96" s="163">
        <v>178</v>
      </c>
      <c r="H96" s="164">
        <f t="shared" si="21"/>
        <v>-0.87907608695652173</v>
      </c>
      <c r="I96" s="165">
        <f t="shared" si="22"/>
        <v>-0.89398451459201911</v>
      </c>
      <c r="J96" s="164">
        <f t="shared" si="23"/>
        <v>3.0453118450654825E-4</v>
      </c>
    </row>
    <row r="97" spans="2:10" x14ac:dyDescent="0.25">
      <c r="B97" s="162" t="s">
        <v>100</v>
      </c>
      <c r="C97" s="163">
        <v>1462</v>
      </c>
      <c r="D97" s="163">
        <v>1237</v>
      </c>
      <c r="E97" s="163">
        <v>1644</v>
      </c>
      <c r="F97" s="163">
        <v>1993</v>
      </c>
      <c r="G97" s="163">
        <v>1615</v>
      </c>
      <c r="H97" s="164">
        <f t="shared" si="21"/>
        <v>-0.1896638233818364</v>
      </c>
      <c r="I97" s="165">
        <f t="shared" si="22"/>
        <v>0.10465116279069764</v>
      </c>
      <c r="J97" s="164">
        <f t="shared" si="23"/>
        <v>2.7630217021240196E-3</v>
      </c>
    </row>
    <row r="98" spans="2:10" x14ac:dyDescent="0.25">
      <c r="B98" s="157" t="s">
        <v>107</v>
      </c>
      <c r="C98" s="158">
        <v>1193</v>
      </c>
      <c r="D98" s="158">
        <v>1208</v>
      </c>
      <c r="E98" s="158">
        <v>1403</v>
      </c>
      <c r="F98" s="158">
        <v>1351</v>
      </c>
      <c r="G98" s="158">
        <v>1282</v>
      </c>
      <c r="H98" s="159">
        <f t="shared" si="21"/>
        <v>-5.1073279052553655E-2</v>
      </c>
      <c r="I98" s="160">
        <f t="shared" si="22"/>
        <v>7.4601844090528058E-2</v>
      </c>
      <c r="J98" s="159">
        <f t="shared" si="23"/>
        <v>2.1933088681876118E-3</v>
      </c>
    </row>
    <row r="99" spans="2:10" x14ac:dyDescent="0.25">
      <c r="B99" s="162" t="s">
        <v>110</v>
      </c>
      <c r="C99" s="163">
        <v>91</v>
      </c>
      <c r="D99" s="163">
        <v>83</v>
      </c>
      <c r="E99" s="163">
        <v>113</v>
      </c>
      <c r="F99" s="163">
        <v>164</v>
      </c>
      <c r="G99" s="163">
        <v>130</v>
      </c>
      <c r="H99" s="164">
        <f t="shared" si="21"/>
        <v>-0.20731707317073167</v>
      </c>
      <c r="I99" s="165">
        <f t="shared" si="22"/>
        <v>0.4285714285714286</v>
      </c>
      <c r="J99" s="164">
        <f t="shared" si="23"/>
        <v>2.2241041565084987E-4</v>
      </c>
    </row>
    <row r="100" spans="2:10" x14ac:dyDescent="0.25">
      <c r="B100" s="162" t="s">
        <v>113</v>
      </c>
      <c r="C100" s="163">
        <v>146</v>
      </c>
      <c r="D100" s="163">
        <v>248</v>
      </c>
      <c r="E100" s="163">
        <v>207</v>
      </c>
      <c r="F100" s="163">
        <v>249</v>
      </c>
      <c r="G100" s="163">
        <v>212</v>
      </c>
      <c r="H100" s="164">
        <f t="shared" si="21"/>
        <v>-0.14859437751004012</v>
      </c>
      <c r="I100" s="165">
        <f t="shared" si="22"/>
        <v>0.45205479452054798</v>
      </c>
      <c r="J100" s="164">
        <f t="shared" si="23"/>
        <v>3.6270006244600131E-4</v>
      </c>
    </row>
    <row r="101" spans="2:10" x14ac:dyDescent="0.25">
      <c r="B101" s="162" t="s">
        <v>116</v>
      </c>
      <c r="C101" s="163">
        <v>390</v>
      </c>
      <c r="D101" s="163">
        <v>434</v>
      </c>
      <c r="E101" s="163">
        <v>426</v>
      </c>
      <c r="F101" s="163">
        <v>338</v>
      </c>
      <c r="G101" s="163">
        <v>345</v>
      </c>
      <c r="H101" s="164">
        <f t="shared" si="21"/>
        <v>2.0710059171597628E-2</v>
      </c>
      <c r="I101" s="165">
        <f t="shared" si="22"/>
        <v>-0.11538461538461542</v>
      </c>
      <c r="J101" s="164">
        <f t="shared" si="23"/>
        <v>5.9024302615033229E-4</v>
      </c>
    </row>
    <row r="102" spans="2:10" x14ac:dyDescent="0.25">
      <c r="B102" s="162" t="s">
        <v>123</v>
      </c>
      <c r="C102" s="163">
        <v>42</v>
      </c>
      <c r="D102" s="163">
        <v>24</v>
      </c>
      <c r="E102" s="163">
        <v>111</v>
      </c>
      <c r="F102" s="163">
        <v>51</v>
      </c>
      <c r="G102" s="163">
        <v>52</v>
      </c>
      <c r="H102" s="164">
        <f t="shared" si="21"/>
        <v>1.9607843137254832E-2</v>
      </c>
      <c r="I102" s="165">
        <f t="shared" si="22"/>
        <v>0.23809523809523814</v>
      </c>
      <c r="J102" s="164">
        <f t="shared" si="23"/>
        <v>8.8964166260339952E-5</v>
      </c>
    </row>
    <row r="103" spans="2:10" x14ac:dyDescent="0.25">
      <c r="B103" s="162" t="s">
        <v>119</v>
      </c>
      <c r="C103" s="163">
        <v>22</v>
      </c>
      <c r="D103" s="163">
        <v>41</v>
      </c>
      <c r="E103" s="163">
        <v>61</v>
      </c>
      <c r="F103" s="163">
        <v>51</v>
      </c>
      <c r="G103" s="163">
        <v>59</v>
      </c>
      <c r="H103" s="164">
        <f t="shared" si="21"/>
        <v>0.15686274509803932</v>
      </c>
      <c r="I103" s="165">
        <f t="shared" si="22"/>
        <v>1.6818181818181817</v>
      </c>
      <c r="J103" s="164">
        <f t="shared" si="23"/>
        <v>1.0094011171846263E-4</v>
      </c>
    </row>
    <row r="104" spans="2:10" x14ac:dyDescent="0.25">
      <c r="B104" s="162" t="s">
        <v>128</v>
      </c>
      <c r="C104" s="163">
        <v>1</v>
      </c>
      <c r="D104" s="163">
        <v>0</v>
      </c>
      <c r="E104" s="163">
        <v>27</v>
      </c>
      <c r="F104" s="163">
        <v>6</v>
      </c>
      <c r="G104" s="163">
        <v>4</v>
      </c>
      <c r="H104" s="164">
        <f t="shared" si="21"/>
        <v>-0.33333333333333337</v>
      </c>
      <c r="I104" s="165">
        <f t="shared" si="22"/>
        <v>3</v>
      </c>
      <c r="J104" s="164">
        <f t="shared" si="23"/>
        <v>6.8433974046415342E-6</v>
      </c>
    </row>
    <row r="105" spans="2:10" x14ac:dyDescent="0.25">
      <c r="B105" s="162" t="s">
        <v>131</v>
      </c>
      <c r="C105" s="163">
        <v>9</v>
      </c>
      <c r="D105" s="163">
        <v>9</v>
      </c>
      <c r="E105" s="163">
        <v>5</v>
      </c>
      <c r="F105" s="163">
        <v>14</v>
      </c>
      <c r="G105" s="163">
        <v>5</v>
      </c>
      <c r="H105" s="164">
        <f t="shared" si="21"/>
        <v>-0.64285714285714279</v>
      </c>
      <c r="I105" s="165">
        <f t="shared" si="22"/>
        <v>-0.44444444444444442</v>
      </c>
      <c r="J105" s="164">
        <f t="shared" si="23"/>
        <v>8.5542467558019179E-6</v>
      </c>
    </row>
    <row r="106" spans="2:10" x14ac:dyDescent="0.25">
      <c r="B106" s="168" t="s">
        <v>145</v>
      </c>
      <c r="C106" s="169">
        <f>C98-SUM(C99:C105)</f>
        <v>492</v>
      </c>
      <c r="D106" s="169">
        <f>D98-SUM(D99:D105)</f>
        <v>369</v>
      </c>
      <c r="E106" s="169">
        <f>E98-SUM(E99:E105)</f>
        <v>453</v>
      </c>
      <c r="F106" s="169">
        <f>F98-SUM(F99:F105)</f>
        <v>478</v>
      </c>
      <c r="G106" s="169">
        <f>G98-SUM(G99:G105)</f>
        <v>475</v>
      </c>
      <c r="H106" s="170">
        <f t="shared" si="21"/>
        <v>-6.2761506276151069E-3</v>
      </c>
      <c r="I106" s="171">
        <f t="shared" si="22"/>
        <v>-3.4552845528455278E-2</v>
      </c>
      <c r="J106" s="170">
        <f t="shared" si="23"/>
        <v>8.1265344180118221E-4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16563</v>
      </c>
      <c r="D108" s="176">
        <v>15789</v>
      </c>
      <c r="E108" s="176">
        <v>23478</v>
      </c>
      <c r="F108" s="176">
        <v>23404</v>
      </c>
      <c r="G108" s="176">
        <v>25728</v>
      </c>
      <c r="H108" s="177">
        <f t="shared" ref="H108:H120" si="24">IFERROR(G108/F108-1,"-")</f>
        <v>9.9299265082891885E-2</v>
      </c>
      <c r="I108" s="177">
        <f t="shared" ref="I108:I120" si="25">IFERROR(G108/C108-1,"-")</f>
        <v>0.55334178590835004</v>
      </c>
      <c r="J108" s="177">
        <f t="shared" ref="J108:J120" si="26">G108/G$10</f>
        <v>4.4016732106654348E-2</v>
      </c>
    </row>
    <row r="109" spans="2:10" x14ac:dyDescent="0.25">
      <c r="B109" s="157" t="s">
        <v>97</v>
      </c>
      <c r="C109" s="158">
        <v>4659</v>
      </c>
      <c r="D109" s="158">
        <v>6967</v>
      </c>
      <c r="E109" s="158">
        <v>7917</v>
      </c>
      <c r="F109" s="158">
        <v>7203</v>
      </c>
      <c r="G109" s="158">
        <v>7276</v>
      </c>
      <c r="H109" s="159">
        <f t="shared" si="24"/>
        <v>1.0134666111342394E-2</v>
      </c>
      <c r="I109" s="160">
        <f t="shared" si="25"/>
        <v>0.56170852114187597</v>
      </c>
      <c r="J109" s="159">
        <f t="shared" si="26"/>
        <v>1.2448139879042952E-2</v>
      </c>
    </row>
    <row r="110" spans="2:10" x14ac:dyDescent="0.25">
      <c r="B110" s="162" t="s">
        <v>103</v>
      </c>
      <c r="C110" s="163">
        <v>1902</v>
      </c>
      <c r="D110" s="163">
        <v>2685</v>
      </c>
      <c r="E110" s="163">
        <v>2935</v>
      </c>
      <c r="F110" s="163">
        <v>2382</v>
      </c>
      <c r="G110" s="163">
        <v>2847</v>
      </c>
      <c r="H110" s="164">
        <f t="shared" si="24"/>
        <v>0.19521410579345089</v>
      </c>
      <c r="I110" s="165">
        <f t="shared" si="25"/>
        <v>0.49684542586750791</v>
      </c>
      <c r="J110" s="164">
        <f t="shared" si="26"/>
        <v>4.8707881027536121E-3</v>
      </c>
    </row>
    <row r="111" spans="2:10" x14ac:dyDescent="0.25">
      <c r="B111" s="162" t="s">
        <v>100</v>
      </c>
      <c r="C111" s="163">
        <v>2757</v>
      </c>
      <c r="D111" s="163">
        <v>4282</v>
      </c>
      <c r="E111" s="163">
        <v>4982</v>
      </c>
      <c r="F111" s="163">
        <v>4821</v>
      </c>
      <c r="G111" s="163">
        <v>4429</v>
      </c>
      <c r="H111" s="164">
        <f t="shared" si="24"/>
        <v>-8.1310931342045256E-2</v>
      </c>
      <c r="I111" s="165">
        <f t="shared" si="25"/>
        <v>0.60645629307217996</v>
      </c>
      <c r="J111" s="164">
        <f t="shared" si="26"/>
        <v>7.5773517762893388E-3</v>
      </c>
    </row>
    <row r="112" spans="2:10" x14ac:dyDescent="0.25">
      <c r="B112" s="157" t="s">
        <v>107</v>
      </c>
      <c r="C112" s="158">
        <v>11904</v>
      </c>
      <c r="D112" s="158">
        <v>8822</v>
      </c>
      <c r="E112" s="158">
        <v>15561</v>
      </c>
      <c r="F112" s="158">
        <v>16201</v>
      </c>
      <c r="G112" s="158">
        <v>18452</v>
      </c>
      <c r="H112" s="159">
        <f t="shared" si="24"/>
        <v>0.13894204061477677</v>
      </c>
      <c r="I112" s="160">
        <f t="shared" si="25"/>
        <v>0.55006720430107525</v>
      </c>
      <c r="J112" s="159">
        <f t="shared" si="26"/>
        <v>3.1568592227611394E-2</v>
      </c>
    </row>
    <row r="113" spans="2:10" x14ac:dyDescent="0.25">
      <c r="B113" s="162" t="s">
        <v>110</v>
      </c>
      <c r="C113" s="163">
        <v>6650</v>
      </c>
      <c r="D113" s="163">
        <v>4186</v>
      </c>
      <c r="E113" s="163">
        <v>10586</v>
      </c>
      <c r="F113" s="163">
        <v>11111</v>
      </c>
      <c r="G113" s="163">
        <v>12278</v>
      </c>
      <c r="H113" s="164">
        <f t="shared" si="24"/>
        <v>0.10503105031050319</v>
      </c>
      <c r="I113" s="165">
        <f t="shared" si="25"/>
        <v>0.84631578947368413</v>
      </c>
      <c r="J113" s="164">
        <f t="shared" si="26"/>
        <v>2.1005808333547191E-2</v>
      </c>
    </row>
    <row r="114" spans="2:10" x14ac:dyDescent="0.25">
      <c r="B114" s="162" t="s">
        <v>113</v>
      </c>
      <c r="C114" s="163">
        <v>579</v>
      </c>
      <c r="D114" s="163">
        <v>486</v>
      </c>
      <c r="E114" s="163">
        <v>392</v>
      </c>
      <c r="F114" s="163">
        <v>409</v>
      </c>
      <c r="G114" s="163">
        <v>650</v>
      </c>
      <c r="H114" s="164">
        <f t="shared" si="24"/>
        <v>0.58924205378973116</v>
      </c>
      <c r="I114" s="165">
        <f t="shared" si="25"/>
        <v>0.12262521588946451</v>
      </c>
      <c r="J114" s="164">
        <f t="shared" si="26"/>
        <v>1.1120520782542493E-3</v>
      </c>
    </row>
    <row r="115" spans="2:10" x14ac:dyDescent="0.25">
      <c r="B115" s="162" t="s">
        <v>116</v>
      </c>
      <c r="C115" s="163">
        <v>1690</v>
      </c>
      <c r="D115" s="163">
        <v>1111</v>
      </c>
      <c r="E115" s="163">
        <v>1161</v>
      </c>
      <c r="F115" s="163">
        <v>1257</v>
      </c>
      <c r="G115" s="163">
        <v>1822</v>
      </c>
      <c r="H115" s="164">
        <f t="shared" si="24"/>
        <v>0.44948289578361167</v>
      </c>
      <c r="I115" s="165">
        <f t="shared" si="25"/>
        <v>7.8106508875739555E-2</v>
      </c>
      <c r="J115" s="164">
        <f t="shared" si="26"/>
        <v>3.1171675178142187E-3</v>
      </c>
    </row>
    <row r="116" spans="2:10" x14ac:dyDescent="0.25">
      <c r="B116" s="162" t="s">
        <v>123</v>
      </c>
      <c r="C116" s="163">
        <v>264</v>
      </c>
      <c r="D116" s="163">
        <v>559</v>
      </c>
      <c r="E116" s="163">
        <v>300</v>
      </c>
      <c r="F116" s="163">
        <v>536</v>
      </c>
      <c r="G116" s="163">
        <v>332</v>
      </c>
      <c r="H116" s="164">
        <f t="shared" si="24"/>
        <v>-0.38059701492537312</v>
      </c>
      <c r="I116" s="165">
        <f t="shared" si="25"/>
        <v>0.25757575757575757</v>
      </c>
      <c r="J116" s="164">
        <f t="shared" si="26"/>
        <v>5.6800198458524737E-4</v>
      </c>
    </row>
    <row r="117" spans="2:10" x14ac:dyDescent="0.25">
      <c r="B117" s="162" t="s">
        <v>119</v>
      </c>
      <c r="C117" s="163">
        <v>473</v>
      </c>
      <c r="D117" s="163">
        <v>618</v>
      </c>
      <c r="E117" s="163">
        <v>420</v>
      </c>
      <c r="F117" s="163">
        <v>311</v>
      </c>
      <c r="G117" s="163">
        <v>345</v>
      </c>
      <c r="H117" s="164">
        <f t="shared" si="24"/>
        <v>0.10932475884244375</v>
      </c>
      <c r="I117" s="165">
        <f t="shared" si="25"/>
        <v>-0.2706131078224101</v>
      </c>
      <c r="J117" s="164">
        <f t="shared" si="26"/>
        <v>5.9024302615033229E-4</v>
      </c>
    </row>
    <row r="118" spans="2:10" x14ac:dyDescent="0.25">
      <c r="B118" s="162" t="s">
        <v>128</v>
      </c>
      <c r="C118" s="163">
        <v>24</v>
      </c>
      <c r="D118" s="163">
        <v>15</v>
      </c>
      <c r="E118" s="163">
        <v>41</v>
      </c>
      <c r="F118" s="163">
        <v>17</v>
      </c>
      <c r="G118" s="163">
        <v>4</v>
      </c>
      <c r="H118" s="164">
        <f t="shared" si="24"/>
        <v>-0.76470588235294112</v>
      </c>
      <c r="I118" s="165">
        <f t="shared" si="25"/>
        <v>-0.83333333333333337</v>
      </c>
      <c r="J118" s="164">
        <f t="shared" si="26"/>
        <v>6.8433974046415342E-6</v>
      </c>
    </row>
    <row r="119" spans="2:10" x14ac:dyDescent="0.25">
      <c r="B119" s="162" t="s">
        <v>131</v>
      </c>
      <c r="C119" s="163">
        <v>23</v>
      </c>
      <c r="D119" s="163">
        <v>5</v>
      </c>
      <c r="E119" s="163">
        <v>10</v>
      </c>
      <c r="F119" s="163">
        <v>22</v>
      </c>
      <c r="G119" s="163">
        <v>9</v>
      </c>
      <c r="H119" s="164">
        <f t="shared" si="24"/>
        <v>-0.59090909090909083</v>
      </c>
      <c r="I119" s="165">
        <f t="shared" si="25"/>
        <v>-0.60869565217391308</v>
      </c>
      <c r="J119" s="164">
        <f t="shared" si="26"/>
        <v>1.5397644160443453E-5</v>
      </c>
    </row>
    <row r="120" spans="2:10" x14ac:dyDescent="0.25">
      <c r="B120" s="168" t="s">
        <v>145</v>
      </c>
      <c r="C120" s="169">
        <f>C112-SUM(C113:C119)</f>
        <v>2201</v>
      </c>
      <c r="D120" s="169">
        <f>D112-SUM(D113:D119)</f>
        <v>1842</v>
      </c>
      <c r="E120" s="169">
        <f>E112-SUM(E113:E119)</f>
        <v>2651</v>
      </c>
      <c r="F120" s="169">
        <f>F112-SUM(F113:F119)</f>
        <v>2538</v>
      </c>
      <c r="G120" s="169">
        <f>G112-SUM(G113:G119)</f>
        <v>3012</v>
      </c>
      <c r="H120" s="170">
        <f t="shared" si="24"/>
        <v>0.18676122931442074</v>
      </c>
      <c r="I120" s="171">
        <f t="shared" si="25"/>
        <v>0.368468877782826</v>
      </c>
      <c r="J120" s="170">
        <f t="shared" si="26"/>
        <v>5.1530782456950756E-3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14527</v>
      </c>
      <c r="D122" s="176">
        <v>14503</v>
      </c>
      <c r="E122" s="176">
        <v>16220</v>
      </c>
      <c r="F122" s="176">
        <v>15661</v>
      </c>
      <c r="G122" s="176">
        <v>15944</v>
      </c>
      <c r="H122" s="177">
        <f t="shared" ref="H122:H134" si="27">IFERROR(G122/F122-1,"-")</f>
        <v>1.8070365877019379E-2</v>
      </c>
      <c r="I122" s="177">
        <f t="shared" ref="I122:I134" si="28">IFERROR(G122/C122-1,"-")</f>
        <v>9.7542507055827121E-2</v>
      </c>
      <c r="J122" s="177">
        <f t="shared" ref="J122:J134" si="29">G122/G$10</f>
        <v>2.7277782054901157E-2</v>
      </c>
    </row>
    <row r="123" spans="2:10" x14ac:dyDescent="0.25">
      <c r="B123" s="157" t="s">
        <v>97</v>
      </c>
      <c r="C123" s="158">
        <v>8418</v>
      </c>
      <c r="D123" s="158">
        <v>9513</v>
      </c>
      <c r="E123" s="158">
        <v>9159</v>
      </c>
      <c r="F123" s="158">
        <v>9130</v>
      </c>
      <c r="G123" s="158">
        <v>9659</v>
      </c>
      <c r="H123" s="159">
        <f t="shared" si="27"/>
        <v>5.7940854326396396E-2</v>
      </c>
      <c r="I123" s="160">
        <f t="shared" si="28"/>
        <v>0.14742219054407224</v>
      </c>
      <c r="J123" s="159">
        <f t="shared" si="29"/>
        <v>1.6525093882858145E-2</v>
      </c>
    </row>
    <row r="124" spans="2:10" x14ac:dyDescent="0.25">
      <c r="B124" s="162" t="s">
        <v>103</v>
      </c>
      <c r="C124" s="163">
        <v>5110</v>
      </c>
      <c r="D124" s="163">
        <v>4290</v>
      </c>
      <c r="E124" s="163">
        <v>5351</v>
      </c>
      <c r="F124" s="163">
        <v>4081</v>
      </c>
      <c r="G124" s="163">
        <v>5505</v>
      </c>
      <c r="H124" s="164">
        <f t="shared" si="27"/>
        <v>0.34893408478314147</v>
      </c>
      <c r="I124" s="165">
        <f t="shared" si="28"/>
        <v>7.7299412915851295E-2</v>
      </c>
      <c r="J124" s="164">
        <f t="shared" si="29"/>
        <v>9.418225678137911E-3</v>
      </c>
    </row>
    <row r="125" spans="2:10" x14ac:dyDescent="0.25">
      <c r="B125" s="162" t="s">
        <v>100</v>
      </c>
      <c r="C125" s="163">
        <v>3308</v>
      </c>
      <c r="D125" s="163">
        <v>5223</v>
      </c>
      <c r="E125" s="163">
        <v>3808</v>
      </c>
      <c r="F125" s="163">
        <v>5049</v>
      </c>
      <c r="G125" s="163">
        <v>4154</v>
      </c>
      <c r="H125" s="164">
        <f t="shared" si="27"/>
        <v>-0.17726282432164786</v>
      </c>
      <c r="I125" s="165">
        <f t="shared" si="28"/>
        <v>0.25574365175332536</v>
      </c>
      <c r="J125" s="164">
        <f t="shared" si="29"/>
        <v>7.1068682047202335E-3</v>
      </c>
    </row>
    <row r="126" spans="2:10" x14ac:dyDescent="0.25">
      <c r="B126" s="157" t="s">
        <v>107</v>
      </c>
      <c r="C126" s="158">
        <v>6109</v>
      </c>
      <c r="D126" s="158">
        <v>4990</v>
      </c>
      <c r="E126" s="158">
        <v>7061</v>
      </c>
      <c r="F126" s="158">
        <v>6531</v>
      </c>
      <c r="G126" s="158">
        <v>6285</v>
      </c>
      <c r="H126" s="159">
        <f t="shared" si="27"/>
        <v>-3.7666513550757896E-2</v>
      </c>
      <c r="I126" s="160">
        <f t="shared" si="28"/>
        <v>2.8809952529055494E-2</v>
      </c>
      <c r="J126" s="159">
        <f t="shared" si="29"/>
        <v>1.0752688172043012E-2</v>
      </c>
    </row>
    <row r="127" spans="2:10" x14ac:dyDescent="0.25">
      <c r="B127" s="162" t="s">
        <v>110</v>
      </c>
      <c r="C127" s="163">
        <v>547</v>
      </c>
      <c r="D127" s="163">
        <v>263</v>
      </c>
      <c r="E127" s="163">
        <v>902</v>
      </c>
      <c r="F127" s="163">
        <v>1530</v>
      </c>
      <c r="G127" s="163">
        <v>591</v>
      </c>
      <c r="H127" s="164">
        <f t="shared" si="27"/>
        <v>-0.61372549019607847</v>
      </c>
      <c r="I127" s="165">
        <f t="shared" si="28"/>
        <v>8.0438756855575777E-2</v>
      </c>
      <c r="J127" s="164">
        <f t="shared" si="29"/>
        <v>1.0111119665357866E-3</v>
      </c>
    </row>
    <row r="128" spans="2:10" x14ac:dyDescent="0.25">
      <c r="B128" s="162" t="s">
        <v>113</v>
      </c>
      <c r="C128" s="163">
        <v>418</v>
      </c>
      <c r="D128" s="163">
        <v>419</v>
      </c>
      <c r="E128" s="163">
        <v>619</v>
      </c>
      <c r="F128" s="163">
        <v>620</v>
      </c>
      <c r="G128" s="163">
        <v>689</v>
      </c>
      <c r="H128" s="164">
        <f t="shared" si="27"/>
        <v>0.1112903225806452</v>
      </c>
      <c r="I128" s="165">
        <f t="shared" si="28"/>
        <v>0.64832535885167464</v>
      </c>
      <c r="J128" s="164">
        <f t="shared" si="29"/>
        <v>1.1787752029495044E-3</v>
      </c>
    </row>
    <row r="129" spans="2:10" x14ac:dyDescent="0.25">
      <c r="B129" s="162" t="s">
        <v>116</v>
      </c>
      <c r="C129" s="163">
        <v>647</v>
      </c>
      <c r="D129" s="163">
        <v>900</v>
      </c>
      <c r="E129" s="163">
        <v>921</v>
      </c>
      <c r="F129" s="163">
        <v>878</v>
      </c>
      <c r="G129" s="163">
        <v>1102</v>
      </c>
      <c r="H129" s="164">
        <f t="shared" si="27"/>
        <v>0.25512528473804097</v>
      </c>
      <c r="I129" s="165">
        <f t="shared" si="28"/>
        <v>0.70324574961360131</v>
      </c>
      <c r="J129" s="164">
        <f t="shared" si="29"/>
        <v>1.8853559849787427E-3</v>
      </c>
    </row>
    <row r="130" spans="2:10" x14ac:dyDescent="0.25">
      <c r="B130" s="162" t="s">
        <v>123</v>
      </c>
      <c r="C130" s="163">
        <v>121</v>
      </c>
      <c r="D130" s="163">
        <v>109</v>
      </c>
      <c r="E130" s="163">
        <v>375</v>
      </c>
      <c r="F130" s="163">
        <v>245</v>
      </c>
      <c r="G130" s="163">
        <v>210</v>
      </c>
      <c r="H130" s="164">
        <f t="shared" si="27"/>
        <v>-0.1428571428571429</v>
      </c>
      <c r="I130" s="165">
        <f t="shared" si="28"/>
        <v>0.73553719008264462</v>
      </c>
      <c r="J130" s="164">
        <f t="shared" si="29"/>
        <v>3.5927836374368056E-4</v>
      </c>
    </row>
    <row r="131" spans="2:10" x14ac:dyDescent="0.25">
      <c r="B131" s="162" t="s">
        <v>119</v>
      </c>
      <c r="C131" s="163">
        <v>86</v>
      </c>
      <c r="D131" s="163">
        <v>110</v>
      </c>
      <c r="E131" s="163">
        <v>194</v>
      </c>
      <c r="F131" s="163">
        <v>130</v>
      </c>
      <c r="G131" s="163">
        <v>122</v>
      </c>
      <c r="H131" s="164">
        <f t="shared" si="27"/>
        <v>-6.1538461538461542E-2</v>
      </c>
      <c r="I131" s="165">
        <f t="shared" si="28"/>
        <v>0.41860465116279078</v>
      </c>
      <c r="J131" s="164">
        <f t="shared" si="29"/>
        <v>2.0872362084156678E-4</v>
      </c>
    </row>
    <row r="132" spans="2:10" x14ac:dyDescent="0.25">
      <c r="B132" s="162" t="s">
        <v>128</v>
      </c>
      <c r="C132" s="163">
        <v>40</v>
      </c>
      <c r="D132" s="163">
        <v>22</v>
      </c>
      <c r="E132" s="163">
        <v>26</v>
      </c>
      <c r="F132" s="163">
        <v>33</v>
      </c>
      <c r="G132" s="163">
        <v>23</v>
      </c>
      <c r="H132" s="164">
        <f t="shared" si="27"/>
        <v>-0.30303030303030298</v>
      </c>
      <c r="I132" s="165">
        <f t="shared" si="28"/>
        <v>-0.42500000000000004</v>
      </c>
      <c r="J132" s="164">
        <f t="shared" si="29"/>
        <v>3.934953507668882E-5</v>
      </c>
    </row>
    <row r="133" spans="2:10" x14ac:dyDescent="0.25">
      <c r="B133" s="162" t="s">
        <v>131</v>
      </c>
      <c r="C133" s="163">
        <v>36</v>
      </c>
      <c r="D133" s="163">
        <v>28</v>
      </c>
      <c r="E133" s="163">
        <v>15</v>
      </c>
      <c r="F133" s="163">
        <v>34</v>
      </c>
      <c r="G133" s="163">
        <v>38</v>
      </c>
      <c r="H133" s="164">
        <f t="shared" si="27"/>
        <v>0.11764705882352944</v>
      </c>
      <c r="I133" s="165">
        <f t="shared" si="28"/>
        <v>5.555555555555558E-2</v>
      </c>
      <c r="J133" s="164">
        <f t="shared" si="29"/>
        <v>6.5012275344094578E-5</v>
      </c>
    </row>
    <row r="134" spans="2:10" x14ac:dyDescent="0.25">
      <c r="B134" s="168" t="s">
        <v>145</v>
      </c>
      <c r="C134" s="169">
        <f>C126-SUM(C127:C133)</f>
        <v>4214</v>
      </c>
      <c r="D134" s="169">
        <f>D126-SUM(D127:D133)</f>
        <v>3139</v>
      </c>
      <c r="E134" s="169">
        <f>E126-SUM(E127:E133)</f>
        <v>4009</v>
      </c>
      <c r="F134" s="169">
        <f>F126-SUM(F127:F133)</f>
        <v>3061</v>
      </c>
      <c r="G134" s="169">
        <f>G126-SUM(G127:G133)</f>
        <v>3510</v>
      </c>
      <c r="H134" s="170">
        <f t="shared" si="27"/>
        <v>0.14668409016661221</v>
      </c>
      <c r="I134" s="171">
        <f t="shared" si="28"/>
        <v>-0.16706217370669196</v>
      </c>
      <c r="J134" s="170">
        <f t="shared" si="29"/>
        <v>6.005081222572946E-3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29468</v>
      </c>
      <c r="D136" s="176">
        <v>20044</v>
      </c>
      <c r="E136" s="176">
        <v>29629</v>
      </c>
      <c r="F136" s="176">
        <v>30619</v>
      </c>
      <c r="G136" s="176">
        <v>30242</v>
      </c>
      <c r="H136" s="177">
        <f t="shared" ref="H136:H148" si="30">IFERROR(G136/F136-1,"-")</f>
        <v>-1.2312616349325567E-2</v>
      </c>
      <c r="I136" s="177">
        <f t="shared" ref="I136:I148" si="31">IFERROR(G136/C136-1,"-")</f>
        <v>2.626577982896694E-2</v>
      </c>
      <c r="J136" s="177">
        <f t="shared" ref="J136:J148" si="32">G136/G$10</f>
        <v>5.1739506077792319E-2</v>
      </c>
    </row>
    <row r="137" spans="2:10" x14ac:dyDescent="0.25">
      <c r="B137" s="157" t="s">
        <v>97</v>
      </c>
      <c r="C137" s="158">
        <v>7598</v>
      </c>
      <c r="D137" s="158">
        <v>9101</v>
      </c>
      <c r="E137" s="158">
        <v>5891</v>
      </c>
      <c r="F137" s="158">
        <v>4575</v>
      </c>
      <c r="G137" s="158">
        <v>5232</v>
      </c>
      <c r="H137" s="159">
        <f t="shared" si="30"/>
        <v>0.14360655737704908</v>
      </c>
      <c r="I137" s="160">
        <f t="shared" si="31"/>
        <v>-0.31139773624638067</v>
      </c>
      <c r="J137" s="159">
        <f t="shared" si="32"/>
        <v>8.9511638052711274E-3</v>
      </c>
    </row>
    <row r="138" spans="2:10" x14ac:dyDescent="0.25">
      <c r="B138" s="162" t="s">
        <v>103</v>
      </c>
      <c r="C138" s="163">
        <v>4646</v>
      </c>
      <c r="D138" s="163">
        <v>6186</v>
      </c>
      <c r="E138" s="163">
        <v>4323</v>
      </c>
      <c r="F138" s="163">
        <v>2833</v>
      </c>
      <c r="G138" s="163">
        <v>3337</v>
      </c>
      <c r="H138" s="164">
        <f t="shared" si="30"/>
        <v>0.1779032827391458</v>
      </c>
      <c r="I138" s="165">
        <f t="shared" si="31"/>
        <v>-0.28174773999139047</v>
      </c>
      <c r="J138" s="164">
        <f t="shared" si="32"/>
        <v>5.7091042848222001E-3</v>
      </c>
    </row>
    <row r="139" spans="2:10" x14ac:dyDescent="0.25">
      <c r="B139" s="162" t="s">
        <v>100</v>
      </c>
      <c r="C139" s="163">
        <v>2952</v>
      </c>
      <c r="D139" s="163">
        <v>2915</v>
      </c>
      <c r="E139" s="163">
        <v>1568</v>
      </c>
      <c r="F139" s="163">
        <v>1742</v>
      </c>
      <c r="G139" s="163">
        <v>1895</v>
      </c>
      <c r="H139" s="164">
        <f t="shared" si="30"/>
        <v>8.7830080367393704E-2</v>
      </c>
      <c r="I139" s="165">
        <f t="shared" si="31"/>
        <v>-0.35806233062330628</v>
      </c>
      <c r="J139" s="164">
        <f t="shared" si="32"/>
        <v>3.2420595204489268E-3</v>
      </c>
    </row>
    <row r="140" spans="2:10" x14ac:dyDescent="0.25">
      <c r="B140" s="157" t="s">
        <v>107</v>
      </c>
      <c r="C140" s="158">
        <v>21870</v>
      </c>
      <c r="D140" s="158">
        <v>10943</v>
      </c>
      <c r="E140" s="158">
        <v>23738</v>
      </c>
      <c r="F140" s="158">
        <v>26044</v>
      </c>
      <c r="G140" s="158">
        <v>25010</v>
      </c>
      <c r="H140" s="159">
        <f t="shared" si="30"/>
        <v>-3.9702042696974305E-2</v>
      </c>
      <c r="I140" s="160">
        <f t="shared" si="31"/>
        <v>0.14357567443987196</v>
      </c>
      <c r="J140" s="159">
        <f t="shared" si="32"/>
        <v>4.2788342272521193E-2</v>
      </c>
    </row>
    <row r="141" spans="2:10" x14ac:dyDescent="0.25">
      <c r="B141" s="162" t="s">
        <v>110</v>
      </c>
      <c r="C141" s="163">
        <v>12457</v>
      </c>
      <c r="D141" s="163">
        <v>3062</v>
      </c>
      <c r="E141" s="163">
        <v>11844</v>
      </c>
      <c r="F141" s="163">
        <v>12404</v>
      </c>
      <c r="G141" s="163">
        <v>12629</v>
      </c>
      <c r="H141" s="164">
        <f t="shared" si="30"/>
        <v>1.8139309900032208E-2</v>
      </c>
      <c r="I141" s="165">
        <f t="shared" si="31"/>
        <v>1.3807497792405865E-2</v>
      </c>
      <c r="J141" s="164">
        <f t="shared" si="32"/>
        <v>2.1606316455804485E-2</v>
      </c>
    </row>
    <row r="142" spans="2:10" x14ac:dyDescent="0.25">
      <c r="B142" s="162" t="s">
        <v>113</v>
      </c>
      <c r="C142" s="163">
        <v>1376</v>
      </c>
      <c r="D142" s="163">
        <v>1046</v>
      </c>
      <c r="E142" s="163">
        <v>1339</v>
      </c>
      <c r="F142" s="163">
        <v>2035</v>
      </c>
      <c r="G142" s="163">
        <v>1564</v>
      </c>
      <c r="H142" s="164">
        <f t="shared" si="30"/>
        <v>-0.23144963144963149</v>
      </c>
      <c r="I142" s="165">
        <f t="shared" si="31"/>
        <v>0.13662790697674421</v>
      </c>
      <c r="J142" s="164">
        <f t="shared" si="32"/>
        <v>2.6757683852148399E-3</v>
      </c>
    </row>
    <row r="143" spans="2:10" x14ac:dyDescent="0.25">
      <c r="B143" s="162" t="s">
        <v>116</v>
      </c>
      <c r="C143" s="163">
        <v>2492</v>
      </c>
      <c r="D143" s="163">
        <v>1980</v>
      </c>
      <c r="E143" s="163">
        <v>2939</v>
      </c>
      <c r="F143" s="163">
        <v>2723</v>
      </c>
      <c r="G143" s="163">
        <v>2640</v>
      </c>
      <c r="H143" s="164">
        <f t="shared" si="30"/>
        <v>-3.0481087036356991E-2</v>
      </c>
      <c r="I143" s="165">
        <f t="shared" si="31"/>
        <v>5.9390048154092989E-2</v>
      </c>
      <c r="J143" s="164">
        <f t="shared" si="32"/>
        <v>4.5166422870634125E-3</v>
      </c>
    </row>
    <row r="144" spans="2:10" x14ac:dyDescent="0.25">
      <c r="B144" s="162" t="s">
        <v>123</v>
      </c>
      <c r="C144" s="163">
        <v>490</v>
      </c>
      <c r="D144" s="163">
        <v>196</v>
      </c>
      <c r="E144" s="163">
        <v>1378</v>
      </c>
      <c r="F144" s="163">
        <v>1377</v>
      </c>
      <c r="G144" s="163">
        <v>678</v>
      </c>
      <c r="H144" s="164">
        <f t="shared" si="30"/>
        <v>-0.50762527233115473</v>
      </c>
      <c r="I144" s="165">
        <f t="shared" si="31"/>
        <v>0.38367346938775504</v>
      </c>
      <c r="J144" s="164">
        <f t="shared" si="32"/>
        <v>1.1599558600867402E-3</v>
      </c>
    </row>
    <row r="145" spans="2:10" x14ac:dyDescent="0.25">
      <c r="B145" s="162" t="s">
        <v>119</v>
      </c>
      <c r="C145" s="163">
        <v>493</v>
      </c>
      <c r="D145" s="163">
        <v>664</v>
      </c>
      <c r="E145" s="163">
        <v>380</v>
      </c>
      <c r="F145" s="163">
        <v>683</v>
      </c>
      <c r="G145" s="163">
        <v>623</v>
      </c>
      <c r="H145" s="164">
        <f t="shared" si="30"/>
        <v>-8.7847730600292828E-2</v>
      </c>
      <c r="I145" s="165">
        <f t="shared" si="31"/>
        <v>0.26369168356997963</v>
      </c>
      <c r="J145" s="164">
        <f t="shared" si="32"/>
        <v>1.0658591457729191E-3</v>
      </c>
    </row>
    <row r="146" spans="2:10" x14ac:dyDescent="0.25">
      <c r="B146" s="162" t="s">
        <v>128</v>
      </c>
      <c r="C146" s="163">
        <v>44</v>
      </c>
      <c r="D146" s="163">
        <v>6</v>
      </c>
      <c r="E146" s="163">
        <v>40</v>
      </c>
      <c r="F146" s="163">
        <v>15</v>
      </c>
      <c r="G146" s="163">
        <v>25</v>
      </c>
      <c r="H146" s="164">
        <f t="shared" si="30"/>
        <v>0.66666666666666674</v>
      </c>
      <c r="I146" s="165">
        <f t="shared" si="31"/>
        <v>-0.43181818181818177</v>
      </c>
      <c r="J146" s="164">
        <f t="shared" si="32"/>
        <v>4.2771233779009586E-5</v>
      </c>
    </row>
    <row r="147" spans="2:10" x14ac:dyDescent="0.25">
      <c r="B147" s="162" t="s">
        <v>131</v>
      </c>
      <c r="C147" s="163">
        <v>32</v>
      </c>
      <c r="D147" s="163">
        <v>0</v>
      </c>
      <c r="E147" s="163">
        <v>19</v>
      </c>
      <c r="F147" s="163">
        <v>36</v>
      </c>
      <c r="G147" s="163">
        <v>3</v>
      </c>
      <c r="H147" s="164">
        <f t="shared" si="30"/>
        <v>-0.91666666666666663</v>
      </c>
      <c r="I147" s="165">
        <f t="shared" si="31"/>
        <v>-0.90625</v>
      </c>
      <c r="J147" s="164">
        <f t="shared" si="32"/>
        <v>5.1325480534811504E-6</v>
      </c>
    </row>
    <row r="148" spans="2:10" x14ac:dyDescent="0.25">
      <c r="B148" s="168" t="s">
        <v>145</v>
      </c>
      <c r="C148" s="169">
        <f>C140-SUM(C141:C147)</f>
        <v>4486</v>
      </c>
      <c r="D148" s="169">
        <f>D140-SUM(D141:D147)</f>
        <v>3989</v>
      </c>
      <c r="E148" s="169">
        <f>E140-SUM(E141:E147)</f>
        <v>5799</v>
      </c>
      <c r="F148" s="169">
        <f>F140-SUM(F141:F147)</f>
        <v>6771</v>
      </c>
      <c r="G148" s="169">
        <f>G140-SUM(G141:G147)</f>
        <v>6848</v>
      </c>
      <c r="H148" s="170">
        <f t="shared" si="30"/>
        <v>1.1372027765470305E-2</v>
      </c>
      <c r="I148" s="171">
        <f t="shared" si="31"/>
        <v>0.52652697280428007</v>
      </c>
      <c r="J148" s="170">
        <f t="shared" si="32"/>
        <v>1.1715896356746306E-2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13614</v>
      </c>
      <c r="D150" s="176">
        <v>8229</v>
      </c>
      <c r="E150" s="176">
        <v>11913</v>
      </c>
      <c r="F150" s="176">
        <v>12459</v>
      </c>
      <c r="G150" s="176">
        <v>11227</v>
      </c>
      <c r="H150" s="177">
        <f t="shared" ref="H150:H162" si="33">IFERROR(G150/F150-1,"-")</f>
        <v>-9.8884340637290347E-2</v>
      </c>
      <c r="I150" s="177">
        <f t="shared" ref="I150:I162" si="34">IFERROR(G150/C150-1,"-")</f>
        <v>-0.1753342147789041</v>
      </c>
      <c r="J150" s="177">
        <f t="shared" ref="J150:J162" si="35">G150/G$10</f>
        <v>1.9207705665477626E-2</v>
      </c>
    </row>
    <row r="151" spans="2:10" x14ac:dyDescent="0.25">
      <c r="B151" s="157" t="s">
        <v>97</v>
      </c>
      <c r="C151" s="158">
        <v>6867</v>
      </c>
      <c r="D151" s="158">
        <v>4608</v>
      </c>
      <c r="E151" s="158">
        <v>6399</v>
      </c>
      <c r="F151" s="158">
        <v>7080</v>
      </c>
      <c r="G151" s="158">
        <v>4661</v>
      </c>
      <c r="H151" s="159">
        <f t="shared" si="33"/>
        <v>-0.34166666666666667</v>
      </c>
      <c r="I151" s="160">
        <f t="shared" si="34"/>
        <v>-0.32124654143002762</v>
      </c>
      <c r="J151" s="159">
        <f t="shared" si="35"/>
        <v>7.974268825758548E-3</v>
      </c>
    </row>
    <row r="152" spans="2:10" x14ac:dyDescent="0.25">
      <c r="B152" s="162" t="s">
        <v>103</v>
      </c>
      <c r="C152" s="163">
        <v>4480</v>
      </c>
      <c r="D152" s="163">
        <v>2722</v>
      </c>
      <c r="E152" s="163">
        <v>4606</v>
      </c>
      <c r="F152" s="163">
        <v>5492</v>
      </c>
      <c r="G152" s="163">
        <v>2543</v>
      </c>
      <c r="H152" s="164">
        <f t="shared" si="33"/>
        <v>-0.53696285506190822</v>
      </c>
      <c r="I152" s="165">
        <f t="shared" si="34"/>
        <v>-0.43236607142857142</v>
      </c>
      <c r="J152" s="164">
        <f t="shared" si="35"/>
        <v>4.3506899000008556E-3</v>
      </c>
    </row>
    <row r="153" spans="2:10" x14ac:dyDescent="0.25">
      <c r="B153" s="162" t="s">
        <v>100</v>
      </c>
      <c r="C153" s="163">
        <v>2387</v>
      </c>
      <c r="D153" s="163">
        <v>1886</v>
      </c>
      <c r="E153" s="163">
        <v>1793</v>
      </c>
      <c r="F153" s="163">
        <v>1588</v>
      </c>
      <c r="G153" s="163">
        <v>2118</v>
      </c>
      <c r="H153" s="164">
        <f t="shared" si="33"/>
        <v>0.33375314861460947</v>
      </c>
      <c r="I153" s="165">
        <f t="shared" si="34"/>
        <v>-0.1126937578550482</v>
      </c>
      <c r="J153" s="164">
        <f t="shared" si="35"/>
        <v>3.6235789257576924E-3</v>
      </c>
    </row>
    <row r="154" spans="2:10" x14ac:dyDescent="0.25">
      <c r="B154" s="157" t="s">
        <v>107</v>
      </c>
      <c r="C154" s="158">
        <v>6747</v>
      </c>
      <c r="D154" s="158">
        <v>3621</v>
      </c>
      <c r="E154" s="158">
        <v>5514</v>
      </c>
      <c r="F154" s="158">
        <v>5379</v>
      </c>
      <c r="G154" s="158">
        <v>6566</v>
      </c>
      <c r="H154" s="159">
        <f t="shared" si="33"/>
        <v>0.2206729875441531</v>
      </c>
      <c r="I154" s="160">
        <f t="shared" si="34"/>
        <v>-2.6826737809396817E-2</v>
      </c>
      <c r="J154" s="159">
        <f t="shared" si="35"/>
        <v>1.1233436839719078E-2</v>
      </c>
    </row>
    <row r="155" spans="2:10" x14ac:dyDescent="0.25">
      <c r="B155" s="162" t="s">
        <v>110</v>
      </c>
      <c r="C155" s="163">
        <v>1623</v>
      </c>
      <c r="D155" s="163">
        <v>404</v>
      </c>
      <c r="E155" s="163">
        <v>2033</v>
      </c>
      <c r="F155" s="163">
        <v>1670</v>
      </c>
      <c r="G155" s="163">
        <v>1791</v>
      </c>
      <c r="H155" s="164">
        <f t="shared" si="33"/>
        <v>7.2455089820359309E-2</v>
      </c>
      <c r="I155" s="165">
        <f t="shared" si="34"/>
        <v>0.10351201478743066</v>
      </c>
      <c r="J155" s="164">
        <f t="shared" si="35"/>
        <v>3.0641311879282471E-3</v>
      </c>
    </row>
    <row r="156" spans="2:10" x14ac:dyDescent="0.25">
      <c r="B156" s="162" t="s">
        <v>113</v>
      </c>
      <c r="C156" s="163">
        <v>1336</v>
      </c>
      <c r="D156" s="163">
        <v>615</v>
      </c>
      <c r="E156" s="163">
        <v>732</v>
      </c>
      <c r="F156" s="163">
        <v>772</v>
      </c>
      <c r="G156" s="163">
        <v>751</v>
      </c>
      <c r="H156" s="164">
        <f t="shared" si="33"/>
        <v>-2.7202072538860089E-2</v>
      </c>
      <c r="I156" s="165">
        <f t="shared" si="34"/>
        <v>-0.43787425149700598</v>
      </c>
      <c r="J156" s="164">
        <f t="shared" si="35"/>
        <v>1.2848478627214481E-3</v>
      </c>
    </row>
    <row r="157" spans="2:10" x14ac:dyDescent="0.25">
      <c r="B157" s="162" t="s">
        <v>116</v>
      </c>
      <c r="C157" s="163">
        <v>1614</v>
      </c>
      <c r="D157" s="163">
        <v>736</v>
      </c>
      <c r="E157" s="163">
        <v>883</v>
      </c>
      <c r="F157" s="163">
        <v>1126</v>
      </c>
      <c r="G157" s="163">
        <v>1446</v>
      </c>
      <c r="H157" s="164">
        <f t="shared" si="33"/>
        <v>0.2841918294849024</v>
      </c>
      <c r="I157" s="165">
        <f t="shared" si="34"/>
        <v>-0.10408921933085502</v>
      </c>
      <c r="J157" s="164">
        <f t="shared" si="35"/>
        <v>2.4738881617779145E-3</v>
      </c>
    </row>
    <row r="158" spans="2:10" x14ac:dyDescent="0.25">
      <c r="B158" s="162" t="s">
        <v>123</v>
      </c>
      <c r="C158" s="163">
        <v>131</v>
      </c>
      <c r="D158" s="163">
        <v>107</v>
      </c>
      <c r="E158" s="163">
        <v>142</v>
      </c>
      <c r="F158" s="163">
        <v>162</v>
      </c>
      <c r="G158" s="163">
        <v>229</v>
      </c>
      <c r="H158" s="164">
        <f t="shared" si="33"/>
        <v>0.41358024691358031</v>
      </c>
      <c r="I158" s="165">
        <f t="shared" si="34"/>
        <v>0.74809160305343503</v>
      </c>
      <c r="J158" s="164">
        <f t="shared" si="35"/>
        <v>3.9178450141572784E-4</v>
      </c>
    </row>
    <row r="159" spans="2:10" x14ac:dyDescent="0.25">
      <c r="B159" s="162" t="s">
        <v>119</v>
      </c>
      <c r="C159" s="163">
        <v>458</v>
      </c>
      <c r="D159" s="163">
        <v>520</v>
      </c>
      <c r="E159" s="163">
        <v>677</v>
      </c>
      <c r="F159" s="163">
        <v>389</v>
      </c>
      <c r="G159" s="163">
        <v>640</v>
      </c>
      <c r="H159" s="164">
        <f t="shared" si="33"/>
        <v>0.64524421593830339</v>
      </c>
      <c r="I159" s="165">
        <f t="shared" si="34"/>
        <v>0.39737991266375539</v>
      </c>
      <c r="J159" s="164">
        <f t="shared" si="35"/>
        <v>1.0949435847426455E-3</v>
      </c>
    </row>
    <row r="160" spans="2:10" x14ac:dyDescent="0.25">
      <c r="B160" s="162" t="s">
        <v>128</v>
      </c>
      <c r="C160" s="163">
        <v>14</v>
      </c>
      <c r="D160" s="163">
        <v>9</v>
      </c>
      <c r="E160" s="163">
        <v>12</v>
      </c>
      <c r="F160" s="163">
        <v>7</v>
      </c>
      <c r="G160" s="163">
        <v>10</v>
      </c>
      <c r="H160" s="164">
        <f t="shared" si="33"/>
        <v>0.4285714285714286</v>
      </c>
      <c r="I160" s="165">
        <f t="shared" si="34"/>
        <v>-0.2857142857142857</v>
      </c>
      <c r="J160" s="164">
        <f t="shared" si="35"/>
        <v>1.7108493511603836E-5</v>
      </c>
    </row>
    <row r="161" spans="2:10" x14ac:dyDescent="0.25">
      <c r="B161" s="162" t="s">
        <v>131</v>
      </c>
      <c r="C161" s="163">
        <v>14</v>
      </c>
      <c r="D161" s="163">
        <v>1</v>
      </c>
      <c r="E161" s="163">
        <v>8</v>
      </c>
      <c r="F161" s="163">
        <v>6</v>
      </c>
      <c r="G161" s="163">
        <v>16</v>
      </c>
      <c r="H161" s="164">
        <f t="shared" si="33"/>
        <v>1.6666666666666665</v>
      </c>
      <c r="I161" s="165">
        <f t="shared" si="34"/>
        <v>0.14285714285714279</v>
      </c>
      <c r="J161" s="164">
        <f t="shared" si="35"/>
        <v>2.7373589618566137E-5</v>
      </c>
    </row>
    <row r="162" spans="2:10" x14ac:dyDescent="0.25">
      <c r="B162" s="168" t="s">
        <v>145</v>
      </c>
      <c r="C162" s="169">
        <f>C154-SUM(C155:C161)</f>
        <v>1557</v>
      </c>
      <c r="D162" s="169">
        <f>D154-SUM(D155:D161)</f>
        <v>1229</v>
      </c>
      <c r="E162" s="169">
        <f>E154-SUM(E155:E161)</f>
        <v>1027</v>
      </c>
      <c r="F162" s="169">
        <f>F154-SUM(F155:F161)</f>
        <v>1247</v>
      </c>
      <c r="G162" s="169">
        <f>G154-SUM(G155:G161)</f>
        <v>1683</v>
      </c>
      <c r="H162" s="170">
        <f t="shared" si="33"/>
        <v>0.34963913392141133</v>
      </c>
      <c r="I162" s="171">
        <f t="shared" si="34"/>
        <v>8.092485549132955E-2</v>
      </c>
      <c r="J162" s="170">
        <f t="shared" si="35"/>
        <v>2.8793594580029257E-3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3FF1E-C08F-4F7C-8A8B-ED06C7668A16}">
  <sheetPr>
    <tabColor rgb="FFFFC000"/>
    <pageSetUpPr fitToPage="1"/>
  </sheetPr>
  <dimension ref="A1:AB163"/>
  <sheetViews>
    <sheetView showGridLines="0" topLeftCell="G1" workbookViewId="0">
      <selection activeCell="AC28" sqref="AC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270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45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3881128</v>
      </c>
      <c r="D9" s="176">
        <v>3869390</v>
      </c>
      <c r="E9" s="176">
        <v>1470303</v>
      </c>
      <c r="F9" s="176">
        <v>3651483</v>
      </c>
      <c r="G9" s="176">
        <v>3651483</v>
      </c>
      <c r="H9" s="176">
        <v>4055641</v>
      </c>
      <c r="I9" s="176">
        <v>4328488</v>
      </c>
      <c r="J9" s="177">
        <f>IFERROR(I9/H9-1,"-")</f>
        <v>6.7275925063386977E-2</v>
      </c>
      <c r="K9" s="177">
        <f>IFERROR(I9/D9-1,"-")</f>
        <v>0.11864867588948136</v>
      </c>
      <c r="L9" s="176">
        <f>I9-H9</f>
        <v>272847</v>
      </c>
      <c r="M9" s="176">
        <f>I9-D9</f>
        <v>459098</v>
      </c>
      <c r="N9" s="177">
        <f t="shared" ref="N9:N21" si="0">I9/I$9</f>
        <v>1</v>
      </c>
      <c r="Q9" s="154" t="s">
        <v>68</v>
      </c>
      <c r="R9" s="176">
        <v>1067438</v>
      </c>
      <c r="S9" s="176">
        <v>1065891</v>
      </c>
      <c r="T9" s="176">
        <v>360487</v>
      </c>
      <c r="U9" s="176">
        <v>966907</v>
      </c>
      <c r="V9" s="176">
        <v>1048846</v>
      </c>
      <c r="W9" s="176">
        <v>1110160</v>
      </c>
      <c r="X9" s="177">
        <f>IFERROR(W9/V9-1,"-")</f>
        <v>5.8458534427361153E-2</v>
      </c>
      <c r="Y9" s="177">
        <f>IFERROR(W9/S9-1,"-")</f>
        <v>4.1532389334369091E-2</v>
      </c>
      <c r="Z9" s="176">
        <f>W9-V9</f>
        <v>61314</v>
      </c>
      <c r="AA9" s="176">
        <f>W9-S9</f>
        <v>44269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793699</v>
      </c>
      <c r="D10" s="158">
        <v>801771</v>
      </c>
      <c r="E10" s="158">
        <v>311570</v>
      </c>
      <c r="F10" s="158">
        <v>766326</v>
      </c>
      <c r="G10" s="158">
        <v>766326</v>
      </c>
      <c r="H10" s="158">
        <v>799930</v>
      </c>
      <c r="I10" s="158">
        <v>800411</v>
      </c>
      <c r="J10" s="160">
        <f>IFERROR(I10/H10-1,"-")</f>
        <v>6.0130261397861595E-4</v>
      </c>
      <c r="K10" s="159">
        <f t="shared" ref="K10:K21" si="2">IFERROR(I10/D10-1,"-")</f>
        <v>-1.696244937768987E-3</v>
      </c>
      <c r="L10" s="157">
        <f t="shared" ref="L10:L20" si="3">I10-H10</f>
        <v>481</v>
      </c>
      <c r="M10" s="158">
        <f t="shared" ref="M10:M21" si="4">I10-D10</f>
        <v>-1360</v>
      </c>
      <c r="N10" s="159">
        <f t="shared" si="0"/>
        <v>0.18491699641999701</v>
      </c>
      <c r="Q10" s="157" t="s">
        <v>97</v>
      </c>
      <c r="R10" s="158">
        <v>103976</v>
      </c>
      <c r="S10" s="158">
        <v>100927</v>
      </c>
      <c r="T10" s="158">
        <v>31545</v>
      </c>
      <c r="U10" s="158">
        <v>96354</v>
      </c>
      <c r="V10" s="158">
        <v>92616</v>
      </c>
      <c r="W10" s="158">
        <v>89973</v>
      </c>
      <c r="X10" s="160">
        <f>IFERROR(W10/V10-1,"-")</f>
        <v>-2.8537185799429876E-2</v>
      </c>
      <c r="Y10" s="159">
        <f t="shared" ref="Y10:Y21" si="5">IFERROR(W10/S10-1,"-")</f>
        <v>-0.1085338908319875</v>
      </c>
      <c r="Z10" s="157">
        <f t="shared" ref="Z10:Z20" si="6">W10-V10</f>
        <v>-2643</v>
      </c>
      <c r="AA10" s="158">
        <f t="shared" ref="AA10:AA21" si="7">W10-S10</f>
        <v>-10954</v>
      </c>
      <c r="AB10" s="159">
        <f t="shared" si="1"/>
        <v>8.1045074583843774E-2</v>
      </c>
    </row>
    <row r="11" spans="1:28" x14ac:dyDescent="0.25">
      <c r="A11" s="161" t="s">
        <v>103</v>
      </c>
      <c r="B11" s="162" t="s">
        <v>103</v>
      </c>
      <c r="C11" s="163">
        <v>315289</v>
      </c>
      <c r="D11" s="163">
        <v>309208</v>
      </c>
      <c r="E11" s="163">
        <v>127542</v>
      </c>
      <c r="F11" s="163">
        <v>318096</v>
      </c>
      <c r="G11" s="163">
        <v>318096</v>
      </c>
      <c r="H11" s="163">
        <v>322752</v>
      </c>
      <c r="I11" s="163">
        <v>315990</v>
      </c>
      <c r="J11" s="165">
        <f>IFERROR(I11/H11-1,"-")</f>
        <v>-2.0951070791195736E-2</v>
      </c>
      <c r="K11" s="164">
        <f t="shared" si="2"/>
        <v>2.1933455796745216E-2</v>
      </c>
      <c r="L11" s="162">
        <f t="shared" si="3"/>
        <v>-6762</v>
      </c>
      <c r="M11" s="163">
        <f t="shared" si="4"/>
        <v>6782</v>
      </c>
      <c r="N11" s="164">
        <f t="shared" si="0"/>
        <v>7.3002397141911909E-2</v>
      </c>
      <c r="Q11" s="162" t="s">
        <v>103</v>
      </c>
      <c r="R11" s="163">
        <v>32688</v>
      </c>
      <c r="S11" s="163">
        <v>41005</v>
      </c>
      <c r="T11" s="163">
        <v>13549</v>
      </c>
      <c r="U11" s="163">
        <v>39148</v>
      </c>
      <c r="V11" s="163">
        <v>40028</v>
      </c>
      <c r="W11" s="163">
        <v>41049</v>
      </c>
      <c r="X11" s="165">
        <f>IFERROR(W11/V11-1,"-")</f>
        <v>2.5507144998501152E-2</v>
      </c>
      <c r="Y11" s="164">
        <f t="shared" si="5"/>
        <v>1.0730398731861879E-3</v>
      </c>
      <c r="Z11" s="162">
        <f t="shared" si="6"/>
        <v>1021</v>
      </c>
      <c r="AA11" s="163">
        <f t="shared" si="7"/>
        <v>44</v>
      </c>
      <c r="AB11" s="164">
        <f t="shared" si="1"/>
        <v>3.6975751243064063E-2</v>
      </c>
    </row>
    <row r="12" spans="1:28" x14ac:dyDescent="0.25">
      <c r="A12" s="161" t="s">
        <v>100</v>
      </c>
      <c r="B12" s="162" t="s">
        <v>100</v>
      </c>
      <c r="C12" s="163">
        <v>478410</v>
      </c>
      <c r="D12" s="163">
        <v>492563</v>
      </c>
      <c r="E12" s="163">
        <v>184028</v>
      </c>
      <c r="F12" s="163">
        <v>448230</v>
      </c>
      <c r="G12" s="163">
        <v>448230</v>
      </c>
      <c r="H12" s="163">
        <v>477178</v>
      </c>
      <c r="I12" s="163">
        <v>484421</v>
      </c>
      <c r="J12" s="165">
        <f>IFERROR(I12/H12-1,"-")</f>
        <v>1.5178822158607552E-2</v>
      </c>
      <c r="K12" s="164">
        <f t="shared" si="2"/>
        <v>-1.6529865215211048E-2</v>
      </c>
      <c r="L12" s="162">
        <f t="shared" si="3"/>
        <v>7243</v>
      </c>
      <c r="M12" s="163">
        <f t="shared" si="4"/>
        <v>-8142</v>
      </c>
      <c r="N12" s="164">
        <f t="shared" si="0"/>
        <v>0.1119145992780851</v>
      </c>
      <c r="Q12" s="162" t="s">
        <v>100</v>
      </c>
      <c r="R12" s="163">
        <v>71288</v>
      </c>
      <c r="S12" s="163">
        <v>59922</v>
      </c>
      <c r="T12" s="163">
        <v>17996</v>
      </c>
      <c r="U12" s="163">
        <v>57206</v>
      </c>
      <c r="V12" s="163">
        <v>52588</v>
      </c>
      <c r="W12" s="163">
        <v>48924</v>
      </c>
      <c r="X12" s="165">
        <f>IFERROR(W12/V12-1,"-")</f>
        <v>-6.9673689815166973E-2</v>
      </c>
      <c r="Y12" s="164">
        <f t="shared" si="5"/>
        <v>-0.18353860018023427</v>
      </c>
      <c r="Z12" s="162">
        <f t="shared" si="6"/>
        <v>-3664</v>
      </c>
      <c r="AA12" s="163">
        <f t="shared" si="7"/>
        <v>-10998</v>
      </c>
      <c r="AB12" s="164">
        <f t="shared" si="1"/>
        <v>4.4069323340779711E-2</v>
      </c>
    </row>
    <row r="13" spans="1:28" x14ac:dyDescent="0.25">
      <c r="A13" s="1"/>
      <c r="B13" s="157" t="s">
        <v>107</v>
      </c>
      <c r="C13" s="158">
        <v>3087429</v>
      </c>
      <c r="D13" s="158">
        <v>3067619</v>
      </c>
      <c r="E13" s="158">
        <v>1158733</v>
      </c>
      <c r="F13" s="158">
        <v>2885157</v>
      </c>
      <c r="G13" s="158">
        <v>2885157</v>
      </c>
      <c r="H13" s="158">
        <v>3255711</v>
      </c>
      <c r="I13" s="158">
        <v>3528077</v>
      </c>
      <c r="J13" s="160">
        <f>IFERROR(I13/H13-1,"-")</f>
        <v>8.3657916811412214E-2</v>
      </c>
      <c r="K13" s="159">
        <f t="shared" si="2"/>
        <v>0.15010273440084965</v>
      </c>
      <c r="L13" s="157">
        <f t="shared" si="3"/>
        <v>272366</v>
      </c>
      <c r="M13" s="158">
        <f t="shared" si="4"/>
        <v>460458</v>
      </c>
      <c r="N13" s="159">
        <f t="shared" si="0"/>
        <v>0.81508300358000296</v>
      </c>
      <c r="Q13" s="157" t="s">
        <v>107</v>
      </c>
      <c r="R13" s="158">
        <v>963462</v>
      </c>
      <c r="S13" s="158">
        <v>964964</v>
      </c>
      <c r="T13" s="158">
        <v>328942</v>
      </c>
      <c r="U13" s="158">
        <v>870553</v>
      </c>
      <c r="V13" s="158">
        <v>956230</v>
      </c>
      <c r="W13" s="158">
        <v>1020187</v>
      </c>
      <c r="X13" s="160">
        <f>IFERROR(W13/V13-1,"-")</f>
        <v>6.6884536147161278E-2</v>
      </c>
      <c r="Y13" s="159">
        <f t="shared" si="5"/>
        <v>5.7228041667875651E-2</v>
      </c>
      <c r="Z13" s="157">
        <f t="shared" si="6"/>
        <v>63957</v>
      </c>
      <c r="AA13" s="158">
        <f t="shared" si="7"/>
        <v>55223</v>
      </c>
      <c r="AB13" s="159">
        <f t="shared" si="1"/>
        <v>0.9189549254161562</v>
      </c>
    </row>
    <row r="14" spans="1:28" s="56" customFormat="1" x14ac:dyDescent="0.25">
      <c r="B14" s="162" t="s">
        <v>110</v>
      </c>
      <c r="C14" s="163">
        <v>1356493</v>
      </c>
      <c r="D14" s="163">
        <v>1411611</v>
      </c>
      <c r="E14" s="163">
        <v>458396</v>
      </c>
      <c r="F14" s="163">
        <v>1330954</v>
      </c>
      <c r="G14" s="163">
        <v>1330954</v>
      </c>
      <c r="H14" s="163">
        <v>1521476</v>
      </c>
      <c r="I14" s="163">
        <v>1659309</v>
      </c>
      <c r="J14" s="165">
        <f t="shared" ref="J14:J21" si="8">IFERROR(I14/H14-1,"-")</f>
        <v>9.0591636016605026E-2</v>
      </c>
      <c r="K14" s="164">
        <f t="shared" si="2"/>
        <v>0.17547185449815839</v>
      </c>
      <c r="L14" s="162">
        <f t="shared" si="3"/>
        <v>137833</v>
      </c>
      <c r="M14" s="163">
        <f t="shared" si="4"/>
        <v>247698</v>
      </c>
      <c r="N14" s="164">
        <f t="shared" si="0"/>
        <v>0.3833461014562129</v>
      </c>
      <c r="Q14" s="162" t="s">
        <v>110</v>
      </c>
      <c r="R14" s="163">
        <v>498187</v>
      </c>
      <c r="S14" s="163">
        <v>533103</v>
      </c>
      <c r="T14" s="163">
        <v>148429</v>
      </c>
      <c r="U14" s="163">
        <v>445801</v>
      </c>
      <c r="V14" s="163">
        <v>502133</v>
      </c>
      <c r="W14" s="163">
        <v>546136</v>
      </c>
      <c r="X14" s="165">
        <f t="shared" ref="X14:X21" si="9">IFERROR(W14/V14-1,"-")</f>
        <v>8.7632161200319469E-2</v>
      </c>
      <c r="Y14" s="164">
        <f t="shared" si="5"/>
        <v>2.4447433235228466E-2</v>
      </c>
      <c r="Z14" s="162">
        <f t="shared" si="6"/>
        <v>44003</v>
      </c>
      <c r="AA14" s="163">
        <f t="shared" si="7"/>
        <v>13033</v>
      </c>
      <c r="AB14" s="164">
        <f t="shared" si="1"/>
        <v>0.4919435036391151</v>
      </c>
    </row>
    <row r="15" spans="1:28" s="56" customFormat="1" x14ac:dyDescent="0.25">
      <c r="B15" s="162" t="s">
        <v>113</v>
      </c>
      <c r="C15" s="163">
        <v>473614</v>
      </c>
      <c r="D15" s="163">
        <v>406643</v>
      </c>
      <c r="E15" s="163">
        <v>155260</v>
      </c>
      <c r="F15" s="163">
        <v>294503</v>
      </c>
      <c r="G15" s="163">
        <v>294503</v>
      </c>
      <c r="H15" s="163">
        <v>336065</v>
      </c>
      <c r="I15" s="163">
        <v>353991</v>
      </c>
      <c r="J15" s="165">
        <f t="shared" si="8"/>
        <v>5.3340871557585601E-2</v>
      </c>
      <c r="K15" s="164">
        <f t="shared" si="2"/>
        <v>-0.12947966643960429</v>
      </c>
      <c r="L15" s="162">
        <f t="shared" si="3"/>
        <v>17926</v>
      </c>
      <c r="M15" s="163">
        <f t="shared" si="4"/>
        <v>-52652</v>
      </c>
      <c r="N15" s="164">
        <f t="shared" si="0"/>
        <v>8.1781675263972078E-2</v>
      </c>
      <c r="Q15" s="162" t="s">
        <v>113</v>
      </c>
      <c r="R15" s="163">
        <v>60336</v>
      </c>
      <c r="S15" s="163">
        <v>44194</v>
      </c>
      <c r="T15" s="163">
        <v>16351</v>
      </c>
      <c r="U15" s="163">
        <v>29268</v>
      </c>
      <c r="V15" s="163">
        <v>34684</v>
      </c>
      <c r="W15" s="163">
        <v>34060</v>
      </c>
      <c r="X15" s="165">
        <f t="shared" si="9"/>
        <v>-1.7991004497751151E-2</v>
      </c>
      <c r="Y15" s="164">
        <f t="shared" si="5"/>
        <v>-0.22930714576639366</v>
      </c>
      <c r="Z15" s="162">
        <f t="shared" si="6"/>
        <v>-624</v>
      </c>
      <c r="AA15" s="163">
        <f t="shared" si="7"/>
        <v>-10134</v>
      </c>
      <c r="AB15" s="164">
        <f t="shared" si="1"/>
        <v>3.068026230453268E-2</v>
      </c>
    </row>
    <row r="16" spans="1:28" x14ac:dyDescent="0.25">
      <c r="A16" s="1"/>
      <c r="B16" s="162" t="s">
        <v>116</v>
      </c>
      <c r="C16" s="163">
        <v>136775</v>
      </c>
      <c r="D16" s="163">
        <v>137718</v>
      </c>
      <c r="E16" s="163">
        <v>52428</v>
      </c>
      <c r="F16" s="163">
        <v>150437</v>
      </c>
      <c r="G16" s="163">
        <v>150437</v>
      </c>
      <c r="H16" s="163">
        <v>170559</v>
      </c>
      <c r="I16" s="163">
        <v>189745</v>
      </c>
      <c r="J16" s="165">
        <f t="shared" si="8"/>
        <v>0.11248893344824951</v>
      </c>
      <c r="K16" s="164">
        <f t="shared" si="2"/>
        <v>0.37777923002076697</v>
      </c>
      <c r="L16" s="162">
        <f t="shared" si="3"/>
        <v>19186</v>
      </c>
      <c r="M16" s="163">
        <f t="shared" si="4"/>
        <v>52027</v>
      </c>
      <c r="N16" s="164">
        <f t="shared" si="0"/>
        <v>4.3836323445970049E-2</v>
      </c>
      <c r="Q16" s="162" t="s">
        <v>116</v>
      </c>
      <c r="R16" s="163">
        <v>20604</v>
      </c>
      <c r="S16" s="163">
        <v>20326</v>
      </c>
      <c r="T16" s="163">
        <v>8113</v>
      </c>
      <c r="U16" s="163">
        <v>21221</v>
      </c>
      <c r="V16" s="163">
        <v>23820</v>
      </c>
      <c r="W16" s="163">
        <v>24726</v>
      </c>
      <c r="X16" s="165">
        <f t="shared" si="9"/>
        <v>3.8035264483627262E-2</v>
      </c>
      <c r="Y16" s="164">
        <f t="shared" si="5"/>
        <v>0.21647151431663869</v>
      </c>
      <c r="Z16" s="162">
        <f t="shared" si="6"/>
        <v>906</v>
      </c>
      <c r="AA16" s="163">
        <f t="shared" si="7"/>
        <v>4400</v>
      </c>
      <c r="AB16" s="164">
        <f t="shared" si="1"/>
        <v>2.2272465230237085E-2</v>
      </c>
    </row>
    <row r="17" spans="1:28" x14ac:dyDescent="0.25">
      <c r="A17" s="1"/>
      <c r="B17" s="162" t="s">
        <v>123</v>
      </c>
      <c r="C17" s="163">
        <v>126340</v>
      </c>
      <c r="D17" s="163">
        <v>118310</v>
      </c>
      <c r="E17" s="163">
        <v>43312</v>
      </c>
      <c r="F17" s="163">
        <v>147355</v>
      </c>
      <c r="G17" s="163">
        <v>147355</v>
      </c>
      <c r="H17" s="163">
        <v>136467</v>
      </c>
      <c r="I17" s="163">
        <v>142339</v>
      </c>
      <c r="J17" s="165">
        <f t="shared" si="8"/>
        <v>4.3028717565418706E-2</v>
      </c>
      <c r="K17" s="164">
        <f t="shared" si="2"/>
        <v>0.20310202011664269</v>
      </c>
      <c r="L17" s="162">
        <f t="shared" si="3"/>
        <v>5872</v>
      </c>
      <c r="M17" s="163">
        <f t="shared" si="4"/>
        <v>24029</v>
      </c>
      <c r="N17" s="164">
        <f t="shared" si="0"/>
        <v>3.2884231168019869E-2</v>
      </c>
      <c r="Q17" s="162" t="s">
        <v>123</v>
      </c>
      <c r="R17" s="163">
        <v>48165</v>
      </c>
      <c r="S17" s="163">
        <v>47168</v>
      </c>
      <c r="T17" s="163">
        <v>15038</v>
      </c>
      <c r="U17" s="163">
        <v>50259</v>
      </c>
      <c r="V17" s="163">
        <v>46719</v>
      </c>
      <c r="W17" s="163">
        <v>48389</v>
      </c>
      <c r="X17" s="165">
        <f t="shared" si="9"/>
        <v>3.5745628117040074E-2</v>
      </c>
      <c r="Y17" s="164">
        <f t="shared" si="5"/>
        <v>2.5886194029850706E-2</v>
      </c>
      <c r="Z17" s="162">
        <f t="shared" si="6"/>
        <v>1670</v>
      </c>
      <c r="AA17" s="163">
        <f t="shared" si="7"/>
        <v>1221</v>
      </c>
      <c r="AB17" s="164">
        <f t="shared" si="1"/>
        <v>4.358741082366506E-2</v>
      </c>
    </row>
    <row r="18" spans="1:28" x14ac:dyDescent="0.25">
      <c r="A18" s="1"/>
      <c r="B18" s="162" t="s">
        <v>119</v>
      </c>
      <c r="C18" s="163">
        <v>111403</v>
      </c>
      <c r="D18" s="163">
        <v>108628</v>
      </c>
      <c r="E18" s="163">
        <v>49067</v>
      </c>
      <c r="F18" s="163">
        <v>118238</v>
      </c>
      <c r="G18" s="163">
        <v>118238</v>
      </c>
      <c r="H18" s="163">
        <v>118784</v>
      </c>
      <c r="I18" s="163">
        <v>127762</v>
      </c>
      <c r="J18" s="165">
        <f t="shared" si="8"/>
        <v>7.5582570043103425E-2</v>
      </c>
      <c r="K18" s="164">
        <f t="shared" si="2"/>
        <v>0.17614243104908489</v>
      </c>
      <c r="L18" s="162">
        <f t="shared" si="3"/>
        <v>8978</v>
      </c>
      <c r="M18" s="163">
        <f t="shared" si="4"/>
        <v>19134</v>
      </c>
      <c r="N18" s="164">
        <f t="shared" si="0"/>
        <v>2.9516542497056708E-2</v>
      </c>
      <c r="Q18" s="162" t="s">
        <v>119</v>
      </c>
      <c r="R18" s="163">
        <v>34641</v>
      </c>
      <c r="S18" s="163">
        <v>32259</v>
      </c>
      <c r="T18" s="163">
        <v>13488</v>
      </c>
      <c r="U18" s="163">
        <v>29684</v>
      </c>
      <c r="V18" s="163">
        <v>34568</v>
      </c>
      <c r="W18" s="163">
        <v>37191</v>
      </c>
      <c r="X18" s="165">
        <f t="shared" si="9"/>
        <v>7.5879426058782729E-2</v>
      </c>
      <c r="Y18" s="164">
        <f t="shared" si="5"/>
        <v>0.15288756626057842</v>
      </c>
      <c r="Z18" s="162">
        <f t="shared" si="6"/>
        <v>2623</v>
      </c>
      <c r="AA18" s="163">
        <f t="shared" si="7"/>
        <v>4932</v>
      </c>
      <c r="AB18" s="164">
        <f t="shared" si="1"/>
        <v>3.3500576493478415E-2</v>
      </c>
    </row>
    <row r="19" spans="1:28" x14ac:dyDescent="0.25">
      <c r="A19" s="1"/>
      <c r="B19" s="162" t="s">
        <v>128</v>
      </c>
      <c r="C19" s="163">
        <v>54995</v>
      </c>
      <c r="D19" s="163">
        <v>61825</v>
      </c>
      <c r="E19" s="163">
        <v>35606</v>
      </c>
      <c r="F19" s="163">
        <v>45393</v>
      </c>
      <c r="G19" s="163">
        <v>45393</v>
      </c>
      <c r="H19" s="163">
        <v>55153</v>
      </c>
      <c r="I19" s="163">
        <v>51986</v>
      </c>
      <c r="J19" s="165">
        <f t="shared" si="8"/>
        <v>-5.7422080394538777E-2</v>
      </c>
      <c r="K19" s="164">
        <f t="shared" si="2"/>
        <v>-0.15914274160938136</v>
      </c>
      <c r="L19" s="162">
        <f t="shared" si="3"/>
        <v>-3167</v>
      </c>
      <c r="M19" s="163">
        <f t="shared" si="4"/>
        <v>-9839</v>
      </c>
      <c r="N19" s="164">
        <f t="shared" si="0"/>
        <v>1.2010198480393154E-2</v>
      </c>
      <c r="Q19" s="162" t="s">
        <v>128</v>
      </c>
      <c r="R19" s="163">
        <v>21930</v>
      </c>
      <c r="S19" s="163">
        <v>22705</v>
      </c>
      <c r="T19" s="163">
        <v>12196</v>
      </c>
      <c r="U19" s="163">
        <v>17352</v>
      </c>
      <c r="V19" s="163">
        <v>18993</v>
      </c>
      <c r="W19" s="163">
        <v>18002</v>
      </c>
      <c r="X19" s="165">
        <f t="shared" si="9"/>
        <v>-5.2177117885536806E-2</v>
      </c>
      <c r="Y19" s="164">
        <f t="shared" si="5"/>
        <v>-0.20713499229244658</v>
      </c>
      <c r="Z19" s="162">
        <f t="shared" si="6"/>
        <v>-991</v>
      </c>
      <c r="AA19" s="163">
        <f t="shared" si="7"/>
        <v>-4703</v>
      </c>
      <c r="AB19" s="164">
        <f t="shared" si="1"/>
        <v>1.6215680622612957E-2</v>
      </c>
    </row>
    <row r="20" spans="1:28" x14ac:dyDescent="0.25">
      <c r="A20" s="161" t="s">
        <v>144</v>
      </c>
      <c r="B20" s="162" t="s">
        <v>131</v>
      </c>
      <c r="C20" s="163">
        <v>91822</v>
      </c>
      <c r="D20" s="163">
        <v>78482</v>
      </c>
      <c r="E20" s="163">
        <v>51702</v>
      </c>
      <c r="F20" s="163">
        <v>34670</v>
      </c>
      <c r="G20" s="163">
        <v>34670</v>
      </c>
      <c r="H20" s="163">
        <v>50294</v>
      </c>
      <c r="I20" s="163">
        <v>53644</v>
      </c>
      <c r="J20" s="165">
        <f t="shared" si="8"/>
        <v>6.6608342943492271E-2</v>
      </c>
      <c r="K20" s="164">
        <f t="shared" si="2"/>
        <v>-0.31648021202313903</v>
      </c>
      <c r="L20" s="162">
        <f t="shared" si="3"/>
        <v>3350</v>
      </c>
      <c r="M20" s="163">
        <f t="shared" si="4"/>
        <v>-24838</v>
      </c>
      <c r="N20" s="164">
        <f t="shared" si="0"/>
        <v>1.2393242166779716E-2</v>
      </c>
      <c r="Q20" s="162" t="s">
        <v>131</v>
      </c>
      <c r="R20" s="163">
        <v>36975</v>
      </c>
      <c r="S20" s="163">
        <v>32648</v>
      </c>
      <c r="T20" s="163">
        <v>20207</v>
      </c>
      <c r="U20" s="163">
        <v>15076</v>
      </c>
      <c r="V20" s="163">
        <v>18792</v>
      </c>
      <c r="W20" s="163">
        <v>19988</v>
      </c>
      <c r="X20" s="165">
        <f t="shared" si="9"/>
        <v>6.3644103873989E-2</v>
      </c>
      <c r="Y20" s="164">
        <f t="shared" si="5"/>
        <v>-0.38777260475373687</v>
      </c>
      <c r="Z20" s="162">
        <f t="shared" si="6"/>
        <v>1196</v>
      </c>
      <c r="AA20" s="163">
        <f t="shared" si="7"/>
        <v>-12660</v>
      </c>
      <c r="AB20" s="164">
        <f t="shared" si="1"/>
        <v>1.8004611947827341E-2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735987</v>
      </c>
      <c r="D21" s="169">
        <f t="shared" si="10"/>
        <v>744402</v>
      </c>
      <c r="E21" s="169">
        <f t="shared" si="10"/>
        <v>312962</v>
      </c>
      <c r="F21" s="169">
        <f t="shared" ref="F21" si="11">F13-SUM(F14:F20)</f>
        <v>763607</v>
      </c>
      <c r="G21" s="169">
        <f t="shared" si="10"/>
        <v>763607</v>
      </c>
      <c r="H21" s="169">
        <f t="shared" si="10"/>
        <v>866913</v>
      </c>
      <c r="I21" s="169">
        <f t="shared" si="10"/>
        <v>949301</v>
      </c>
      <c r="J21" s="171">
        <f t="shared" si="8"/>
        <v>9.5036064749288496E-2</v>
      </c>
      <c r="K21" s="170">
        <f t="shared" si="2"/>
        <v>0.27525315622472801</v>
      </c>
      <c r="L21" s="168">
        <f>I21-H21</f>
        <v>82388</v>
      </c>
      <c r="M21" s="169">
        <f t="shared" si="4"/>
        <v>204899</v>
      </c>
      <c r="N21" s="170">
        <f t="shared" si="0"/>
        <v>0.21931468910159851</v>
      </c>
      <c r="Q21" s="168" t="s">
        <v>145</v>
      </c>
      <c r="R21" s="169">
        <f t="shared" ref="R21:W21" si="12">R13-SUM(R14:R20)</f>
        <v>242624</v>
      </c>
      <c r="S21" s="169">
        <f t="shared" si="12"/>
        <v>232561</v>
      </c>
      <c r="T21" s="169">
        <f t="shared" si="12"/>
        <v>95120</v>
      </c>
      <c r="U21" s="169">
        <f t="shared" si="12"/>
        <v>261892</v>
      </c>
      <c r="V21" s="169">
        <f t="shared" si="12"/>
        <v>276521</v>
      </c>
      <c r="W21" s="169">
        <f t="shared" si="12"/>
        <v>291695</v>
      </c>
      <c r="X21" s="171">
        <f t="shared" si="9"/>
        <v>5.4874674979477067E-2</v>
      </c>
      <c r="Y21" s="170">
        <f t="shared" si="5"/>
        <v>0.254273072441209</v>
      </c>
      <c r="Z21" s="168">
        <f>W21-V21</f>
        <v>15174</v>
      </c>
      <c r="AA21" s="169">
        <f t="shared" si="7"/>
        <v>59134</v>
      </c>
      <c r="AB21" s="170">
        <f t="shared" si="1"/>
        <v>0.2627504143546876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1374739</v>
      </c>
      <c r="D23" s="176">
        <v>1436210</v>
      </c>
      <c r="E23" s="176">
        <v>499696</v>
      </c>
      <c r="F23" s="176">
        <v>1387341</v>
      </c>
      <c r="G23" s="176">
        <v>1387341</v>
      </c>
      <c r="H23" s="176">
        <v>1502826</v>
      </c>
      <c r="I23" s="176">
        <v>1565928</v>
      </c>
      <c r="J23" s="177">
        <f>IFERROR(I23/H23-1,"-")</f>
        <v>4.1988892925727939E-2</v>
      </c>
      <c r="K23" s="177">
        <f>IFERROR(I23/D23-1,"-")</f>
        <v>9.0319660773842347E-2</v>
      </c>
      <c r="L23" s="176">
        <f>I23-H23</f>
        <v>63102</v>
      </c>
      <c r="M23" s="176">
        <f>I23-D23</f>
        <v>129718</v>
      </c>
      <c r="N23" s="177">
        <f t="shared" ref="N23:N35" si="13">I23/I$9</f>
        <v>0.36177251733168719</v>
      </c>
    </row>
    <row r="24" spans="1:28" x14ac:dyDescent="0.25">
      <c r="A24" s="1" t="s">
        <v>96</v>
      </c>
      <c r="B24" s="157" t="s">
        <v>97</v>
      </c>
      <c r="C24" s="158">
        <v>143526</v>
      </c>
      <c r="D24" s="158">
        <v>176339</v>
      </c>
      <c r="E24" s="158">
        <v>57990</v>
      </c>
      <c r="F24" s="158">
        <v>166149</v>
      </c>
      <c r="G24" s="158">
        <v>166149</v>
      </c>
      <c r="H24" s="158">
        <v>145158</v>
      </c>
      <c r="I24" s="158">
        <v>129895</v>
      </c>
      <c r="J24" s="160">
        <f>IFERROR(I24/H24-1,"-")</f>
        <v>-0.1051474944543187</v>
      </c>
      <c r="K24" s="159">
        <f t="shared" ref="K24:K35" si="14">IFERROR(I24/D24-1,"-")</f>
        <v>-0.26337905965214725</v>
      </c>
      <c r="L24" s="157">
        <f t="shared" ref="L24:L34" si="15">I24-H24</f>
        <v>-15263</v>
      </c>
      <c r="M24" s="158">
        <f t="shared" ref="M24:M35" si="16">I24-D24</f>
        <v>-46444</v>
      </c>
      <c r="N24" s="159">
        <f t="shared" si="13"/>
        <v>3.0009324272124584E-2</v>
      </c>
    </row>
    <row r="25" spans="1:28" x14ac:dyDescent="0.25">
      <c r="A25" s="161" t="s">
        <v>103</v>
      </c>
      <c r="B25" s="162" t="s">
        <v>103</v>
      </c>
      <c r="C25" s="163">
        <v>66040</v>
      </c>
      <c r="D25" s="163">
        <v>88466</v>
      </c>
      <c r="E25" s="163">
        <v>29984</v>
      </c>
      <c r="F25" s="163">
        <v>69611</v>
      </c>
      <c r="G25" s="163">
        <v>69611</v>
      </c>
      <c r="H25" s="163">
        <v>60257</v>
      </c>
      <c r="I25" s="163">
        <v>49049</v>
      </c>
      <c r="J25" s="165">
        <f>IFERROR(I25/H25-1,"-")</f>
        <v>-0.1860032859252867</v>
      </c>
      <c r="K25" s="164">
        <f t="shared" si="14"/>
        <v>-0.44556100648836838</v>
      </c>
      <c r="L25" s="162">
        <f t="shared" si="15"/>
        <v>-11208</v>
      </c>
      <c r="M25" s="163">
        <f t="shared" si="16"/>
        <v>-39417</v>
      </c>
      <c r="N25" s="164">
        <f t="shared" si="13"/>
        <v>1.133167055100996E-2</v>
      </c>
    </row>
    <row r="26" spans="1:28" x14ac:dyDescent="0.25">
      <c r="A26" s="161" t="s">
        <v>100</v>
      </c>
      <c r="B26" s="162" t="s">
        <v>100</v>
      </c>
      <c r="C26" s="163">
        <v>77486</v>
      </c>
      <c r="D26" s="163">
        <v>87873</v>
      </c>
      <c r="E26" s="163">
        <v>28006</v>
      </c>
      <c r="F26" s="163">
        <v>96538</v>
      </c>
      <c r="G26" s="163">
        <v>96538</v>
      </c>
      <c r="H26" s="163">
        <v>84901</v>
      </c>
      <c r="I26" s="163">
        <v>80846</v>
      </c>
      <c r="J26" s="165">
        <f>IFERROR(I26/H26-1,"-")</f>
        <v>-4.7761510465129997E-2</v>
      </c>
      <c r="K26" s="164">
        <f t="shared" si="14"/>
        <v>-7.9967680630000149E-2</v>
      </c>
      <c r="L26" s="162">
        <f t="shared" si="15"/>
        <v>-4055</v>
      </c>
      <c r="M26" s="163">
        <f t="shared" si="16"/>
        <v>-7027</v>
      </c>
      <c r="N26" s="164">
        <f t="shared" si="13"/>
        <v>1.8677653721114625E-2</v>
      </c>
    </row>
    <row r="27" spans="1:28" x14ac:dyDescent="0.25">
      <c r="A27" s="1"/>
      <c r="B27" s="157" t="s">
        <v>107</v>
      </c>
      <c r="C27" s="158">
        <v>1231213</v>
      </c>
      <c r="D27" s="158">
        <v>1259871</v>
      </c>
      <c r="E27" s="158">
        <v>441706</v>
      </c>
      <c r="F27" s="158">
        <v>1221192</v>
      </c>
      <c r="G27" s="158">
        <v>1221192</v>
      </c>
      <c r="H27" s="158">
        <v>1357668</v>
      </c>
      <c r="I27" s="158">
        <v>1436033</v>
      </c>
      <c r="J27" s="160">
        <f>IFERROR(I27/H27-1,"-")</f>
        <v>5.7720296861972109E-2</v>
      </c>
      <c r="K27" s="159">
        <f t="shared" si="14"/>
        <v>0.13982542657145047</v>
      </c>
      <c r="L27" s="157">
        <f t="shared" si="15"/>
        <v>78365</v>
      </c>
      <c r="M27" s="158">
        <f t="shared" si="16"/>
        <v>176162</v>
      </c>
      <c r="N27" s="159">
        <f t="shared" si="13"/>
        <v>0.33176319305956259</v>
      </c>
    </row>
    <row r="28" spans="1:28" s="56" customFormat="1" x14ac:dyDescent="0.25">
      <c r="B28" s="162" t="s">
        <v>110</v>
      </c>
      <c r="C28" s="163">
        <v>586401</v>
      </c>
      <c r="D28" s="163">
        <v>622426</v>
      </c>
      <c r="E28" s="163">
        <v>196301</v>
      </c>
      <c r="F28" s="163">
        <v>610693</v>
      </c>
      <c r="G28" s="163">
        <v>610693</v>
      </c>
      <c r="H28" s="163">
        <v>699240</v>
      </c>
      <c r="I28" s="163">
        <v>747733</v>
      </c>
      <c r="J28" s="165">
        <f t="shared" ref="J28:J35" si="17">IFERROR(I28/H28-1,"-")</f>
        <v>6.9351009667639074E-2</v>
      </c>
      <c r="K28" s="164">
        <f t="shared" si="14"/>
        <v>0.20132031759598723</v>
      </c>
      <c r="L28" s="162">
        <f t="shared" si="15"/>
        <v>48493</v>
      </c>
      <c r="M28" s="163">
        <f t="shared" si="16"/>
        <v>125307</v>
      </c>
      <c r="N28" s="164">
        <f t="shared" si="13"/>
        <v>0.17274692687146181</v>
      </c>
    </row>
    <row r="29" spans="1:28" s="56" customFormat="1" x14ac:dyDescent="0.25">
      <c r="B29" s="162" t="s">
        <v>113</v>
      </c>
      <c r="C29" s="163">
        <v>180379</v>
      </c>
      <c r="D29" s="163">
        <v>167449</v>
      </c>
      <c r="E29" s="163">
        <v>57030</v>
      </c>
      <c r="F29" s="163">
        <v>133111</v>
      </c>
      <c r="G29" s="163">
        <v>133111</v>
      </c>
      <c r="H29" s="163">
        <v>144607</v>
      </c>
      <c r="I29" s="163">
        <v>145894</v>
      </c>
      <c r="J29" s="165">
        <f t="shared" si="17"/>
        <v>8.8999840948225106E-3</v>
      </c>
      <c r="K29" s="164">
        <f t="shared" si="14"/>
        <v>-0.12872576127656776</v>
      </c>
      <c r="L29" s="162">
        <f t="shared" si="15"/>
        <v>1287</v>
      </c>
      <c r="M29" s="163">
        <f t="shared" si="16"/>
        <v>-21555</v>
      </c>
      <c r="N29" s="164">
        <f t="shared" si="13"/>
        <v>3.3705534126466333E-2</v>
      </c>
    </row>
    <row r="30" spans="1:28" x14ac:dyDescent="0.25">
      <c r="A30" s="1"/>
      <c r="B30" s="162" t="s">
        <v>116</v>
      </c>
      <c r="C30" s="163">
        <v>41643</v>
      </c>
      <c r="D30" s="163">
        <v>44795</v>
      </c>
      <c r="E30" s="163">
        <v>18432</v>
      </c>
      <c r="F30" s="163">
        <v>50829</v>
      </c>
      <c r="G30" s="163">
        <v>50829</v>
      </c>
      <c r="H30" s="163">
        <v>53366</v>
      </c>
      <c r="I30" s="163">
        <v>51784</v>
      </c>
      <c r="J30" s="165">
        <f t="shared" si="17"/>
        <v>-2.9644342840010496E-2</v>
      </c>
      <c r="K30" s="164">
        <f t="shared" si="14"/>
        <v>0.15602187744167884</v>
      </c>
      <c r="L30" s="162">
        <f t="shared" si="15"/>
        <v>-1582</v>
      </c>
      <c r="M30" s="163">
        <f t="shared" si="16"/>
        <v>6989</v>
      </c>
      <c r="N30" s="164">
        <f t="shared" si="13"/>
        <v>1.1963530914259205E-2</v>
      </c>
    </row>
    <row r="31" spans="1:28" x14ac:dyDescent="0.25">
      <c r="A31" s="1"/>
      <c r="B31" s="162" t="s">
        <v>123</v>
      </c>
      <c r="C31" s="163">
        <v>56857</v>
      </c>
      <c r="D31" s="163">
        <v>52351</v>
      </c>
      <c r="E31" s="163">
        <v>18607</v>
      </c>
      <c r="F31" s="163">
        <v>68035</v>
      </c>
      <c r="G31" s="163">
        <v>68035</v>
      </c>
      <c r="H31" s="163">
        <v>60429</v>
      </c>
      <c r="I31" s="163">
        <v>59128</v>
      </c>
      <c r="J31" s="165">
        <f t="shared" si="17"/>
        <v>-2.1529398136656219E-2</v>
      </c>
      <c r="K31" s="164">
        <f t="shared" si="14"/>
        <v>0.12945311455368569</v>
      </c>
      <c r="L31" s="162">
        <f t="shared" si="15"/>
        <v>-1301</v>
      </c>
      <c r="M31" s="163">
        <f t="shared" si="16"/>
        <v>6777</v>
      </c>
      <c r="N31" s="164">
        <f t="shared" si="13"/>
        <v>1.3660197279049867E-2</v>
      </c>
    </row>
    <row r="32" spans="1:28" x14ac:dyDescent="0.25">
      <c r="A32" s="1"/>
      <c r="B32" s="162" t="s">
        <v>119</v>
      </c>
      <c r="C32" s="163">
        <v>58959</v>
      </c>
      <c r="D32" s="163">
        <v>58097</v>
      </c>
      <c r="E32" s="163">
        <v>24128</v>
      </c>
      <c r="F32" s="163">
        <v>68451</v>
      </c>
      <c r="G32" s="163">
        <v>68451</v>
      </c>
      <c r="H32" s="163">
        <v>63375</v>
      </c>
      <c r="I32" s="163">
        <v>66230</v>
      </c>
      <c r="J32" s="165">
        <f t="shared" si="17"/>
        <v>4.5049309664694226E-2</v>
      </c>
      <c r="K32" s="164">
        <f t="shared" si="14"/>
        <v>0.13999001669621491</v>
      </c>
      <c r="L32" s="162">
        <f t="shared" si="15"/>
        <v>2855</v>
      </c>
      <c r="M32" s="163">
        <f t="shared" si="16"/>
        <v>8133</v>
      </c>
      <c r="N32" s="164">
        <f t="shared" si="13"/>
        <v>1.5300954975501838E-2</v>
      </c>
    </row>
    <row r="33" spans="1:14" x14ac:dyDescent="0.25">
      <c r="A33" s="1"/>
      <c r="B33" s="162" t="s">
        <v>128</v>
      </c>
      <c r="C33" s="163">
        <v>22290</v>
      </c>
      <c r="D33" s="163">
        <v>26284</v>
      </c>
      <c r="E33" s="163">
        <v>14171</v>
      </c>
      <c r="F33" s="163">
        <v>17306</v>
      </c>
      <c r="G33" s="163">
        <v>17306</v>
      </c>
      <c r="H33" s="163">
        <v>19725</v>
      </c>
      <c r="I33" s="163">
        <v>19429</v>
      </c>
      <c r="J33" s="165">
        <f t="shared" si="17"/>
        <v>-1.5006337135614722E-2</v>
      </c>
      <c r="K33" s="164">
        <f t="shared" si="14"/>
        <v>-0.26080505250342412</v>
      </c>
      <c r="L33" s="162">
        <f t="shared" si="15"/>
        <v>-296</v>
      </c>
      <c r="M33" s="163">
        <f t="shared" si="16"/>
        <v>-6855</v>
      </c>
      <c r="N33" s="164">
        <f t="shared" si="13"/>
        <v>4.4886343683983873E-3</v>
      </c>
    </row>
    <row r="34" spans="1:14" x14ac:dyDescent="0.25">
      <c r="A34" s="161" t="s">
        <v>144</v>
      </c>
      <c r="B34" s="162" t="s">
        <v>131</v>
      </c>
      <c r="C34" s="163">
        <v>28154</v>
      </c>
      <c r="D34" s="163">
        <v>25198</v>
      </c>
      <c r="E34" s="163">
        <v>16075</v>
      </c>
      <c r="F34" s="163">
        <v>10856</v>
      </c>
      <c r="G34" s="163">
        <v>10856</v>
      </c>
      <c r="H34" s="163">
        <v>17767</v>
      </c>
      <c r="I34" s="163">
        <v>17817</v>
      </c>
      <c r="J34" s="165">
        <f t="shared" si="17"/>
        <v>2.8142061124556417E-3</v>
      </c>
      <c r="K34" s="164">
        <f t="shared" si="14"/>
        <v>-0.29292007302166834</v>
      </c>
      <c r="L34" s="162">
        <f t="shared" si="15"/>
        <v>50</v>
      </c>
      <c r="M34" s="163">
        <f t="shared" si="16"/>
        <v>-7381</v>
      </c>
      <c r="N34" s="164">
        <f t="shared" si="13"/>
        <v>4.1162179495472786E-3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256530</v>
      </c>
      <c r="D35" s="169">
        <f t="shared" si="18"/>
        <v>263271</v>
      </c>
      <c r="E35" s="169">
        <f t="shared" si="18"/>
        <v>96962</v>
      </c>
      <c r="F35" s="169">
        <f t="shared" ref="F35" si="19">F27-SUM(F28:F34)</f>
        <v>261911</v>
      </c>
      <c r="G35" s="169">
        <f t="shared" si="18"/>
        <v>261911</v>
      </c>
      <c r="H35" s="169">
        <f t="shared" si="18"/>
        <v>299159</v>
      </c>
      <c r="I35" s="169">
        <f t="shared" si="18"/>
        <v>328018</v>
      </c>
      <c r="J35" s="171">
        <f t="shared" si="17"/>
        <v>9.64670960927132E-2</v>
      </c>
      <c r="K35" s="170">
        <f t="shared" si="14"/>
        <v>0.24593289804042229</v>
      </c>
      <c r="L35" s="168">
        <f>I35-H35</f>
        <v>28859</v>
      </c>
      <c r="M35" s="169">
        <f t="shared" si="16"/>
        <v>64747</v>
      </c>
      <c r="N35" s="170">
        <f t="shared" si="13"/>
        <v>7.5781196574877877E-2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1067438</v>
      </c>
      <c r="D37" s="176">
        <v>1065891</v>
      </c>
      <c r="E37" s="176">
        <v>360487</v>
      </c>
      <c r="F37" s="176">
        <v>966907</v>
      </c>
      <c r="G37" s="176">
        <v>966907</v>
      </c>
      <c r="H37" s="176">
        <v>1048846</v>
      </c>
      <c r="I37" s="176">
        <v>1110160</v>
      </c>
      <c r="J37" s="177">
        <f>IFERROR(I37/H37-1,"-")</f>
        <v>5.8458534427361153E-2</v>
      </c>
      <c r="K37" s="177">
        <f>IFERROR(I37/D37-1,"-")</f>
        <v>4.1532389334369091E-2</v>
      </c>
      <c r="L37" s="176">
        <f>I37-H37</f>
        <v>61314</v>
      </c>
      <c r="M37" s="176">
        <f>I37-D37</f>
        <v>44269</v>
      </c>
      <c r="N37" s="177">
        <f t="shared" ref="N37:N49" si="20">I37/I$9</f>
        <v>0.25647755059041399</v>
      </c>
    </row>
    <row r="38" spans="1:14" x14ac:dyDescent="0.25">
      <c r="A38" s="1" t="s">
        <v>96</v>
      </c>
      <c r="B38" s="157" t="s">
        <v>97</v>
      </c>
      <c r="C38" s="158">
        <v>103976</v>
      </c>
      <c r="D38" s="158">
        <v>100927</v>
      </c>
      <c r="E38" s="158">
        <v>31545</v>
      </c>
      <c r="F38" s="158">
        <v>96354</v>
      </c>
      <c r="G38" s="158">
        <v>96354</v>
      </c>
      <c r="H38" s="158">
        <v>92616</v>
      </c>
      <c r="I38" s="158">
        <v>89973</v>
      </c>
      <c r="J38" s="160">
        <f>IFERROR(I38/H38-1,"-")</f>
        <v>-2.8537185799429876E-2</v>
      </c>
      <c r="K38" s="159">
        <f t="shared" ref="K38:K49" si="21">IFERROR(I38/D38-1,"-")</f>
        <v>-0.1085338908319875</v>
      </c>
      <c r="L38" s="157">
        <f t="shared" ref="L38:L48" si="22">I38-H38</f>
        <v>-2643</v>
      </c>
      <c r="M38" s="158">
        <f t="shared" ref="M38:M49" si="23">I38-D38</f>
        <v>-10954</v>
      </c>
      <c r="N38" s="159">
        <f t="shared" si="20"/>
        <v>2.0786242216681669E-2</v>
      </c>
    </row>
    <row r="39" spans="1:14" x14ac:dyDescent="0.25">
      <c r="A39" s="161" t="s">
        <v>103</v>
      </c>
      <c r="B39" s="162" t="s">
        <v>103</v>
      </c>
      <c r="C39" s="163">
        <v>32688</v>
      </c>
      <c r="D39" s="163">
        <v>41005</v>
      </c>
      <c r="E39" s="163">
        <v>13549</v>
      </c>
      <c r="F39" s="163">
        <v>39148</v>
      </c>
      <c r="G39" s="163">
        <v>39148</v>
      </c>
      <c r="H39" s="163">
        <v>40028</v>
      </c>
      <c r="I39" s="163">
        <v>41049</v>
      </c>
      <c r="J39" s="165">
        <f>IFERROR(I39/H39-1,"-")</f>
        <v>2.5507144998501152E-2</v>
      </c>
      <c r="K39" s="164">
        <f t="shared" si="21"/>
        <v>1.0730398731861879E-3</v>
      </c>
      <c r="L39" s="162">
        <f t="shared" si="22"/>
        <v>1021</v>
      </c>
      <c r="M39" s="163">
        <f t="shared" si="23"/>
        <v>44</v>
      </c>
      <c r="N39" s="164">
        <f t="shared" si="20"/>
        <v>9.4834501100615268E-3</v>
      </c>
    </row>
    <row r="40" spans="1:14" x14ac:dyDescent="0.25">
      <c r="A40" s="161" t="s">
        <v>100</v>
      </c>
      <c r="B40" s="162" t="s">
        <v>100</v>
      </c>
      <c r="C40" s="163">
        <v>71288</v>
      </c>
      <c r="D40" s="163">
        <v>59922</v>
      </c>
      <c r="E40" s="163">
        <v>17996</v>
      </c>
      <c r="F40" s="163">
        <v>57206</v>
      </c>
      <c r="G40" s="163">
        <v>57206</v>
      </c>
      <c r="H40" s="163">
        <v>52588</v>
      </c>
      <c r="I40" s="163">
        <v>48924</v>
      </c>
      <c r="J40" s="165">
        <f>IFERROR(I40/H40-1,"-")</f>
        <v>-6.9673689815166973E-2</v>
      </c>
      <c r="K40" s="164">
        <f t="shared" si="21"/>
        <v>-0.18353860018023427</v>
      </c>
      <c r="L40" s="162">
        <f t="shared" si="22"/>
        <v>-3664</v>
      </c>
      <c r="M40" s="163">
        <f t="shared" si="23"/>
        <v>-10998</v>
      </c>
      <c r="N40" s="164">
        <f t="shared" si="20"/>
        <v>1.1302792106620141E-2</v>
      </c>
    </row>
    <row r="41" spans="1:14" x14ac:dyDescent="0.25">
      <c r="A41" s="1"/>
      <c r="B41" s="157" t="s">
        <v>107</v>
      </c>
      <c r="C41" s="158">
        <v>963462</v>
      </c>
      <c r="D41" s="158">
        <v>964964</v>
      </c>
      <c r="E41" s="158">
        <v>328942</v>
      </c>
      <c r="F41" s="158">
        <v>870553</v>
      </c>
      <c r="G41" s="158">
        <v>870553</v>
      </c>
      <c r="H41" s="158">
        <v>956230</v>
      </c>
      <c r="I41" s="158">
        <v>1020187</v>
      </c>
      <c r="J41" s="160">
        <f>IFERROR(I41/H41-1,"-")</f>
        <v>6.6884536147161278E-2</v>
      </c>
      <c r="K41" s="159">
        <f t="shared" si="21"/>
        <v>5.7228041667875651E-2</v>
      </c>
      <c r="L41" s="157">
        <f t="shared" si="22"/>
        <v>63957</v>
      </c>
      <c r="M41" s="158">
        <f t="shared" si="23"/>
        <v>55223</v>
      </c>
      <c r="N41" s="159">
        <f t="shared" si="20"/>
        <v>0.23569130837373234</v>
      </c>
    </row>
    <row r="42" spans="1:14" s="56" customFormat="1" x14ac:dyDescent="0.25">
      <c r="B42" s="162" t="s">
        <v>110</v>
      </c>
      <c r="C42" s="163">
        <v>498187</v>
      </c>
      <c r="D42" s="163">
        <v>533103</v>
      </c>
      <c r="E42" s="163">
        <v>148429</v>
      </c>
      <c r="F42" s="163">
        <v>445801</v>
      </c>
      <c r="G42" s="163">
        <v>445801</v>
      </c>
      <c r="H42" s="163">
        <v>502133</v>
      </c>
      <c r="I42" s="163">
        <v>546136</v>
      </c>
      <c r="J42" s="165">
        <f t="shared" ref="J42:J49" si="24">IFERROR(I42/H42-1,"-")</f>
        <v>8.7632161200319469E-2</v>
      </c>
      <c r="K42" s="164">
        <f t="shared" si="21"/>
        <v>2.4447433235228466E-2</v>
      </c>
      <c r="L42" s="162">
        <f t="shared" si="22"/>
        <v>44003</v>
      </c>
      <c r="M42" s="163">
        <f t="shared" si="23"/>
        <v>13033</v>
      </c>
      <c r="N42" s="164">
        <f t="shared" si="20"/>
        <v>0.12617246484222666</v>
      </c>
    </row>
    <row r="43" spans="1:14" s="56" customFormat="1" x14ac:dyDescent="0.25">
      <c r="B43" s="162" t="s">
        <v>113</v>
      </c>
      <c r="C43" s="163">
        <v>60336</v>
      </c>
      <c r="D43" s="163">
        <v>44194</v>
      </c>
      <c r="E43" s="163">
        <v>16351</v>
      </c>
      <c r="F43" s="163">
        <v>29268</v>
      </c>
      <c r="G43" s="163">
        <v>29268</v>
      </c>
      <c r="H43" s="163">
        <v>34684</v>
      </c>
      <c r="I43" s="163">
        <v>34060</v>
      </c>
      <c r="J43" s="165">
        <f t="shared" si="24"/>
        <v>-1.7991004497751151E-2</v>
      </c>
      <c r="K43" s="164">
        <f t="shared" si="21"/>
        <v>-0.22930714576639366</v>
      </c>
      <c r="L43" s="162">
        <f t="shared" si="22"/>
        <v>-624</v>
      </c>
      <c r="M43" s="163">
        <f t="shared" si="23"/>
        <v>-10134</v>
      </c>
      <c r="N43" s="164">
        <f t="shared" si="20"/>
        <v>7.8687985273379526E-3</v>
      </c>
    </row>
    <row r="44" spans="1:14" x14ac:dyDescent="0.25">
      <c r="A44" s="1"/>
      <c r="B44" s="162" t="s">
        <v>116</v>
      </c>
      <c r="C44" s="163">
        <v>20604</v>
      </c>
      <c r="D44" s="163">
        <v>20326</v>
      </c>
      <c r="E44" s="163">
        <v>8113</v>
      </c>
      <c r="F44" s="163">
        <v>21221</v>
      </c>
      <c r="G44" s="163">
        <v>21221</v>
      </c>
      <c r="H44" s="163">
        <v>23820</v>
      </c>
      <c r="I44" s="163">
        <v>24726</v>
      </c>
      <c r="J44" s="165">
        <f t="shared" si="24"/>
        <v>3.8035264483627262E-2</v>
      </c>
      <c r="K44" s="164">
        <f t="shared" si="21"/>
        <v>0.21647151431663869</v>
      </c>
      <c r="L44" s="162">
        <f t="shared" si="22"/>
        <v>906</v>
      </c>
      <c r="M44" s="163">
        <f t="shared" si="23"/>
        <v>4400</v>
      </c>
      <c r="N44" s="164">
        <f t="shared" si="20"/>
        <v>5.7123873278613685E-3</v>
      </c>
    </row>
    <row r="45" spans="1:14" x14ac:dyDescent="0.25">
      <c r="A45" s="1"/>
      <c r="B45" s="162" t="s">
        <v>123</v>
      </c>
      <c r="C45" s="163">
        <v>48165</v>
      </c>
      <c r="D45" s="163">
        <v>47168</v>
      </c>
      <c r="E45" s="163">
        <v>15038</v>
      </c>
      <c r="F45" s="163">
        <v>50259</v>
      </c>
      <c r="G45" s="163">
        <v>50259</v>
      </c>
      <c r="H45" s="163">
        <v>46719</v>
      </c>
      <c r="I45" s="163">
        <v>48389</v>
      </c>
      <c r="J45" s="165">
        <f t="shared" si="24"/>
        <v>3.5745628117040074E-2</v>
      </c>
      <c r="K45" s="164">
        <f t="shared" si="21"/>
        <v>2.5886194029850706E-2</v>
      </c>
      <c r="L45" s="162">
        <f t="shared" si="22"/>
        <v>1670</v>
      </c>
      <c r="M45" s="163">
        <f t="shared" si="23"/>
        <v>1221</v>
      </c>
      <c r="N45" s="164">
        <f t="shared" si="20"/>
        <v>1.1179192364631715E-2</v>
      </c>
    </row>
    <row r="46" spans="1:14" x14ac:dyDescent="0.25">
      <c r="A46" s="1"/>
      <c r="B46" s="162" t="s">
        <v>119</v>
      </c>
      <c r="C46" s="163">
        <v>34641</v>
      </c>
      <c r="D46" s="163">
        <v>32259</v>
      </c>
      <c r="E46" s="163">
        <v>13488</v>
      </c>
      <c r="F46" s="163">
        <v>29684</v>
      </c>
      <c r="G46" s="163">
        <v>29684</v>
      </c>
      <c r="H46" s="163">
        <v>34568</v>
      </c>
      <c r="I46" s="163">
        <v>37191</v>
      </c>
      <c r="J46" s="165">
        <f t="shared" si="24"/>
        <v>7.5879426058782729E-2</v>
      </c>
      <c r="K46" s="164">
        <f t="shared" si="21"/>
        <v>0.15288756626057842</v>
      </c>
      <c r="L46" s="162">
        <f t="shared" si="22"/>
        <v>2623</v>
      </c>
      <c r="M46" s="163">
        <f t="shared" si="23"/>
        <v>4932</v>
      </c>
      <c r="N46" s="164">
        <f t="shared" si="20"/>
        <v>8.5921458024141462E-3</v>
      </c>
    </row>
    <row r="47" spans="1:14" x14ac:dyDescent="0.25">
      <c r="A47" s="1"/>
      <c r="B47" s="162" t="s">
        <v>128</v>
      </c>
      <c r="C47" s="163">
        <v>21930</v>
      </c>
      <c r="D47" s="163">
        <v>22705</v>
      </c>
      <c r="E47" s="163">
        <v>12196</v>
      </c>
      <c r="F47" s="163">
        <v>17352</v>
      </c>
      <c r="G47" s="163">
        <v>17352</v>
      </c>
      <c r="H47" s="163">
        <v>18993</v>
      </c>
      <c r="I47" s="163">
        <v>18002</v>
      </c>
      <c r="J47" s="165">
        <f t="shared" si="24"/>
        <v>-5.2177117885536806E-2</v>
      </c>
      <c r="K47" s="164">
        <f t="shared" si="21"/>
        <v>-0.20713499229244658</v>
      </c>
      <c r="L47" s="162">
        <f t="shared" si="22"/>
        <v>-991</v>
      </c>
      <c r="M47" s="163">
        <f t="shared" si="23"/>
        <v>-4703</v>
      </c>
      <c r="N47" s="164">
        <f t="shared" si="20"/>
        <v>4.1589580472442111E-3</v>
      </c>
    </row>
    <row r="48" spans="1:14" x14ac:dyDescent="0.25">
      <c r="A48" s="161" t="s">
        <v>144</v>
      </c>
      <c r="B48" s="162" t="s">
        <v>131</v>
      </c>
      <c r="C48" s="163">
        <v>36975</v>
      </c>
      <c r="D48" s="163">
        <v>32648</v>
      </c>
      <c r="E48" s="163">
        <v>20207</v>
      </c>
      <c r="F48" s="163">
        <v>15076</v>
      </c>
      <c r="G48" s="163">
        <v>15076</v>
      </c>
      <c r="H48" s="163">
        <v>18792</v>
      </c>
      <c r="I48" s="163">
        <v>19988</v>
      </c>
      <c r="J48" s="165">
        <f t="shared" si="24"/>
        <v>6.3644103873989E-2</v>
      </c>
      <c r="K48" s="164">
        <f t="shared" si="21"/>
        <v>-0.38777260475373687</v>
      </c>
      <c r="L48" s="162">
        <f t="shared" si="22"/>
        <v>1196</v>
      </c>
      <c r="M48" s="163">
        <f t="shared" si="23"/>
        <v>-12660</v>
      </c>
      <c r="N48" s="164">
        <f t="shared" si="20"/>
        <v>4.6177787717096592E-3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242624</v>
      </c>
      <c r="D49" s="169">
        <f t="shared" si="25"/>
        <v>232561</v>
      </c>
      <c r="E49" s="169">
        <f t="shared" si="25"/>
        <v>95120</v>
      </c>
      <c r="F49" s="169">
        <f t="shared" ref="F49" si="26">F41-SUM(F42:F48)</f>
        <v>261892</v>
      </c>
      <c r="G49" s="169">
        <f t="shared" si="25"/>
        <v>261892</v>
      </c>
      <c r="H49" s="169">
        <f t="shared" si="25"/>
        <v>276521</v>
      </c>
      <c r="I49" s="169">
        <f t="shared" si="25"/>
        <v>291695</v>
      </c>
      <c r="J49" s="171">
        <f t="shared" si="24"/>
        <v>5.4874674979477067E-2</v>
      </c>
      <c r="K49" s="170">
        <f t="shared" si="21"/>
        <v>0.254273072441209</v>
      </c>
      <c r="L49" s="168">
        <f>I49-H49</f>
        <v>15174</v>
      </c>
      <c r="M49" s="169">
        <f t="shared" si="23"/>
        <v>59134</v>
      </c>
      <c r="N49" s="170">
        <f t="shared" si="20"/>
        <v>6.7389582690306635E-2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35150</v>
      </c>
      <c r="D51" s="176">
        <v>33901</v>
      </c>
      <c r="E51" s="176">
        <v>13071</v>
      </c>
      <c r="F51" s="176">
        <v>25130</v>
      </c>
      <c r="G51" s="176">
        <v>25130</v>
      </c>
      <c r="H51" s="176">
        <v>35869</v>
      </c>
      <c r="I51" s="176">
        <v>31904</v>
      </c>
      <c r="J51" s="177">
        <f>IFERROR(I51/H51-1,"-")</f>
        <v>-0.11054113579971558</v>
      </c>
      <c r="K51" s="177">
        <f>IFERROR(I51/D51-1,"-")</f>
        <v>-5.890681690805577E-2</v>
      </c>
      <c r="L51" s="176">
        <f>I51-H51</f>
        <v>-3965</v>
      </c>
      <c r="M51" s="176">
        <f>I51-D51</f>
        <v>-1997</v>
      </c>
      <c r="N51" s="177">
        <f t="shared" ref="N51:N63" si="27">I51/I$9</f>
        <v>7.3707031185023504E-3</v>
      </c>
    </row>
    <row r="52" spans="1:14" x14ac:dyDescent="0.25">
      <c r="A52" s="1" t="s">
        <v>96</v>
      </c>
      <c r="B52" s="157" t="s">
        <v>97</v>
      </c>
      <c r="C52" s="158">
        <v>8614</v>
      </c>
      <c r="D52" s="158">
        <v>7804</v>
      </c>
      <c r="E52" s="158">
        <v>2154</v>
      </c>
      <c r="F52" s="158">
        <v>3950</v>
      </c>
      <c r="G52" s="158">
        <v>3950</v>
      </c>
      <c r="H52" s="158">
        <v>15092</v>
      </c>
      <c r="I52" s="158">
        <v>8144</v>
      </c>
      <c r="J52" s="160">
        <f>IFERROR(I52/H52-1,"-")</f>
        <v>-0.46037635833554202</v>
      </c>
      <c r="K52" s="159">
        <f t="shared" ref="K52:K63" si="28">IFERROR(I52/D52-1,"-")</f>
        <v>4.3567401332649913E-2</v>
      </c>
      <c r="L52" s="157">
        <f t="shared" ref="L52:L62" si="29">I52-H52</f>
        <v>-6948</v>
      </c>
      <c r="M52" s="158">
        <f t="shared" ref="M52:M63" si="30">I52-D52</f>
        <v>340</v>
      </c>
      <c r="N52" s="159">
        <f t="shared" si="27"/>
        <v>1.8814884088855046E-3</v>
      </c>
    </row>
    <row r="53" spans="1:14" x14ac:dyDescent="0.25">
      <c r="A53" s="161" t="s">
        <v>103</v>
      </c>
      <c r="B53" s="162" t="s">
        <v>103</v>
      </c>
      <c r="C53" s="163">
        <v>5615</v>
      </c>
      <c r="D53" s="163">
        <v>4417</v>
      </c>
      <c r="E53" s="163">
        <v>1550</v>
      </c>
      <c r="F53" s="163">
        <v>1932</v>
      </c>
      <c r="G53" s="163">
        <v>1932</v>
      </c>
      <c r="H53" s="163">
        <v>11108</v>
      </c>
      <c r="I53" s="163">
        <v>5355</v>
      </c>
      <c r="J53" s="165">
        <f>IFERROR(I53/H53-1,"-")</f>
        <v>-0.51791501620453728</v>
      </c>
      <c r="K53" s="164">
        <f t="shared" si="28"/>
        <v>0.21236133122028522</v>
      </c>
      <c r="L53" s="162">
        <f t="shared" si="29"/>
        <v>-5753</v>
      </c>
      <c r="M53" s="163">
        <f t="shared" si="30"/>
        <v>938</v>
      </c>
      <c r="N53" s="164">
        <f t="shared" si="27"/>
        <v>1.2371525576598571E-3</v>
      </c>
    </row>
    <row r="54" spans="1:14" x14ac:dyDescent="0.25">
      <c r="A54" s="161" t="s">
        <v>100</v>
      </c>
      <c r="B54" s="162" t="s">
        <v>100</v>
      </c>
      <c r="C54" s="163">
        <v>2999</v>
      </c>
      <c r="D54" s="163">
        <v>3387</v>
      </c>
      <c r="E54" s="163">
        <v>604</v>
      </c>
      <c r="F54" s="163">
        <v>2018</v>
      </c>
      <c r="G54" s="163">
        <v>2018</v>
      </c>
      <c r="H54" s="163">
        <v>3984</v>
      </c>
      <c r="I54" s="163">
        <v>2789</v>
      </c>
      <c r="J54" s="165">
        <f>IFERROR(I54/H54-1,"-")</f>
        <v>-0.2999497991967871</v>
      </c>
      <c r="K54" s="164">
        <f t="shared" si="28"/>
        <v>-0.17655742545025099</v>
      </c>
      <c r="L54" s="162">
        <f t="shared" si="29"/>
        <v>-1195</v>
      </c>
      <c r="M54" s="163">
        <f t="shared" si="30"/>
        <v>-598</v>
      </c>
      <c r="N54" s="164">
        <f t="shared" si="27"/>
        <v>6.4433585122564737E-4</v>
      </c>
    </row>
    <row r="55" spans="1:14" x14ac:dyDescent="0.25">
      <c r="A55" s="1"/>
      <c r="B55" s="157" t="s">
        <v>107</v>
      </c>
      <c r="C55" s="158">
        <v>26536</v>
      </c>
      <c r="D55" s="158">
        <v>26097</v>
      </c>
      <c r="E55" s="158">
        <v>10917</v>
      </c>
      <c r="F55" s="158">
        <v>21180</v>
      </c>
      <c r="G55" s="158">
        <v>21180</v>
      </c>
      <c r="H55" s="158">
        <v>20777</v>
      </c>
      <c r="I55" s="158">
        <v>23760</v>
      </c>
      <c r="J55" s="160">
        <f>IFERROR(I55/H55-1,"-")</f>
        <v>0.14357221928093566</v>
      </c>
      <c r="K55" s="159">
        <f t="shared" si="28"/>
        <v>-8.9550523048626318E-2</v>
      </c>
      <c r="L55" s="157">
        <f t="shared" si="29"/>
        <v>2983</v>
      </c>
      <c r="M55" s="158">
        <f t="shared" si="30"/>
        <v>-2337</v>
      </c>
      <c r="N55" s="159">
        <f t="shared" si="27"/>
        <v>5.4892147096168454E-3</v>
      </c>
    </row>
    <row r="56" spans="1:14" s="56" customFormat="1" x14ac:dyDescent="0.25">
      <c r="B56" s="162" t="s">
        <v>110</v>
      </c>
      <c r="C56" s="163">
        <v>7633</v>
      </c>
      <c r="D56" s="163">
        <v>8034</v>
      </c>
      <c r="E56" s="163">
        <v>3664</v>
      </c>
      <c r="F56" s="163">
        <v>7968</v>
      </c>
      <c r="G56" s="163">
        <v>7968</v>
      </c>
      <c r="H56" s="163">
        <v>6839</v>
      </c>
      <c r="I56" s="163">
        <v>8578</v>
      </c>
      <c r="J56" s="165">
        <f t="shared" ref="J56:J63" si="31">IFERROR(I56/H56-1,"-")</f>
        <v>0.25427694107325638</v>
      </c>
      <c r="K56" s="164">
        <f t="shared" si="28"/>
        <v>6.7712223052028842E-2</v>
      </c>
      <c r="L56" s="162">
        <f t="shared" si="29"/>
        <v>1739</v>
      </c>
      <c r="M56" s="163">
        <f t="shared" si="30"/>
        <v>544</v>
      </c>
      <c r="N56" s="164">
        <f t="shared" si="27"/>
        <v>1.9817543678069573E-3</v>
      </c>
    </row>
    <row r="57" spans="1:14" s="56" customFormat="1" x14ac:dyDescent="0.25">
      <c r="B57" s="162" t="s">
        <v>113</v>
      </c>
      <c r="C57" s="163">
        <v>8913</v>
      </c>
      <c r="D57" s="163">
        <v>6985</v>
      </c>
      <c r="E57" s="163">
        <v>2802</v>
      </c>
      <c r="F57" s="163">
        <v>4836</v>
      </c>
      <c r="G57" s="163">
        <v>4836</v>
      </c>
      <c r="H57" s="163">
        <v>3681</v>
      </c>
      <c r="I57" s="163">
        <v>4796</v>
      </c>
      <c r="J57" s="165">
        <f t="shared" si="31"/>
        <v>0.30290681879923942</v>
      </c>
      <c r="K57" s="164">
        <f t="shared" si="28"/>
        <v>-0.3133858267716535</v>
      </c>
      <c r="L57" s="162">
        <f t="shared" si="29"/>
        <v>1115</v>
      </c>
      <c r="M57" s="163">
        <f t="shared" si="30"/>
        <v>-2189</v>
      </c>
      <c r="N57" s="164">
        <f t="shared" si="27"/>
        <v>1.1080081543485855E-3</v>
      </c>
    </row>
    <row r="58" spans="1:14" x14ac:dyDescent="0.25">
      <c r="A58" s="1"/>
      <c r="B58" s="162" t="s">
        <v>116</v>
      </c>
      <c r="C58" s="163">
        <v>1593</v>
      </c>
      <c r="D58" s="163">
        <v>1832</v>
      </c>
      <c r="E58" s="163">
        <v>516</v>
      </c>
      <c r="F58" s="163">
        <v>1594</v>
      </c>
      <c r="G58" s="163">
        <v>1594</v>
      </c>
      <c r="H58" s="163">
        <v>2031</v>
      </c>
      <c r="I58" s="163">
        <v>1578</v>
      </c>
      <c r="J58" s="165">
        <f t="shared" si="31"/>
        <v>-0.22304283604135888</v>
      </c>
      <c r="K58" s="164">
        <f t="shared" si="28"/>
        <v>-0.138646288209607</v>
      </c>
      <c r="L58" s="162">
        <f t="shared" si="29"/>
        <v>-453</v>
      </c>
      <c r="M58" s="163">
        <f t="shared" si="30"/>
        <v>-254</v>
      </c>
      <c r="N58" s="164">
        <f t="shared" si="27"/>
        <v>3.6456148197707837E-4</v>
      </c>
    </row>
    <row r="59" spans="1:14" x14ac:dyDescent="0.25">
      <c r="A59" s="1"/>
      <c r="B59" s="162" t="s">
        <v>123</v>
      </c>
      <c r="C59" s="163">
        <v>486</v>
      </c>
      <c r="D59" s="163">
        <v>641</v>
      </c>
      <c r="E59" s="163">
        <v>258</v>
      </c>
      <c r="F59" s="163">
        <v>597</v>
      </c>
      <c r="G59" s="163">
        <v>597</v>
      </c>
      <c r="H59" s="163">
        <v>453</v>
      </c>
      <c r="I59" s="163">
        <v>785</v>
      </c>
      <c r="J59" s="165">
        <f t="shared" si="31"/>
        <v>0.73289183222958054</v>
      </c>
      <c r="K59" s="164">
        <f t="shared" si="28"/>
        <v>0.22464898595943827</v>
      </c>
      <c r="L59" s="162">
        <f t="shared" si="29"/>
        <v>332</v>
      </c>
      <c r="M59" s="163">
        <f t="shared" si="30"/>
        <v>144</v>
      </c>
      <c r="N59" s="164">
        <f t="shared" si="27"/>
        <v>1.8135663076806498E-4</v>
      </c>
    </row>
    <row r="60" spans="1:14" x14ac:dyDescent="0.25">
      <c r="A60" s="1"/>
      <c r="B60" s="162" t="s">
        <v>119</v>
      </c>
      <c r="C60" s="163">
        <v>480</v>
      </c>
      <c r="D60" s="163">
        <v>620</v>
      </c>
      <c r="E60" s="163">
        <v>229</v>
      </c>
      <c r="F60" s="163">
        <v>526</v>
      </c>
      <c r="G60" s="163">
        <v>526</v>
      </c>
      <c r="H60" s="163">
        <v>493</v>
      </c>
      <c r="I60" s="163">
        <v>499</v>
      </c>
      <c r="J60" s="165">
        <f t="shared" si="31"/>
        <v>1.2170385395537497E-2</v>
      </c>
      <c r="K60" s="164">
        <f t="shared" si="28"/>
        <v>-0.19516129032258067</v>
      </c>
      <c r="L60" s="162">
        <f t="shared" si="29"/>
        <v>6</v>
      </c>
      <c r="M60" s="163">
        <f t="shared" si="30"/>
        <v>-121</v>
      </c>
      <c r="N60" s="164">
        <f t="shared" si="27"/>
        <v>1.1528275000415849E-4</v>
      </c>
    </row>
    <row r="61" spans="1:14" x14ac:dyDescent="0.25">
      <c r="A61" s="1"/>
      <c r="B61" s="162" t="s">
        <v>128</v>
      </c>
      <c r="C61" s="163">
        <v>273</v>
      </c>
      <c r="D61" s="163">
        <v>201</v>
      </c>
      <c r="E61" s="163">
        <v>147</v>
      </c>
      <c r="F61" s="163">
        <v>73</v>
      </c>
      <c r="G61" s="163">
        <v>73</v>
      </c>
      <c r="H61" s="163">
        <v>175</v>
      </c>
      <c r="I61" s="163">
        <v>107</v>
      </c>
      <c r="J61" s="165">
        <f t="shared" si="31"/>
        <v>-0.38857142857142857</v>
      </c>
      <c r="K61" s="164">
        <f t="shared" si="28"/>
        <v>-0.46766169154228854</v>
      </c>
      <c r="L61" s="162">
        <f t="shared" si="29"/>
        <v>-68</v>
      </c>
      <c r="M61" s="163">
        <f t="shared" si="30"/>
        <v>-94</v>
      </c>
      <c r="N61" s="164">
        <f t="shared" si="27"/>
        <v>2.4719948397685287E-5</v>
      </c>
    </row>
    <row r="62" spans="1:14" x14ac:dyDescent="0.25">
      <c r="A62" s="161" t="s">
        <v>144</v>
      </c>
      <c r="B62" s="162" t="s">
        <v>131</v>
      </c>
      <c r="C62" s="163">
        <v>321</v>
      </c>
      <c r="D62" s="163">
        <v>336</v>
      </c>
      <c r="E62" s="163">
        <v>253</v>
      </c>
      <c r="F62" s="163">
        <v>103</v>
      </c>
      <c r="G62" s="163">
        <v>103</v>
      </c>
      <c r="H62" s="163">
        <v>161</v>
      </c>
      <c r="I62" s="163">
        <v>103</v>
      </c>
      <c r="J62" s="165">
        <f t="shared" si="31"/>
        <v>-0.36024844720496896</v>
      </c>
      <c r="K62" s="164">
        <f t="shared" si="28"/>
        <v>-0.69345238095238093</v>
      </c>
      <c r="L62" s="162">
        <f t="shared" si="29"/>
        <v>-58</v>
      </c>
      <c r="M62" s="163">
        <f t="shared" si="30"/>
        <v>-233</v>
      </c>
      <c r="N62" s="164">
        <f t="shared" si="27"/>
        <v>2.3795838177211074E-5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6837</v>
      </c>
      <c r="D63" s="169">
        <f t="shared" si="32"/>
        <v>7448</v>
      </c>
      <c r="E63" s="169">
        <f t="shared" si="32"/>
        <v>3048</v>
      </c>
      <c r="F63" s="169">
        <f t="shared" ref="F63" si="33">F55-SUM(F56:F62)</f>
        <v>5483</v>
      </c>
      <c r="G63" s="169">
        <f t="shared" si="32"/>
        <v>5483</v>
      </c>
      <c r="H63" s="169">
        <f t="shared" si="32"/>
        <v>6944</v>
      </c>
      <c r="I63" s="169">
        <f t="shared" si="32"/>
        <v>7314</v>
      </c>
      <c r="J63" s="171">
        <f t="shared" si="31"/>
        <v>5.3283410138248888E-2</v>
      </c>
      <c r="K63" s="170">
        <f t="shared" si="28"/>
        <v>-1.7991407089151479E-2</v>
      </c>
      <c r="L63" s="168">
        <f>I63-H63</f>
        <v>370</v>
      </c>
      <c r="M63" s="169">
        <f t="shared" si="30"/>
        <v>-134</v>
      </c>
      <c r="N63" s="170">
        <f t="shared" si="27"/>
        <v>1.6897355381371047E-3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110109</v>
      </c>
      <c r="D65" s="176">
        <v>106733</v>
      </c>
      <c r="E65" s="176">
        <v>36764</v>
      </c>
      <c r="F65" s="176">
        <v>125631</v>
      </c>
      <c r="G65" s="176">
        <v>125631</v>
      </c>
      <c r="H65" s="176">
        <v>141231</v>
      </c>
      <c r="I65" s="176">
        <v>184286</v>
      </c>
      <c r="J65" s="177">
        <f>IFERROR(I65/H65-1,"-")</f>
        <v>0.30485516635866072</v>
      </c>
      <c r="K65" s="177">
        <f>IFERROR(I65/D65-1,"-")</f>
        <v>0.72660751595101791</v>
      </c>
      <c r="L65" s="176">
        <f>I65-H65</f>
        <v>43055</v>
      </c>
      <c r="M65" s="176">
        <f>I65-D65</f>
        <v>77553</v>
      </c>
      <c r="N65" s="177">
        <f t="shared" ref="N65:N77" si="34">I65/I$9</f>
        <v>4.2575144022577859E-2</v>
      </c>
    </row>
    <row r="66" spans="1:14" x14ac:dyDescent="0.25">
      <c r="A66" s="1" t="s">
        <v>96</v>
      </c>
      <c r="B66" s="157" t="s">
        <v>97</v>
      </c>
      <c r="C66" s="158">
        <v>26827</v>
      </c>
      <c r="D66" s="158">
        <v>30403</v>
      </c>
      <c r="E66" s="158">
        <v>12916</v>
      </c>
      <c r="F66" s="158">
        <v>30514</v>
      </c>
      <c r="G66" s="158">
        <v>30514</v>
      </c>
      <c r="H66" s="158">
        <v>33368</v>
      </c>
      <c r="I66" s="158">
        <v>46386</v>
      </c>
      <c r="J66" s="160">
        <f>IFERROR(I66/H66-1,"-")</f>
        <v>0.39013426036921595</v>
      </c>
      <c r="K66" s="159">
        <f t="shared" ref="K66:K77" si="35">IFERROR(I66/D66-1,"-")</f>
        <v>0.52570470019405979</v>
      </c>
      <c r="L66" s="157">
        <f t="shared" ref="L66:L76" si="36">I66-H66</f>
        <v>13018</v>
      </c>
      <c r="M66" s="158">
        <f t="shared" ref="M66:M77" si="37">I66-D66</f>
        <v>15983</v>
      </c>
      <c r="N66" s="159">
        <f t="shared" si="34"/>
        <v>1.0716444171729251E-2</v>
      </c>
    </row>
    <row r="67" spans="1:14" x14ac:dyDescent="0.25">
      <c r="A67" s="161" t="s">
        <v>103</v>
      </c>
      <c r="B67" s="162" t="s">
        <v>103</v>
      </c>
      <c r="C67" s="163">
        <v>14845</v>
      </c>
      <c r="D67" s="163">
        <v>16165</v>
      </c>
      <c r="E67" s="163">
        <v>4586</v>
      </c>
      <c r="F67" s="163">
        <v>23942</v>
      </c>
      <c r="G67" s="163">
        <v>23942</v>
      </c>
      <c r="H67" s="163">
        <v>22651</v>
      </c>
      <c r="I67" s="163">
        <v>27462</v>
      </c>
      <c r="J67" s="165">
        <f>IFERROR(I67/H67-1,"-")</f>
        <v>0.21239680367312697</v>
      </c>
      <c r="K67" s="164">
        <f t="shared" si="35"/>
        <v>0.69885555211877515</v>
      </c>
      <c r="L67" s="162">
        <f t="shared" si="36"/>
        <v>4811</v>
      </c>
      <c r="M67" s="163">
        <f t="shared" si="37"/>
        <v>11297</v>
      </c>
      <c r="N67" s="164">
        <f t="shared" si="34"/>
        <v>6.3444787186657326E-3</v>
      </c>
    </row>
    <row r="68" spans="1:14" x14ac:dyDescent="0.25">
      <c r="A68" s="161" t="s">
        <v>100</v>
      </c>
      <c r="B68" s="162" t="s">
        <v>100</v>
      </c>
      <c r="C68" s="163">
        <v>11982</v>
      </c>
      <c r="D68" s="163">
        <v>14238</v>
      </c>
      <c r="E68" s="163">
        <v>8330</v>
      </c>
      <c r="F68" s="163">
        <v>6572</v>
      </c>
      <c r="G68" s="163">
        <v>6572</v>
      </c>
      <c r="H68" s="163">
        <v>10717</v>
      </c>
      <c r="I68" s="163">
        <v>18924</v>
      </c>
      <c r="J68" s="165">
        <f>IFERROR(I68/H68-1,"-")</f>
        <v>0.76579266585798256</v>
      </c>
      <c r="K68" s="164">
        <f t="shared" si="35"/>
        <v>0.3291192583227982</v>
      </c>
      <c r="L68" s="162">
        <f t="shared" si="36"/>
        <v>8207</v>
      </c>
      <c r="M68" s="163">
        <f t="shared" si="37"/>
        <v>4686</v>
      </c>
      <c r="N68" s="164">
        <f t="shared" si="34"/>
        <v>4.3719654530635175E-3</v>
      </c>
    </row>
    <row r="69" spans="1:14" x14ac:dyDescent="0.25">
      <c r="A69" s="1"/>
      <c r="B69" s="157" t="s">
        <v>107</v>
      </c>
      <c r="C69" s="158">
        <v>83282</v>
      </c>
      <c r="D69" s="158">
        <v>76330</v>
      </c>
      <c r="E69" s="158">
        <v>23848</v>
      </c>
      <c r="F69" s="158">
        <v>95117</v>
      </c>
      <c r="G69" s="158">
        <v>95117</v>
      </c>
      <c r="H69" s="158">
        <v>107863</v>
      </c>
      <c r="I69" s="158">
        <v>137900</v>
      </c>
      <c r="J69" s="160">
        <f>IFERROR(I69/H69-1,"-")</f>
        <v>0.27847361931338832</v>
      </c>
      <c r="K69" s="159">
        <f t="shared" si="35"/>
        <v>0.80662911044150398</v>
      </c>
      <c r="L69" s="157">
        <f t="shared" si="36"/>
        <v>30037</v>
      </c>
      <c r="M69" s="158">
        <f t="shared" si="37"/>
        <v>61570</v>
      </c>
      <c r="N69" s="159">
        <f t="shared" si="34"/>
        <v>3.1858699850848611E-2</v>
      </c>
    </row>
    <row r="70" spans="1:14" s="56" customFormat="1" x14ac:dyDescent="0.25">
      <c r="B70" s="162" t="s">
        <v>110</v>
      </c>
      <c r="C70" s="163">
        <v>38564</v>
      </c>
      <c r="D70" s="163">
        <v>33900</v>
      </c>
      <c r="E70" s="163">
        <v>9202</v>
      </c>
      <c r="F70" s="163">
        <v>45339</v>
      </c>
      <c r="G70" s="163">
        <v>45339</v>
      </c>
      <c r="H70" s="163">
        <v>40154</v>
      </c>
      <c r="I70" s="163">
        <v>59318</v>
      </c>
      <c r="J70" s="165">
        <f t="shared" ref="J70:J77" si="38">IFERROR(I70/H70-1,"-")</f>
        <v>0.47726253922398776</v>
      </c>
      <c r="K70" s="164">
        <f t="shared" si="35"/>
        <v>0.74979351032448371</v>
      </c>
      <c r="L70" s="162">
        <f t="shared" si="36"/>
        <v>19164</v>
      </c>
      <c r="M70" s="163">
        <f t="shared" si="37"/>
        <v>25418</v>
      </c>
      <c r="N70" s="164">
        <f t="shared" si="34"/>
        <v>1.3704092514522393E-2</v>
      </c>
    </row>
    <row r="71" spans="1:14" s="56" customFormat="1" x14ac:dyDescent="0.25">
      <c r="B71" s="162" t="s">
        <v>113</v>
      </c>
      <c r="C71" s="163">
        <v>10368</v>
      </c>
      <c r="D71" s="163">
        <v>8868</v>
      </c>
      <c r="E71" s="163">
        <v>3027</v>
      </c>
      <c r="F71" s="163">
        <v>6894</v>
      </c>
      <c r="G71" s="163">
        <v>6894</v>
      </c>
      <c r="H71" s="163">
        <v>7744</v>
      </c>
      <c r="I71" s="163">
        <v>7964</v>
      </c>
      <c r="J71" s="165">
        <f t="shared" si="38"/>
        <v>2.8409090909090828E-2</v>
      </c>
      <c r="K71" s="164">
        <f t="shared" si="35"/>
        <v>-0.10193955796120879</v>
      </c>
      <c r="L71" s="162">
        <f t="shared" si="36"/>
        <v>220</v>
      </c>
      <c r="M71" s="163">
        <f t="shared" si="37"/>
        <v>-904</v>
      </c>
      <c r="N71" s="164">
        <f t="shared" si="34"/>
        <v>1.8399034489641648E-3</v>
      </c>
    </row>
    <row r="72" spans="1:14" x14ac:dyDescent="0.25">
      <c r="A72" s="1"/>
      <c r="B72" s="162" t="s">
        <v>116</v>
      </c>
      <c r="C72" s="163">
        <v>5439</v>
      </c>
      <c r="D72" s="163">
        <v>8552</v>
      </c>
      <c r="E72" s="163">
        <v>2945</v>
      </c>
      <c r="F72" s="163">
        <v>11858</v>
      </c>
      <c r="G72" s="163">
        <v>11858</v>
      </c>
      <c r="H72" s="163">
        <v>12639</v>
      </c>
      <c r="I72" s="163">
        <v>15918</v>
      </c>
      <c r="J72" s="165">
        <f t="shared" si="38"/>
        <v>0.25943508188939002</v>
      </c>
      <c r="K72" s="164">
        <f t="shared" si="35"/>
        <v>0.86131898971000931</v>
      </c>
      <c r="L72" s="162">
        <f t="shared" si="36"/>
        <v>3279</v>
      </c>
      <c r="M72" s="163">
        <f t="shared" si="37"/>
        <v>7366</v>
      </c>
      <c r="N72" s="164">
        <f t="shared" si="34"/>
        <v>3.6774966223771443E-3</v>
      </c>
    </row>
    <row r="73" spans="1:14" x14ac:dyDescent="0.25">
      <c r="A73" s="1"/>
      <c r="B73" s="162" t="s">
        <v>123</v>
      </c>
      <c r="C73" s="163">
        <v>1835</v>
      </c>
      <c r="D73" s="163">
        <v>1543</v>
      </c>
      <c r="E73" s="163">
        <v>283</v>
      </c>
      <c r="F73" s="163">
        <v>2773</v>
      </c>
      <c r="G73" s="163">
        <v>2773</v>
      </c>
      <c r="H73" s="163">
        <v>3271</v>
      </c>
      <c r="I73" s="163">
        <v>5075</v>
      </c>
      <c r="J73" s="165">
        <f t="shared" si="38"/>
        <v>0.55151329868541721</v>
      </c>
      <c r="K73" s="164">
        <f t="shared" si="35"/>
        <v>2.2890473104342193</v>
      </c>
      <c r="L73" s="162">
        <f t="shared" si="36"/>
        <v>1804</v>
      </c>
      <c r="M73" s="163">
        <f t="shared" si="37"/>
        <v>3532</v>
      </c>
      <c r="N73" s="164">
        <f t="shared" si="34"/>
        <v>1.1724648422266621E-3</v>
      </c>
    </row>
    <row r="74" spans="1:14" x14ac:dyDescent="0.25">
      <c r="A74" s="1"/>
      <c r="B74" s="162" t="s">
        <v>119</v>
      </c>
      <c r="C74" s="163">
        <v>2305</v>
      </c>
      <c r="D74" s="163">
        <v>1744</v>
      </c>
      <c r="E74" s="163">
        <v>740</v>
      </c>
      <c r="F74" s="163">
        <v>2648</v>
      </c>
      <c r="G74" s="163">
        <v>2648</v>
      </c>
      <c r="H74" s="163">
        <v>2460</v>
      </c>
      <c r="I74" s="163">
        <v>3387</v>
      </c>
      <c r="J74" s="165">
        <f t="shared" si="38"/>
        <v>0.37682926829268282</v>
      </c>
      <c r="K74" s="164">
        <f t="shared" si="35"/>
        <v>0.94208715596330284</v>
      </c>
      <c r="L74" s="162">
        <f t="shared" si="36"/>
        <v>927</v>
      </c>
      <c r="M74" s="163">
        <f t="shared" si="37"/>
        <v>1643</v>
      </c>
      <c r="N74" s="164">
        <f t="shared" si="34"/>
        <v>7.8249032918654277E-4</v>
      </c>
    </row>
    <row r="75" spans="1:14" x14ac:dyDescent="0.25">
      <c r="A75" s="1"/>
      <c r="B75" s="162" t="s">
        <v>128</v>
      </c>
      <c r="C75" s="163">
        <v>1068</v>
      </c>
      <c r="D75" s="163">
        <v>1431</v>
      </c>
      <c r="E75" s="163">
        <v>833</v>
      </c>
      <c r="F75" s="163">
        <v>1453</v>
      </c>
      <c r="G75" s="163">
        <v>1453</v>
      </c>
      <c r="H75" s="163">
        <v>3944</v>
      </c>
      <c r="I75" s="163">
        <v>2835</v>
      </c>
      <c r="J75" s="165">
        <f t="shared" si="38"/>
        <v>-0.28118661257606492</v>
      </c>
      <c r="K75" s="164">
        <f t="shared" si="35"/>
        <v>0.98113207547169812</v>
      </c>
      <c r="L75" s="162">
        <f t="shared" si="36"/>
        <v>-1109</v>
      </c>
      <c r="M75" s="163">
        <f t="shared" si="37"/>
        <v>1404</v>
      </c>
      <c r="N75" s="164">
        <f t="shared" si="34"/>
        <v>6.5496311876110083E-4</v>
      </c>
    </row>
    <row r="76" spans="1:14" x14ac:dyDescent="0.25">
      <c r="A76" s="161" t="s">
        <v>144</v>
      </c>
      <c r="B76" s="162" t="s">
        <v>131</v>
      </c>
      <c r="C76" s="163">
        <v>2071</v>
      </c>
      <c r="D76" s="163">
        <v>1565</v>
      </c>
      <c r="E76" s="163">
        <v>961</v>
      </c>
      <c r="F76" s="163">
        <v>496</v>
      </c>
      <c r="G76" s="163">
        <v>496</v>
      </c>
      <c r="H76" s="163">
        <v>1097</v>
      </c>
      <c r="I76" s="163">
        <v>2071</v>
      </c>
      <c r="J76" s="165">
        <f t="shared" si="38"/>
        <v>0.8878760255241569</v>
      </c>
      <c r="K76" s="164">
        <f t="shared" si="35"/>
        <v>0.32332268370607031</v>
      </c>
      <c r="L76" s="162">
        <f t="shared" si="36"/>
        <v>974</v>
      </c>
      <c r="M76" s="163">
        <f t="shared" si="37"/>
        <v>506</v>
      </c>
      <c r="N76" s="164">
        <f t="shared" si="34"/>
        <v>4.7845806665052556E-4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21632</v>
      </c>
      <c r="D77" s="169">
        <f t="shared" si="39"/>
        <v>18727</v>
      </c>
      <c r="E77" s="169">
        <f t="shared" si="39"/>
        <v>5857</v>
      </c>
      <c r="F77" s="169">
        <f t="shared" ref="F77" si="40">F69-SUM(F70:F76)</f>
        <v>23656</v>
      </c>
      <c r="G77" s="169">
        <f t="shared" si="39"/>
        <v>23656</v>
      </c>
      <c r="H77" s="169">
        <f t="shared" si="39"/>
        <v>36554</v>
      </c>
      <c r="I77" s="169">
        <f t="shared" si="39"/>
        <v>41332</v>
      </c>
      <c r="J77" s="171">
        <f t="shared" si="38"/>
        <v>0.13071072933194716</v>
      </c>
      <c r="K77" s="170">
        <f t="shared" si="35"/>
        <v>1.2070806856410532</v>
      </c>
      <c r="L77" s="168">
        <f>I77-H77</f>
        <v>4778</v>
      </c>
      <c r="M77" s="169">
        <f t="shared" si="37"/>
        <v>22605</v>
      </c>
      <c r="N77" s="170">
        <f t="shared" si="34"/>
        <v>9.5488309081600779E-3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655824</v>
      </c>
      <c r="D79" s="176">
        <v>626650</v>
      </c>
      <c r="E79" s="176">
        <v>206914</v>
      </c>
      <c r="F79" s="176">
        <v>532479</v>
      </c>
      <c r="G79" s="176">
        <v>532479</v>
      </c>
      <c r="H79" s="176">
        <v>616430</v>
      </c>
      <c r="I79" s="176">
        <v>713747</v>
      </c>
      <c r="J79" s="177">
        <f>IFERROR(I79/H79-1,"-")</f>
        <v>0.15787194004185401</v>
      </c>
      <c r="K79" s="177">
        <f>IFERROR(I79/D79-1,"-")</f>
        <v>0.13898827096465327</v>
      </c>
      <c r="L79" s="176">
        <f>I79-H79</f>
        <v>97317</v>
      </c>
      <c r="M79" s="176">
        <f>I79-D79</f>
        <v>87097</v>
      </c>
      <c r="N79" s="177">
        <f t="shared" ref="N79:N91" si="41">I79/I$9</f>
        <v>0.16489522438320264</v>
      </c>
    </row>
    <row r="80" spans="1:14" x14ac:dyDescent="0.25">
      <c r="A80" s="1" t="s">
        <v>96</v>
      </c>
      <c r="B80" s="157" t="s">
        <v>97</v>
      </c>
      <c r="C80" s="158">
        <v>288902</v>
      </c>
      <c r="D80" s="158">
        <v>280167</v>
      </c>
      <c r="E80" s="158">
        <v>71683</v>
      </c>
      <c r="F80" s="158">
        <v>260829</v>
      </c>
      <c r="G80" s="158">
        <v>260829</v>
      </c>
      <c r="H80" s="158">
        <v>272716</v>
      </c>
      <c r="I80" s="158">
        <v>296748</v>
      </c>
      <c r="J80" s="160">
        <f>IFERROR(I80/H80-1,"-")</f>
        <v>8.8120975666994283E-2</v>
      </c>
      <c r="K80" s="159">
        <f t="shared" ref="K80:K91" si="42">IFERROR(I80/D80-1,"-")</f>
        <v>5.9182558973754906E-2</v>
      </c>
      <c r="L80" s="157">
        <f t="shared" ref="L80:L90" si="43">I80-H80</f>
        <v>24032</v>
      </c>
      <c r="M80" s="158">
        <f t="shared" ref="M80:M91" si="44">I80-D80</f>
        <v>16581</v>
      </c>
      <c r="N80" s="159">
        <f t="shared" si="41"/>
        <v>6.8556964926320699E-2</v>
      </c>
    </row>
    <row r="81" spans="1:14" x14ac:dyDescent="0.25">
      <c r="A81" s="161" t="s">
        <v>103</v>
      </c>
      <c r="B81" s="162" t="s">
        <v>103</v>
      </c>
      <c r="C81" s="163">
        <v>68865</v>
      </c>
      <c r="D81" s="163">
        <v>51635</v>
      </c>
      <c r="E81" s="163">
        <v>13872</v>
      </c>
      <c r="F81" s="163">
        <v>70699</v>
      </c>
      <c r="G81" s="163">
        <v>70699</v>
      </c>
      <c r="H81" s="163">
        <v>69255</v>
      </c>
      <c r="I81" s="163">
        <v>82235</v>
      </c>
      <c r="J81" s="165">
        <f>IFERROR(I81/H81-1,"-")</f>
        <v>0.18742329073713093</v>
      </c>
      <c r="K81" s="164">
        <f t="shared" si="42"/>
        <v>0.59262128401278202</v>
      </c>
      <c r="L81" s="162">
        <f t="shared" si="43"/>
        <v>12980</v>
      </c>
      <c r="M81" s="163">
        <f t="shared" si="44"/>
        <v>30600</v>
      </c>
      <c r="N81" s="164">
        <f t="shared" si="41"/>
        <v>1.8998550995174297E-2</v>
      </c>
    </row>
    <row r="82" spans="1:14" x14ac:dyDescent="0.25">
      <c r="A82" s="161" t="s">
        <v>100</v>
      </c>
      <c r="B82" s="162" t="s">
        <v>100</v>
      </c>
      <c r="C82" s="163">
        <v>220037</v>
      </c>
      <c r="D82" s="163">
        <v>228532</v>
      </c>
      <c r="E82" s="163">
        <v>57811</v>
      </c>
      <c r="F82" s="163">
        <v>190130</v>
      </c>
      <c r="G82" s="163">
        <v>190130</v>
      </c>
      <c r="H82" s="163">
        <v>203461</v>
      </c>
      <c r="I82" s="163">
        <v>214513</v>
      </c>
      <c r="J82" s="165">
        <f>IFERROR(I82/H82-1,"-")</f>
        <v>5.4319992529280769E-2</v>
      </c>
      <c r="K82" s="164">
        <f t="shared" si="42"/>
        <v>-6.1343706789421137E-2</v>
      </c>
      <c r="L82" s="162">
        <f t="shared" si="43"/>
        <v>11052</v>
      </c>
      <c r="M82" s="163">
        <f t="shared" si="44"/>
        <v>-14019</v>
      </c>
      <c r="N82" s="164">
        <f t="shared" si="41"/>
        <v>4.9558413931146399E-2</v>
      </c>
    </row>
    <row r="83" spans="1:14" x14ac:dyDescent="0.25">
      <c r="A83" s="1"/>
      <c r="B83" s="157" t="s">
        <v>107</v>
      </c>
      <c r="C83" s="158">
        <v>366922</v>
      </c>
      <c r="D83" s="158">
        <v>346483</v>
      </c>
      <c r="E83" s="158">
        <v>135231</v>
      </c>
      <c r="F83" s="158">
        <v>271650</v>
      </c>
      <c r="G83" s="158">
        <v>271650</v>
      </c>
      <c r="H83" s="158">
        <v>343714</v>
      </c>
      <c r="I83" s="158">
        <v>416999</v>
      </c>
      <c r="J83" s="160">
        <f>IFERROR(I83/H83-1,"-")</f>
        <v>0.21321505670412022</v>
      </c>
      <c r="K83" s="159">
        <f t="shared" si="42"/>
        <v>0.20351936458642994</v>
      </c>
      <c r="L83" s="157">
        <f t="shared" si="43"/>
        <v>73285</v>
      </c>
      <c r="M83" s="158">
        <f t="shared" si="44"/>
        <v>70516</v>
      </c>
      <c r="N83" s="159">
        <f t="shared" si="41"/>
        <v>9.6338259456881944E-2</v>
      </c>
    </row>
    <row r="84" spans="1:14" s="56" customFormat="1" x14ac:dyDescent="0.25">
      <c r="B84" s="162" t="s">
        <v>110</v>
      </c>
      <c r="C84" s="163">
        <v>51676</v>
      </c>
      <c r="D84" s="163">
        <v>57478</v>
      </c>
      <c r="E84" s="163">
        <v>22072</v>
      </c>
      <c r="F84" s="163">
        <v>52946</v>
      </c>
      <c r="G84" s="163">
        <v>52946</v>
      </c>
      <c r="H84" s="163">
        <v>69206</v>
      </c>
      <c r="I84" s="163">
        <v>85297</v>
      </c>
      <c r="J84" s="165">
        <f t="shared" ref="J84:J91" si="45">IFERROR(I84/H84-1,"-")</f>
        <v>0.23250874201658811</v>
      </c>
      <c r="K84" s="164">
        <f t="shared" si="42"/>
        <v>0.48399387591774246</v>
      </c>
      <c r="L84" s="162">
        <f t="shared" si="43"/>
        <v>16091</v>
      </c>
      <c r="M84" s="163">
        <f t="shared" si="44"/>
        <v>27819</v>
      </c>
      <c r="N84" s="164">
        <f t="shared" si="41"/>
        <v>1.970595736894731E-2</v>
      </c>
    </row>
    <row r="85" spans="1:14" s="56" customFormat="1" x14ac:dyDescent="0.25">
      <c r="B85" s="162" t="s">
        <v>113</v>
      </c>
      <c r="C85" s="163">
        <v>161357</v>
      </c>
      <c r="D85" s="163">
        <v>135549</v>
      </c>
      <c r="E85" s="163">
        <v>49358</v>
      </c>
      <c r="F85" s="163">
        <v>85795</v>
      </c>
      <c r="G85" s="163">
        <v>85795</v>
      </c>
      <c r="H85" s="163">
        <v>100655</v>
      </c>
      <c r="I85" s="163">
        <v>114995</v>
      </c>
      <c r="J85" s="165">
        <f t="shared" si="45"/>
        <v>0.14246684218369676</v>
      </c>
      <c r="K85" s="164">
        <f t="shared" si="42"/>
        <v>-0.15163520203026215</v>
      </c>
      <c r="L85" s="162">
        <f t="shared" si="43"/>
        <v>14340</v>
      </c>
      <c r="M85" s="163">
        <f t="shared" si="44"/>
        <v>-20554</v>
      </c>
      <c r="N85" s="164">
        <f t="shared" si="41"/>
        <v>2.6567013700858129E-2</v>
      </c>
    </row>
    <row r="86" spans="1:14" x14ac:dyDescent="0.25">
      <c r="A86" s="1"/>
      <c r="B86" s="162" t="s">
        <v>116</v>
      </c>
      <c r="C86" s="163">
        <v>19279</v>
      </c>
      <c r="D86" s="163">
        <v>19779</v>
      </c>
      <c r="E86" s="163">
        <v>7451</v>
      </c>
      <c r="F86" s="163">
        <v>23046</v>
      </c>
      <c r="G86" s="163">
        <v>23046</v>
      </c>
      <c r="H86" s="163">
        <v>31183</v>
      </c>
      <c r="I86" s="163">
        <v>46820</v>
      </c>
      <c r="J86" s="165">
        <f t="shared" si="45"/>
        <v>0.50145912837122797</v>
      </c>
      <c r="K86" s="164">
        <f t="shared" si="42"/>
        <v>1.3671570857980688</v>
      </c>
      <c r="L86" s="162">
        <f t="shared" si="43"/>
        <v>15637</v>
      </c>
      <c r="M86" s="163">
        <f t="shared" si="44"/>
        <v>27041</v>
      </c>
      <c r="N86" s="164">
        <f t="shared" si="41"/>
        <v>1.0816710130650702E-2</v>
      </c>
    </row>
    <row r="87" spans="1:14" x14ac:dyDescent="0.25">
      <c r="A87" s="1"/>
      <c r="B87" s="162" t="s">
        <v>123</v>
      </c>
      <c r="C87" s="163">
        <v>10489</v>
      </c>
      <c r="D87" s="163">
        <v>8096</v>
      </c>
      <c r="E87" s="163">
        <v>2108</v>
      </c>
      <c r="F87" s="163">
        <v>8390</v>
      </c>
      <c r="G87" s="163">
        <v>8390</v>
      </c>
      <c r="H87" s="163">
        <v>9035</v>
      </c>
      <c r="I87" s="163">
        <v>14024</v>
      </c>
      <c r="J87" s="165">
        <f t="shared" si="45"/>
        <v>0.55218594355285</v>
      </c>
      <c r="K87" s="164">
        <f t="shared" si="42"/>
        <v>0.73221343873517797</v>
      </c>
      <c r="L87" s="162">
        <f t="shared" si="43"/>
        <v>4989</v>
      </c>
      <c r="M87" s="163">
        <f t="shared" si="44"/>
        <v>5928</v>
      </c>
      <c r="N87" s="164">
        <f t="shared" si="41"/>
        <v>3.2399304329826027E-3</v>
      </c>
    </row>
    <row r="88" spans="1:14" x14ac:dyDescent="0.25">
      <c r="A88" s="1"/>
      <c r="B88" s="162" t="s">
        <v>119</v>
      </c>
      <c r="C88" s="163">
        <v>5569</v>
      </c>
      <c r="D88" s="163">
        <v>5453</v>
      </c>
      <c r="E88" s="163">
        <v>1570</v>
      </c>
      <c r="F88" s="163">
        <v>4351</v>
      </c>
      <c r="G88" s="163">
        <v>4351</v>
      </c>
      <c r="H88" s="163">
        <v>5046</v>
      </c>
      <c r="I88" s="163">
        <v>6755</v>
      </c>
      <c r="J88" s="165">
        <f t="shared" si="45"/>
        <v>0.3386841062227508</v>
      </c>
      <c r="K88" s="164">
        <f t="shared" si="42"/>
        <v>0.23876765083440299</v>
      </c>
      <c r="L88" s="162">
        <f t="shared" si="43"/>
        <v>1709</v>
      </c>
      <c r="M88" s="163">
        <f t="shared" si="44"/>
        <v>1302</v>
      </c>
      <c r="N88" s="164">
        <f t="shared" si="41"/>
        <v>1.5605911348258329E-3</v>
      </c>
    </row>
    <row r="89" spans="1:14" x14ac:dyDescent="0.25">
      <c r="A89" s="1"/>
      <c r="B89" s="162" t="s">
        <v>128</v>
      </c>
      <c r="C89" s="163">
        <v>5600</v>
      </c>
      <c r="D89" s="163">
        <v>6973</v>
      </c>
      <c r="E89" s="163">
        <v>4103</v>
      </c>
      <c r="F89" s="163">
        <v>4928</v>
      </c>
      <c r="G89" s="163">
        <v>4928</v>
      </c>
      <c r="H89" s="163">
        <v>7046</v>
      </c>
      <c r="I89" s="163">
        <v>6284</v>
      </c>
      <c r="J89" s="165">
        <f t="shared" si="45"/>
        <v>-0.10814646608004541</v>
      </c>
      <c r="K89" s="164">
        <f t="shared" si="42"/>
        <v>-9.8809694536067694E-2</v>
      </c>
      <c r="L89" s="162">
        <f t="shared" si="43"/>
        <v>-762</v>
      </c>
      <c r="M89" s="163">
        <f t="shared" si="44"/>
        <v>-689</v>
      </c>
      <c r="N89" s="164">
        <f t="shared" si="41"/>
        <v>1.4517771563649939E-3</v>
      </c>
    </row>
    <row r="90" spans="1:14" x14ac:dyDescent="0.25">
      <c r="A90" s="161" t="s">
        <v>144</v>
      </c>
      <c r="B90" s="162" t="s">
        <v>131</v>
      </c>
      <c r="C90" s="163">
        <v>11044</v>
      </c>
      <c r="D90" s="163">
        <v>9372</v>
      </c>
      <c r="E90" s="163">
        <v>6563</v>
      </c>
      <c r="F90" s="163">
        <v>4366</v>
      </c>
      <c r="G90" s="163">
        <v>4366</v>
      </c>
      <c r="H90" s="163">
        <v>7310</v>
      </c>
      <c r="I90" s="163">
        <v>7895</v>
      </c>
      <c r="J90" s="165">
        <f t="shared" si="45"/>
        <v>8.0027359781121854E-2</v>
      </c>
      <c r="K90" s="164">
        <f t="shared" si="42"/>
        <v>-0.15759709773794284</v>
      </c>
      <c r="L90" s="162">
        <f t="shared" si="43"/>
        <v>585</v>
      </c>
      <c r="M90" s="163">
        <f t="shared" si="44"/>
        <v>-1477</v>
      </c>
      <c r="N90" s="164">
        <f t="shared" si="41"/>
        <v>1.8239625476609846E-3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101908</v>
      </c>
      <c r="D91" s="169">
        <f t="shared" si="46"/>
        <v>103783</v>
      </c>
      <c r="E91" s="169">
        <f t="shared" si="46"/>
        <v>42006</v>
      </c>
      <c r="F91" s="169">
        <f t="shared" ref="F91" si="47">F83-SUM(F84:F90)</f>
        <v>87828</v>
      </c>
      <c r="G91" s="169">
        <f t="shared" si="46"/>
        <v>87828</v>
      </c>
      <c r="H91" s="169">
        <f t="shared" si="46"/>
        <v>114233</v>
      </c>
      <c r="I91" s="169">
        <f t="shared" si="46"/>
        <v>134929</v>
      </c>
      <c r="J91" s="171">
        <f t="shared" si="45"/>
        <v>0.1811735663074594</v>
      </c>
      <c r="K91" s="170">
        <f t="shared" si="42"/>
        <v>0.30010695393272502</v>
      </c>
      <c r="L91" s="168">
        <f>I91-H91</f>
        <v>20696</v>
      </c>
      <c r="M91" s="169">
        <f t="shared" si="44"/>
        <v>31146</v>
      </c>
      <c r="N91" s="170">
        <f t="shared" si="41"/>
        <v>3.1172316984591386E-2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37184</v>
      </c>
      <c r="D93" s="176">
        <v>37387</v>
      </c>
      <c r="E93" s="176">
        <v>16374</v>
      </c>
      <c r="F93" s="176">
        <v>34377</v>
      </c>
      <c r="G93" s="176">
        <v>34377</v>
      </c>
      <c r="H93" s="176">
        <v>41604</v>
      </c>
      <c r="I93" s="176">
        <v>38605</v>
      </c>
      <c r="J93" s="177">
        <f>IFERROR(I93/H93-1,"-")</f>
        <v>-7.2084414960099985E-2</v>
      </c>
      <c r="K93" s="177">
        <f>IFERROR(I93/D93-1,"-")</f>
        <v>3.2578168882231751E-2</v>
      </c>
      <c r="L93" s="176">
        <f>I93-H93</f>
        <v>-2999</v>
      </c>
      <c r="M93" s="176">
        <f>I93-D93</f>
        <v>1218</v>
      </c>
      <c r="N93" s="177">
        <f t="shared" ref="N93:N105" si="48">I93/I$9</f>
        <v>8.9188187653517804E-3</v>
      </c>
    </row>
    <row r="94" spans="1:14" x14ac:dyDescent="0.25">
      <c r="A94" s="1" t="s">
        <v>96</v>
      </c>
      <c r="B94" s="157" t="s">
        <v>97</v>
      </c>
      <c r="C94" s="158">
        <v>23079</v>
      </c>
      <c r="D94" s="158">
        <v>24136</v>
      </c>
      <c r="E94" s="158">
        <v>9870</v>
      </c>
      <c r="F94" s="158">
        <v>21675</v>
      </c>
      <c r="G94" s="158">
        <v>21675</v>
      </c>
      <c r="H94" s="158">
        <v>27233</v>
      </c>
      <c r="I94" s="158">
        <v>22651</v>
      </c>
      <c r="J94" s="160">
        <f>IFERROR(I94/H94-1,"-")</f>
        <v>-0.16825175338743437</v>
      </c>
      <c r="K94" s="159">
        <f t="shared" ref="K94:K105" si="49">IFERROR(I94/D94-1,"-")</f>
        <v>-6.1526350679482977E-2</v>
      </c>
      <c r="L94" s="157">
        <f t="shared" ref="L94:L104" si="50">I94-H94</f>
        <v>-4582</v>
      </c>
      <c r="M94" s="158">
        <f t="shared" ref="M94:M105" si="51">I94-D94</f>
        <v>-1485</v>
      </c>
      <c r="N94" s="159">
        <f t="shared" si="48"/>
        <v>5.2330051509903693E-3</v>
      </c>
    </row>
    <row r="95" spans="1:14" x14ac:dyDescent="0.25">
      <c r="A95" s="161" t="s">
        <v>103</v>
      </c>
      <c r="B95" s="162" t="s">
        <v>103</v>
      </c>
      <c r="C95" s="163">
        <v>11213</v>
      </c>
      <c r="D95" s="163">
        <v>11713</v>
      </c>
      <c r="E95" s="163">
        <v>5398</v>
      </c>
      <c r="F95" s="163">
        <v>10123</v>
      </c>
      <c r="G95" s="163">
        <v>10123</v>
      </c>
      <c r="H95" s="163">
        <v>8763</v>
      </c>
      <c r="I95" s="163">
        <v>6545</v>
      </c>
      <c r="J95" s="165">
        <f>IFERROR(I95/H95-1,"-")</f>
        <v>-0.25310966563962112</v>
      </c>
      <c r="K95" s="164">
        <f t="shared" si="49"/>
        <v>-0.44121915820029023</v>
      </c>
      <c r="L95" s="162">
        <f t="shared" si="50"/>
        <v>-2218</v>
      </c>
      <c r="M95" s="163">
        <f t="shared" si="51"/>
        <v>-5168</v>
      </c>
      <c r="N95" s="164">
        <f t="shared" si="48"/>
        <v>1.5120753482509366E-3</v>
      </c>
    </row>
    <row r="96" spans="1:14" x14ac:dyDescent="0.25">
      <c r="A96" s="161" t="s">
        <v>100</v>
      </c>
      <c r="B96" s="162" t="s">
        <v>100</v>
      </c>
      <c r="C96" s="163">
        <v>11866</v>
      </c>
      <c r="D96" s="163">
        <v>12423</v>
      </c>
      <c r="E96" s="163">
        <v>4472</v>
      </c>
      <c r="F96" s="163">
        <v>11552</v>
      </c>
      <c r="G96" s="163">
        <v>11552</v>
      </c>
      <c r="H96" s="163">
        <v>18470</v>
      </c>
      <c r="I96" s="163">
        <v>16106</v>
      </c>
      <c r="J96" s="165">
        <f>IFERROR(I96/H96-1,"-")</f>
        <v>-0.1279913373037358</v>
      </c>
      <c r="K96" s="164">
        <f t="shared" si="49"/>
        <v>0.29646623198905253</v>
      </c>
      <c r="L96" s="162">
        <f t="shared" si="50"/>
        <v>-2364</v>
      </c>
      <c r="M96" s="163">
        <f t="shared" si="51"/>
        <v>3683</v>
      </c>
      <c r="N96" s="164">
        <f t="shared" si="48"/>
        <v>3.7209298027394322E-3</v>
      </c>
    </row>
    <row r="97" spans="1:14" x14ac:dyDescent="0.25">
      <c r="A97" s="1"/>
      <c r="B97" s="157" t="s">
        <v>107</v>
      </c>
      <c r="C97" s="158">
        <v>14105</v>
      </c>
      <c r="D97" s="158">
        <v>13251</v>
      </c>
      <c r="E97" s="158">
        <v>6504</v>
      </c>
      <c r="F97" s="158">
        <v>12702</v>
      </c>
      <c r="G97" s="158">
        <v>12702</v>
      </c>
      <c r="H97" s="158">
        <v>14371</v>
      </c>
      <c r="I97" s="158">
        <v>15954</v>
      </c>
      <c r="J97" s="160">
        <f>IFERROR(I97/H97-1,"-")</f>
        <v>0.11015239023032497</v>
      </c>
      <c r="K97" s="159">
        <f t="shared" si="49"/>
        <v>0.20398460493547654</v>
      </c>
      <c r="L97" s="157">
        <f t="shared" si="50"/>
        <v>1583</v>
      </c>
      <c r="M97" s="158">
        <f t="shared" si="51"/>
        <v>2703</v>
      </c>
      <c r="N97" s="159">
        <f t="shared" si="48"/>
        <v>3.685813614361412E-3</v>
      </c>
    </row>
    <row r="98" spans="1:14" s="56" customFormat="1" x14ac:dyDescent="0.25">
      <c r="B98" s="162" t="s">
        <v>110</v>
      </c>
      <c r="C98" s="163">
        <v>1604</v>
      </c>
      <c r="D98" s="163">
        <v>1757</v>
      </c>
      <c r="E98" s="163">
        <v>1118</v>
      </c>
      <c r="F98" s="163">
        <v>1681</v>
      </c>
      <c r="G98" s="163">
        <v>1681</v>
      </c>
      <c r="H98" s="163">
        <v>2097</v>
      </c>
      <c r="I98" s="163">
        <v>2330</v>
      </c>
      <c r="J98" s="165">
        <f t="shared" ref="J98:J105" si="52">IFERROR(I98/H98-1,"-")</f>
        <v>0.11111111111111116</v>
      </c>
      <c r="K98" s="164">
        <f t="shared" si="49"/>
        <v>0.32612407512805919</v>
      </c>
      <c r="L98" s="162">
        <f t="shared" si="50"/>
        <v>233</v>
      </c>
      <c r="M98" s="163">
        <f t="shared" si="51"/>
        <v>573</v>
      </c>
      <c r="N98" s="164">
        <f t="shared" si="48"/>
        <v>5.3829420342623108E-4</v>
      </c>
    </row>
    <row r="99" spans="1:14" s="56" customFormat="1" x14ac:dyDescent="0.25">
      <c r="B99" s="162" t="s">
        <v>113</v>
      </c>
      <c r="C99" s="163">
        <v>3352</v>
      </c>
      <c r="D99" s="163">
        <v>2865</v>
      </c>
      <c r="E99" s="163">
        <v>1393</v>
      </c>
      <c r="F99" s="163">
        <v>2576</v>
      </c>
      <c r="G99" s="163">
        <v>2576</v>
      </c>
      <c r="H99" s="163">
        <v>2792</v>
      </c>
      <c r="I99" s="163">
        <v>3232</v>
      </c>
      <c r="J99" s="165">
        <f t="shared" si="52"/>
        <v>0.15759312320916896</v>
      </c>
      <c r="K99" s="164">
        <f t="shared" si="49"/>
        <v>0.12809773123909252</v>
      </c>
      <c r="L99" s="162">
        <f t="shared" si="50"/>
        <v>440</v>
      </c>
      <c r="M99" s="163">
        <f t="shared" si="51"/>
        <v>367</v>
      </c>
      <c r="N99" s="164">
        <f t="shared" si="48"/>
        <v>7.4668105814316684E-4</v>
      </c>
    </row>
    <row r="100" spans="1:14" x14ac:dyDescent="0.25">
      <c r="A100" s="1"/>
      <c r="B100" s="162" t="s">
        <v>116</v>
      </c>
      <c r="C100" s="163">
        <v>3029</v>
      </c>
      <c r="D100" s="163">
        <v>2734</v>
      </c>
      <c r="E100" s="163">
        <v>1504</v>
      </c>
      <c r="F100" s="163">
        <v>2515</v>
      </c>
      <c r="G100" s="163">
        <v>2515</v>
      </c>
      <c r="H100" s="163">
        <v>2697</v>
      </c>
      <c r="I100" s="163">
        <v>2721</v>
      </c>
      <c r="J100" s="165">
        <f t="shared" si="52"/>
        <v>8.8987764182424378E-3</v>
      </c>
      <c r="K100" s="164">
        <f t="shared" si="49"/>
        <v>-4.7549378200438808E-3</v>
      </c>
      <c r="L100" s="162">
        <f t="shared" si="50"/>
        <v>24</v>
      </c>
      <c r="M100" s="163">
        <f t="shared" si="51"/>
        <v>-13</v>
      </c>
      <c r="N100" s="164">
        <f t="shared" si="48"/>
        <v>6.286259774775857E-4</v>
      </c>
    </row>
    <row r="101" spans="1:14" x14ac:dyDescent="0.25">
      <c r="A101" s="1"/>
      <c r="B101" s="162" t="s">
        <v>123</v>
      </c>
      <c r="C101" s="163">
        <v>431</v>
      </c>
      <c r="D101" s="163">
        <v>447</v>
      </c>
      <c r="E101" s="163">
        <v>291</v>
      </c>
      <c r="F101" s="163">
        <v>897</v>
      </c>
      <c r="G101" s="163">
        <v>897</v>
      </c>
      <c r="H101" s="163">
        <v>680</v>
      </c>
      <c r="I101" s="163">
        <v>748</v>
      </c>
      <c r="J101" s="165">
        <f t="shared" si="52"/>
        <v>0.10000000000000009</v>
      </c>
      <c r="K101" s="164">
        <f t="shared" si="49"/>
        <v>0.67337807606263977</v>
      </c>
      <c r="L101" s="162">
        <f t="shared" si="50"/>
        <v>68</v>
      </c>
      <c r="M101" s="163">
        <f t="shared" si="51"/>
        <v>301</v>
      </c>
      <c r="N101" s="164">
        <f t="shared" si="48"/>
        <v>1.7280861122867847E-4</v>
      </c>
    </row>
    <row r="102" spans="1:14" x14ac:dyDescent="0.25">
      <c r="A102" s="1"/>
      <c r="B102" s="162" t="s">
        <v>119</v>
      </c>
      <c r="C102" s="163">
        <v>320</v>
      </c>
      <c r="D102" s="163">
        <v>376</v>
      </c>
      <c r="E102" s="163">
        <v>187</v>
      </c>
      <c r="F102" s="163">
        <v>526</v>
      </c>
      <c r="G102" s="163">
        <v>526</v>
      </c>
      <c r="H102" s="163">
        <v>406</v>
      </c>
      <c r="I102" s="163">
        <v>639</v>
      </c>
      <c r="J102" s="165">
        <f t="shared" si="52"/>
        <v>0.57389162561576357</v>
      </c>
      <c r="K102" s="164">
        <f t="shared" si="49"/>
        <v>0.69946808510638303</v>
      </c>
      <c r="L102" s="162">
        <f t="shared" si="50"/>
        <v>233</v>
      </c>
      <c r="M102" s="163">
        <f t="shared" si="51"/>
        <v>263</v>
      </c>
      <c r="N102" s="164">
        <f t="shared" si="48"/>
        <v>1.4762660772075608E-4</v>
      </c>
    </row>
    <row r="103" spans="1:14" x14ac:dyDescent="0.25">
      <c r="A103" s="1"/>
      <c r="B103" s="162" t="s">
        <v>128</v>
      </c>
      <c r="C103" s="163">
        <v>99</v>
      </c>
      <c r="D103" s="163">
        <v>124</v>
      </c>
      <c r="E103" s="163">
        <v>126</v>
      </c>
      <c r="F103" s="163">
        <v>217</v>
      </c>
      <c r="G103" s="163">
        <v>217</v>
      </c>
      <c r="H103" s="163">
        <v>105</v>
      </c>
      <c r="I103" s="163">
        <v>179</v>
      </c>
      <c r="J103" s="165">
        <f t="shared" si="52"/>
        <v>0.7047619047619047</v>
      </c>
      <c r="K103" s="164">
        <f t="shared" si="49"/>
        <v>0.44354838709677424</v>
      </c>
      <c r="L103" s="162">
        <f t="shared" si="50"/>
        <v>74</v>
      </c>
      <c r="M103" s="163">
        <f t="shared" si="51"/>
        <v>55</v>
      </c>
      <c r="N103" s="164">
        <f t="shared" si="48"/>
        <v>4.1353932366221184E-5</v>
      </c>
    </row>
    <row r="104" spans="1:14" x14ac:dyDescent="0.25">
      <c r="A104" s="161" t="s">
        <v>144</v>
      </c>
      <c r="B104" s="162" t="s">
        <v>131</v>
      </c>
      <c r="C104" s="163">
        <v>261</v>
      </c>
      <c r="D104" s="163">
        <v>153</v>
      </c>
      <c r="E104" s="163">
        <v>73</v>
      </c>
      <c r="F104" s="163">
        <v>110</v>
      </c>
      <c r="G104" s="163">
        <v>110</v>
      </c>
      <c r="H104" s="163">
        <v>189</v>
      </c>
      <c r="I104" s="163">
        <v>313</v>
      </c>
      <c r="J104" s="165">
        <f t="shared" si="52"/>
        <v>0.65608465608465605</v>
      </c>
      <c r="K104" s="164">
        <f t="shared" si="49"/>
        <v>1.0457516339869279</v>
      </c>
      <c r="L104" s="162">
        <f t="shared" si="50"/>
        <v>124</v>
      </c>
      <c r="M104" s="163">
        <f t="shared" si="51"/>
        <v>160</v>
      </c>
      <c r="N104" s="164">
        <f t="shared" si="48"/>
        <v>7.2311624752107435E-5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5009</v>
      </c>
      <c r="D105" s="169">
        <f t="shared" si="53"/>
        <v>4795</v>
      </c>
      <c r="E105" s="169">
        <f t="shared" si="53"/>
        <v>1812</v>
      </c>
      <c r="F105" s="169">
        <f t="shared" ref="F105" si="54">F97-SUM(F98:F104)</f>
        <v>4180</v>
      </c>
      <c r="G105" s="169">
        <f t="shared" si="53"/>
        <v>4180</v>
      </c>
      <c r="H105" s="169">
        <f t="shared" si="53"/>
        <v>5405</v>
      </c>
      <c r="I105" s="169">
        <f t="shared" si="53"/>
        <v>5792</v>
      </c>
      <c r="J105" s="171">
        <f t="shared" si="52"/>
        <v>7.1600370027752103E-2</v>
      </c>
      <c r="K105" s="170">
        <f t="shared" si="49"/>
        <v>0.20792492179353483</v>
      </c>
      <c r="L105" s="168">
        <f>I105-H105</f>
        <v>387</v>
      </c>
      <c r="M105" s="169">
        <f t="shared" si="51"/>
        <v>997</v>
      </c>
      <c r="N105" s="170">
        <f t="shared" si="48"/>
        <v>1.3381115992466654E-3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116800</v>
      </c>
      <c r="D107" s="176">
        <v>115117</v>
      </c>
      <c r="E107" s="176">
        <v>56783</v>
      </c>
      <c r="F107" s="176">
        <v>150691</v>
      </c>
      <c r="G107" s="176">
        <v>150691</v>
      </c>
      <c r="H107" s="176">
        <v>191150</v>
      </c>
      <c r="I107" s="176">
        <v>187665</v>
      </c>
      <c r="J107" s="177">
        <f>IFERROR(I107/H107-1,"-")</f>
        <v>-1.8231755166099872E-2</v>
      </c>
      <c r="K107" s="177">
        <f>IFERROR(I107/D107-1,"-")</f>
        <v>0.6302110027189729</v>
      </c>
      <c r="L107" s="176">
        <f>I107-H107</f>
        <v>-3485</v>
      </c>
      <c r="M107" s="176">
        <f>I107-D107</f>
        <v>72548</v>
      </c>
      <c r="N107" s="177">
        <f t="shared" ref="N107:N119" si="55">I107/I$9</f>
        <v>4.3355786131323452E-2</v>
      </c>
    </row>
    <row r="108" spans="1:14" x14ac:dyDescent="0.25">
      <c r="A108" s="1" t="s">
        <v>96</v>
      </c>
      <c r="B108" s="157" t="s">
        <v>97</v>
      </c>
      <c r="C108" s="158">
        <v>23127</v>
      </c>
      <c r="D108" s="158">
        <v>23030</v>
      </c>
      <c r="E108" s="158">
        <v>17766</v>
      </c>
      <c r="F108" s="158">
        <v>34685</v>
      </c>
      <c r="G108" s="158">
        <v>34685</v>
      </c>
      <c r="H108" s="158">
        <v>41543</v>
      </c>
      <c r="I108" s="158">
        <v>38704</v>
      </c>
      <c r="J108" s="160">
        <f>IFERROR(I108/H108-1,"-")</f>
        <v>-6.8338829646390487E-2</v>
      </c>
      <c r="K108" s="159">
        <f t="shared" ref="K108:K119" si="56">IFERROR(I108/D108-1,"-")</f>
        <v>0.68059053408597481</v>
      </c>
      <c r="L108" s="157">
        <f t="shared" ref="L108:L118" si="57">I108-H108</f>
        <v>-2839</v>
      </c>
      <c r="M108" s="158">
        <f t="shared" ref="M108:M119" si="58">I108-D108</f>
        <v>15674</v>
      </c>
      <c r="N108" s="159">
        <f t="shared" si="55"/>
        <v>8.9416904933085177E-3</v>
      </c>
    </row>
    <row r="109" spans="1:14" x14ac:dyDescent="0.25">
      <c r="A109" s="161" t="s">
        <v>103</v>
      </c>
      <c r="B109" s="162" t="s">
        <v>103</v>
      </c>
      <c r="C109" s="163">
        <v>10105</v>
      </c>
      <c r="D109" s="163">
        <v>8635</v>
      </c>
      <c r="E109" s="163">
        <v>1974</v>
      </c>
      <c r="F109" s="163">
        <v>12582</v>
      </c>
      <c r="G109" s="163">
        <v>12582</v>
      </c>
      <c r="H109" s="163">
        <v>15999</v>
      </c>
      <c r="I109" s="163">
        <v>12288</v>
      </c>
      <c r="J109" s="165">
        <f>IFERROR(I109/H109-1,"-")</f>
        <v>-0.2319519969998125</v>
      </c>
      <c r="K109" s="164">
        <f t="shared" si="56"/>
        <v>0.42304574406485229</v>
      </c>
      <c r="L109" s="162">
        <f t="shared" si="57"/>
        <v>-3711</v>
      </c>
      <c r="M109" s="163">
        <f t="shared" si="58"/>
        <v>3653</v>
      </c>
      <c r="N109" s="164">
        <f t="shared" si="55"/>
        <v>2.838866597296793E-3</v>
      </c>
    </row>
    <row r="110" spans="1:14" x14ac:dyDescent="0.25">
      <c r="A110" s="161" t="s">
        <v>100</v>
      </c>
      <c r="B110" s="162" t="s">
        <v>100</v>
      </c>
      <c r="C110" s="163">
        <v>13022</v>
      </c>
      <c r="D110" s="163">
        <v>14395</v>
      </c>
      <c r="E110" s="163">
        <v>15792</v>
      </c>
      <c r="F110" s="163">
        <v>22103</v>
      </c>
      <c r="G110" s="163">
        <v>22103</v>
      </c>
      <c r="H110" s="163">
        <v>25544</v>
      </c>
      <c r="I110" s="163">
        <v>26416</v>
      </c>
      <c r="J110" s="165">
        <f>IFERROR(I110/H110-1,"-")</f>
        <v>3.4137175070466652E-2</v>
      </c>
      <c r="K110" s="164">
        <f t="shared" si="56"/>
        <v>0.835081625564432</v>
      </c>
      <c r="L110" s="162">
        <f t="shared" si="57"/>
        <v>872</v>
      </c>
      <c r="M110" s="163">
        <f t="shared" si="58"/>
        <v>12021</v>
      </c>
      <c r="N110" s="164">
        <f t="shared" si="55"/>
        <v>6.1028238960117252E-3</v>
      </c>
    </row>
    <row r="111" spans="1:14" x14ac:dyDescent="0.25">
      <c r="A111" s="1"/>
      <c r="B111" s="157" t="s">
        <v>107</v>
      </c>
      <c r="C111" s="158">
        <v>93673</v>
      </c>
      <c r="D111" s="158">
        <v>92087</v>
      </c>
      <c r="E111" s="158">
        <v>39017</v>
      </c>
      <c r="F111" s="158">
        <v>116006</v>
      </c>
      <c r="G111" s="158">
        <v>116006</v>
      </c>
      <c r="H111" s="158">
        <v>149607</v>
      </c>
      <c r="I111" s="158">
        <v>148961</v>
      </c>
      <c r="J111" s="160">
        <f>IFERROR(I111/H111-1,"-")</f>
        <v>-4.3179797736736525E-3</v>
      </c>
      <c r="K111" s="159">
        <f t="shared" si="56"/>
        <v>0.61761160641567203</v>
      </c>
      <c r="L111" s="157">
        <f t="shared" si="57"/>
        <v>-646</v>
      </c>
      <c r="M111" s="158">
        <f t="shared" si="58"/>
        <v>56874</v>
      </c>
      <c r="N111" s="159">
        <f t="shared" si="55"/>
        <v>3.4414095638014938E-2</v>
      </c>
    </row>
    <row r="112" spans="1:14" s="56" customFormat="1" x14ac:dyDescent="0.25">
      <c r="B112" s="162" t="s">
        <v>110</v>
      </c>
      <c r="C112" s="163">
        <v>51310</v>
      </c>
      <c r="D112" s="163">
        <v>50483</v>
      </c>
      <c r="E112" s="163">
        <v>20709</v>
      </c>
      <c r="F112" s="163">
        <v>69301</v>
      </c>
      <c r="G112" s="163">
        <v>69301</v>
      </c>
      <c r="H112" s="163">
        <v>96164</v>
      </c>
      <c r="I112" s="163">
        <v>92013</v>
      </c>
      <c r="J112" s="165">
        <f t="shared" ref="J112:J119" si="59">IFERROR(I112/H112-1,"-")</f>
        <v>-4.316584168711779E-2</v>
      </c>
      <c r="K112" s="164">
        <f t="shared" si="56"/>
        <v>0.82265317037418528</v>
      </c>
      <c r="L112" s="162">
        <f t="shared" si="57"/>
        <v>-4151</v>
      </c>
      <c r="M112" s="163">
        <f t="shared" si="58"/>
        <v>41530</v>
      </c>
      <c r="N112" s="164">
        <f t="shared" si="55"/>
        <v>2.1257538429123517E-2</v>
      </c>
    </row>
    <row r="113" spans="1:14" s="56" customFormat="1" x14ac:dyDescent="0.25">
      <c r="B113" s="162" t="s">
        <v>113</v>
      </c>
      <c r="C113" s="163">
        <v>10674</v>
      </c>
      <c r="D113" s="163">
        <v>7697</v>
      </c>
      <c r="E113" s="163">
        <v>2681</v>
      </c>
      <c r="F113" s="163">
        <v>4959</v>
      </c>
      <c r="G113" s="163">
        <v>4959</v>
      </c>
      <c r="H113" s="163">
        <v>6678</v>
      </c>
      <c r="I113" s="163">
        <v>6419</v>
      </c>
      <c r="J113" s="165">
        <f t="shared" si="59"/>
        <v>-3.8784067085953833E-2</v>
      </c>
      <c r="K113" s="164">
        <f t="shared" si="56"/>
        <v>-0.16603871638300638</v>
      </c>
      <c r="L113" s="162">
        <f t="shared" si="57"/>
        <v>-259</v>
      </c>
      <c r="M113" s="163">
        <f t="shared" si="58"/>
        <v>-1278</v>
      </c>
      <c r="N113" s="164">
        <f t="shared" si="55"/>
        <v>1.4829658763059988E-3</v>
      </c>
    </row>
    <row r="114" spans="1:14" x14ac:dyDescent="0.25">
      <c r="A114" s="1"/>
      <c r="B114" s="162" t="s">
        <v>116</v>
      </c>
      <c r="C114" s="163">
        <v>11059</v>
      </c>
      <c r="D114" s="163">
        <v>10799</v>
      </c>
      <c r="E114" s="163">
        <v>1970</v>
      </c>
      <c r="F114" s="163">
        <v>7182</v>
      </c>
      <c r="G114" s="163">
        <v>7182</v>
      </c>
      <c r="H114" s="163">
        <v>11515</v>
      </c>
      <c r="I114" s="163">
        <v>10432</v>
      </c>
      <c r="J114" s="165">
        <f t="shared" si="59"/>
        <v>-9.4051237516283082E-2</v>
      </c>
      <c r="K114" s="164">
        <f t="shared" si="56"/>
        <v>-3.3984628206315426E-2</v>
      </c>
      <c r="L114" s="162">
        <f t="shared" si="57"/>
        <v>-1083</v>
      </c>
      <c r="M114" s="163">
        <f t="shared" si="58"/>
        <v>-367</v>
      </c>
      <c r="N114" s="164">
        <f t="shared" si="55"/>
        <v>2.4100794549967563E-3</v>
      </c>
    </row>
    <row r="115" spans="1:14" x14ac:dyDescent="0.25">
      <c r="A115" s="1"/>
      <c r="B115" s="162" t="s">
        <v>123</v>
      </c>
      <c r="C115" s="163">
        <v>1832</v>
      </c>
      <c r="D115" s="163">
        <v>2230</v>
      </c>
      <c r="E115" s="163">
        <v>1136</v>
      </c>
      <c r="F115" s="163">
        <v>4985</v>
      </c>
      <c r="G115" s="163">
        <v>4985</v>
      </c>
      <c r="H115" s="163">
        <v>4884</v>
      </c>
      <c r="I115" s="163">
        <v>4841</v>
      </c>
      <c r="J115" s="165">
        <f t="shared" si="59"/>
        <v>-8.8042588042588354E-3</v>
      </c>
      <c r="K115" s="164">
        <f t="shared" si="56"/>
        <v>1.1708520179372197</v>
      </c>
      <c r="L115" s="162">
        <f t="shared" si="57"/>
        <v>-43</v>
      </c>
      <c r="M115" s="163">
        <f t="shared" si="58"/>
        <v>2611</v>
      </c>
      <c r="N115" s="164">
        <f t="shared" si="55"/>
        <v>1.1184043943289204E-3</v>
      </c>
    </row>
    <row r="116" spans="1:14" x14ac:dyDescent="0.25">
      <c r="A116" s="1"/>
      <c r="B116" s="162" t="s">
        <v>119</v>
      </c>
      <c r="C116" s="163">
        <v>2863</v>
      </c>
      <c r="D116" s="163">
        <v>3263</v>
      </c>
      <c r="E116" s="163">
        <v>1539</v>
      </c>
      <c r="F116" s="163">
        <v>4390</v>
      </c>
      <c r="G116" s="163">
        <v>4390</v>
      </c>
      <c r="H116" s="163">
        <v>4301</v>
      </c>
      <c r="I116" s="163">
        <v>3901</v>
      </c>
      <c r="J116" s="165">
        <f t="shared" si="59"/>
        <v>-9.3001627528481734E-2</v>
      </c>
      <c r="K116" s="164">
        <f t="shared" si="56"/>
        <v>0.1955255899479007</v>
      </c>
      <c r="L116" s="162">
        <f t="shared" si="57"/>
        <v>-400</v>
      </c>
      <c r="M116" s="163">
        <f t="shared" si="58"/>
        <v>638</v>
      </c>
      <c r="N116" s="164">
        <f t="shared" si="55"/>
        <v>9.0123849251747955E-4</v>
      </c>
    </row>
    <row r="117" spans="1:14" x14ac:dyDescent="0.25">
      <c r="A117" s="1"/>
      <c r="B117" s="162" t="s">
        <v>128</v>
      </c>
      <c r="C117" s="163">
        <v>611</v>
      </c>
      <c r="D117" s="163">
        <v>615</v>
      </c>
      <c r="E117" s="163">
        <v>443</v>
      </c>
      <c r="F117" s="163">
        <v>639</v>
      </c>
      <c r="G117" s="163">
        <v>639</v>
      </c>
      <c r="H117" s="163">
        <v>1003</v>
      </c>
      <c r="I117" s="163">
        <v>1217</v>
      </c>
      <c r="J117" s="165">
        <f t="shared" si="59"/>
        <v>0.21335992023928219</v>
      </c>
      <c r="K117" s="164">
        <f t="shared" si="56"/>
        <v>0.97886178861788609</v>
      </c>
      <c r="L117" s="162">
        <f t="shared" si="57"/>
        <v>214</v>
      </c>
      <c r="M117" s="163">
        <f t="shared" si="58"/>
        <v>602</v>
      </c>
      <c r="N117" s="164">
        <f t="shared" si="55"/>
        <v>2.8116053457928034E-4</v>
      </c>
    </row>
    <row r="118" spans="1:14" x14ac:dyDescent="0.25">
      <c r="A118" s="161" t="s">
        <v>144</v>
      </c>
      <c r="B118" s="162" t="s">
        <v>131</v>
      </c>
      <c r="C118" s="163">
        <v>1444</v>
      </c>
      <c r="D118" s="163">
        <v>1126</v>
      </c>
      <c r="E118" s="163">
        <v>1160</v>
      </c>
      <c r="F118" s="163">
        <v>858</v>
      </c>
      <c r="G118" s="163">
        <v>858</v>
      </c>
      <c r="H118" s="163">
        <v>617</v>
      </c>
      <c r="I118" s="163">
        <v>1444</v>
      </c>
      <c r="J118" s="165">
        <f t="shared" si="59"/>
        <v>1.3403565640194488</v>
      </c>
      <c r="K118" s="164">
        <f t="shared" si="56"/>
        <v>0.28241563055062158</v>
      </c>
      <c r="L118" s="162">
        <f t="shared" si="57"/>
        <v>827</v>
      </c>
      <c r="M118" s="163">
        <f t="shared" si="58"/>
        <v>318</v>
      </c>
      <c r="N118" s="164">
        <f t="shared" si="55"/>
        <v>3.336037895911921E-4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13880</v>
      </c>
      <c r="D119" s="169">
        <f t="shared" si="60"/>
        <v>15874</v>
      </c>
      <c r="E119" s="169">
        <f t="shared" si="60"/>
        <v>9379</v>
      </c>
      <c r="F119" s="169">
        <f t="shared" ref="F119" si="61">F111-SUM(F112:F118)</f>
        <v>23692</v>
      </c>
      <c r="G119" s="169">
        <f t="shared" si="60"/>
        <v>23692</v>
      </c>
      <c r="H119" s="169">
        <f t="shared" si="60"/>
        <v>24445</v>
      </c>
      <c r="I119" s="169">
        <f t="shared" si="60"/>
        <v>28694</v>
      </c>
      <c r="J119" s="171">
        <f t="shared" si="59"/>
        <v>0.17381877684598068</v>
      </c>
      <c r="K119" s="170">
        <f t="shared" si="56"/>
        <v>0.80760992818445265</v>
      </c>
      <c r="L119" s="168">
        <f>I119-H119</f>
        <v>4249</v>
      </c>
      <c r="M119" s="169">
        <f t="shared" si="58"/>
        <v>12820</v>
      </c>
      <c r="N119" s="170">
        <f t="shared" si="55"/>
        <v>6.6291046665717911E-3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160734</v>
      </c>
      <c r="D121" s="176">
        <v>149330</v>
      </c>
      <c r="E121" s="176">
        <v>62863</v>
      </c>
      <c r="F121" s="176">
        <v>144568</v>
      </c>
      <c r="G121" s="176">
        <v>144568</v>
      </c>
      <c r="H121" s="176">
        <v>165345</v>
      </c>
      <c r="I121" s="176">
        <v>169531</v>
      </c>
      <c r="J121" s="177">
        <f>IFERROR(I121/H121-1,"-")</f>
        <v>2.5316761922041797E-2</v>
      </c>
      <c r="K121" s="177">
        <f>IFERROR(I121/D121-1,"-")</f>
        <v>0.13527757316011524</v>
      </c>
      <c r="L121" s="176">
        <f>I121-H121</f>
        <v>4186</v>
      </c>
      <c r="M121" s="176">
        <f>I121-D121</f>
        <v>20201</v>
      </c>
      <c r="N121" s="177">
        <f t="shared" ref="N121:N133" si="62">I121/I$9</f>
        <v>3.9166332446803592E-2</v>
      </c>
    </row>
    <row r="122" spans="1:14" x14ac:dyDescent="0.25">
      <c r="A122" s="1" t="s">
        <v>96</v>
      </c>
      <c r="B122" s="157" t="s">
        <v>97</v>
      </c>
      <c r="C122" s="158">
        <v>94141</v>
      </c>
      <c r="D122" s="158">
        <v>80378</v>
      </c>
      <c r="E122" s="158">
        <v>32394</v>
      </c>
      <c r="F122" s="158">
        <v>86993</v>
      </c>
      <c r="G122" s="158">
        <v>86993</v>
      </c>
      <c r="H122" s="158">
        <v>100243</v>
      </c>
      <c r="I122" s="158">
        <v>104417</v>
      </c>
      <c r="J122" s="160">
        <f>IFERROR(I122/H122-1,"-")</f>
        <v>4.163881767305444E-2</v>
      </c>
      <c r="K122" s="159">
        <f t="shared" ref="K122:K133" si="63">IFERROR(I122/D122-1,"-")</f>
        <v>0.29907437358481181</v>
      </c>
      <c r="L122" s="157">
        <f t="shared" ref="L122:L132" si="64">I122-H122</f>
        <v>4174</v>
      </c>
      <c r="M122" s="158">
        <f t="shared" ref="M122:M133" si="65">I122-D122</f>
        <v>24039</v>
      </c>
      <c r="N122" s="159">
        <f t="shared" si="62"/>
        <v>2.4123204222814065E-2</v>
      </c>
    </row>
    <row r="123" spans="1:14" x14ac:dyDescent="0.25">
      <c r="A123" s="161" t="s">
        <v>103</v>
      </c>
      <c r="B123" s="162" t="s">
        <v>103</v>
      </c>
      <c r="C123" s="163">
        <v>52485</v>
      </c>
      <c r="D123" s="163">
        <v>40473</v>
      </c>
      <c r="E123" s="163">
        <v>15419</v>
      </c>
      <c r="F123" s="163">
        <v>45207</v>
      </c>
      <c r="G123" s="163">
        <v>45207</v>
      </c>
      <c r="H123" s="163">
        <v>45339</v>
      </c>
      <c r="I123" s="163">
        <v>50531</v>
      </c>
      <c r="J123" s="165">
        <f>IFERROR(I123/H123-1,"-")</f>
        <v>0.11451509737753374</v>
      </c>
      <c r="K123" s="164">
        <f t="shared" si="63"/>
        <v>0.24851135324784424</v>
      </c>
      <c r="L123" s="162">
        <f t="shared" si="64"/>
        <v>5192</v>
      </c>
      <c r="M123" s="163">
        <f t="shared" si="65"/>
        <v>10058</v>
      </c>
      <c r="N123" s="164">
        <f t="shared" si="62"/>
        <v>1.1674053387695657E-2</v>
      </c>
    </row>
    <row r="124" spans="1:14" x14ac:dyDescent="0.25">
      <c r="A124" s="161" t="s">
        <v>100</v>
      </c>
      <c r="B124" s="162" t="s">
        <v>100</v>
      </c>
      <c r="C124" s="163">
        <v>41656</v>
      </c>
      <c r="D124" s="163">
        <v>39905</v>
      </c>
      <c r="E124" s="163">
        <v>16975</v>
      </c>
      <c r="F124" s="163">
        <v>41786</v>
      </c>
      <c r="G124" s="163">
        <v>41786</v>
      </c>
      <c r="H124" s="163">
        <v>54904</v>
      </c>
      <c r="I124" s="163">
        <v>53886</v>
      </c>
      <c r="J124" s="165">
        <f>IFERROR(I124/H124-1,"-")</f>
        <v>-1.8541454174559213E-2</v>
      </c>
      <c r="K124" s="164">
        <f t="shared" si="63"/>
        <v>0.35035709810800642</v>
      </c>
      <c r="L124" s="162">
        <f t="shared" si="64"/>
        <v>-1018</v>
      </c>
      <c r="M124" s="163">
        <f t="shared" si="65"/>
        <v>13981</v>
      </c>
      <c r="N124" s="164">
        <f t="shared" si="62"/>
        <v>1.2449150835118406E-2</v>
      </c>
    </row>
    <row r="125" spans="1:14" x14ac:dyDescent="0.25">
      <c r="A125" s="1"/>
      <c r="B125" s="157" t="s">
        <v>107</v>
      </c>
      <c r="C125" s="158">
        <v>66593</v>
      </c>
      <c r="D125" s="158">
        <v>68952</v>
      </c>
      <c r="E125" s="158">
        <v>30469</v>
      </c>
      <c r="F125" s="158">
        <v>57575</v>
      </c>
      <c r="G125" s="158">
        <v>57575</v>
      </c>
      <c r="H125" s="158">
        <v>65102</v>
      </c>
      <c r="I125" s="158">
        <v>65114</v>
      </c>
      <c r="J125" s="160">
        <f>IFERROR(I125/H125-1,"-")</f>
        <v>1.8432613437369127E-4</v>
      </c>
      <c r="K125" s="159">
        <f t="shared" si="63"/>
        <v>-5.5661909734307957E-2</v>
      </c>
      <c r="L125" s="157">
        <f t="shared" si="64"/>
        <v>12</v>
      </c>
      <c r="M125" s="158">
        <f t="shared" si="65"/>
        <v>-3838</v>
      </c>
      <c r="N125" s="159">
        <f t="shared" si="62"/>
        <v>1.5043128223989531E-2</v>
      </c>
    </row>
    <row r="126" spans="1:14" s="56" customFormat="1" x14ac:dyDescent="0.25">
      <c r="B126" s="162" t="s">
        <v>110</v>
      </c>
      <c r="C126" s="163">
        <v>8789</v>
      </c>
      <c r="D126" s="163">
        <v>7272</v>
      </c>
      <c r="E126" s="163">
        <v>3184</v>
      </c>
      <c r="F126" s="163">
        <v>6182</v>
      </c>
      <c r="G126" s="163">
        <v>6182</v>
      </c>
      <c r="H126" s="163">
        <v>8634</v>
      </c>
      <c r="I126" s="163">
        <v>7829</v>
      </c>
      <c r="J126" s="165">
        <f t="shared" ref="J126:J133" si="66">IFERROR(I126/H126-1,"-")</f>
        <v>-9.3236043548760694E-2</v>
      </c>
      <c r="K126" s="164">
        <f t="shared" si="63"/>
        <v>7.6595159515951527E-2</v>
      </c>
      <c r="L126" s="162">
        <f t="shared" si="64"/>
        <v>-805</v>
      </c>
      <c r="M126" s="163">
        <f t="shared" si="65"/>
        <v>557</v>
      </c>
      <c r="N126" s="164">
        <f t="shared" si="62"/>
        <v>1.8087147290231601E-3</v>
      </c>
    </row>
    <row r="127" spans="1:14" s="56" customFormat="1" x14ac:dyDescent="0.25">
      <c r="B127" s="162" t="s">
        <v>113</v>
      </c>
      <c r="C127" s="163">
        <v>7649</v>
      </c>
      <c r="D127" s="163">
        <v>6774</v>
      </c>
      <c r="E127" s="163">
        <v>3368</v>
      </c>
      <c r="F127" s="163">
        <v>6247</v>
      </c>
      <c r="G127" s="163">
        <v>6247</v>
      </c>
      <c r="H127" s="163">
        <v>9339</v>
      </c>
      <c r="I127" s="163">
        <v>8995</v>
      </c>
      <c r="J127" s="165">
        <f t="shared" si="66"/>
        <v>-3.6834778884248798E-2</v>
      </c>
      <c r="K127" s="164">
        <f t="shared" si="63"/>
        <v>0.32787127251254788</v>
      </c>
      <c r="L127" s="162">
        <f t="shared" si="64"/>
        <v>-344</v>
      </c>
      <c r="M127" s="163">
        <f t="shared" si="65"/>
        <v>2221</v>
      </c>
      <c r="N127" s="164">
        <f t="shared" si="62"/>
        <v>2.0780928582913943E-3</v>
      </c>
    </row>
    <row r="128" spans="1:14" x14ac:dyDescent="0.25">
      <c r="A128" s="1"/>
      <c r="B128" s="162" t="s">
        <v>116</v>
      </c>
      <c r="C128" s="163">
        <v>4676</v>
      </c>
      <c r="D128" s="163">
        <v>4824</v>
      </c>
      <c r="E128" s="163">
        <v>2241</v>
      </c>
      <c r="F128" s="163">
        <v>5675</v>
      </c>
      <c r="G128" s="163">
        <v>5675</v>
      </c>
      <c r="H128" s="163">
        <v>6182</v>
      </c>
      <c r="I128" s="163">
        <v>6008</v>
      </c>
      <c r="J128" s="165">
        <f t="shared" si="66"/>
        <v>-2.8146230993206123E-2</v>
      </c>
      <c r="K128" s="164">
        <f t="shared" si="63"/>
        <v>0.24543946932006633</v>
      </c>
      <c r="L128" s="162">
        <f t="shared" si="64"/>
        <v>-174</v>
      </c>
      <c r="M128" s="163">
        <f t="shared" si="65"/>
        <v>1184</v>
      </c>
      <c r="N128" s="164">
        <f t="shared" si="62"/>
        <v>1.3880135511522731E-3</v>
      </c>
    </row>
    <row r="129" spans="1:14" x14ac:dyDescent="0.25">
      <c r="A129" s="1"/>
      <c r="B129" s="162" t="s">
        <v>123</v>
      </c>
      <c r="C129" s="163">
        <v>1188</v>
      </c>
      <c r="D129" s="163">
        <v>1167</v>
      </c>
      <c r="E129" s="163">
        <v>608</v>
      </c>
      <c r="F129" s="163">
        <v>1732</v>
      </c>
      <c r="G129" s="163">
        <v>1732</v>
      </c>
      <c r="H129" s="163">
        <v>1847</v>
      </c>
      <c r="I129" s="163">
        <v>1702</v>
      </c>
      <c r="J129" s="165">
        <f t="shared" si="66"/>
        <v>-7.8505684894423444E-2</v>
      </c>
      <c r="K129" s="164">
        <f t="shared" si="63"/>
        <v>0.45844044558697505</v>
      </c>
      <c r="L129" s="162">
        <f t="shared" si="64"/>
        <v>-145</v>
      </c>
      <c r="M129" s="163">
        <f t="shared" si="65"/>
        <v>535</v>
      </c>
      <c r="N129" s="164">
        <f t="shared" si="62"/>
        <v>3.9320889881177905E-4</v>
      </c>
    </row>
    <row r="130" spans="1:14" x14ac:dyDescent="0.25">
      <c r="A130" s="1"/>
      <c r="B130" s="162" t="s">
        <v>119</v>
      </c>
      <c r="C130" s="163">
        <v>1224</v>
      </c>
      <c r="D130" s="163">
        <v>978</v>
      </c>
      <c r="E130" s="163">
        <v>531</v>
      </c>
      <c r="F130" s="163">
        <v>1251</v>
      </c>
      <c r="G130" s="163">
        <v>1251</v>
      </c>
      <c r="H130" s="163">
        <v>1281</v>
      </c>
      <c r="I130" s="163">
        <v>1324</v>
      </c>
      <c r="J130" s="165">
        <f t="shared" si="66"/>
        <v>3.3567525370804097E-2</v>
      </c>
      <c r="K130" s="164">
        <f t="shared" si="63"/>
        <v>0.35378323108384468</v>
      </c>
      <c r="L130" s="162">
        <f t="shared" si="64"/>
        <v>43</v>
      </c>
      <c r="M130" s="163">
        <f t="shared" si="65"/>
        <v>346</v>
      </c>
      <c r="N130" s="164">
        <f t="shared" si="62"/>
        <v>3.0588048297696562E-4</v>
      </c>
    </row>
    <row r="131" spans="1:14" x14ac:dyDescent="0.25">
      <c r="A131" s="1"/>
      <c r="B131" s="162" t="s">
        <v>128</v>
      </c>
      <c r="C131" s="163">
        <v>1063</v>
      </c>
      <c r="D131" s="163">
        <v>1144</v>
      </c>
      <c r="E131" s="163">
        <v>680</v>
      </c>
      <c r="F131" s="163">
        <v>672</v>
      </c>
      <c r="G131" s="163">
        <v>672</v>
      </c>
      <c r="H131" s="163">
        <v>883</v>
      </c>
      <c r="I131" s="163">
        <v>1004</v>
      </c>
      <c r="J131" s="165">
        <f t="shared" si="66"/>
        <v>0.13703284258210635</v>
      </c>
      <c r="K131" s="164">
        <f t="shared" si="63"/>
        <v>-0.1223776223776224</v>
      </c>
      <c r="L131" s="162">
        <f t="shared" si="64"/>
        <v>121</v>
      </c>
      <c r="M131" s="163">
        <f t="shared" si="65"/>
        <v>-140</v>
      </c>
      <c r="N131" s="164">
        <f t="shared" si="62"/>
        <v>2.3195166533902833E-4</v>
      </c>
    </row>
    <row r="132" spans="1:14" x14ac:dyDescent="0.25">
      <c r="A132" s="161" t="s">
        <v>144</v>
      </c>
      <c r="B132" s="162" t="s">
        <v>131</v>
      </c>
      <c r="C132" s="163">
        <v>2016</v>
      </c>
      <c r="D132" s="163">
        <v>1718</v>
      </c>
      <c r="E132" s="163">
        <v>1033</v>
      </c>
      <c r="F132" s="163">
        <v>1122</v>
      </c>
      <c r="G132" s="163">
        <v>1122</v>
      </c>
      <c r="H132" s="163">
        <v>1593</v>
      </c>
      <c r="I132" s="163">
        <v>1519</v>
      </c>
      <c r="J132" s="165">
        <f t="shared" si="66"/>
        <v>-4.6453232893910901E-2</v>
      </c>
      <c r="K132" s="164">
        <f t="shared" si="63"/>
        <v>-0.11583236321303847</v>
      </c>
      <c r="L132" s="162">
        <f t="shared" si="64"/>
        <v>-74</v>
      </c>
      <c r="M132" s="163">
        <f t="shared" si="65"/>
        <v>-199</v>
      </c>
      <c r="N132" s="164">
        <f t="shared" si="62"/>
        <v>3.5093085622508368E-4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39988</v>
      </c>
      <c r="D133" s="169">
        <f t="shared" si="67"/>
        <v>45075</v>
      </c>
      <c r="E133" s="169">
        <f t="shared" si="67"/>
        <v>18824</v>
      </c>
      <c r="F133" s="169">
        <f t="shared" ref="F133" si="68">F125-SUM(F126:F132)</f>
        <v>34694</v>
      </c>
      <c r="G133" s="169">
        <f t="shared" si="67"/>
        <v>34694</v>
      </c>
      <c r="H133" s="169">
        <f t="shared" si="67"/>
        <v>35343</v>
      </c>
      <c r="I133" s="169">
        <f t="shared" si="67"/>
        <v>36733</v>
      </c>
      <c r="J133" s="171">
        <f t="shared" si="66"/>
        <v>3.9328862858274638E-2</v>
      </c>
      <c r="K133" s="170">
        <f t="shared" si="63"/>
        <v>-0.18506932889628402</v>
      </c>
      <c r="L133" s="168">
        <f>I133-H133</f>
        <v>1390</v>
      </c>
      <c r="M133" s="169">
        <f t="shared" si="65"/>
        <v>-8342</v>
      </c>
      <c r="N133" s="170">
        <f t="shared" si="62"/>
        <v>8.486335182169848E-3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223594</v>
      </c>
      <c r="D135" s="176">
        <v>197984</v>
      </c>
      <c r="E135" s="176">
        <v>80740</v>
      </c>
      <c r="F135" s="176">
        <v>201809</v>
      </c>
      <c r="G135" s="176">
        <v>201809</v>
      </c>
      <c r="H135" s="176">
        <v>218175</v>
      </c>
      <c r="I135" s="176">
        <v>230645</v>
      </c>
      <c r="J135" s="177">
        <f>IFERROR(I135/H135-1,"-")</f>
        <v>5.7155952790191256E-2</v>
      </c>
      <c r="K135" s="177">
        <f>IFERROR(I135/D135-1,"-")</f>
        <v>0.16496787619201547</v>
      </c>
      <c r="L135" s="176">
        <f>I135-H135</f>
        <v>12470</v>
      </c>
      <c r="M135" s="176">
        <f>I135-D135</f>
        <v>32661</v>
      </c>
      <c r="N135" s="177">
        <f t="shared" ref="N135:N147" si="69">I135/I$9</f>
        <v>5.3285350450318909E-2</v>
      </c>
    </row>
    <row r="136" spans="1:14" x14ac:dyDescent="0.25">
      <c r="A136" s="1" t="s">
        <v>96</v>
      </c>
      <c r="B136" s="157" t="s">
        <v>97</v>
      </c>
      <c r="C136" s="158">
        <v>41740</v>
      </c>
      <c r="D136" s="158">
        <v>34597</v>
      </c>
      <c r="E136" s="158">
        <v>11671</v>
      </c>
      <c r="F136" s="158">
        <v>22548</v>
      </c>
      <c r="G136" s="158">
        <v>22548</v>
      </c>
      <c r="H136" s="158">
        <v>25182</v>
      </c>
      <c r="I136" s="158">
        <v>21768</v>
      </c>
      <c r="J136" s="160">
        <f>IFERROR(I136/H136-1,"-")</f>
        <v>-0.13557302835358587</v>
      </c>
      <c r="K136" s="159">
        <f t="shared" ref="K136:K147" si="70">IFERROR(I136/D136-1,"-")</f>
        <v>-0.37081249819348494</v>
      </c>
      <c r="L136" s="157">
        <f t="shared" ref="L136:L146" si="71">I136-H136</f>
        <v>-3414</v>
      </c>
      <c r="M136" s="158">
        <f t="shared" ref="M136:M147" si="72">I136-D136</f>
        <v>-12829</v>
      </c>
      <c r="N136" s="159">
        <f t="shared" si="69"/>
        <v>5.0290078198206856E-3</v>
      </c>
    </row>
    <row r="137" spans="1:14" x14ac:dyDescent="0.25">
      <c r="A137" s="161" t="s">
        <v>103</v>
      </c>
      <c r="B137" s="162" t="s">
        <v>103</v>
      </c>
      <c r="C137" s="163">
        <v>30557</v>
      </c>
      <c r="D137" s="163">
        <v>20724</v>
      </c>
      <c r="E137" s="163">
        <v>8355</v>
      </c>
      <c r="F137" s="163">
        <v>15250</v>
      </c>
      <c r="G137" s="163">
        <v>15250</v>
      </c>
      <c r="H137" s="163">
        <v>16233</v>
      </c>
      <c r="I137" s="163">
        <v>13928</v>
      </c>
      <c r="J137" s="165">
        <f>IFERROR(I137/H137-1,"-")</f>
        <v>-0.14199470214994148</v>
      </c>
      <c r="K137" s="164">
        <f t="shared" si="70"/>
        <v>-0.32792897124107312</v>
      </c>
      <c r="L137" s="162">
        <f t="shared" si="71"/>
        <v>-2305</v>
      </c>
      <c r="M137" s="163">
        <f t="shared" si="72"/>
        <v>-6796</v>
      </c>
      <c r="N137" s="164">
        <f t="shared" si="69"/>
        <v>3.2177517876912213E-3</v>
      </c>
    </row>
    <row r="138" spans="1:14" x14ac:dyDescent="0.25">
      <c r="A138" s="161" t="s">
        <v>100</v>
      </c>
      <c r="B138" s="162" t="s">
        <v>100</v>
      </c>
      <c r="C138" s="163">
        <v>11183</v>
      </c>
      <c r="D138" s="163">
        <v>13873</v>
      </c>
      <c r="E138" s="163">
        <v>3316</v>
      </c>
      <c r="F138" s="163">
        <v>7298</v>
      </c>
      <c r="G138" s="163">
        <v>7298</v>
      </c>
      <c r="H138" s="163">
        <v>8949</v>
      </c>
      <c r="I138" s="163">
        <v>7840</v>
      </c>
      <c r="J138" s="165">
        <f>IFERROR(I138/H138-1,"-")</f>
        <v>-0.12392446083361275</v>
      </c>
      <c r="K138" s="164">
        <f t="shared" si="70"/>
        <v>-0.43487349527859875</v>
      </c>
      <c r="L138" s="162">
        <f t="shared" si="71"/>
        <v>-1109</v>
      </c>
      <c r="M138" s="163">
        <f t="shared" si="72"/>
        <v>-6033</v>
      </c>
      <c r="N138" s="164">
        <f t="shared" si="69"/>
        <v>1.811256032129464E-3</v>
      </c>
    </row>
    <row r="139" spans="1:14" x14ac:dyDescent="0.25">
      <c r="A139" s="1"/>
      <c r="B139" s="157" t="s">
        <v>107</v>
      </c>
      <c r="C139" s="158">
        <v>181854</v>
      </c>
      <c r="D139" s="158">
        <v>163387</v>
      </c>
      <c r="E139" s="158">
        <v>69069</v>
      </c>
      <c r="F139" s="158">
        <v>179261</v>
      </c>
      <c r="G139" s="158">
        <v>179261</v>
      </c>
      <c r="H139" s="158">
        <v>192993</v>
      </c>
      <c r="I139" s="158">
        <v>208877</v>
      </c>
      <c r="J139" s="160">
        <f>IFERROR(I139/H139-1,"-")</f>
        <v>8.2303503235868769E-2</v>
      </c>
      <c r="K139" s="159">
        <f t="shared" si="70"/>
        <v>0.278418723643864</v>
      </c>
      <c r="L139" s="157">
        <f t="shared" si="71"/>
        <v>15884</v>
      </c>
      <c r="M139" s="158">
        <f t="shared" si="72"/>
        <v>45490</v>
      </c>
      <c r="N139" s="159">
        <f t="shared" si="69"/>
        <v>4.8256342630498224E-2</v>
      </c>
    </row>
    <row r="140" spans="1:14" s="56" customFormat="1" x14ac:dyDescent="0.25">
      <c r="B140" s="162" t="s">
        <v>110</v>
      </c>
      <c r="C140" s="163">
        <v>94015</v>
      </c>
      <c r="D140" s="163">
        <v>80122</v>
      </c>
      <c r="E140" s="163">
        <v>29175</v>
      </c>
      <c r="F140" s="163">
        <v>76612</v>
      </c>
      <c r="G140" s="163">
        <v>76612</v>
      </c>
      <c r="H140" s="163">
        <v>81089</v>
      </c>
      <c r="I140" s="163">
        <v>93384</v>
      </c>
      <c r="J140" s="165">
        <f t="shared" ref="J140:J147" si="73">IFERROR(I140/H140-1,"-")</f>
        <v>0.15162352476908092</v>
      </c>
      <c r="K140" s="164">
        <f t="shared" si="70"/>
        <v>0.16552257806844572</v>
      </c>
      <c r="L140" s="162">
        <f t="shared" si="71"/>
        <v>12295</v>
      </c>
      <c r="M140" s="163">
        <f t="shared" si="72"/>
        <v>13262</v>
      </c>
      <c r="N140" s="164">
        <f t="shared" si="69"/>
        <v>2.1574277207191055E-2</v>
      </c>
    </row>
    <row r="141" spans="1:14" s="56" customFormat="1" x14ac:dyDescent="0.25">
      <c r="B141" s="162" t="s">
        <v>113</v>
      </c>
      <c r="C141" s="163">
        <v>11537</v>
      </c>
      <c r="D141" s="163">
        <v>11014</v>
      </c>
      <c r="E141" s="163">
        <v>5114</v>
      </c>
      <c r="F141" s="163">
        <v>12053</v>
      </c>
      <c r="G141" s="163">
        <v>12053</v>
      </c>
      <c r="H141" s="163">
        <v>16580</v>
      </c>
      <c r="I141" s="163">
        <v>17738</v>
      </c>
      <c r="J141" s="165">
        <f t="shared" si="73"/>
        <v>6.9843184559710503E-2</v>
      </c>
      <c r="K141" s="164">
        <f t="shared" si="70"/>
        <v>0.6104957327038314</v>
      </c>
      <c r="L141" s="162">
        <f t="shared" si="71"/>
        <v>1158</v>
      </c>
      <c r="M141" s="163">
        <f t="shared" si="72"/>
        <v>6724</v>
      </c>
      <c r="N141" s="164">
        <f t="shared" si="69"/>
        <v>4.0979667726929129E-3</v>
      </c>
    </row>
    <row r="142" spans="1:14" x14ac:dyDescent="0.25">
      <c r="A142" s="1"/>
      <c r="B142" s="162" t="s">
        <v>116</v>
      </c>
      <c r="C142" s="163">
        <v>21197</v>
      </c>
      <c r="D142" s="163">
        <v>16096</v>
      </c>
      <c r="E142" s="163">
        <v>5245</v>
      </c>
      <c r="F142" s="163">
        <v>21874</v>
      </c>
      <c r="G142" s="163">
        <v>21874</v>
      </c>
      <c r="H142" s="163">
        <v>19812</v>
      </c>
      <c r="I142" s="163">
        <v>20940</v>
      </c>
      <c r="J142" s="165">
        <f t="shared" si="73"/>
        <v>5.6935190793458545E-2</v>
      </c>
      <c r="K142" s="164">
        <f t="shared" si="70"/>
        <v>0.30094433399602383</v>
      </c>
      <c r="L142" s="162">
        <f t="shared" si="71"/>
        <v>1128</v>
      </c>
      <c r="M142" s="163">
        <f t="shared" si="72"/>
        <v>4844</v>
      </c>
      <c r="N142" s="164">
        <f t="shared" si="69"/>
        <v>4.8377170041825224E-3</v>
      </c>
    </row>
    <row r="143" spans="1:14" x14ac:dyDescent="0.25">
      <c r="A143" s="1"/>
      <c r="B143" s="162" t="s">
        <v>123</v>
      </c>
      <c r="C143" s="163">
        <v>3990</v>
      </c>
      <c r="D143" s="163">
        <v>3535</v>
      </c>
      <c r="E143" s="163">
        <v>1139</v>
      </c>
      <c r="F143" s="163">
        <v>8536</v>
      </c>
      <c r="G143" s="163">
        <v>8536</v>
      </c>
      <c r="H143" s="163">
        <v>7720</v>
      </c>
      <c r="I143" s="163">
        <v>5580</v>
      </c>
      <c r="J143" s="165">
        <f t="shared" si="73"/>
        <v>-0.27720207253886009</v>
      </c>
      <c r="K143" s="164">
        <f t="shared" si="70"/>
        <v>0.5785007072135786</v>
      </c>
      <c r="L143" s="162">
        <f t="shared" si="71"/>
        <v>-2140</v>
      </c>
      <c r="M143" s="163">
        <f t="shared" si="72"/>
        <v>2045</v>
      </c>
      <c r="N143" s="164">
        <f t="shared" si="69"/>
        <v>1.289133757561532E-3</v>
      </c>
    </row>
    <row r="144" spans="1:14" x14ac:dyDescent="0.25">
      <c r="A144" s="1"/>
      <c r="B144" s="162" t="s">
        <v>119</v>
      </c>
      <c r="C144" s="163">
        <v>3432</v>
      </c>
      <c r="D144" s="163">
        <v>3539</v>
      </c>
      <c r="E144" s="163">
        <v>1685</v>
      </c>
      <c r="F144" s="163">
        <v>3755</v>
      </c>
      <c r="G144" s="163">
        <v>3755</v>
      </c>
      <c r="H144" s="163">
        <v>4388</v>
      </c>
      <c r="I144" s="163">
        <v>5051</v>
      </c>
      <c r="J144" s="165">
        <f t="shared" si="73"/>
        <v>0.15109389243391069</v>
      </c>
      <c r="K144" s="164">
        <f t="shared" si="70"/>
        <v>0.42723933314495621</v>
      </c>
      <c r="L144" s="162">
        <f t="shared" si="71"/>
        <v>663</v>
      </c>
      <c r="M144" s="163">
        <f t="shared" si="72"/>
        <v>1512</v>
      </c>
      <c r="N144" s="164">
        <f t="shared" si="69"/>
        <v>1.1669201809038168E-3</v>
      </c>
    </row>
    <row r="145" spans="1:14" x14ac:dyDescent="0.25">
      <c r="A145" s="1"/>
      <c r="B145" s="162" t="s">
        <v>128</v>
      </c>
      <c r="C145" s="163">
        <v>1733</v>
      </c>
      <c r="D145" s="163">
        <v>1925</v>
      </c>
      <c r="E145" s="163">
        <v>2359</v>
      </c>
      <c r="F145" s="163">
        <v>2429</v>
      </c>
      <c r="G145" s="163">
        <v>2429</v>
      </c>
      <c r="H145" s="163">
        <v>2769</v>
      </c>
      <c r="I145" s="163">
        <v>2561</v>
      </c>
      <c r="J145" s="165">
        <f t="shared" si="73"/>
        <v>-7.5117370892018753E-2</v>
      </c>
      <c r="K145" s="164">
        <f t="shared" si="70"/>
        <v>0.33038961038961046</v>
      </c>
      <c r="L145" s="162">
        <f t="shared" si="71"/>
        <v>-208</v>
      </c>
      <c r="M145" s="163">
        <f t="shared" si="72"/>
        <v>636</v>
      </c>
      <c r="N145" s="164">
        <f t="shared" si="69"/>
        <v>5.916615686586171E-4</v>
      </c>
    </row>
    <row r="146" spans="1:14" x14ac:dyDescent="0.25">
      <c r="A146" s="161" t="s">
        <v>144</v>
      </c>
      <c r="B146" s="162" t="s">
        <v>131</v>
      </c>
      <c r="C146" s="163">
        <v>8604</v>
      </c>
      <c r="D146" s="163">
        <v>5533</v>
      </c>
      <c r="E146" s="163">
        <v>4703</v>
      </c>
      <c r="F146" s="163">
        <v>1161</v>
      </c>
      <c r="G146" s="163">
        <v>1161</v>
      </c>
      <c r="H146" s="163">
        <v>2076</v>
      </c>
      <c r="I146" s="163">
        <v>1880</v>
      </c>
      <c r="J146" s="165">
        <f t="shared" si="73"/>
        <v>-9.4412331406551031E-2</v>
      </c>
      <c r="K146" s="164">
        <f t="shared" si="70"/>
        <v>-0.66022049521055481</v>
      </c>
      <c r="L146" s="162">
        <f t="shared" si="71"/>
        <v>-196</v>
      </c>
      <c r="M146" s="163">
        <f t="shared" si="72"/>
        <v>-3653</v>
      </c>
      <c r="N146" s="164">
        <f t="shared" si="69"/>
        <v>4.3433180362288171E-4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37346</v>
      </c>
      <c r="D147" s="169">
        <f t="shared" si="74"/>
        <v>41623</v>
      </c>
      <c r="E147" s="169">
        <f t="shared" si="74"/>
        <v>19649</v>
      </c>
      <c r="F147" s="169">
        <f t="shared" ref="F147" si="75">F139-SUM(F140:F146)</f>
        <v>52841</v>
      </c>
      <c r="G147" s="169">
        <f t="shared" si="74"/>
        <v>52841</v>
      </c>
      <c r="H147" s="169">
        <f t="shared" si="74"/>
        <v>58559</v>
      </c>
      <c r="I147" s="169">
        <f t="shared" si="74"/>
        <v>61743</v>
      </c>
      <c r="J147" s="171">
        <f t="shared" si="73"/>
        <v>5.4372513191823568E-2</v>
      </c>
      <c r="K147" s="170">
        <f t="shared" si="70"/>
        <v>0.48338658914542432</v>
      </c>
      <c r="L147" s="168">
        <f>I147-H147</f>
        <v>3184</v>
      </c>
      <c r="M147" s="169">
        <f t="shared" si="72"/>
        <v>20120</v>
      </c>
      <c r="N147" s="170">
        <f t="shared" si="69"/>
        <v>1.4264334335684886E-2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99556</v>
      </c>
      <c r="D149" s="176">
        <v>100187</v>
      </c>
      <c r="E149" s="176">
        <v>34288</v>
      </c>
      <c r="F149" s="176">
        <v>82550</v>
      </c>
      <c r="G149" s="176">
        <v>82550</v>
      </c>
      <c r="H149" s="176">
        <v>94165</v>
      </c>
      <c r="I149" s="176">
        <v>96017</v>
      </c>
      <c r="J149" s="177">
        <f>IFERROR(I149/H149-1,"-")</f>
        <v>1.9667604736367084E-2</v>
      </c>
      <c r="K149" s="177">
        <f>IFERROR(I149/D149-1,"-")</f>
        <v>-4.1622166548554218E-2</v>
      </c>
      <c r="L149" s="176">
        <f>I149-H149</f>
        <v>1852</v>
      </c>
      <c r="M149" s="176">
        <f>I149-D149</f>
        <v>-4170</v>
      </c>
      <c r="N149" s="177">
        <f t="shared" ref="N149:N161" si="76">I149/I$9</f>
        <v>2.2182572759818209E-2</v>
      </c>
    </row>
    <row r="150" spans="1:14" x14ac:dyDescent="0.25">
      <c r="A150" s="1" t="s">
        <v>96</v>
      </c>
      <c r="B150" s="157" t="s">
        <v>97</v>
      </c>
      <c r="C150" s="158">
        <v>39767</v>
      </c>
      <c r="D150" s="158">
        <v>43990</v>
      </c>
      <c r="E150" s="158">
        <v>12944</v>
      </c>
      <c r="F150" s="158">
        <v>42629</v>
      </c>
      <c r="G150" s="158">
        <v>42629</v>
      </c>
      <c r="H150" s="158">
        <v>46779</v>
      </c>
      <c r="I150" s="158">
        <v>41725</v>
      </c>
      <c r="J150" s="160">
        <f>IFERROR(I150/H150-1,"-")</f>
        <v>-0.10803993244832077</v>
      </c>
      <c r="K150" s="159">
        <f t="shared" ref="K150:K161" si="77">IFERROR(I150/D150-1,"-")</f>
        <v>-5.1488974766992546E-2</v>
      </c>
      <c r="L150" s="157">
        <f t="shared" ref="L150:L160" si="78">I150-H150</f>
        <v>-5054</v>
      </c>
      <c r="M150" s="158">
        <f t="shared" ref="M150:M161" si="79">I150-D150</f>
        <v>-2265</v>
      </c>
      <c r="N150" s="159">
        <f t="shared" si="76"/>
        <v>9.6396247373216701E-3</v>
      </c>
    </row>
    <row r="151" spans="1:14" x14ac:dyDescent="0.25">
      <c r="A151" s="161" t="s">
        <v>103</v>
      </c>
      <c r="B151" s="162" t="s">
        <v>103</v>
      </c>
      <c r="C151" s="163">
        <v>22876</v>
      </c>
      <c r="D151" s="163">
        <v>25975</v>
      </c>
      <c r="E151" s="163">
        <v>6545</v>
      </c>
      <c r="F151" s="163">
        <v>29602</v>
      </c>
      <c r="G151" s="163">
        <v>29602</v>
      </c>
      <c r="H151" s="163">
        <v>33119</v>
      </c>
      <c r="I151" s="163">
        <v>27548</v>
      </c>
      <c r="J151" s="165">
        <f>IFERROR(I151/H151-1,"-")</f>
        <v>-0.16821160059180529</v>
      </c>
      <c r="K151" s="164">
        <f t="shared" si="77"/>
        <v>6.0558229066409952E-2</v>
      </c>
      <c r="L151" s="162">
        <f t="shared" si="78"/>
        <v>-5571</v>
      </c>
      <c r="M151" s="163">
        <f t="shared" si="79"/>
        <v>1573</v>
      </c>
      <c r="N151" s="164">
        <f t="shared" si="76"/>
        <v>6.3643470884059286E-3</v>
      </c>
    </row>
    <row r="152" spans="1:14" x14ac:dyDescent="0.25">
      <c r="A152" s="161" t="s">
        <v>100</v>
      </c>
      <c r="B152" s="162" t="s">
        <v>100</v>
      </c>
      <c r="C152" s="163">
        <v>16891</v>
      </c>
      <c r="D152" s="163">
        <v>18015</v>
      </c>
      <c r="E152" s="163">
        <v>6399</v>
      </c>
      <c r="F152" s="163">
        <v>13027</v>
      </c>
      <c r="G152" s="163">
        <v>13027</v>
      </c>
      <c r="H152" s="163">
        <v>13660</v>
      </c>
      <c r="I152" s="163">
        <v>14177</v>
      </c>
      <c r="J152" s="165">
        <f>IFERROR(I152/H152-1,"-")</f>
        <v>3.7847730600292895E-2</v>
      </c>
      <c r="K152" s="164">
        <f t="shared" si="77"/>
        <v>-0.21304468498473494</v>
      </c>
      <c r="L152" s="162">
        <f t="shared" si="78"/>
        <v>517</v>
      </c>
      <c r="M152" s="163">
        <f t="shared" si="79"/>
        <v>-3838</v>
      </c>
      <c r="N152" s="164">
        <f t="shared" si="76"/>
        <v>3.2752776489157415E-3</v>
      </c>
    </row>
    <row r="153" spans="1:14" x14ac:dyDescent="0.25">
      <c r="A153" s="1"/>
      <c r="B153" s="157" t="s">
        <v>107</v>
      </c>
      <c r="C153" s="158">
        <v>59789</v>
      </c>
      <c r="D153" s="158">
        <v>56197</v>
      </c>
      <c r="E153" s="158">
        <v>21344</v>
      </c>
      <c r="F153" s="158">
        <v>39921</v>
      </c>
      <c r="G153" s="158">
        <v>39921</v>
      </c>
      <c r="H153" s="158">
        <v>47386</v>
      </c>
      <c r="I153" s="158">
        <v>54292</v>
      </c>
      <c r="J153" s="160">
        <f>IFERROR(I153/H153-1,"-")</f>
        <v>0.1457392478791204</v>
      </c>
      <c r="K153" s="159">
        <f t="shared" si="77"/>
        <v>-3.3898606687189692E-2</v>
      </c>
      <c r="L153" s="157">
        <f t="shared" si="78"/>
        <v>6906</v>
      </c>
      <c r="M153" s="158">
        <f t="shared" si="79"/>
        <v>-1905</v>
      </c>
      <c r="N153" s="159">
        <f t="shared" si="76"/>
        <v>1.2542948022496539E-2</v>
      </c>
    </row>
    <row r="154" spans="1:14" s="56" customFormat="1" x14ac:dyDescent="0.25">
      <c r="B154" s="162" t="s">
        <v>110</v>
      </c>
      <c r="C154" s="163">
        <v>18314</v>
      </c>
      <c r="D154" s="163">
        <v>17036</v>
      </c>
      <c r="E154" s="163">
        <v>5911</v>
      </c>
      <c r="F154" s="163">
        <v>14431</v>
      </c>
      <c r="G154" s="163">
        <v>14431</v>
      </c>
      <c r="H154" s="163">
        <v>15920</v>
      </c>
      <c r="I154" s="163">
        <v>16691</v>
      </c>
      <c r="J154" s="165">
        <f t="shared" ref="J154:J161" si="80">IFERROR(I154/H154-1,"-")</f>
        <v>4.8429648241206102E-2</v>
      </c>
      <c r="K154" s="164">
        <f t="shared" si="77"/>
        <v>-2.0251232683728526E-2</v>
      </c>
      <c r="L154" s="162">
        <f t="shared" si="78"/>
        <v>771</v>
      </c>
      <c r="M154" s="163">
        <f t="shared" si="79"/>
        <v>-345</v>
      </c>
      <c r="N154" s="164">
        <f t="shared" si="76"/>
        <v>3.8560809224837864E-3</v>
      </c>
    </row>
    <row r="155" spans="1:14" s="56" customFormat="1" x14ac:dyDescent="0.25">
      <c r="B155" s="162" t="s">
        <v>113</v>
      </c>
      <c r="C155" s="163">
        <v>19049</v>
      </c>
      <c r="D155" s="163">
        <v>15248</v>
      </c>
      <c r="E155" s="163">
        <v>5994</v>
      </c>
      <c r="F155" s="163">
        <v>8764</v>
      </c>
      <c r="G155" s="163">
        <v>8764</v>
      </c>
      <c r="H155" s="163">
        <v>9305</v>
      </c>
      <c r="I155" s="163">
        <v>9898</v>
      </c>
      <c r="J155" s="165">
        <f t="shared" si="80"/>
        <v>6.3729177861364894E-2</v>
      </c>
      <c r="K155" s="164">
        <f t="shared" si="77"/>
        <v>-0.35086568730325285</v>
      </c>
      <c r="L155" s="162">
        <f t="shared" si="78"/>
        <v>593</v>
      </c>
      <c r="M155" s="163">
        <f t="shared" si="79"/>
        <v>-5350</v>
      </c>
      <c r="N155" s="164">
        <f t="shared" si="76"/>
        <v>2.2867107405634486E-3</v>
      </c>
    </row>
    <row r="156" spans="1:14" x14ac:dyDescent="0.25">
      <c r="A156" s="1"/>
      <c r="B156" s="162" t="s">
        <v>116</v>
      </c>
      <c r="C156" s="163">
        <v>8256</v>
      </c>
      <c r="D156" s="163">
        <v>7981</v>
      </c>
      <c r="E156" s="163">
        <v>2298</v>
      </c>
      <c r="F156" s="163">
        <v>4643</v>
      </c>
      <c r="G156" s="163">
        <v>4643</v>
      </c>
      <c r="H156" s="163">
        <v>7314</v>
      </c>
      <c r="I156" s="163">
        <v>8818</v>
      </c>
      <c r="J156" s="165">
        <f t="shared" si="80"/>
        <v>0.20563303254033372</v>
      </c>
      <c r="K156" s="164">
        <f t="shared" si="77"/>
        <v>0.1048740759303346</v>
      </c>
      <c r="L156" s="162">
        <f t="shared" si="78"/>
        <v>1504</v>
      </c>
      <c r="M156" s="163">
        <f t="shared" si="79"/>
        <v>837</v>
      </c>
      <c r="N156" s="164">
        <f t="shared" si="76"/>
        <v>2.0372009810354099E-3</v>
      </c>
    </row>
    <row r="157" spans="1:14" x14ac:dyDescent="0.25">
      <c r="A157" s="1"/>
      <c r="B157" s="162" t="s">
        <v>123</v>
      </c>
      <c r="C157" s="163">
        <v>1067</v>
      </c>
      <c r="D157" s="163">
        <v>1132</v>
      </c>
      <c r="E157" s="163">
        <v>632</v>
      </c>
      <c r="F157" s="163">
        <v>1151</v>
      </c>
      <c r="G157" s="163">
        <v>1151</v>
      </c>
      <c r="H157" s="163">
        <v>1429</v>
      </c>
      <c r="I157" s="163">
        <v>2067</v>
      </c>
      <c r="J157" s="165">
        <f t="shared" si="80"/>
        <v>0.44646606018194546</v>
      </c>
      <c r="K157" s="164">
        <f t="shared" si="77"/>
        <v>0.82597173144876335</v>
      </c>
      <c r="L157" s="162">
        <f t="shared" si="78"/>
        <v>638</v>
      </c>
      <c r="M157" s="163">
        <f t="shared" si="79"/>
        <v>935</v>
      </c>
      <c r="N157" s="164">
        <f t="shared" si="76"/>
        <v>4.7753395643005135E-4</v>
      </c>
    </row>
    <row r="158" spans="1:14" x14ac:dyDescent="0.25">
      <c r="A158" s="1"/>
      <c r="B158" s="162" t="s">
        <v>119</v>
      </c>
      <c r="C158" s="163">
        <v>1610</v>
      </c>
      <c r="D158" s="163">
        <v>2299</v>
      </c>
      <c r="E158" s="163">
        <v>1101</v>
      </c>
      <c r="F158" s="163">
        <v>2656</v>
      </c>
      <c r="G158" s="163">
        <v>2656</v>
      </c>
      <c r="H158" s="163">
        <v>2466</v>
      </c>
      <c r="I158" s="163">
        <v>2785</v>
      </c>
      <c r="J158" s="165">
        <f t="shared" si="80"/>
        <v>0.12935928629359283</v>
      </c>
      <c r="K158" s="164">
        <f t="shared" si="77"/>
        <v>0.21139625924314909</v>
      </c>
      <c r="L158" s="162">
        <f t="shared" si="78"/>
        <v>319</v>
      </c>
      <c r="M158" s="163">
        <f t="shared" si="79"/>
        <v>486</v>
      </c>
      <c r="N158" s="164">
        <f t="shared" si="76"/>
        <v>6.4341174100517322E-4</v>
      </c>
    </row>
    <row r="159" spans="1:14" x14ac:dyDescent="0.25">
      <c r="A159" s="1"/>
      <c r="B159" s="162" t="s">
        <v>128</v>
      </c>
      <c r="C159" s="163">
        <v>328</v>
      </c>
      <c r="D159" s="163">
        <v>423</v>
      </c>
      <c r="E159" s="163">
        <v>437</v>
      </c>
      <c r="F159" s="163">
        <v>324</v>
      </c>
      <c r="G159" s="163">
        <v>324</v>
      </c>
      <c r="H159" s="163">
        <v>510</v>
      </c>
      <c r="I159" s="163">
        <v>368</v>
      </c>
      <c r="J159" s="165">
        <f t="shared" si="80"/>
        <v>-0.27843137254901962</v>
      </c>
      <c r="K159" s="164">
        <f t="shared" si="77"/>
        <v>-0.1300236406619385</v>
      </c>
      <c r="L159" s="162">
        <f t="shared" si="78"/>
        <v>-142</v>
      </c>
      <c r="M159" s="163">
        <f t="shared" si="79"/>
        <v>-55</v>
      </c>
      <c r="N159" s="164">
        <f t="shared" si="76"/>
        <v>8.5018140283627913E-5</v>
      </c>
    </row>
    <row r="160" spans="1:14" x14ac:dyDescent="0.25">
      <c r="A160" s="161" t="s">
        <v>144</v>
      </c>
      <c r="B160" s="162" t="s">
        <v>131</v>
      </c>
      <c r="C160" s="163">
        <v>932</v>
      </c>
      <c r="D160" s="163">
        <v>833</v>
      </c>
      <c r="E160" s="163">
        <v>575</v>
      </c>
      <c r="F160" s="163">
        <v>522</v>
      </c>
      <c r="G160" s="163">
        <v>522</v>
      </c>
      <c r="H160" s="163">
        <v>692</v>
      </c>
      <c r="I160" s="163">
        <v>614</v>
      </c>
      <c r="J160" s="165">
        <f t="shared" si="80"/>
        <v>-0.11271676300578037</v>
      </c>
      <c r="K160" s="164">
        <f t="shared" si="77"/>
        <v>-0.26290516206482595</v>
      </c>
      <c r="L160" s="162">
        <f t="shared" si="78"/>
        <v>-78</v>
      </c>
      <c r="M160" s="163">
        <f t="shared" si="79"/>
        <v>-219</v>
      </c>
      <c r="N160" s="164">
        <f t="shared" si="76"/>
        <v>1.4185091884279222E-4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10233</v>
      </c>
      <c r="D161" s="169">
        <f t="shared" si="81"/>
        <v>11245</v>
      </c>
      <c r="E161" s="169">
        <f t="shared" si="81"/>
        <v>4396</v>
      </c>
      <c r="F161" s="169">
        <f t="shared" ref="F161" si="82">F153-SUM(F154:F160)</f>
        <v>7430</v>
      </c>
      <c r="G161" s="169">
        <f t="shared" si="81"/>
        <v>7430</v>
      </c>
      <c r="H161" s="169">
        <f t="shared" si="81"/>
        <v>9750</v>
      </c>
      <c r="I161" s="169">
        <f t="shared" si="81"/>
        <v>13051</v>
      </c>
      <c r="J161" s="171">
        <f t="shared" si="80"/>
        <v>0.33856410256410263</v>
      </c>
      <c r="K161" s="170">
        <f t="shared" si="77"/>
        <v>0.16060471320586922</v>
      </c>
      <c r="L161" s="168">
        <f>I161-H161</f>
        <v>3301</v>
      </c>
      <c r="M161" s="169">
        <f t="shared" si="79"/>
        <v>1806</v>
      </c>
      <c r="N161" s="170">
        <f t="shared" si="76"/>
        <v>3.0151406218522497E-3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AA2B3-10E7-44A0-A459-B53A9761D8E1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109EB-7352-4FC6-9337-BED2C7799D8A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875568</v>
      </c>
      <c r="D9" s="116">
        <v>-1.3371135205547668E-2</v>
      </c>
      <c r="E9" s="115">
        <v>893934</v>
      </c>
      <c r="F9" s="116">
        <f t="shared" ref="F9:F21" si="0">IFERROR(E9/C9-1,"-")</f>
        <v>2.0976097801655547E-2</v>
      </c>
      <c r="G9" s="115">
        <v>51667</v>
      </c>
      <c r="H9" s="116">
        <f t="shared" ref="H9:H21" si="1">IFERROR(G9/E9-1,"-")</f>
        <v>-0.94220266820593024</v>
      </c>
      <c r="I9" s="115">
        <v>576461</v>
      </c>
      <c r="J9" s="116">
        <f t="shared" ref="J9:J21" si="2">IFERROR(I9/C9-1,"-")</f>
        <v>-0.34161481461177201</v>
      </c>
      <c r="K9" s="115">
        <v>810733</v>
      </c>
      <c r="L9" s="116">
        <f t="shared" ref="L9:L21" si="3">IFERROR(K9/I9-1,"-")</f>
        <v>0.40639696354133248</v>
      </c>
      <c r="M9" s="115">
        <v>836960</v>
      </c>
      <c r="N9" s="116">
        <f>IFERROR(M9/K9-1,"-")</f>
        <v>3.2349737829840297E-2</v>
      </c>
      <c r="O9" s="116">
        <f>M9/C9-1</f>
        <v>-4.4094804743891935E-2</v>
      </c>
    </row>
    <row r="10" spans="1:16" x14ac:dyDescent="0.25">
      <c r="A10" s="1" t="s">
        <v>72</v>
      </c>
      <c r="B10" s="114" t="s">
        <v>73</v>
      </c>
      <c r="C10" s="115">
        <v>803828</v>
      </c>
      <c r="D10" s="116">
        <v>-4.9059719655207834E-3</v>
      </c>
      <c r="E10" s="115">
        <v>832182</v>
      </c>
      <c r="F10" s="116">
        <f t="shared" si="0"/>
        <v>3.5273715272421402E-2</v>
      </c>
      <c r="G10" s="115">
        <v>53867</v>
      </c>
      <c r="H10" s="116">
        <f t="shared" si="1"/>
        <v>-0.93527016926585771</v>
      </c>
      <c r="I10" s="115">
        <v>608977</v>
      </c>
      <c r="J10" s="116">
        <f t="shared" si="2"/>
        <v>-0.24240384758928524</v>
      </c>
      <c r="K10" s="115">
        <v>773844</v>
      </c>
      <c r="L10" s="116">
        <f t="shared" si="3"/>
        <v>0.27072779431735516</v>
      </c>
      <c r="M10" s="115">
        <v>824761</v>
      </c>
      <c r="N10" s="116">
        <f t="shared" ref="N10:N15" si="4">IFERROR(M10/K10-1,"-")</f>
        <v>6.5797499237572499E-2</v>
      </c>
      <c r="O10" s="116">
        <f>IFERROR(M10/C10-1,"-")</f>
        <v>2.6041640749016048E-2</v>
      </c>
    </row>
    <row r="11" spans="1:16" x14ac:dyDescent="0.25">
      <c r="A11" s="1" t="s">
        <v>74</v>
      </c>
      <c r="B11" s="114" t="s">
        <v>75</v>
      </c>
      <c r="C11" s="115">
        <v>863214</v>
      </c>
      <c r="D11" s="116">
        <v>-1.5107449897598824E-2</v>
      </c>
      <c r="E11" s="115">
        <v>381721</v>
      </c>
      <c r="F11" s="116">
        <f t="shared" si="0"/>
        <v>-0.55779099968258161</v>
      </c>
      <c r="G11" s="115">
        <v>73467</v>
      </c>
      <c r="H11" s="116">
        <f t="shared" si="1"/>
        <v>-0.80753744226804391</v>
      </c>
      <c r="I11" s="115">
        <v>747881</v>
      </c>
      <c r="J11" s="116">
        <f t="shared" si="2"/>
        <v>-0.13360881542699721</v>
      </c>
      <c r="K11" s="115">
        <v>818402</v>
      </c>
      <c r="L11" s="116">
        <f t="shared" si="3"/>
        <v>9.4294413148615863E-2</v>
      </c>
      <c r="M11" s="115">
        <v>866668</v>
      </c>
      <c r="N11" s="116">
        <f t="shared" si="4"/>
        <v>5.8975906705995396E-2</v>
      </c>
      <c r="O11" s="116">
        <f t="shared" ref="O11:O15" si="5">IFERROR(M11/C11-1,"-")</f>
        <v>4.0013252797104215E-3</v>
      </c>
    </row>
    <row r="12" spans="1:16" x14ac:dyDescent="0.25">
      <c r="A12" s="1" t="s">
        <v>76</v>
      </c>
      <c r="B12" s="114" t="s">
        <v>77</v>
      </c>
      <c r="C12" s="115">
        <v>768872</v>
      </c>
      <c r="D12" s="116">
        <v>6.4138476279236301E-3</v>
      </c>
      <c r="E12" s="115">
        <v>0</v>
      </c>
      <c r="F12" s="116">
        <f>IFERROR(E12/C12-1,"-")</f>
        <v>-1</v>
      </c>
      <c r="G12" s="115">
        <v>71140</v>
      </c>
      <c r="H12" s="116" t="str">
        <f t="shared" si="1"/>
        <v>-</v>
      </c>
      <c r="I12" s="115">
        <v>725227</v>
      </c>
      <c r="J12" s="116">
        <f t="shared" si="2"/>
        <v>-5.6764975184426025E-2</v>
      </c>
      <c r="K12" s="115">
        <v>745949</v>
      </c>
      <c r="L12" s="116">
        <f t="shared" si="3"/>
        <v>2.8573122622296276E-2</v>
      </c>
      <c r="M12" s="115">
        <v>789795</v>
      </c>
      <c r="N12" s="116">
        <f t="shared" si="4"/>
        <v>5.8778817318610344E-2</v>
      </c>
      <c r="O12" s="116">
        <f>IFERROR(M12/C12-1,"-")</f>
        <v>2.7212591952886722E-2</v>
      </c>
    </row>
    <row r="13" spans="1:16" x14ac:dyDescent="0.25">
      <c r="A13" s="1" t="s">
        <v>78</v>
      </c>
      <c r="B13" s="114" t="s">
        <v>79</v>
      </c>
      <c r="C13" s="115">
        <v>745816</v>
      </c>
      <c r="D13" s="116">
        <v>-5.0652803513279165E-3</v>
      </c>
      <c r="E13" s="115">
        <v>0</v>
      </c>
      <c r="F13" s="116">
        <f t="shared" si="0"/>
        <v>-1</v>
      </c>
      <c r="G13" s="115">
        <v>71284</v>
      </c>
      <c r="H13" s="116" t="str">
        <f t="shared" si="1"/>
        <v>-</v>
      </c>
      <c r="I13" s="115">
        <v>653261</v>
      </c>
      <c r="J13" s="116">
        <f t="shared" si="2"/>
        <v>-0.12409897347334997</v>
      </c>
      <c r="K13" s="115">
        <v>671021</v>
      </c>
      <c r="L13" s="116">
        <f t="shared" si="3"/>
        <v>2.7186683423623847E-2</v>
      </c>
      <c r="M13" s="115">
        <v>746827</v>
      </c>
      <c r="N13" s="116">
        <f t="shared" si="4"/>
        <v>0.11297112907047624</v>
      </c>
      <c r="O13" s="116">
        <f t="shared" si="5"/>
        <v>1.3555622298260239E-3</v>
      </c>
    </row>
    <row r="14" spans="1:16" x14ac:dyDescent="0.25">
      <c r="A14" s="1" t="s">
        <v>80</v>
      </c>
      <c r="B14" s="114" t="s">
        <v>81</v>
      </c>
      <c r="C14" s="115">
        <v>826901</v>
      </c>
      <c r="D14" s="116">
        <v>7.5434684602355695E-3</v>
      </c>
      <c r="E14" s="115">
        <v>0</v>
      </c>
      <c r="F14" s="116">
        <f t="shared" si="0"/>
        <v>-1</v>
      </c>
      <c r="G14" s="115">
        <v>113899</v>
      </c>
      <c r="H14" s="116" t="str">
        <f t="shared" si="1"/>
        <v>-</v>
      </c>
      <c r="I14" s="115">
        <v>672943</v>
      </c>
      <c r="J14" s="116">
        <f t="shared" si="2"/>
        <v>-0.18618673819477782</v>
      </c>
      <c r="K14" s="115">
        <v>758024</v>
      </c>
      <c r="L14" s="116">
        <f t="shared" si="3"/>
        <v>0.12643121334199181</v>
      </c>
      <c r="M14" s="115">
        <v>787690</v>
      </c>
      <c r="N14" s="116">
        <f t="shared" si="4"/>
        <v>3.9135964032801063E-2</v>
      </c>
      <c r="O14" s="116">
        <f t="shared" si="5"/>
        <v>-4.7419219471254714E-2</v>
      </c>
    </row>
    <row r="15" spans="1:16" x14ac:dyDescent="0.25">
      <c r="A15" s="1" t="s">
        <v>82</v>
      </c>
      <c r="B15" s="114" t="s">
        <v>83</v>
      </c>
      <c r="C15" s="115">
        <v>925657</v>
      </c>
      <c r="D15" s="116">
        <v>1.5810150891632402E-2</v>
      </c>
      <c r="E15" s="115">
        <v>0</v>
      </c>
      <c r="F15" s="116">
        <f t="shared" si="0"/>
        <v>-1</v>
      </c>
      <c r="G15" s="115">
        <v>254312</v>
      </c>
      <c r="H15" s="116" t="str">
        <f t="shared" si="1"/>
        <v>-</v>
      </c>
      <c r="I15" s="115">
        <v>858220</v>
      </c>
      <c r="J15" s="116">
        <f t="shared" si="2"/>
        <v>-7.2853119460015936E-2</v>
      </c>
      <c r="K15" s="115">
        <v>871300</v>
      </c>
      <c r="L15" s="116">
        <f t="shared" si="3"/>
        <v>1.5240847335182162E-2</v>
      </c>
      <c r="M15" s="115">
        <v>895588</v>
      </c>
      <c r="N15" s="116">
        <f t="shared" si="4"/>
        <v>2.7875588201538015E-2</v>
      </c>
      <c r="O15" s="116">
        <f t="shared" si="5"/>
        <v>-3.2483954639785595E-2</v>
      </c>
    </row>
    <row r="16" spans="1:16" x14ac:dyDescent="0.25">
      <c r="A16" s="1" t="s">
        <v>84</v>
      </c>
      <c r="B16" s="114" t="s">
        <v>85</v>
      </c>
      <c r="C16" s="115">
        <v>967054</v>
      </c>
      <c r="D16" s="116">
        <v>-1.2211327985748865E-2</v>
      </c>
      <c r="E16" s="115">
        <v>191201</v>
      </c>
      <c r="F16" s="116">
        <f t="shared" si="0"/>
        <v>-0.80228508439032353</v>
      </c>
      <c r="G16" s="115">
        <v>386772</v>
      </c>
      <c r="H16" s="116">
        <f t="shared" si="1"/>
        <v>1.0228555289982793</v>
      </c>
      <c r="I16" s="115">
        <v>895466</v>
      </c>
      <c r="J16" s="116">
        <f t="shared" si="2"/>
        <v>-7.4026889915144389E-2</v>
      </c>
      <c r="K16" s="115">
        <v>947197</v>
      </c>
      <c r="L16" s="116">
        <f t="shared" si="3"/>
        <v>5.7769920912686734E-2</v>
      </c>
      <c r="M16" s="115">
        <v>936279</v>
      </c>
      <c r="N16" s="116">
        <f>IFERROR(M16/K16-1,"-")</f>
        <v>-1.1526641237250557E-2</v>
      </c>
      <c r="O16" s="116">
        <f>IFERROR(M16/C16-1,"-")</f>
        <v>-3.1823455567114189E-2</v>
      </c>
    </row>
    <row r="17" spans="1:16" x14ac:dyDescent="0.25">
      <c r="A17" s="1" t="s">
        <v>86</v>
      </c>
      <c r="B17" s="114" t="s">
        <v>87</v>
      </c>
      <c r="C17" s="115">
        <v>796998</v>
      </c>
      <c r="D17" s="116">
        <v>-4.3174890541093802E-2</v>
      </c>
      <c r="E17" s="115">
        <v>105790</v>
      </c>
      <c r="F17" s="116">
        <f t="shared" si="0"/>
        <v>-0.86726440969738949</v>
      </c>
      <c r="G17" s="115">
        <v>422869</v>
      </c>
      <c r="H17" s="116">
        <f t="shared" si="1"/>
        <v>2.99724926741658</v>
      </c>
      <c r="I17" s="115">
        <v>748642</v>
      </c>
      <c r="J17" s="116">
        <f t="shared" si="2"/>
        <v>-6.067267420997291E-2</v>
      </c>
      <c r="K17" s="115">
        <v>799868</v>
      </c>
      <c r="L17" s="116">
        <f t="shared" si="3"/>
        <v>6.8425228613943734E-2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827986</v>
      </c>
      <c r="D18" s="116">
        <v>-7.7583450586936498E-2</v>
      </c>
      <c r="E18" s="115">
        <v>101639</v>
      </c>
      <c r="F18" s="116">
        <f t="shared" si="0"/>
        <v>-0.8772455089820359</v>
      </c>
      <c r="G18" s="115">
        <v>627412</v>
      </c>
      <c r="H18" s="116">
        <f t="shared" si="1"/>
        <v>5.1729454244925668</v>
      </c>
      <c r="I18" s="115">
        <v>801936</v>
      </c>
      <c r="J18" s="116">
        <f t="shared" si="2"/>
        <v>-3.1461884621237557E-2</v>
      </c>
      <c r="K18" s="115">
        <v>863416</v>
      </c>
      <c r="L18" s="116">
        <f t="shared" si="3"/>
        <v>7.6664471977813786E-2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828275</v>
      </c>
      <c r="D19" s="116">
        <v>8.4754430096163347E-3</v>
      </c>
      <c r="E19" s="115">
        <v>110775</v>
      </c>
      <c r="F19" s="116">
        <f t="shared" si="0"/>
        <v>-0.86625818719628145</v>
      </c>
      <c r="G19" s="115">
        <v>660916</v>
      </c>
      <c r="H19" s="116">
        <f t="shared" si="1"/>
        <v>4.9662920334010385</v>
      </c>
      <c r="I19" s="115">
        <v>785918</v>
      </c>
      <c r="J19" s="116">
        <f t="shared" si="2"/>
        <v>-5.1138812592436134E-2</v>
      </c>
      <c r="K19" s="115">
        <v>847777</v>
      </c>
      <c r="L19" s="116">
        <f t="shared" si="3"/>
        <v>7.8709229207118314E-2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863408</v>
      </c>
      <c r="D20" s="116">
        <v>3.440558770321922E-2</v>
      </c>
      <c r="E20" s="115">
        <v>118240</v>
      </c>
      <c r="F20" s="116">
        <f t="shared" si="0"/>
        <v>-0.86305431499360674</v>
      </c>
      <c r="G20" s="115">
        <v>579557</v>
      </c>
      <c r="H20" s="116">
        <f t="shared" si="1"/>
        <v>3.9015307848443843</v>
      </c>
      <c r="I20" s="115">
        <v>790311</v>
      </c>
      <c r="J20" s="116">
        <f t="shared" si="2"/>
        <v>-8.4661017734373512E-2</v>
      </c>
      <c r="K20" s="115">
        <v>831777</v>
      </c>
      <c r="L20" s="116">
        <f t="shared" si="3"/>
        <v>5.2467952489589464E-2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10093577</v>
      </c>
      <c r="D21" s="119">
        <v>-8.7646592409611479E-3</v>
      </c>
      <c r="E21" s="118">
        <v>2858440</v>
      </c>
      <c r="F21" s="119">
        <f t="shared" si="0"/>
        <v>-0.71680604408130044</v>
      </c>
      <c r="G21" s="118">
        <v>3367162</v>
      </c>
      <c r="H21" s="119">
        <f t="shared" si="1"/>
        <v>0.17797190075705638</v>
      </c>
      <c r="I21" s="118">
        <v>8865243</v>
      </c>
      <c r="J21" s="119">
        <f t="shared" si="2"/>
        <v>-0.12169461827060912</v>
      </c>
      <c r="K21" s="118">
        <v>9739308</v>
      </c>
      <c r="L21" s="119">
        <f t="shared" si="3"/>
        <v>9.8594590131370285E-2</v>
      </c>
      <c r="M21" s="118">
        <v>6684568</v>
      </c>
      <c r="N21" s="119">
        <v>4.5040154960470424E-2</v>
      </c>
      <c r="O21" s="119">
        <v>-1.3625974079632175E-2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29110</v>
      </c>
      <c r="D31" s="116">
        <v>-0.32802400738688831</v>
      </c>
      <c r="E31" s="115">
        <v>37671</v>
      </c>
      <c r="F31" s="116">
        <f t="shared" ref="F31:F43" si="6">IFERROR(E31/C31-1,"-")</f>
        <v>0.29409137753349368</v>
      </c>
      <c r="G31" s="115">
        <v>5567</v>
      </c>
      <c r="H31" s="116">
        <f t="shared" ref="H31:H43" si="7">IFERROR(G31/E31-1,"-")</f>
        <v>-0.85222054099970801</v>
      </c>
      <c r="I31" s="115">
        <v>23050</v>
      </c>
      <c r="J31" s="116">
        <f t="shared" ref="J31:J43" si="8">IFERROR(I31/G31-1,"-")</f>
        <v>3.1404706305011674</v>
      </c>
      <c r="K31" s="115">
        <v>31748</v>
      </c>
      <c r="L31" s="116">
        <f t="shared" ref="L31:L43" si="9">IFERROR(K31/I31-1,"-")</f>
        <v>0.377353579175705</v>
      </c>
      <c r="M31" s="115">
        <v>32373</v>
      </c>
      <c r="N31" s="116">
        <f t="shared" ref="N31:N41" si="10">IFERROR(M31/K31-1,"-")</f>
        <v>1.9686279450674027E-2</v>
      </c>
      <c r="O31" s="116">
        <f t="shared" ref="O31" si="11">M31/C31-1</f>
        <v>0.11209206458261756</v>
      </c>
    </row>
    <row r="32" spans="1:16" x14ac:dyDescent="0.25">
      <c r="B32" s="114" t="s">
        <v>73</v>
      </c>
      <c r="C32" s="115">
        <v>35047</v>
      </c>
      <c r="D32" s="116">
        <v>-1.9417475728155331E-2</v>
      </c>
      <c r="E32" s="115">
        <v>31441</v>
      </c>
      <c r="F32" s="116">
        <f t="shared" si="6"/>
        <v>-0.1028904043142066</v>
      </c>
      <c r="G32" s="115">
        <v>8033</v>
      </c>
      <c r="H32" s="116">
        <f t="shared" si="7"/>
        <v>-0.74450558188352789</v>
      </c>
      <c r="I32" s="115">
        <v>23773</v>
      </c>
      <c r="J32" s="116">
        <f t="shared" si="8"/>
        <v>1.9594174032117517</v>
      </c>
      <c r="K32" s="115">
        <v>21281</v>
      </c>
      <c r="L32" s="116">
        <f t="shared" si="9"/>
        <v>-0.10482480124510996</v>
      </c>
      <c r="M32" s="115">
        <v>26641</v>
      </c>
      <c r="N32" s="116">
        <f t="shared" si="10"/>
        <v>0.25186786335228617</v>
      </c>
      <c r="O32" s="116">
        <f>IFERROR(M32/C32-1,"-")</f>
        <v>-0.23984934516506407</v>
      </c>
    </row>
    <row r="33" spans="2:16" x14ac:dyDescent="0.25">
      <c r="B33" s="114" t="s">
        <v>75</v>
      </c>
      <c r="C33" s="115">
        <v>34361</v>
      </c>
      <c r="D33" s="116">
        <v>-0.31782807226523724</v>
      </c>
      <c r="E33" s="115">
        <v>13981</v>
      </c>
      <c r="F33" s="116">
        <f t="shared" si="6"/>
        <v>-0.59311428654579323</v>
      </c>
      <c r="G33" s="115">
        <v>11915</v>
      </c>
      <c r="H33" s="116">
        <f t="shared" si="7"/>
        <v>-0.14777197625348693</v>
      </c>
      <c r="I33" s="115">
        <v>26880</v>
      </c>
      <c r="J33" s="116">
        <f t="shared" si="8"/>
        <v>1.2559798573227026</v>
      </c>
      <c r="K33" s="115">
        <v>24322</v>
      </c>
      <c r="L33" s="116">
        <f t="shared" si="9"/>
        <v>-9.5163690476190443E-2</v>
      </c>
      <c r="M33" s="115">
        <v>38910</v>
      </c>
      <c r="N33" s="116">
        <f t="shared" si="10"/>
        <v>0.59978620179261566</v>
      </c>
      <c r="O33" s="116">
        <f t="shared" ref="O33:O42" si="12">IFERROR(M33/C33-1,"-")</f>
        <v>0.13238846366520174</v>
      </c>
    </row>
    <row r="34" spans="2:16" x14ac:dyDescent="0.25">
      <c r="B34" s="114" t="s">
        <v>77</v>
      </c>
      <c r="C34" s="115">
        <v>59339</v>
      </c>
      <c r="D34" s="116">
        <v>0.39188872208669534</v>
      </c>
      <c r="E34" s="115">
        <v>0</v>
      </c>
      <c r="F34" s="116">
        <f t="shared" si="6"/>
        <v>-1</v>
      </c>
      <c r="G34" s="115">
        <v>15305</v>
      </c>
      <c r="H34" s="116" t="str">
        <f t="shared" si="7"/>
        <v>-</v>
      </c>
      <c r="I34" s="115">
        <v>48682</v>
      </c>
      <c r="J34" s="116">
        <f t="shared" si="8"/>
        <v>2.1807905913100294</v>
      </c>
      <c r="K34" s="115">
        <v>46080</v>
      </c>
      <c r="L34" s="116">
        <f t="shared" si="9"/>
        <v>-5.3448913356065941E-2</v>
      </c>
      <c r="M34" s="115">
        <v>38278</v>
      </c>
      <c r="N34" s="116">
        <f t="shared" si="10"/>
        <v>-0.16931423611111107</v>
      </c>
      <c r="O34" s="116">
        <f t="shared" si="12"/>
        <v>-0.35492677665616201</v>
      </c>
    </row>
    <row r="35" spans="2:16" x14ac:dyDescent="0.25">
      <c r="B35" s="114" t="s">
        <v>79</v>
      </c>
      <c r="C35" s="115">
        <v>43826</v>
      </c>
      <c r="D35" s="116">
        <v>-1.5699045480067397E-2</v>
      </c>
      <c r="E35" s="115">
        <v>0</v>
      </c>
      <c r="F35" s="116">
        <f t="shared" si="6"/>
        <v>-1</v>
      </c>
      <c r="G35" s="115">
        <v>16133</v>
      </c>
      <c r="H35" s="116" t="str">
        <f t="shared" si="7"/>
        <v>-</v>
      </c>
      <c r="I35" s="115">
        <v>35593</v>
      </c>
      <c r="J35" s="116">
        <f t="shared" si="8"/>
        <v>1.2062232690758075</v>
      </c>
      <c r="K35" s="115">
        <v>29396</v>
      </c>
      <c r="L35" s="116">
        <f t="shared" si="9"/>
        <v>-0.17410726828308942</v>
      </c>
      <c r="M35" s="115">
        <v>41371</v>
      </c>
      <c r="N35" s="116">
        <f t="shared" si="10"/>
        <v>0.40736834943529732</v>
      </c>
      <c r="O35" s="116">
        <f t="shared" si="12"/>
        <v>-5.6016976224159132E-2</v>
      </c>
    </row>
    <row r="36" spans="2:16" x14ac:dyDescent="0.25">
      <c r="B36" s="114" t="s">
        <v>81</v>
      </c>
      <c r="C36" s="115">
        <v>55200</v>
      </c>
      <c r="D36" s="116">
        <v>0.1401660676663774</v>
      </c>
      <c r="E36" s="115">
        <v>0</v>
      </c>
      <c r="F36" s="116">
        <f t="shared" si="6"/>
        <v>-1</v>
      </c>
      <c r="G36" s="115">
        <v>23727</v>
      </c>
      <c r="H36" s="116" t="str">
        <f t="shared" si="7"/>
        <v>-</v>
      </c>
      <c r="I36" s="115">
        <v>44483</v>
      </c>
      <c r="J36" s="116">
        <f t="shared" si="8"/>
        <v>0.87478400134867451</v>
      </c>
      <c r="K36" s="115">
        <v>44590</v>
      </c>
      <c r="L36" s="116">
        <f t="shared" si="9"/>
        <v>2.4054133039588255E-3</v>
      </c>
      <c r="M36" s="115">
        <v>47095</v>
      </c>
      <c r="N36" s="116">
        <f t="shared" si="10"/>
        <v>5.6178515362188763E-2</v>
      </c>
      <c r="O36" s="116">
        <f t="shared" si="12"/>
        <v>-0.14682971014492752</v>
      </c>
    </row>
    <row r="37" spans="2:16" x14ac:dyDescent="0.25">
      <c r="B37" s="114" t="s">
        <v>83</v>
      </c>
      <c r="C37" s="115">
        <v>74982</v>
      </c>
      <c r="D37" s="116">
        <v>-0.15950768954849126</v>
      </c>
      <c r="E37" s="115">
        <v>0</v>
      </c>
      <c r="F37" s="116">
        <f t="shared" si="6"/>
        <v>-1</v>
      </c>
      <c r="G37" s="115">
        <v>62543</v>
      </c>
      <c r="H37" s="116" t="str">
        <f t="shared" si="7"/>
        <v>-</v>
      </c>
      <c r="I37" s="115">
        <v>72292</v>
      </c>
      <c r="J37" s="116">
        <f t="shared" si="8"/>
        <v>0.15587675679132751</v>
      </c>
      <c r="K37" s="115">
        <v>66167</v>
      </c>
      <c r="L37" s="116">
        <f t="shared" si="9"/>
        <v>-8.4725834117191368E-2</v>
      </c>
      <c r="M37" s="115">
        <v>72329</v>
      </c>
      <c r="N37" s="116">
        <f t="shared" si="10"/>
        <v>9.3127994317409035E-2</v>
      </c>
      <c r="O37" s="116">
        <f t="shared" si="12"/>
        <v>-3.538182497132647E-2</v>
      </c>
    </row>
    <row r="38" spans="2:16" x14ac:dyDescent="0.25">
      <c r="B38" s="114" t="s">
        <v>85</v>
      </c>
      <c r="C38" s="115">
        <v>108676</v>
      </c>
      <c r="D38" s="116">
        <v>-0.10438265398625368</v>
      </c>
      <c r="E38" s="115">
        <v>60743</v>
      </c>
      <c r="F38" s="116">
        <f t="shared" si="6"/>
        <v>-0.44106334425264093</v>
      </c>
      <c r="G38" s="115">
        <v>68184</v>
      </c>
      <c r="H38" s="116">
        <f t="shared" si="7"/>
        <v>0.12249971190095987</v>
      </c>
      <c r="I38" s="115">
        <v>87149</v>
      </c>
      <c r="J38" s="116">
        <f t="shared" si="8"/>
        <v>0.27814443271148659</v>
      </c>
      <c r="K38" s="115">
        <v>132200</v>
      </c>
      <c r="L38" s="116">
        <f t="shared" si="9"/>
        <v>0.51694224833331415</v>
      </c>
      <c r="M38" s="115">
        <v>90782</v>
      </c>
      <c r="N38" s="116">
        <f t="shared" si="10"/>
        <v>-0.31329803328290473</v>
      </c>
      <c r="O38" s="116">
        <f t="shared" si="12"/>
        <v>-0.16465456954617397</v>
      </c>
    </row>
    <row r="39" spans="2:16" x14ac:dyDescent="0.25">
      <c r="B39" s="114" t="s">
        <v>87</v>
      </c>
      <c r="C39" s="115">
        <v>44639</v>
      </c>
      <c r="D39" s="116">
        <v>-0.38215916955017304</v>
      </c>
      <c r="E39" s="115">
        <v>30758</v>
      </c>
      <c r="F39" s="116">
        <f t="shared" si="6"/>
        <v>-0.31096126705347338</v>
      </c>
      <c r="G39" s="115">
        <v>42507</v>
      </c>
      <c r="H39" s="116">
        <f t="shared" si="7"/>
        <v>0.38198192340204185</v>
      </c>
      <c r="I39" s="115">
        <v>45509</v>
      </c>
      <c r="J39" s="116">
        <f t="shared" si="8"/>
        <v>7.0623661985084851E-2</v>
      </c>
      <c r="K39" s="115">
        <v>54675</v>
      </c>
      <c r="L39" s="116">
        <f t="shared" si="9"/>
        <v>0.20141070996945665</v>
      </c>
      <c r="M39" s="115"/>
      <c r="N39" s="116"/>
      <c r="O39" s="116"/>
    </row>
    <row r="40" spans="2:16" x14ac:dyDescent="0.25">
      <c r="B40" s="114" t="s">
        <v>89</v>
      </c>
      <c r="C40" s="115">
        <v>50417</v>
      </c>
      <c r="D40" s="116">
        <v>-2.8461864570085149E-2</v>
      </c>
      <c r="E40" s="115">
        <v>28673</v>
      </c>
      <c r="F40" s="116">
        <f t="shared" si="6"/>
        <v>-0.43128309895471761</v>
      </c>
      <c r="G40" s="115">
        <v>36401</v>
      </c>
      <c r="H40" s="116">
        <f t="shared" si="7"/>
        <v>0.26952184982387606</v>
      </c>
      <c r="I40" s="115">
        <v>38548</v>
      </c>
      <c r="J40" s="116">
        <f t="shared" si="8"/>
        <v>5.8981896101755416E-2</v>
      </c>
      <c r="K40" s="115">
        <v>44421</v>
      </c>
      <c r="L40" s="116">
        <f t="shared" si="9"/>
        <v>0.15235550482515303</v>
      </c>
      <c r="M40" s="115"/>
      <c r="N40" s="116"/>
      <c r="O40" s="116"/>
    </row>
    <row r="41" spans="2:16" x14ac:dyDescent="0.25">
      <c r="B41" s="114" t="s">
        <v>91</v>
      </c>
      <c r="C41" s="115">
        <v>38894</v>
      </c>
      <c r="D41" s="116">
        <v>9.7801236275367742E-2</v>
      </c>
      <c r="E41" s="115">
        <v>10757</v>
      </c>
      <c r="F41" s="116">
        <f t="shared" si="6"/>
        <v>-0.7234277780634546</v>
      </c>
      <c r="G41" s="115">
        <v>27872</v>
      </c>
      <c r="H41" s="116">
        <f t="shared" si="7"/>
        <v>1.5910569861485544</v>
      </c>
      <c r="I41" s="115">
        <v>30570</v>
      </c>
      <c r="J41" s="116">
        <f t="shared" si="8"/>
        <v>9.6799655568312382E-2</v>
      </c>
      <c r="K41" s="115">
        <v>36335</v>
      </c>
      <c r="L41" s="116">
        <f t="shared" si="9"/>
        <v>0.18858357867190056</v>
      </c>
      <c r="M41" s="115"/>
      <c r="N41" s="116"/>
      <c r="O41" s="116"/>
    </row>
    <row r="42" spans="2:16" x14ac:dyDescent="0.25">
      <c r="B42" s="114" t="s">
        <v>93</v>
      </c>
      <c r="C42" s="115">
        <v>40039</v>
      </c>
      <c r="D42" s="116">
        <v>-4.0545397905633718E-2</v>
      </c>
      <c r="E42" s="115">
        <v>8464</v>
      </c>
      <c r="F42" s="116">
        <f t="shared" si="6"/>
        <v>-0.78860610904368245</v>
      </c>
      <c r="G42" s="115">
        <v>32687</v>
      </c>
      <c r="H42" s="116">
        <f t="shared" si="7"/>
        <v>2.8618856332703215</v>
      </c>
      <c r="I42" s="115">
        <v>36689</v>
      </c>
      <c r="J42" s="116">
        <f t="shared" si="8"/>
        <v>0.12243399516627407</v>
      </c>
      <c r="K42" s="115">
        <v>45648</v>
      </c>
      <c r="L42" s="116">
        <f t="shared" si="9"/>
        <v>0.24418763117010545</v>
      </c>
      <c r="M42" s="115"/>
      <c r="N42" s="116"/>
      <c r="O42" s="116"/>
    </row>
    <row r="43" spans="2:16" ht="15.75" x14ac:dyDescent="0.25">
      <c r="B43" s="117" t="s">
        <v>30</v>
      </c>
      <c r="C43" s="118">
        <v>614530</v>
      </c>
      <c r="D43" s="119">
        <v>-9.2086989924061058E-2</v>
      </c>
      <c r="E43" s="118">
        <v>241430</v>
      </c>
      <c r="F43" s="119">
        <f t="shared" si="6"/>
        <v>-0.60713065269392863</v>
      </c>
      <c r="G43" s="118">
        <v>350874</v>
      </c>
      <c r="H43" s="119">
        <f t="shared" si="7"/>
        <v>0.45331566085407782</v>
      </c>
      <c r="I43" s="118">
        <v>513218</v>
      </c>
      <c r="J43" s="119">
        <f t="shared" si="8"/>
        <v>0.4626846104299549</v>
      </c>
      <c r="K43" s="118">
        <v>576863</v>
      </c>
      <c r="L43" s="119">
        <f t="shared" si="9"/>
        <v>0.12401162858668235</v>
      </c>
      <c r="M43" s="118">
        <v>387779</v>
      </c>
      <c r="N43" s="119">
        <v>-2.0225678653002621E-2</v>
      </c>
      <c r="O43" s="119">
        <v>-0.11976637815776514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24298</v>
      </c>
      <c r="D53" s="116">
        <v>-0.27231888832320084</v>
      </c>
      <c r="E53" s="115">
        <v>23617</v>
      </c>
      <c r="F53" s="116">
        <f t="shared" ref="F53:F65" si="13">IFERROR(E53/C53-1,"-")</f>
        <v>-2.8026998106840062E-2</v>
      </c>
      <c r="G53" s="115">
        <v>1838</v>
      </c>
      <c r="H53" s="116">
        <f t="shared" ref="H53:H65" si="14">IFERROR(G53/E53-1,"-")</f>
        <v>-0.92217470466189611</v>
      </c>
      <c r="I53" s="115">
        <v>16394</v>
      </c>
      <c r="J53" s="116">
        <f t="shared" ref="J53:J65" si="15">IFERROR(I53/G53-1,"-")</f>
        <v>7.9194776931447226</v>
      </c>
      <c r="K53" s="115">
        <v>25146</v>
      </c>
      <c r="L53" s="116">
        <f>IFERROR(K53/I53-1,"-")</f>
        <v>0.53385384896913513</v>
      </c>
      <c r="M53" s="115">
        <v>18647</v>
      </c>
      <c r="N53" s="116">
        <f t="shared" ref="N53:N63" si="16">IFERROR(M53/K53-1,"-")</f>
        <v>-0.25845064821442776</v>
      </c>
      <c r="O53" s="116">
        <f t="shared" ref="O53" si="17">IFERROR(M53/C53-1,"-")</f>
        <v>-0.23257058194090052</v>
      </c>
    </row>
    <row r="54" spans="1:16" x14ac:dyDescent="0.25">
      <c r="A54" s="1">
        <v>2</v>
      </c>
      <c r="B54" s="114" t="s">
        <v>73</v>
      </c>
      <c r="C54" s="115">
        <v>24362</v>
      </c>
      <c r="D54" s="116">
        <v>-0.16597055802807259</v>
      </c>
      <c r="E54" s="115">
        <v>21412</v>
      </c>
      <c r="F54" s="116">
        <f t="shared" si="13"/>
        <v>-0.12109022247762913</v>
      </c>
      <c r="G54" s="115">
        <v>3018</v>
      </c>
      <c r="H54" s="116">
        <f t="shared" si="14"/>
        <v>-0.85905099943956653</v>
      </c>
      <c r="I54" s="115">
        <v>16294</v>
      </c>
      <c r="J54" s="116">
        <f t="shared" si="15"/>
        <v>4.3989396951623592</v>
      </c>
      <c r="K54" s="115">
        <v>16027</v>
      </c>
      <c r="L54" s="116">
        <f t="shared" ref="L54:L65" si="18">IFERROR(K54/I54-1,"-")</f>
        <v>-1.6386399901804349E-2</v>
      </c>
      <c r="M54" s="115">
        <v>16643</v>
      </c>
      <c r="N54" s="116">
        <f t="shared" si="16"/>
        <v>3.8435140700068704E-2</v>
      </c>
      <c r="O54" s="116">
        <f>IFERROR(M54/C54-1,"-")</f>
        <v>-0.31684590756095554</v>
      </c>
    </row>
    <row r="55" spans="1:16" x14ac:dyDescent="0.25">
      <c r="A55" s="1">
        <v>3</v>
      </c>
      <c r="B55" s="114" t="s">
        <v>75</v>
      </c>
      <c r="C55" s="115">
        <v>21192</v>
      </c>
      <c r="D55" s="116">
        <v>-0.40160948750529435</v>
      </c>
      <c r="E55" s="115">
        <v>7343</v>
      </c>
      <c r="F55" s="116">
        <f t="shared" si="13"/>
        <v>-0.65350132125330318</v>
      </c>
      <c r="G55" s="115">
        <v>4318</v>
      </c>
      <c r="H55" s="116">
        <f t="shared" si="14"/>
        <v>-0.41195696581778563</v>
      </c>
      <c r="I55" s="115">
        <v>18322</v>
      </c>
      <c r="J55" s="116">
        <f t="shared" si="15"/>
        <v>3.2431681333950904</v>
      </c>
      <c r="K55" s="115">
        <v>18063</v>
      </c>
      <c r="L55" s="116">
        <f t="shared" si="18"/>
        <v>-1.4136011352472444E-2</v>
      </c>
      <c r="M55" s="115">
        <v>20604</v>
      </c>
      <c r="N55" s="116">
        <f t="shared" si="16"/>
        <v>0.14067430659358915</v>
      </c>
      <c r="O55" s="116">
        <f t="shared" ref="O55:O64" si="19">IFERROR(M55/C55-1,"-")</f>
        <v>-2.7746319365798411E-2</v>
      </c>
    </row>
    <row r="56" spans="1:16" x14ac:dyDescent="0.25">
      <c r="A56" s="1">
        <v>4</v>
      </c>
      <c r="B56" s="114" t="s">
        <v>77</v>
      </c>
      <c r="C56" s="115">
        <v>41032</v>
      </c>
      <c r="D56" s="116">
        <v>0.33737492259052826</v>
      </c>
      <c r="E56" s="115">
        <v>0</v>
      </c>
      <c r="F56" s="116">
        <f t="shared" si="13"/>
        <v>-1</v>
      </c>
      <c r="G56" s="115">
        <v>3687</v>
      </c>
      <c r="H56" s="116" t="str">
        <f t="shared" si="14"/>
        <v>-</v>
      </c>
      <c r="I56" s="115">
        <v>33602</v>
      </c>
      <c r="J56" s="116">
        <f t="shared" si="15"/>
        <v>8.1136425278003799</v>
      </c>
      <c r="K56" s="115">
        <v>31153</v>
      </c>
      <c r="L56" s="116">
        <f t="shared" si="18"/>
        <v>-7.2882566513898017E-2</v>
      </c>
      <c r="M56" s="115">
        <v>18824</v>
      </c>
      <c r="N56" s="116">
        <f t="shared" si="16"/>
        <v>-0.3957564279523641</v>
      </c>
      <c r="O56" s="116">
        <f t="shared" si="19"/>
        <v>-0.54123610840319758</v>
      </c>
    </row>
    <row r="57" spans="1:16" x14ac:dyDescent="0.25">
      <c r="A57" s="1">
        <v>5</v>
      </c>
      <c r="B57" s="114" t="s">
        <v>79</v>
      </c>
      <c r="C57" s="115">
        <v>24447</v>
      </c>
      <c r="D57" s="116">
        <v>-0.2189456869009585</v>
      </c>
      <c r="E57" s="115">
        <v>0</v>
      </c>
      <c r="F57" s="116">
        <f t="shared" si="13"/>
        <v>-1</v>
      </c>
      <c r="G57" s="115">
        <v>5269</v>
      </c>
      <c r="H57" s="116" t="str">
        <f t="shared" si="14"/>
        <v>-</v>
      </c>
      <c r="I57" s="115">
        <v>21960</v>
      </c>
      <c r="J57" s="116">
        <f t="shared" si="15"/>
        <v>3.1677737711140637</v>
      </c>
      <c r="K57" s="115">
        <v>18994</v>
      </c>
      <c r="L57" s="116">
        <f t="shared" si="18"/>
        <v>-0.13506375227686707</v>
      </c>
      <c r="M57" s="115">
        <v>22446</v>
      </c>
      <c r="N57" s="116">
        <f t="shared" si="16"/>
        <v>0.18174160261135097</v>
      </c>
      <c r="O57" s="116">
        <f t="shared" si="19"/>
        <v>-8.185053380782914E-2</v>
      </c>
    </row>
    <row r="58" spans="1:16" x14ac:dyDescent="0.25">
      <c r="A58" s="1">
        <v>6</v>
      </c>
      <c r="B58" s="114" t="s">
        <v>81</v>
      </c>
      <c r="C58" s="115">
        <v>31086</v>
      </c>
      <c r="D58" s="116">
        <v>-6.8891151979871834E-2</v>
      </c>
      <c r="E58" s="115">
        <v>0</v>
      </c>
      <c r="F58" s="116">
        <f t="shared" si="13"/>
        <v>-1</v>
      </c>
      <c r="G58" s="115">
        <v>12085</v>
      </c>
      <c r="H58" s="116" t="str">
        <f t="shared" si="14"/>
        <v>-</v>
      </c>
      <c r="I58" s="115">
        <v>29605</v>
      </c>
      <c r="J58" s="116">
        <f t="shared" si="15"/>
        <v>1.4497310715763345</v>
      </c>
      <c r="K58" s="115">
        <v>26276</v>
      </c>
      <c r="L58" s="116">
        <f t="shared" si="18"/>
        <v>-0.1124472217530823</v>
      </c>
      <c r="M58" s="115">
        <v>24937</v>
      </c>
      <c r="N58" s="116">
        <f t="shared" si="16"/>
        <v>-5.0959050083726587E-2</v>
      </c>
      <c r="O58" s="116">
        <f t="shared" si="19"/>
        <v>-0.19780608634111818</v>
      </c>
    </row>
    <row r="59" spans="1:16" x14ac:dyDescent="0.25">
      <c r="A59" s="1">
        <v>7</v>
      </c>
      <c r="B59" s="114" t="s">
        <v>83</v>
      </c>
      <c r="C59" s="115">
        <v>48800</v>
      </c>
      <c r="D59" s="116">
        <v>-0.19310835165925366</v>
      </c>
      <c r="E59" s="115">
        <v>0</v>
      </c>
      <c r="F59" s="116">
        <f t="shared" si="13"/>
        <v>-1</v>
      </c>
      <c r="G59" s="115">
        <v>34781</v>
      </c>
      <c r="H59" s="116" t="str">
        <f t="shared" si="14"/>
        <v>-</v>
      </c>
      <c r="I59" s="115">
        <v>45742</v>
      </c>
      <c r="J59" s="116">
        <f t="shared" si="15"/>
        <v>0.31514332537879874</v>
      </c>
      <c r="K59" s="115">
        <v>36382</v>
      </c>
      <c r="L59" s="116">
        <f t="shared" si="18"/>
        <v>-0.20462594552052815</v>
      </c>
      <c r="M59" s="115">
        <v>39454</v>
      </c>
      <c r="N59" s="116">
        <f t="shared" si="16"/>
        <v>8.4437359133637591E-2</v>
      </c>
      <c r="O59" s="116">
        <f t="shared" si="19"/>
        <v>-0.19151639344262295</v>
      </c>
    </row>
    <row r="60" spans="1:16" x14ac:dyDescent="0.25">
      <c r="A60" s="1">
        <v>8</v>
      </c>
      <c r="B60" s="114" t="s">
        <v>85</v>
      </c>
      <c r="C60" s="115">
        <v>65272</v>
      </c>
      <c r="D60" s="116">
        <v>-0.2154807692307692</v>
      </c>
      <c r="E60" s="115">
        <v>38101</v>
      </c>
      <c r="F60" s="116">
        <f t="shared" si="13"/>
        <v>-0.41627344037259473</v>
      </c>
      <c r="G60" s="115">
        <v>50516</v>
      </c>
      <c r="H60" s="116">
        <f t="shared" si="14"/>
        <v>0.32584446602451389</v>
      </c>
      <c r="I60" s="115">
        <v>58778</v>
      </c>
      <c r="J60" s="116">
        <f t="shared" si="15"/>
        <v>0.16355214189563694</v>
      </c>
      <c r="K60" s="115">
        <v>83159</v>
      </c>
      <c r="L60" s="116">
        <f t="shared" si="18"/>
        <v>0.41479805369355871</v>
      </c>
      <c r="M60" s="115">
        <v>50144</v>
      </c>
      <c r="N60" s="116">
        <f t="shared" si="16"/>
        <v>-0.39701054606236241</v>
      </c>
      <c r="O60" s="116">
        <f t="shared" si="19"/>
        <v>-0.23176859909302605</v>
      </c>
    </row>
    <row r="61" spans="1:16" x14ac:dyDescent="0.25">
      <c r="A61" s="1">
        <v>9</v>
      </c>
      <c r="B61" s="114" t="s">
        <v>87</v>
      </c>
      <c r="C61" s="115">
        <v>35770</v>
      </c>
      <c r="D61" s="116">
        <v>-0.1487184368975939</v>
      </c>
      <c r="E61" s="115">
        <v>17630</v>
      </c>
      <c r="F61" s="116">
        <f t="shared" si="13"/>
        <v>-0.50712887894883973</v>
      </c>
      <c r="G61" s="115">
        <v>34341</v>
      </c>
      <c r="H61" s="116">
        <f t="shared" si="14"/>
        <v>0.94787294384571763</v>
      </c>
      <c r="I61" s="115">
        <v>34328</v>
      </c>
      <c r="J61" s="116">
        <f t="shared" si="15"/>
        <v>-3.7855624472205029E-4</v>
      </c>
      <c r="K61" s="115">
        <v>27840</v>
      </c>
      <c r="L61" s="116">
        <f t="shared" si="18"/>
        <v>-0.18900023304591007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33630</v>
      </c>
      <c r="D62" s="116">
        <v>-0.10670172922145194</v>
      </c>
      <c r="E62" s="115">
        <v>16572</v>
      </c>
      <c r="F62" s="116">
        <f t="shared" si="13"/>
        <v>-0.50722569134701168</v>
      </c>
      <c r="G62" s="115">
        <v>24758</v>
      </c>
      <c r="H62" s="116">
        <f t="shared" si="14"/>
        <v>0.49396572531981664</v>
      </c>
      <c r="I62" s="115">
        <v>28657</v>
      </c>
      <c r="J62" s="116">
        <f t="shared" si="15"/>
        <v>0.15748444947087803</v>
      </c>
      <c r="K62" s="115">
        <v>24146</v>
      </c>
      <c r="L62" s="116">
        <f t="shared" si="18"/>
        <v>-0.15741354642844685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26834</v>
      </c>
      <c r="D63" s="116">
        <v>9.2011557400398791E-2</v>
      </c>
      <c r="E63" s="115">
        <v>5230</v>
      </c>
      <c r="F63" s="116">
        <f t="shared" si="13"/>
        <v>-0.8050980099873295</v>
      </c>
      <c r="G63" s="115">
        <v>20985</v>
      </c>
      <c r="H63" s="116">
        <f t="shared" si="14"/>
        <v>3.0124282982791586</v>
      </c>
      <c r="I63" s="115">
        <v>24068</v>
      </c>
      <c r="J63" s="116">
        <f t="shared" si="15"/>
        <v>0.14691446271146047</v>
      </c>
      <c r="K63" s="115">
        <v>20317</v>
      </c>
      <c r="L63" s="116">
        <f t="shared" si="18"/>
        <v>-0.15585009140767825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27264</v>
      </c>
      <c r="D64" s="116">
        <v>-0.10096946514541982</v>
      </c>
      <c r="E64" s="115">
        <v>4774</v>
      </c>
      <c r="F64" s="116">
        <f t="shared" si="13"/>
        <v>-0.82489730046948351</v>
      </c>
      <c r="G64" s="115">
        <v>24212</v>
      </c>
      <c r="H64" s="116">
        <f t="shared" si="14"/>
        <v>4.0716380393799749</v>
      </c>
      <c r="I64" s="115">
        <v>30360</v>
      </c>
      <c r="J64" s="116">
        <f t="shared" si="15"/>
        <v>0.25392367421113504</v>
      </c>
      <c r="K64" s="115">
        <v>31159</v>
      </c>
      <c r="L64" s="116">
        <f t="shared" si="18"/>
        <v>2.6317523056653469E-2</v>
      </c>
      <c r="M64" s="115"/>
      <c r="N64" s="116"/>
      <c r="O64" s="116"/>
    </row>
    <row r="65" spans="1:16" ht="15.75" x14ac:dyDescent="0.25">
      <c r="B65" s="117" t="s">
        <v>30</v>
      </c>
      <c r="C65" s="118">
        <v>403987</v>
      </c>
      <c r="D65" s="119">
        <v>-0.14341842176126474</v>
      </c>
      <c r="E65" s="118">
        <v>148896</v>
      </c>
      <c r="F65" s="119">
        <f t="shared" si="13"/>
        <v>-0.63143368474728145</v>
      </c>
      <c r="G65" s="118">
        <v>219808</v>
      </c>
      <c r="H65" s="119">
        <f t="shared" si="14"/>
        <v>0.47625188050719958</v>
      </c>
      <c r="I65" s="118">
        <v>358110</v>
      </c>
      <c r="J65" s="119">
        <f t="shared" si="15"/>
        <v>0.62919456980637656</v>
      </c>
      <c r="K65" s="118">
        <v>358662</v>
      </c>
      <c r="L65" s="119">
        <f t="shared" si="18"/>
        <v>1.5414258188823915E-3</v>
      </c>
      <c r="M65" s="118">
        <v>211699</v>
      </c>
      <c r="N65" s="119">
        <v>-0.17045846394984321</v>
      </c>
      <c r="O65" s="119">
        <v>-0.24525025936846012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4812</v>
      </c>
      <c r="D75" s="116">
        <v>-0.51535904924967268</v>
      </c>
      <c r="E75" s="115">
        <v>14054</v>
      </c>
      <c r="F75" s="116">
        <f t="shared" ref="F75:F87" si="20">IFERROR(E75/C75-1,"-")</f>
        <v>1.9206151288445552</v>
      </c>
      <c r="G75" s="115">
        <v>3729</v>
      </c>
      <c r="H75" s="116">
        <f t="shared" ref="H75:H87" si="21">IFERROR(G75/E75-1,"-")</f>
        <v>-0.73466628717802762</v>
      </c>
      <c r="I75" s="115">
        <v>6656</v>
      </c>
      <c r="J75" s="116">
        <f t="shared" ref="J75:J87" si="22">IFERROR(I75/G75-1,"-")</f>
        <v>0.78492893537141328</v>
      </c>
      <c r="K75" s="115">
        <v>6602</v>
      </c>
      <c r="L75" s="116">
        <f>IFERROR(K75/I75-1,"-")</f>
        <v>-8.1129807692307265E-3</v>
      </c>
      <c r="M75" s="115">
        <v>13726</v>
      </c>
      <c r="N75" s="116">
        <f t="shared" ref="N75:N83" si="23">IFERROR(M75/K75-1,"-")</f>
        <v>1.0790669494092699</v>
      </c>
      <c r="O75" s="116">
        <f t="shared" ref="O75" si="24">M75/C75-1</f>
        <v>1.8524522028262678</v>
      </c>
    </row>
    <row r="76" spans="1:16" x14ac:dyDescent="0.25">
      <c r="A76" s="1">
        <v>2</v>
      </c>
      <c r="B76" s="114" t="s">
        <v>73</v>
      </c>
      <c r="C76" s="115">
        <v>10685</v>
      </c>
      <c r="D76" s="116">
        <v>0.63604348491808294</v>
      </c>
      <c r="E76" s="115">
        <v>10029</v>
      </c>
      <c r="F76" s="116">
        <f t="shared" si="20"/>
        <v>-6.1394478240524131E-2</v>
      </c>
      <c r="G76" s="115">
        <v>5015</v>
      </c>
      <c r="H76" s="116">
        <f t="shared" si="21"/>
        <v>-0.49995014458071596</v>
      </c>
      <c r="I76" s="115">
        <v>7479</v>
      </c>
      <c r="J76" s="116">
        <f t="shared" si="22"/>
        <v>0.4913260219341975</v>
      </c>
      <c r="K76" s="115">
        <v>5254</v>
      </c>
      <c r="L76" s="116">
        <f t="shared" ref="L76:L87" si="25">IFERROR(K76/I76-1,"-")</f>
        <v>-0.29749966573071263</v>
      </c>
      <c r="M76" s="115">
        <v>9998</v>
      </c>
      <c r="N76" s="116">
        <f t="shared" si="23"/>
        <v>0.90293110011419864</v>
      </c>
      <c r="O76" s="116">
        <f>IFERROR(M76/C76-1,"-")</f>
        <v>-6.429574169396346E-2</v>
      </c>
    </row>
    <row r="77" spans="1:16" x14ac:dyDescent="0.25">
      <c r="A77" s="1">
        <v>3</v>
      </c>
      <c r="B77" s="114" t="s">
        <v>75</v>
      </c>
      <c r="C77" s="115">
        <v>13169</v>
      </c>
      <c r="D77" s="116">
        <v>-0.11942494149114014</v>
      </c>
      <c r="E77" s="115">
        <v>6638</v>
      </c>
      <c r="F77" s="116">
        <f t="shared" si="20"/>
        <v>-0.49593742881008429</v>
      </c>
      <c r="G77" s="115">
        <v>7597</v>
      </c>
      <c r="H77" s="116">
        <f t="shared" si="21"/>
        <v>0.14447122627297371</v>
      </c>
      <c r="I77" s="115">
        <v>8558</v>
      </c>
      <c r="J77" s="116">
        <f t="shared" si="22"/>
        <v>0.1264973015664077</v>
      </c>
      <c r="K77" s="115">
        <v>6259</v>
      </c>
      <c r="L77" s="116">
        <f t="shared" si="25"/>
        <v>-0.26863753213367614</v>
      </c>
      <c r="M77" s="115">
        <v>18306</v>
      </c>
      <c r="N77" s="116">
        <f t="shared" si="23"/>
        <v>1.924748362358204</v>
      </c>
      <c r="O77" s="116">
        <f t="shared" ref="O77:O86" si="26">IFERROR(M77/C77-1,"-")</f>
        <v>0.39008277014200021</v>
      </c>
    </row>
    <row r="78" spans="1:16" x14ac:dyDescent="0.25">
      <c r="A78" s="1">
        <v>4</v>
      </c>
      <c r="B78" s="114" t="s">
        <v>77</v>
      </c>
      <c r="C78" s="115">
        <v>18307</v>
      </c>
      <c r="D78" s="116">
        <v>0.53183833988787543</v>
      </c>
      <c r="E78" s="115">
        <v>0</v>
      </c>
      <c r="F78" s="116">
        <f t="shared" si="20"/>
        <v>-1</v>
      </c>
      <c r="G78" s="115">
        <v>11618</v>
      </c>
      <c r="H78" s="116" t="str">
        <f t="shared" si="21"/>
        <v>-</v>
      </c>
      <c r="I78" s="115">
        <v>15080</v>
      </c>
      <c r="J78" s="116">
        <f t="shared" si="22"/>
        <v>0.29798588397314507</v>
      </c>
      <c r="K78" s="115">
        <v>14927</v>
      </c>
      <c r="L78" s="116">
        <f t="shared" si="25"/>
        <v>-1.0145888594164432E-2</v>
      </c>
      <c r="M78" s="115">
        <v>19454</v>
      </c>
      <c r="N78" s="116">
        <f t="shared" si="23"/>
        <v>0.30327594292222138</v>
      </c>
      <c r="O78" s="116">
        <f t="shared" si="26"/>
        <v>6.2653629759108487E-2</v>
      </c>
    </row>
    <row r="79" spans="1:16" x14ac:dyDescent="0.25">
      <c r="A79" s="1">
        <v>5</v>
      </c>
      <c r="B79" s="114" t="s">
        <v>79</v>
      </c>
      <c r="C79" s="115">
        <v>19379</v>
      </c>
      <c r="D79" s="116">
        <v>0.46533081285444244</v>
      </c>
      <c r="E79" s="115">
        <v>0</v>
      </c>
      <c r="F79" s="116">
        <f t="shared" si="20"/>
        <v>-1</v>
      </c>
      <c r="G79" s="115">
        <v>10864</v>
      </c>
      <c r="H79" s="116" t="str">
        <f t="shared" si="21"/>
        <v>-</v>
      </c>
      <c r="I79" s="115">
        <v>13633</v>
      </c>
      <c r="J79" s="116">
        <f t="shared" si="22"/>
        <v>0.25487849779086891</v>
      </c>
      <c r="K79" s="115">
        <v>10402</v>
      </c>
      <c r="L79" s="116">
        <f t="shared" si="25"/>
        <v>-0.23699845962003963</v>
      </c>
      <c r="M79" s="115">
        <v>18925</v>
      </c>
      <c r="N79" s="116">
        <f t="shared" si="23"/>
        <v>0.81936166121899645</v>
      </c>
      <c r="O79" s="116">
        <f t="shared" si="26"/>
        <v>-2.3427421435574636E-2</v>
      </c>
    </row>
    <row r="80" spans="1:16" x14ac:dyDescent="0.25">
      <c r="A80" s="1">
        <v>6</v>
      </c>
      <c r="B80" s="114" t="s">
        <v>81</v>
      </c>
      <c r="C80" s="115">
        <v>24114</v>
      </c>
      <c r="D80" s="116">
        <v>0.60460473782273083</v>
      </c>
      <c r="E80" s="115">
        <v>0</v>
      </c>
      <c r="F80" s="116">
        <f t="shared" si="20"/>
        <v>-1</v>
      </c>
      <c r="G80" s="115">
        <v>11642</v>
      </c>
      <c r="H80" s="116" t="str">
        <f t="shared" si="21"/>
        <v>-</v>
      </c>
      <c r="I80" s="115">
        <v>14878</v>
      </c>
      <c r="J80" s="116">
        <f t="shared" si="22"/>
        <v>0.27795911355437219</v>
      </c>
      <c r="K80" s="115">
        <v>18314</v>
      </c>
      <c r="L80" s="116">
        <f t="shared" si="25"/>
        <v>0.23094501949186719</v>
      </c>
      <c r="M80" s="115">
        <v>22158</v>
      </c>
      <c r="N80" s="116">
        <f t="shared" si="23"/>
        <v>0.20989407011029804</v>
      </c>
      <c r="O80" s="116">
        <f t="shared" si="26"/>
        <v>-8.1114705150534983E-2</v>
      </c>
    </row>
    <row r="81" spans="1:16" x14ac:dyDescent="0.25">
      <c r="A81" s="1">
        <v>7</v>
      </c>
      <c r="B81" s="114" t="s">
        <v>83</v>
      </c>
      <c r="C81" s="115">
        <v>26182</v>
      </c>
      <c r="D81" s="116">
        <v>-8.8782932516618507E-2</v>
      </c>
      <c r="E81" s="115">
        <v>0</v>
      </c>
      <c r="F81" s="116">
        <f t="shared" si="20"/>
        <v>-1</v>
      </c>
      <c r="G81" s="115">
        <v>27762</v>
      </c>
      <c r="H81" s="116" t="str">
        <f t="shared" si="21"/>
        <v>-</v>
      </c>
      <c r="I81" s="115">
        <v>26550</v>
      </c>
      <c r="J81" s="116">
        <f t="shared" si="22"/>
        <v>-4.3656797060730446E-2</v>
      </c>
      <c r="K81" s="115">
        <v>29785</v>
      </c>
      <c r="L81" s="116">
        <f t="shared" si="25"/>
        <v>0.12184557438794719</v>
      </c>
      <c r="M81" s="115">
        <v>32875</v>
      </c>
      <c r="N81" s="116">
        <f t="shared" si="23"/>
        <v>0.10374349504784286</v>
      </c>
      <c r="O81" s="116">
        <f t="shared" si="26"/>
        <v>0.25563364143304557</v>
      </c>
    </row>
    <row r="82" spans="1:16" x14ac:dyDescent="0.25">
      <c r="A82" s="1">
        <v>8</v>
      </c>
      <c r="B82" s="114" t="s">
        <v>85</v>
      </c>
      <c r="C82" s="115">
        <v>43404</v>
      </c>
      <c r="D82" s="116">
        <v>0.1379581563630643</v>
      </c>
      <c r="E82" s="115">
        <v>22642</v>
      </c>
      <c r="F82" s="116">
        <f t="shared" si="20"/>
        <v>-0.47834300986084233</v>
      </c>
      <c r="G82" s="115">
        <v>17668</v>
      </c>
      <c r="H82" s="116">
        <f t="shared" si="21"/>
        <v>-0.21968024026146105</v>
      </c>
      <c r="I82" s="115">
        <v>28371</v>
      </c>
      <c r="J82" s="116">
        <f t="shared" si="22"/>
        <v>0.60578446909667205</v>
      </c>
      <c r="K82" s="115">
        <v>49041</v>
      </c>
      <c r="L82" s="116">
        <f t="shared" si="25"/>
        <v>0.72856085439357088</v>
      </c>
      <c r="M82" s="115">
        <v>40638</v>
      </c>
      <c r="N82" s="116">
        <f t="shared" si="23"/>
        <v>-0.17134642442038295</v>
      </c>
      <c r="O82" s="116">
        <f t="shared" si="26"/>
        <v>-6.372684545203211E-2</v>
      </c>
    </row>
    <row r="83" spans="1:16" x14ac:dyDescent="0.25">
      <c r="A83" s="1">
        <v>9</v>
      </c>
      <c r="B83" s="114" t="s">
        <v>87</v>
      </c>
      <c r="C83" s="115">
        <v>8869</v>
      </c>
      <c r="D83" s="116">
        <v>-0.70662564916807247</v>
      </c>
      <c r="E83" s="115">
        <v>13128</v>
      </c>
      <c r="F83" s="116">
        <f t="shared" si="20"/>
        <v>0.48021197429247953</v>
      </c>
      <c r="G83" s="115">
        <v>8166</v>
      </c>
      <c r="H83" s="116">
        <f t="shared" si="21"/>
        <v>-0.37797074954296161</v>
      </c>
      <c r="I83" s="115">
        <v>11181</v>
      </c>
      <c r="J83" s="116">
        <f t="shared" si="22"/>
        <v>0.36921381337252024</v>
      </c>
      <c r="K83" s="115">
        <v>26835</v>
      </c>
      <c r="L83" s="116">
        <f t="shared" si="25"/>
        <v>1.4000536624631073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16787</v>
      </c>
      <c r="D84" s="116">
        <v>0.17828314732926231</v>
      </c>
      <c r="E84" s="115">
        <v>12101</v>
      </c>
      <c r="F84" s="116">
        <f t="shared" si="20"/>
        <v>-0.27914457616012389</v>
      </c>
      <c r="G84" s="115">
        <v>11643</v>
      </c>
      <c r="H84" s="116">
        <f t="shared" si="21"/>
        <v>-3.7848111726303646E-2</v>
      </c>
      <c r="I84" s="115">
        <v>9891</v>
      </c>
      <c r="J84" s="116">
        <f t="shared" si="22"/>
        <v>-0.15047668126771452</v>
      </c>
      <c r="K84" s="115">
        <v>20275</v>
      </c>
      <c r="L84" s="116">
        <f t="shared" si="25"/>
        <v>1.0498432918815084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12060</v>
      </c>
      <c r="D85" s="116">
        <v>0.11090641120117906</v>
      </c>
      <c r="E85" s="115">
        <v>5527</v>
      </c>
      <c r="F85" s="116">
        <f t="shared" si="20"/>
        <v>-0.54170812603648422</v>
      </c>
      <c r="G85" s="115">
        <v>6887</v>
      </c>
      <c r="H85" s="116">
        <f t="shared" si="21"/>
        <v>0.24606477293287488</v>
      </c>
      <c r="I85" s="115">
        <v>6502</v>
      </c>
      <c r="J85" s="116">
        <f t="shared" si="22"/>
        <v>-5.590242485842889E-2</v>
      </c>
      <c r="K85" s="115">
        <v>16018</v>
      </c>
      <c r="L85" s="116">
        <f t="shared" si="25"/>
        <v>1.4635496770224545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12775</v>
      </c>
      <c r="D86" s="116">
        <v>0.12012275317843057</v>
      </c>
      <c r="E86" s="115">
        <v>3690</v>
      </c>
      <c r="F86" s="116">
        <f t="shared" si="20"/>
        <v>-0.71115459882583165</v>
      </c>
      <c r="G86" s="115">
        <v>8475</v>
      </c>
      <c r="H86" s="116">
        <f t="shared" si="21"/>
        <v>1.2967479674796749</v>
      </c>
      <c r="I86" s="115">
        <v>6329</v>
      </c>
      <c r="J86" s="116">
        <f t="shared" si="22"/>
        <v>-0.25321533923303829</v>
      </c>
      <c r="K86" s="115">
        <v>14489</v>
      </c>
      <c r="L86" s="116">
        <f t="shared" si="25"/>
        <v>1.2893032074577344</v>
      </c>
      <c r="M86" s="115"/>
      <c r="N86" s="116"/>
      <c r="O86" s="116"/>
    </row>
    <row r="87" spans="1:16" ht="15.75" x14ac:dyDescent="0.25">
      <c r="B87" s="117" t="s">
        <v>30</v>
      </c>
      <c r="C87" s="118">
        <v>210543</v>
      </c>
      <c r="D87" s="119">
        <v>2.5873032114718475E-2</v>
      </c>
      <c r="E87" s="118">
        <v>92534</v>
      </c>
      <c r="F87" s="119">
        <f t="shared" si="20"/>
        <v>-0.56049833050730724</v>
      </c>
      <c r="G87" s="118">
        <v>131066</v>
      </c>
      <c r="H87" s="119">
        <f t="shared" si="21"/>
        <v>0.4164091036808093</v>
      </c>
      <c r="I87" s="118">
        <v>155108</v>
      </c>
      <c r="J87" s="119">
        <f t="shared" si="22"/>
        <v>0.18343430027619667</v>
      </c>
      <c r="K87" s="118">
        <v>218201</v>
      </c>
      <c r="L87" s="119">
        <f t="shared" si="25"/>
        <v>0.4067681873275395</v>
      </c>
      <c r="M87" s="118">
        <v>176080</v>
      </c>
      <c r="N87" s="119">
        <v>0.2524896147499005</v>
      </c>
      <c r="O87" s="119">
        <v>0.1001424537025466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846458</v>
      </c>
      <c r="D97" s="116">
        <v>2.7768761091511163E-3</v>
      </c>
      <c r="E97" s="115">
        <v>856263</v>
      </c>
      <c r="F97" s="116">
        <f t="shared" ref="F97:F109" si="27">IFERROR(E97/C97-1,"-")</f>
        <v>1.1583563508171801E-2</v>
      </c>
      <c r="G97" s="115">
        <v>46100</v>
      </c>
      <c r="H97" s="116">
        <f t="shared" ref="H97:H109" si="28">IFERROR(G97/E97-1,"-")</f>
        <v>-0.94616140134514748</v>
      </c>
      <c r="I97" s="115">
        <v>553411</v>
      </c>
      <c r="J97" s="116">
        <f t="shared" ref="J97:J109" si="29">IFERROR(I97/G97-1,"-")</f>
        <v>11.004577006507592</v>
      </c>
      <c r="K97" s="115">
        <v>778985</v>
      </c>
      <c r="L97" s="116">
        <f t="shared" ref="L97:L109" si="30">IFERROR(K97/I97-1,"-")</f>
        <v>0.40760664316394135</v>
      </c>
      <c r="M97" s="115">
        <v>804587</v>
      </c>
      <c r="N97" s="116">
        <f t="shared" ref="N97:N105" si="31">IFERROR(M97/K97-1,"-")</f>
        <v>3.2865844656829069E-2</v>
      </c>
      <c r="O97" s="116">
        <f t="shared" ref="O97" si="32">M97/C97-1</f>
        <v>-4.9466128266257736E-2</v>
      </c>
    </row>
    <row r="98" spans="2:15" x14ac:dyDescent="0.25">
      <c r="B98" s="114" t="s">
        <v>73</v>
      </c>
      <c r="C98" s="115">
        <v>768781</v>
      </c>
      <c r="D98" s="116">
        <v>-4.2341817239816004E-3</v>
      </c>
      <c r="E98" s="115">
        <v>800741</v>
      </c>
      <c r="F98" s="116">
        <f t="shared" si="27"/>
        <v>4.1572307328094693E-2</v>
      </c>
      <c r="G98" s="115">
        <v>45834</v>
      </c>
      <c r="H98" s="116">
        <f t="shared" si="28"/>
        <v>-0.9427605180701375</v>
      </c>
      <c r="I98" s="115">
        <v>585204</v>
      </c>
      <c r="J98" s="116">
        <f t="shared" si="29"/>
        <v>11.767901557795524</v>
      </c>
      <c r="K98" s="115">
        <v>752563</v>
      </c>
      <c r="L98" s="116">
        <f t="shared" si="30"/>
        <v>0.28598403291843533</v>
      </c>
      <c r="M98" s="115">
        <v>798120</v>
      </c>
      <c r="N98" s="116">
        <f t="shared" si="31"/>
        <v>6.053579567424916E-2</v>
      </c>
      <c r="O98" s="116">
        <f>IFERROR(M98/C98-1,"-")</f>
        <v>3.8163013914235711E-2</v>
      </c>
    </row>
    <row r="99" spans="2:15" x14ac:dyDescent="0.25">
      <c r="B99" s="114" t="s">
        <v>75</v>
      </c>
      <c r="C99" s="115">
        <v>828853</v>
      </c>
      <c r="D99" s="116">
        <v>3.3507447780798394E-3</v>
      </c>
      <c r="E99" s="115">
        <v>367740</v>
      </c>
      <c r="F99" s="116">
        <f t="shared" si="27"/>
        <v>-0.55632663451782161</v>
      </c>
      <c r="G99" s="115">
        <v>61552</v>
      </c>
      <c r="H99" s="116">
        <f t="shared" si="28"/>
        <v>-0.83262087344319358</v>
      </c>
      <c r="I99" s="115">
        <v>721001</v>
      </c>
      <c r="J99" s="116">
        <f t="shared" si="29"/>
        <v>10.713689238367559</v>
      </c>
      <c r="K99" s="115">
        <v>794080</v>
      </c>
      <c r="L99" s="116">
        <f t="shared" si="30"/>
        <v>0.10135769575909048</v>
      </c>
      <c r="M99" s="115">
        <v>827758</v>
      </c>
      <c r="N99" s="116">
        <f t="shared" si="31"/>
        <v>4.2411343945194524E-2</v>
      </c>
      <c r="O99" s="116">
        <f t="shared" ref="O99:O108" si="33">IFERROR(M99/C99-1,"-")</f>
        <v>-1.3211027769700623E-3</v>
      </c>
    </row>
    <row r="100" spans="2:15" x14ac:dyDescent="0.25">
      <c r="B100" s="114" t="s">
        <v>77</v>
      </c>
      <c r="C100" s="115">
        <v>709533</v>
      </c>
      <c r="D100" s="116">
        <v>-1.6368148168686036E-2</v>
      </c>
      <c r="E100" s="115">
        <v>0</v>
      </c>
      <c r="F100" s="116">
        <f t="shared" si="27"/>
        <v>-1</v>
      </c>
      <c r="G100" s="115">
        <v>55835</v>
      </c>
      <c r="H100" s="116" t="str">
        <f t="shared" si="28"/>
        <v>-</v>
      </c>
      <c r="I100" s="115">
        <v>676545</v>
      </c>
      <c r="J100" s="116">
        <f t="shared" si="29"/>
        <v>11.116862183218412</v>
      </c>
      <c r="K100" s="115">
        <v>699869</v>
      </c>
      <c r="L100" s="116">
        <f t="shared" si="30"/>
        <v>3.4475164253671142E-2</v>
      </c>
      <c r="M100" s="115">
        <v>751517</v>
      </c>
      <c r="N100" s="116">
        <f t="shared" si="31"/>
        <v>7.3796667662091142E-2</v>
      </c>
      <c r="O100" s="116">
        <f t="shared" si="33"/>
        <v>5.9171314089689897E-2</v>
      </c>
    </row>
    <row r="101" spans="2:15" x14ac:dyDescent="0.25">
      <c r="B101" s="114" t="s">
        <v>79</v>
      </c>
      <c r="C101" s="115">
        <v>701990</v>
      </c>
      <c r="D101" s="116">
        <v>-4.3937777979485837E-3</v>
      </c>
      <c r="E101" s="115">
        <v>0</v>
      </c>
      <c r="F101" s="116">
        <f t="shared" si="27"/>
        <v>-1</v>
      </c>
      <c r="G101" s="115">
        <v>55151</v>
      </c>
      <c r="H101" s="116" t="str">
        <f t="shared" si="28"/>
        <v>-</v>
      </c>
      <c r="I101" s="115">
        <v>617668</v>
      </c>
      <c r="J101" s="116">
        <f t="shared" si="29"/>
        <v>10.199579336730068</v>
      </c>
      <c r="K101" s="115">
        <v>641625</v>
      </c>
      <c r="L101" s="116">
        <f t="shared" si="30"/>
        <v>3.8786208772350284E-2</v>
      </c>
      <c r="M101" s="115">
        <v>705456</v>
      </c>
      <c r="N101" s="116">
        <f t="shared" si="31"/>
        <v>9.9483343074225683E-2</v>
      </c>
      <c r="O101" s="116">
        <f t="shared" si="33"/>
        <v>4.9373922705451267E-3</v>
      </c>
    </row>
    <row r="102" spans="2:15" x14ac:dyDescent="0.25">
      <c r="B102" s="114" t="s">
        <v>81</v>
      </c>
      <c r="C102" s="115">
        <v>771701</v>
      </c>
      <c r="D102" s="116">
        <v>-7.7042999057352901E-4</v>
      </c>
      <c r="E102" s="115">
        <v>0</v>
      </c>
      <c r="F102" s="116">
        <f t="shared" si="27"/>
        <v>-1</v>
      </c>
      <c r="G102" s="115">
        <v>90172</v>
      </c>
      <c r="H102" s="116" t="str">
        <f t="shared" si="28"/>
        <v>-</v>
      </c>
      <c r="I102" s="115">
        <v>628460</v>
      </c>
      <c r="J102" s="116">
        <f t="shared" si="29"/>
        <v>5.9695692676218783</v>
      </c>
      <c r="K102" s="115">
        <v>713434</v>
      </c>
      <c r="L102" s="116">
        <f t="shared" si="30"/>
        <v>0.1352098781147566</v>
      </c>
      <c r="M102" s="115">
        <v>740595</v>
      </c>
      <c r="N102" s="116">
        <f t="shared" si="31"/>
        <v>3.8070795616693243E-2</v>
      </c>
      <c r="O102" s="116">
        <f t="shared" si="33"/>
        <v>-4.0308357770690972E-2</v>
      </c>
    </row>
    <row r="103" spans="2:15" x14ac:dyDescent="0.25">
      <c r="B103" s="114" t="s">
        <v>83</v>
      </c>
      <c r="C103" s="115">
        <v>850675</v>
      </c>
      <c r="D103" s="116">
        <v>3.4836589062792633E-2</v>
      </c>
      <c r="E103" s="115">
        <v>0</v>
      </c>
      <c r="F103" s="116">
        <f t="shared" si="27"/>
        <v>-1</v>
      </c>
      <c r="G103" s="115">
        <v>191769</v>
      </c>
      <c r="H103" s="116" t="str">
        <f t="shared" si="28"/>
        <v>-</v>
      </c>
      <c r="I103" s="115">
        <v>785928</v>
      </c>
      <c r="J103" s="116">
        <f t="shared" si="29"/>
        <v>3.0983057741345057</v>
      </c>
      <c r="K103" s="115">
        <v>805133</v>
      </c>
      <c r="L103" s="116">
        <f t="shared" si="30"/>
        <v>2.4436080658787995E-2</v>
      </c>
      <c r="M103" s="115">
        <v>823259</v>
      </c>
      <c r="N103" s="116">
        <f t="shared" si="31"/>
        <v>2.2513050638838461E-2</v>
      </c>
      <c r="O103" s="116">
        <f t="shared" si="33"/>
        <v>-3.2228524407088455E-2</v>
      </c>
    </row>
    <row r="104" spans="2:15" x14ac:dyDescent="0.25">
      <c r="B104" s="114" t="s">
        <v>85</v>
      </c>
      <c r="C104" s="115">
        <v>858378</v>
      </c>
      <c r="D104" s="116">
        <v>8.2899307073724948E-4</v>
      </c>
      <c r="E104" s="115">
        <v>130458</v>
      </c>
      <c r="F104" s="116">
        <f t="shared" si="27"/>
        <v>-0.84801800605327726</v>
      </c>
      <c r="G104" s="115">
        <v>318588</v>
      </c>
      <c r="H104" s="116">
        <f t="shared" si="28"/>
        <v>1.4420733109506507</v>
      </c>
      <c r="I104" s="115">
        <v>808317</v>
      </c>
      <c r="J104" s="116">
        <f t="shared" si="29"/>
        <v>1.537185958039851</v>
      </c>
      <c r="K104" s="115">
        <v>814997</v>
      </c>
      <c r="L104" s="116">
        <f t="shared" si="30"/>
        <v>8.264084511398373E-3</v>
      </c>
      <c r="M104" s="115">
        <v>845497</v>
      </c>
      <c r="N104" s="116">
        <f t="shared" si="31"/>
        <v>3.7423450638468525E-2</v>
      </c>
      <c r="O104" s="116">
        <f t="shared" si="33"/>
        <v>-1.5006209385608704E-2</v>
      </c>
    </row>
    <row r="105" spans="2:15" x14ac:dyDescent="0.25">
      <c r="B105" s="114" t="s">
        <v>87</v>
      </c>
      <c r="C105" s="115">
        <v>752359</v>
      </c>
      <c r="D105" s="116">
        <v>-1.0979202351484307E-2</v>
      </c>
      <c r="E105" s="115">
        <v>75032</v>
      </c>
      <c r="F105" s="116">
        <f t="shared" si="27"/>
        <v>-0.90027101423655465</v>
      </c>
      <c r="G105" s="115">
        <v>380362</v>
      </c>
      <c r="H105" s="116">
        <f t="shared" si="28"/>
        <v>4.0693304190212176</v>
      </c>
      <c r="I105" s="115">
        <v>703133</v>
      </c>
      <c r="J105" s="116">
        <f t="shared" si="29"/>
        <v>0.8485889757651921</v>
      </c>
      <c r="K105" s="115">
        <v>745193</v>
      </c>
      <c r="L105" s="116">
        <f t="shared" si="30"/>
        <v>5.9817986070914042E-2</v>
      </c>
      <c r="M105" s="115"/>
      <c r="N105" s="116"/>
      <c r="O105" s="116"/>
    </row>
    <row r="106" spans="2:15" x14ac:dyDescent="0.25">
      <c r="B106" s="114" t="s">
        <v>89</v>
      </c>
      <c r="C106" s="115">
        <v>777569</v>
      </c>
      <c r="D106" s="116">
        <v>-8.0597540831444436E-2</v>
      </c>
      <c r="E106" s="115">
        <v>72966</v>
      </c>
      <c r="F106" s="116">
        <f t="shared" si="27"/>
        <v>-0.90616138246252098</v>
      </c>
      <c r="G106" s="115">
        <v>591011</v>
      </c>
      <c r="H106" s="116">
        <f t="shared" si="28"/>
        <v>7.0998136118192043</v>
      </c>
      <c r="I106" s="115">
        <v>763388</v>
      </c>
      <c r="J106" s="116">
        <f t="shared" si="29"/>
        <v>0.2916646221474728</v>
      </c>
      <c r="K106" s="115">
        <v>818995</v>
      </c>
      <c r="L106" s="116">
        <f t="shared" si="30"/>
        <v>7.2842381593632544E-2</v>
      </c>
      <c r="M106" s="115"/>
      <c r="N106" s="116"/>
      <c r="O106" s="116"/>
    </row>
    <row r="107" spans="2:15" x14ac:dyDescent="0.25">
      <c r="B107" s="114" t="s">
        <v>91</v>
      </c>
      <c r="C107" s="115">
        <v>789381</v>
      </c>
      <c r="D107" s="116">
        <v>4.4484880103323743E-3</v>
      </c>
      <c r="E107" s="115">
        <v>100018</v>
      </c>
      <c r="F107" s="116">
        <f t="shared" si="27"/>
        <v>-0.87329565824361111</v>
      </c>
      <c r="G107" s="115">
        <v>633044</v>
      </c>
      <c r="H107" s="116">
        <f t="shared" si="28"/>
        <v>5.3293007258693432</v>
      </c>
      <c r="I107" s="115">
        <v>755348</v>
      </c>
      <c r="J107" s="116">
        <f t="shared" si="29"/>
        <v>0.19319984076936203</v>
      </c>
      <c r="K107" s="115">
        <v>811442</v>
      </c>
      <c r="L107" s="116">
        <f t="shared" si="30"/>
        <v>7.4262459157897975E-2</v>
      </c>
      <c r="M107" s="115"/>
      <c r="N107" s="116"/>
      <c r="O107" s="116"/>
    </row>
    <row r="108" spans="2:15" x14ac:dyDescent="0.25">
      <c r="B108" s="114" t="s">
        <v>93</v>
      </c>
      <c r="C108" s="115">
        <v>823369</v>
      </c>
      <c r="D108" s="116">
        <v>3.8350028185568208E-2</v>
      </c>
      <c r="E108" s="115">
        <v>109776</v>
      </c>
      <c r="F108" s="116">
        <f t="shared" si="27"/>
        <v>-0.86667460154560105</v>
      </c>
      <c r="G108" s="115">
        <v>546870</v>
      </c>
      <c r="H108" s="116">
        <f t="shared" si="28"/>
        <v>3.9816899868823787</v>
      </c>
      <c r="I108" s="115">
        <v>753622</v>
      </c>
      <c r="J108" s="116">
        <f t="shared" si="29"/>
        <v>0.37806425658748877</v>
      </c>
      <c r="K108" s="115">
        <v>786129</v>
      </c>
      <c r="L108" s="116">
        <f t="shared" si="30"/>
        <v>4.3134356481100644E-2</v>
      </c>
      <c r="M108" s="115"/>
      <c r="N108" s="116"/>
      <c r="O108" s="116"/>
    </row>
    <row r="109" spans="2:15" ht="15.75" x14ac:dyDescent="0.25">
      <c r="B109" s="117" t="s">
        <v>30</v>
      </c>
      <c r="C109" s="118">
        <v>9479047</v>
      </c>
      <c r="D109" s="119">
        <v>-2.8318005766062582E-3</v>
      </c>
      <c r="E109" s="118">
        <v>2617010</v>
      </c>
      <c r="F109" s="119">
        <f t="shared" si="27"/>
        <v>-0.72391633884714368</v>
      </c>
      <c r="G109" s="118">
        <v>3016288</v>
      </c>
      <c r="H109" s="119">
        <f t="shared" si="28"/>
        <v>0.15257029969316127</v>
      </c>
      <c r="I109" s="118">
        <v>8352025</v>
      </c>
      <c r="J109" s="119">
        <f t="shared" si="29"/>
        <v>1.7689746469833119</v>
      </c>
      <c r="K109" s="118">
        <v>9162445</v>
      </c>
      <c r="L109" s="119">
        <f t="shared" si="30"/>
        <v>9.7032755529347758E-2</v>
      </c>
      <c r="M109" s="118">
        <v>6296789</v>
      </c>
      <c r="N109" s="119">
        <v>4.9344858237874822E-2</v>
      </c>
      <c r="O109" s="119">
        <v>-6.2464796478867157E-3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371879</v>
      </c>
      <c r="D119" s="116">
        <v>9.4176908297559869E-2</v>
      </c>
      <c r="E119" s="115">
        <v>371020</v>
      </c>
      <c r="F119" s="116">
        <f t="shared" ref="F119:F131" si="34">IFERROR(E119/C119-1,"-")</f>
        <v>-2.3098911204988415E-3</v>
      </c>
      <c r="G119" s="115">
        <v>5882</v>
      </c>
      <c r="H119" s="116">
        <f t="shared" ref="H119:H131" si="35">IFERROR(G119/E119-1,"-")</f>
        <v>-0.98414640720176805</v>
      </c>
      <c r="I119" s="115">
        <v>194152</v>
      </c>
      <c r="J119" s="116">
        <f t="shared" ref="J119:J131" si="36">IFERROR(I119/G119-1,"-")</f>
        <v>32.00782046922815</v>
      </c>
      <c r="K119" s="115">
        <v>305389</v>
      </c>
      <c r="L119" s="116">
        <f t="shared" ref="L119:L131" si="37">IFERROR(K119/I119-1,"-")</f>
        <v>0.57293769829824059</v>
      </c>
      <c r="M119" s="115">
        <v>337479</v>
      </c>
      <c r="N119" s="116">
        <f t="shared" ref="N119:N127" si="38">IFERROR(M119/K119-1,"-")</f>
        <v>0.10507909584169695</v>
      </c>
      <c r="O119" s="116">
        <f t="shared" ref="O119" si="39">M119/C119-1</f>
        <v>-9.2503206688197004E-2</v>
      </c>
    </row>
    <row r="120" spans="1:16" x14ac:dyDescent="0.25">
      <c r="B120" s="114" t="s">
        <v>73</v>
      </c>
      <c r="C120" s="115">
        <v>323982</v>
      </c>
      <c r="D120" s="116">
        <v>4.8387044581576388E-2</v>
      </c>
      <c r="E120" s="115">
        <v>348572</v>
      </c>
      <c r="F120" s="116">
        <f t="shared" si="34"/>
        <v>7.5899278354970345E-2</v>
      </c>
      <c r="G120" s="115">
        <v>2515</v>
      </c>
      <c r="H120" s="116">
        <f t="shared" si="35"/>
        <v>-0.99278484789369192</v>
      </c>
      <c r="I120" s="115">
        <v>236389</v>
      </c>
      <c r="J120" s="116">
        <f t="shared" si="36"/>
        <v>92.991650099403572</v>
      </c>
      <c r="K120" s="115">
        <v>294598</v>
      </c>
      <c r="L120" s="116">
        <f t="shared" si="37"/>
        <v>0.24624242244774508</v>
      </c>
      <c r="M120" s="115">
        <v>317505</v>
      </c>
      <c r="N120" s="116">
        <f t="shared" si="38"/>
        <v>7.7756807581857323E-2</v>
      </c>
      <c r="O120" s="116">
        <f>IFERROR(M120/C120-1,"-")</f>
        <v>-1.9991851399151828E-2</v>
      </c>
    </row>
    <row r="121" spans="1:16" x14ac:dyDescent="0.25">
      <c r="B121" s="114" t="s">
        <v>75</v>
      </c>
      <c r="C121" s="115">
        <v>366991</v>
      </c>
      <c r="D121" s="116">
        <v>3.8055422770459701E-2</v>
      </c>
      <c r="E121" s="115">
        <v>182964</v>
      </c>
      <c r="F121" s="116">
        <f t="shared" si="34"/>
        <v>-0.50144826439885448</v>
      </c>
      <c r="G121" s="115">
        <v>2747</v>
      </c>
      <c r="H121" s="116">
        <f t="shared" si="35"/>
        <v>-0.98498611748759324</v>
      </c>
      <c r="I121" s="115">
        <v>322218</v>
      </c>
      <c r="J121" s="116">
        <f t="shared" si="36"/>
        <v>116.29814342919549</v>
      </c>
      <c r="K121" s="115">
        <v>365880</v>
      </c>
      <c r="L121" s="116">
        <f t="shared" si="37"/>
        <v>0.13550453419734465</v>
      </c>
      <c r="M121" s="115">
        <v>366554</v>
      </c>
      <c r="N121" s="116">
        <f t="shared" si="38"/>
        <v>1.8421340330163627E-3</v>
      </c>
      <c r="O121" s="116">
        <f t="shared" ref="O121:O130" si="40">IFERROR(M121/C121-1,"-")</f>
        <v>-1.1907648961418937E-3</v>
      </c>
    </row>
    <row r="122" spans="1:16" x14ac:dyDescent="0.25">
      <c r="B122" s="114" t="s">
        <v>77</v>
      </c>
      <c r="C122" s="115">
        <v>363477</v>
      </c>
      <c r="D122" s="116">
        <v>4.1896342669429876E-2</v>
      </c>
      <c r="E122" s="115">
        <v>0</v>
      </c>
      <c r="F122" s="116">
        <f t="shared" si="34"/>
        <v>-1</v>
      </c>
      <c r="G122" s="115">
        <v>1587</v>
      </c>
      <c r="H122" s="116" t="str">
        <f t="shared" si="35"/>
        <v>-</v>
      </c>
      <c r="I122" s="115">
        <v>336250</v>
      </c>
      <c r="J122" s="116">
        <f t="shared" si="36"/>
        <v>210.87775677378701</v>
      </c>
      <c r="K122" s="115">
        <v>328415</v>
      </c>
      <c r="L122" s="116">
        <f t="shared" si="37"/>
        <v>-2.3301115241635695E-2</v>
      </c>
      <c r="M122" s="115">
        <v>387552</v>
      </c>
      <c r="N122" s="116">
        <f t="shared" si="38"/>
        <v>0.18006790189242272</v>
      </c>
      <c r="O122" s="116">
        <f t="shared" si="40"/>
        <v>6.6235277610412702E-2</v>
      </c>
    </row>
    <row r="123" spans="1:16" x14ac:dyDescent="0.25">
      <c r="B123" s="114" t="s">
        <v>79</v>
      </c>
      <c r="C123" s="115">
        <v>460629</v>
      </c>
      <c r="D123" s="116">
        <v>0.12726583052921381</v>
      </c>
      <c r="E123" s="115">
        <v>0</v>
      </c>
      <c r="F123" s="116">
        <f t="shared" si="34"/>
        <v>-1</v>
      </c>
      <c r="G123" s="115">
        <v>1610</v>
      </c>
      <c r="H123" s="116" t="str">
        <f t="shared" si="35"/>
        <v>-</v>
      </c>
      <c r="I123" s="115">
        <v>366440</v>
      </c>
      <c r="J123" s="116">
        <f t="shared" si="36"/>
        <v>226.6024844720497</v>
      </c>
      <c r="K123" s="115">
        <v>380507</v>
      </c>
      <c r="L123" s="116">
        <f t="shared" si="37"/>
        <v>3.838827638904041E-2</v>
      </c>
      <c r="M123" s="115">
        <v>422996</v>
      </c>
      <c r="N123" s="116">
        <f t="shared" si="38"/>
        <v>0.11166417437786946</v>
      </c>
      <c r="O123" s="116">
        <f t="shared" si="40"/>
        <v>-8.1699154851301192E-2</v>
      </c>
    </row>
    <row r="124" spans="1:16" x14ac:dyDescent="0.25">
      <c r="B124" s="114" t="s">
        <v>81</v>
      </c>
      <c r="C124" s="115">
        <v>500493</v>
      </c>
      <c r="D124" s="116">
        <v>6.2696803371800502E-2</v>
      </c>
      <c r="E124" s="115">
        <v>0</v>
      </c>
      <c r="F124" s="116">
        <f t="shared" si="34"/>
        <v>-1</v>
      </c>
      <c r="G124" s="115">
        <v>8660</v>
      </c>
      <c r="H124" s="116" t="str">
        <f t="shared" si="35"/>
        <v>-</v>
      </c>
      <c r="I124" s="115">
        <v>382090</v>
      </c>
      <c r="J124" s="116">
        <f t="shared" si="36"/>
        <v>43.121247113163975</v>
      </c>
      <c r="K124" s="115">
        <v>428359</v>
      </c>
      <c r="L124" s="116">
        <f t="shared" si="37"/>
        <v>0.12109450652987519</v>
      </c>
      <c r="M124" s="115">
        <v>458450</v>
      </c>
      <c r="N124" s="116">
        <f t="shared" si="38"/>
        <v>7.024715250525837E-2</v>
      </c>
      <c r="O124" s="116">
        <f t="shared" si="40"/>
        <v>-8.4003172871548681E-2</v>
      </c>
    </row>
    <row r="125" spans="1:16" x14ac:dyDescent="0.25">
      <c r="B125" s="114" t="s">
        <v>83</v>
      </c>
      <c r="C125" s="115">
        <v>533742</v>
      </c>
      <c r="D125" s="116">
        <v>0.13740724797661019</v>
      </c>
      <c r="E125" s="115">
        <v>0</v>
      </c>
      <c r="F125" s="116">
        <f t="shared" si="34"/>
        <v>-1</v>
      </c>
      <c r="G125" s="115">
        <v>31484</v>
      </c>
      <c r="H125" s="116" t="str">
        <f t="shared" si="35"/>
        <v>-</v>
      </c>
      <c r="I125" s="115">
        <v>453306</v>
      </c>
      <c r="J125" s="116">
        <f t="shared" si="36"/>
        <v>13.397979926311777</v>
      </c>
      <c r="K125" s="115">
        <v>480731</v>
      </c>
      <c r="L125" s="116">
        <f t="shared" si="37"/>
        <v>6.0499971321800183E-2</v>
      </c>
      <c r="M125" s="115">
        <v>490081</v>
      </c>
      <c r="N125" s="116">
        <f t="shared" si="38"/>
        <v>1.9449546627947845E-2</v>
      </c>
      <c r="O125" s="116">
        <f t="shared" si="40"/>
        <v>-8.1801694451626439E-2</v>
      </c>
    </row>
    <row r="126" spans="1:16" x14ac:dyDescent="0.25">
      <c r="B126" s="114" t="s">
        <v>85</v>
      </c>
      <c r="C126" s="115">
        <v>530867</v>
      </c>
      <c r="D126" s="116">
        <v>8.5169316560439245E-2</v>
      </c>
      <c r="E126" s="115">
        <v>39763</v>
      </c>
      <c r="F126" s="116">
        <f t="shared" si="34"/>
        <v>-0.92509800006404619</v>
      </c>
      <c r="G126" s="115">
        <v>112679</v>
      </c>
      <c r="H126" s="116">
        <f t="shared" si="35"/>
        <v>1.833765057968463</v>
      </c>
      <c r="I126" s="115">
        <v>453711</v>
      </c>
      <c r="J126" s="116">
        <f t="shared" si="36"/>
        <v>3.0265799305993131</v>
      </c>
      <c r="K126" s="115">
        <v>456116</v>
      </c>
      <c r="L126" s="116">
        <f t="shared" si="37"/>
        <v>5.3007310821204801E-3</v>
      </c>
      <c r="M126" s="115">
        <v>482673</v>
      </c>
      <c r="N126" s="116">
        <f t="shared" si="38"/>
        <v>5.8224223662401764E-2</v>
      </c>
      <c r="O126" s="116">
        <f t="shared" si="40"/>
        <v>-9.0783567258842623E-2</v>
      </c>
    </row>
    <row r="127" spans="1:16" x14ac:dyDescent="0.25">
      <c r="B127" s="114" t="s">
        <v>87</v>
      </c>
      <c r="C127" s="115">
        <v>483251</v>
      </c>
      <c r="D127" s="116">
        <v>6.9660011510026987E-2</v>
      </c>
      <c r="E127" s="115">
        <v>30652</v>
      </c>
      <c r="F127" s="116">
        <f t="shared" si="34"/>
        <v>-0.93657126420845482</v>
      </c>
      <c r="G127" s="115">
        <v>175746</v>
      </c>
      <c r="H127" s="116">
        <f t="shared" si="35"/>
        <v>4.7335899778154769</v>
      </c>
      <c r="I127" s="115">
        <v>420455</v>
      </c>
      <c r="J127" s="116">
        <f t="shared" si="36"/>
        <v>1.3924015340320688</v>
      </c>
      <c r="K127" s="115">
        <v>441166</v>
      </c>
      <c r="L127" s="116">
        <f t="shared" si="37"/>
        <v>4.9258541342117379E-2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432642</v>
      </c>
      <c r="D128" s="116">
        <v>-2.3705452141163041E-2</v>
      </c>
      <c r="E128" s="115">
        <v>32753</v>
      </c>
      <c r="F128" s="116">
        <f t="shared" si="34"/>
        <v>-0.92429537585347699</v>
      </c>
      <c r="G128" s="115">
        <v>282050</v>
      </c>
      <c r="H128" s="116">
        <f t="shared" si="35"/>
        <v>7.6114249076420482</v>
      </c>
      <c r="I128" s="115">
        <v>411383</v>
      </c>
      <c r="J128" s="116">
        <f t="shared" si="36"/>
        <v>0.45854635702889568</v>
      </c>
      <c r="K128" s="115">
        <v>438839</v>
      </c>
      <c r="L128" s="116">
        <f t="shared" si="37"/>
        <v>6.6740725795669809E-2</v>
      </c>
      <c r="M128" s="115"/>
      <c r="N128" s="116"/>
      <c r="O128" s="116"/>
    </row>
    <row r="129" spans="2:16" x14ac:dyDescent="0.25">
      <c r="B129" s="114" t="s">
        <v>91</v>
      </c>
      <c r="C129" s="115">
        <v>351675</v>
      </c>
      <c r="D129" s="116">
        <v>2.8079048148039965E-2</v>
      </c>
      <c r="E129" s="115">
        <v>58172</v>
      </c>
      <c r="F129" s="116">
        <f t="shared" si="34"/>
        <v>-0.8345859102864861</v>
      </c>
      <c r="G129" s="115">
        <v>253462</v>
      </c>
      <c r="H129" s="116">
        <f t="shared" si="35"/>
        <v>3.3571133878842057</v>
      </c>
      <c r="I129" s="115">
        <v>344832</v>
      </c>
      <c r="J129" s="116">
        <f t="shared" si="36"/>
        <v>0.3604879626926325</v>
      </c>
      <c r="K129" s="115">
        <v>355194</v>
      </c>
      <c r="L129" s="116">
        <f t="shared" si="37"/>
        <v>3.004941536748329E-2</v>
      </c>
      <c r="M129" s="115"/>
      <c r="N129" s="116"/>
      <c r="O129" s="116"/>
    </row>
    <row r="130" spans="2:16" x14ac:dyDescent="0.25">
      <c r="B130" s="114" t="s">
        <v>93</v>
      </c>
      <c r="C130" s="115">
        <v>375307</v>
      </c>
      <c r="D130" s="116">
        <v>0.10812342959723864</v>
      </c>
      <c r="E130" s="115">
        <v>59517</v>
      </c>
      <c r="F130" s="116">
        <f t="shared" si="34"/>
        <v>-0.84141782593983061</v>
      </c>
      <c r="G130" s="115">
        <v>187921</v>
      </c>
      <c r="H130" s="116">
        <f t="shared" si="35"/>
        <v>2.1574340104507956</v>
      </c>
      <c r="I130" s="115">
        <v>335204</v>
      </c>
      <c r="J130" s="116">
        <f t="shared" si="36"/>
        <v>0.78374955433400206</v>
      </c>
      <c r="K130" s="115">
        <v>352959</v>
      </c>
      <c r="L130" s="116">
        <f t="shared" si="37"/>
        <v>5.296774501497592E-2</v>
      </c>
      <c r="M130" s="115"/>
      <c r="N130" s="116"/>
      <c r="O130" s="116"/>
    </row>
    <row r="131" spans="2:16" ht="15.75" x14ac:dyDescent="0.25">
      <c r="B131" s="117" t="s">
        <v>30</v>
      </c>
      <c r="C131" s="118">
        <v>5094935</v>
      </c>
      <c r="D131" s="119">
        <v>6.9233264974283504E-2</v>
      </c>
      <c r="E131" s="118">
        <v>1173619</v>
      </c>
      <c r="F131" s="119">
        <f t="shared" si="34"/>
        <v>-0.76964985814343068</v>
      </c>
      <c r="G131" s="118">
        <v>1066343</v>
      </c>
      <c r="H131" s="119">
        <f t="shared" si="35"/>
        <v>-9.1406154808332141E-2</v>
      </c>
      <c r="I131" s="118">
        <v>4256430</v>
      </c>
      <c r="J131" s="119">
        <f t="shared" si="36"/>
        <v>2.9916143304734031</v>
      </c>
      <c r="K131" s="118">
        <v>4628153</v>
      </c>
      <c r="L131" s="119">
        <f t="shared" si="37"/>
        <v>8.7332106953479816E-2</v>
      </c>
      <c r="M131" s="118">
        <v>3263290</v>
      </c>
      <c r="N131" s="119">
        <v>7.3452423441485948E-2</v>
      </c>
      <c r="O131" s="119">
        <v>-5.4683290556942765E-2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49589</v>
      </c>
      <c r="D141" s="116">
        <v>-0.14544451911975043</v>
      </c>
      <c r="E141" s="115">
        <v>44550</v>
      </c>
      <c r="F141" s="116">
        <f t="shared" ref="F141:F153" si="41">IFERROR(E141/C141-1,"-")</f>
        <v>-0.10161527758172173</v>
      </c>
      <c r="G141" s="115">
        <v>3988</v>
      </c>
      <c r="H141" s="116">
        <f t="shared" ref="H141:H153" si="42">IFERROR(G141/E141-1,"-")</f>
        <v>-0.91048260381593715</v>
      </c>
      <c r="I141" s="115">
        <v>24948</v>
      </c>
      <c r="J141" s="116">
        <f t="shared" ref="J141:J153" si="43">IFERROR(I141/G141-1,"-")</f>
        <v>5.2557673019057169</v>
      </c>
      <c r="K141" s="115">
        <v>34751</v>
      </c>
      <c r="L141" s="116">
        <f t="shared" ref="L141:L153" si="44">IFERROR(K141/I141-1,"-")</f>
        <v>0.39293730960397633</v>
      </c>
      <c r="M141" s="115">
        <v>33149</v>
      </c>
      <c r="N141" s="116">
        <f t="shared" ref="N141:N149" si="45">IFERROR(M141/K141-1,"-")</f>
        <v>-4.6099392823228058E-2</v>
      </c>
      <c r="O141" s="116">
        <f t="shared" ref="O141" si="46">M141/C141-1</f>
        <v>-0.33152513662304139</v>
      </c>
    </row>
    <row r="142" spans="2:16" x14ac:dyDescent="0.25">
      <c r="B142" s="114" t="s">
        <v>73</v>
      </c>
      <c r="C142" s="115">
        <v>46635</v>
      </c>
      <c r="D142" s="116">
        <v>-0.11941313091259276</v>
      </c>
      <c r="E142" s="115">
        <v>43433</v>
      </c>
      <c r="F142" s="116">
        <f t="shared" si="41"/>
        <v>-6.8660877023694611E-2</v>
      </c>
      <c r="G142" s="115">
        <v>4402</v>
      </c>
      <c r="H142" s="116">
        <f t="shared" si="42"/>
        <v>-0.89864849308129768</v>
      </c>
      <c r="I142" s="115">
        <v>24167</v>
      </c>
      <c r="J142" s="116">
        <f t="shared" si="43"/>
        <v>4.4900045433893681</v>
      </c>
      <c r="K142" s="115">
        <v>41108</v>
      </c>
      <c r="L142" s="116">
        <f t="shared" si="44"/>
        <v>0.7009972276244465</v>
      </c>
      <c r="M142" s="115">
        <v>38403</v>
      </c>
      <c r="N142" s="116">
        <f t="shared" si="45"/>
        <v>-6.5802276929064929E-2</v>
      </c>
      <c r="O142" s="116">
        <f>IFERROR(M142/C142-1,"-")</f>
        <v>-0.17651978128015444</v>
      </c>
    </row>
    <row r="143" spans="2:16" x14ac:dyDescent="0.25">
      <c r="B143" s="114" t="s">
        <v>75</v>
      </c>
      <c r="C143" s="115">
        <v>46288</v>
      </c>
      <c r="D143" s="116">
        <v>-0.1257342525262064</v>
      </c>
      <c r="E143" s="115">
        <v>17711</v>
      </c>
      <c r="F143" s="116">
        <f t="shared" si="41"/>
        <v>-0.61737383339094365</v>
      </c>
      <c r="G143" s="115">
        <v>6472</v>
      </c>
      <c r="H143" s="116">
        <f t="shared" si="42"/>
        <v>-0.63457738128846475</v>
      </c>
      <c r="I143" s="115">
        <v>30216</v>
      </c>
      <c r="J143" s="116">
        <f t="shared" si="43"/>
        <v>3.6687268232385657</v>
      </c>
      <c r="K143" s="115">
        <v>34033</v>
      </c>
      <c r="L143" s="116">
        <f t="shared" si="44"/>
        <v>0.12632380195922699</v>
      </c>
      <c r="M143" s="115">
        <v>36177</v>
      </c>
      <c r="N143" s="116">
        <f t="shared" si="45"/>
        <v>6.2997678723591743E-2</v>
      </c>
      <c r="O143" s="116">
        <f t="shared" ref="O143:O152" si="47">IFERROR(M143/C143-1,"-")</f>
        <v>-0.21843674386450052</v>
      </c>
    </row>
    <row r="144" spans="2:16" x14ac:dyDescent="0.25">
      <c r="B144" s="114" t="s">
        <v>77</v>
      </c>
      <c r="C144" s="115">
        <v>41018</v>
      </c>
      <c r="D144" s="116">
        <v>-0.23745608001338514</v>
      </c>
      <c r="E144" s="115">
        <v>0</v>
      </c>
      <c r="F144" s="116">
        <f t="shared" si="41"/>
        <v>-1</v>
      </c>
      <c r="G144" s="115">
        <v>3725</v>
      </c>
      <c r="H144" s="116" t="str">
        <f t="shared" si="42"/>
        <v>-</v>
      </c>
      <c r="I144" s="115">
        <v>29557</v>
      </c>
      <c r="J144" s="116">
        <f t="shared" si="43"/>
        <v>6.9347651006711413</v>
      </c>
      <c r="K144" s="115">
        <v>29401</v>
      </c>
      <c r="L144" s="116">
        <f t="shared" si="44"/>
        <v>-5.277937544405753E-3</v>
      </c>
      <c r="M144" s="115">
        <v>30259</v>
      </c>
      <c r="N144" s="116">
        <f t="shared" si="45"/>
        <v>2.9182680861195243E-2</v>
      </c>
      <c r="O144" s="116">
        <f t="shared" si="47"/>
        <v>-0.26229947827782929</v>
      </c>
    </row>
    <row r="145" spans="1:16" x14ac:dyDescent="0.25">
      <c r="B145" s="114" t="s">
        <v>79</v>
      </c>
      <c r="C145" s="115">
        <v>31819</v>
      </c>
      <c r="D145" s="116">
        <v>-0.39026540193542203</v>
      </c>
      <c r="E145" s="115">
        <v>0</v>
      </c>
      <c r="F145" s="116">
        <f t="shared" si="41"/>
        <v>-1</v>
      </c>
      <c r="G145" s="115">
        <v>4989</v>
      </c>
      <c r="H145" s="116" t="str">
        <f t="shared" si="42"/>
        <v>-</v>
      </c>
      <c r="I145" s="115">
        <v>16808</v>
      </c>
      <c r="J145" s="116">
        <f t="shared" si="43"/>
        <v>2.3690118260172381</v>
      </c>
      <c r="K145" s="115">
        <v>17791</v>
      </c>
      <c r="L145" s="116">
        <f t="shared" si="44"/>
        <v>5.8484055211803998E-2</v>
      </c>
      <c r="M145" s="115">
        <v>18366</v>
      </c>
      <c r="N145" s="116">
        <f t="shared" si="45"/>
        <v>3.2319712214040841E-2</v>
      </c>
      <c r="O145" s="116">
        <f t="shared" si="47"/>
        <v>-0.4227976994877275</v>
      </c>
    </row>
    <row r="146" spans="1:16" x14ac:dyDescent="0.25">
      <c r="B146" s="114" t="s">
        <v>81</v>
      </c>
      <c r="C146" s="115">
        <v>32121</v>
      </c>
      <c r="D146" s="116">
        <v>-0.37017647058823533</v>
      </c>
      <c r="E146" s="115">
        <v>0</v>
      </c>
      <c r="F146" s="116">
        <f t="shared" si="41"/>
        <v>-1</v>
      </c>
      <c r="G146" s="115">
        <v>6327</v>
      </c>
      <c r="H146" s="116" t="str">
        <f t="shared" si="42"/>
        <v>-</v>
      </c>
      <c r="I146" s="115">
        <v>19444</v>
      </c>
      <c r="J146" s="116">
        <f t="shared" si="43"/>
        <v>2.0731784415994943</v>
      </c>
      <c r="K146" s="115">
        <v>23745</v>
      </c>
      <c r="L146" s="116">
        <f t="shared" si="44"/>
        <v>0.22119934169923883</v>
      </c>
      <c r="M146" s="115">
        <v>18611</v>
      </c>
      <c r="N146" s="116">
        <f t="shared" si="45"/>
        <v>-0.21621393977679515</v>
      </c>
      <c r="O146" s="116">
        <f t="shared" si="47"/>
        <v>-0.42059711715077364</v>
      </c>
    </row>
    <row r="147" spans="1:16" x14ac:dyDescent="0.25">
      <c r="B147" s="114" t="s">
        <v>83</v>
      </c>
      <c r="C147" s="115">
        <v>36049</v>
      </c>
      <c r="D147" s="116">
        <v>-0.35648619218479449</v>
      </c>
      <c r="E147" s="115">
        <v>0</v>
      </c>
      <c r="F147" s="116">
        <f t="shared" si="41"/>
        <v>-1</v>
      </c>
      <c r="G147" s="115">
        <v>11927</v>
      </c>
      <c r="H147" s="116" t="str">
        <f t="shared" si="42"/>
        <v>-</v>
      </c>
      <c r="I147" s="115">
        <v>25892</v>
      </c>
      <c r="J147" s="116">
        <f t="shared" si="43"/>
        <v>1.1708728095916827</v>
      </c>
      <c r="K147" s="115">
        <v>21000</v>
      </c>
      <c r="L147" s="116">
        <f t="shared" si="44"/>
        <v>-0.18893866831453732</v>
      </c>
      <c r="M147" s="115">
        <v>21458</v>
      </c>
      <c r="N147" s="116">
        <f t="shared" si="45"/>
        <v>2.1809523809523723E-2</v>
      </c>
      <c r="O147" s="116">
        <f t="shared" si="47"/>
        <v>-0.40475463951843327</v>
      </c>
    </row>
    <row r="148" spans="1:16" x14ac:dyDescent="0.25">
      <c r="B148" s="114" t="s">
        <v>85</v>
      </c>
      <c r="C148" s="115">
        <v>30446</v>
      </c>
      <c r="D148" s="116">
        <v>-0.39930946039262105</v>
      </c>
      <c r="E148" s="115">
        <v>9610</v>
      </c>
      <c r="F148" s="116">
        <f t="shared" si="41"/>
        <v>-0.68435919332588846</v>
      </c>
      <c r="G148" s="115">
        <v>11584</v>
      </c>
      <c r="H148" s="116">
        <f t="shared" si="42"/>
        <v>0.20541103017689899</v>
      </c>
      <c r="I148" s="115">
        <v>23834</v>
      </c>
      <c r="J148" s="116">
        <f t="shared" si="43"/>
        <v>1.0574930939226519</v>
      </c>
      <c r="K148" s="115">
        <v>24723</v>
      </c>
      <c r="L148" s="116">
        <f t="shared" si="44"/>
        <v>3.7299655953679567E-2</v>
      </c>
      <c r="M148" s="115">
        <v>25592</v>
      </c>
      <c r="N148" s="116">
        <f t="shared" si="45"/>
        <v>3.5149455972171673E-2</v>
      </c>
      <c r="O148" s="116">
        <f t="shared" si="47"/>
        <v>-0.15942981015568547</v>
      </c>
    </row>
    <row r="149" spans="1:16" x14ac:dyDescent="0.25">
      <c r="B149" s="114" t="s">
        <v>87</v>
      </c>
      <c r="C149" s="115">
        <v>34634</v>
      </c>
      <c r="D149" s="116">
        <v>-0.30142401871797975</v>
      </c>
      <c r="E149" s="115">
        <v>2711</v>
      </c>
      <c r="F149" s="116">
        <f t="shared" si="41"/>
        <v>-0.92172431714500203</v>
      </c>
      <c r="G149" s="115">
        <v>19406</v>
      </c>
      <c r="H149" s="116">
        <f t="shared" si="42"/>
        <v>6.1582441903356697</v>
      </c>
      <c r="I149" s="115">
        <v>20951</v>
      </c>
      <c r="J149" s="116">
        <f t="shared" si="43"/>
        <v>7.9614552200350408E-2</v>
      </c>
      <c r="K149" s="115">
        <v>27751</v>
      </c>
      <c r="L149" s="116">
        <f t="shared" si="44"/>
        <v>0.32456684645124345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35739</v>
      </c>
      <c r="D150" s="116">
        <v>-0.36123324396782841</v>
      </c>
      <c r="E150" s="115">
        <v>1419</v>
      </c>
      <c r="F150" s="116">
        <f t="shared" si="41"/>
        <v>-0.96029547553093264</v>
      </c>
      <c r="G150" s="115">
        <v>30169</v>
      </c>
      <c r="H150" s="116">
        <f t="shared" si="42"/>
        <v>20.260747004933052</v>
      </c>
      <c r="I150" s="115">
        <v>22674</v>
      </c>
      <c r="J150" s="116">
        <f t="shared" si="43"/>
        <v>-0.24843382279823656</v>
      </c>
      <c r="K150" s="115">
        <v>29023</v>
      </c>
      <c r="L150" s="116">
        <f t="shared" si="44"/>
        <v>0.28001234894592919</v>
      </c>
      <c r="M150" s="115"/>
      <c r="N150" s="116"/>
      <c r="O150" s="116"/>
    </row>
    <row r="151" spans="1:16" x14ac:dyDescent="0.25">
      <c r="B151" s="114" t="s">
        <v>91</v>
      </c>
      <c r="C151" s="115">
        <v>45345</v>
      </c>
      <c r="D151" s="116">
        <v>-0.21117180432816085</v>
      </c>
      <c r="E151" s="115">
        <v>6113</v>
      </c>
      <c r="F151" s="116">
        <f t="shared" si="41"/>
        <v>-0.86518910574484509</v>
      </c>
      <c r="G151" s="115">
        <v>39561</v>
      </c>
      <c r="H151" s="116">
        <f t="shared" si="42"/>
        <v>5.4716178635694419</v>
      </c>
      <c r="I151" s="115">
        <v>37132</v>
      </c>
      <c r="J151" s="116">
        <f t="shared" si="43"/>
        <v>-6.1398852405146531E-2</v>
      </c>
      <c r="K151" s="115">
        <v>37370</v>
      </c>
      <c r="L151" s="116">
        <f t="shared" si="44"/>
        <v>6.4095658731013749E-3</v>
      </c>
      <c r="M151" s="115"/>
      <c r="N151" s="116"/>
      <c r="O151" s="116"/>
    </row>
    <row r="152" spans="1:16" x14ac:dyDescent="0.25">
      <c r="B152" s="114" t="s">
        <v>93</v>
      </c>
      <c r="C152" s="115">
        <v>41241</v>
      </c>
      <c r="D152" s="116">
        <v>-0.11496201553714747</v>
      </c>
      <c r="E152" s="115">
        <v>7245</v>
      </c>
      <c r="F152" s="116">
        <f t="shared" si="41"/>
        <v>-0.82432530733978326</v>
      </c>
      <c r="G152" s="115">
        <v>32431</v>
      </c>
      <c r="H152" s="116">
        <f t="shared" si="42"/>
        <v>3.4763285024154591</v>
      </c>
      <c r="I152" s="115">
        <v>35573</v>
      </c>
      <c r="J152" s="116">
        <f t="shared" si="43"/>
        <v>9.6882612315377203E-2</v>
      </c>
      <c r="K152" s="115">
        <v>37684</v>
      </c>
      <c r="L152" s="116">
        <f t="shared" si="44"/>
        <v>5.934275995839533E-2</v>
      </c>
      <c r="M152" s="115"/>
      <c r="N152" s="116"/>
      <c r="O152" s="116"/>
    </row>
    <row r="153" spans="1:16" ht="15.75" x14ac:dyDescent="0.25">
      <c r="B153" s="117" t="s">
        <v>30</v>
      </c>
      <c r="C153" s="118">
        <v>470924</v>
      </c>
      <c r="D153" s="119">
        <v>-0.26097457248090539</v>
      </c>
      <c r="E153" s="118">
        <v>139836</v>
      </c>
      <c r="F153" s="119">
        <f t="shared" si="41"/>
        <v>-0.7030603664285533</v>
      </c>
      <c r="G153" s="118">
        <v>174981</v>
      </c>
      <c r="H153" s="119">
        <f t="shared" si="42"/>
        <v>0.2513301295803656</v>
      </c>
      <c r="I153" s="118">
        <v>311196</v>
      </c>
      <c r="J153" s="119">
        <f t="shared" si="43"/>
        <v>0.77845594664563578</v>
      </c>
      <c r="K153" s="118">
        <v>358380</v>
      </c>
      <c r="L153" s="119">
        <f t="shared" si="44"/>
        <v>0.15162148613735393</v>
      </c>
      <c r="M153" s="118">
        <v>222015</v>
      </c>
      <c r="N153" s="119">
        <v>-2.0026307426109669E-2</v>
      </c>
      <c r="O153" s="119">
        <v>-0.2928670393196694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16500</v>
      </c>
      <c r="D163" s="116">
        <v>-9.1509745622728733E-2</v>
      </c>
      <c r="E163" s="115">
        <v>18130</v>
      </c>
      <c r="F163" s="116">
        <f t="shared" ref="F163:F175" si="48">IFERROR(E163/C163-1,"-")</f>
        <v>9.8787878787878869E-2</v>
      </c>
      <c r="G163" s="115">
        <v>3849</v>
      </c>
      <c r="H163" s="116">
        <f t="shared" ref="H163:H175" si="49">IFERROR(G163/E163-1,"-")</f>
        <v>-0.78769994484280192</v>
      </c>
      <c r="I163" s="115">
        <v>13267</v>
      </c>
      <c r="J163" s="116">
        <f t="shared" ref="J163:J175" si="50">IFERROR(I163/G163-1,"-")</f>
        <v>2.4468693167056377</v>
      </c>
      <c r="K163" s="115">
        <v>19000</v>
      </c>
      <c r="L163" s="116">
        <f t="shared" ref="L163:L175" si="51">IFERROR(K163/I163-1,"-")</f>
        <v>0.43212482098439731</v>
      </c>
      <c r="M163" s="115">
        <v>18969</v>
      </c>
      <c r="N163" s="116">
        <f t="shared" ref="N163:N171" si="52">IFERROR(M163/K163-1,"-")</f>
        <v>-1.6315789473684283E-3</v>
      </c>
      <c r="O163" s="116">
        <f t="shared" ref="O163" si="53">M163/C163-1</f>
        <v>0.14963636363636357</v>
      </c>
    </row>
    <row r="164" spans="2:15" x14ac:dyDescent="0.25">
      <c r="B164" s="114" t="s">
        <v>73</v>
      </c>
      <c r="C164" s="115">
        <v>18433</v>
      </c>
      <c r="D164" s="116">
        <v>0.15184652877585458</v>
      </c>
      <c r="E164" s="115">
        <v>19669</v>
      </c>
      <c r="F164" s="116">
        <f t="shared" si="48"/>
        <v>6.7053653773124333E-2</v>
      </c>
      <c r="G164" s="115">
        <v>7396</v>
      </c>
      <c r="H164" s="116">
        <f t="shared" si="49"/>
        <v>-0.62397681630992929</v>
      </c>
      <c r="I164" s="115">
        <v>18071</v>
      </c>
      <c r="J164" s="116">
        <f t="shared" si="50"/>
        <v>1.4433477555435372</v>
      </c>
      <c r="K164" s="115">
        <v>20172</v>
      </c>
      <c r="L164" s="116">
        <f t="shared" si="51"/>
        <v>0.11626362680537872</v>
      </c>
      <c r="M164" s="115">
        <v>19532</v>
      </c>
      <c r="N164" s="116">
        <f t="shared" si="52"/>
        <v>-3.1727146539758055E-2</v>
      </c>
      <c r="O164" s="116">
        <f>IFERROR(M164/C164-1,"-")</f>
        <v>5.9621331307980308E-2</v>
      </c>
    </row>
    <row r="165" spans="2:15" x14ac:dyDescent="0.25">
      <c r="B165" s="114" t="s">
        <v>75</v>
      </c>
      <c r="C165" s="115">
        <v>13898</v>
      </c>
      <c r="D165" s="116">
        <v>-0.22934457136519903</v>
      </c>
      <c r="E165" s="115">
        <v>5819</v>
      </c>
      <c r="F165" s="116">
        <f t="shared" si="48"/>
        <v>-0.58130666282918408</v>
      </c>
      <c r="G165" s="115">
        <v>7023</v>
      </c>
      <c r="H165" s="116">
        <f t="shared" si="49"/>
        <v>0.2069084035057569</v>
      </c>
      <c r="I165" s="115">
        <v>15881</v>
      </c>
      <c r="J165" s="116">
        <f t="shared" si="50"/>
        <v>1.2612843514167733</v>
      </c>
      <c r="K165" s="115">
        <v>20521</v>
      </c>
      <c r="L165" s="116">
        <f t="shared" si="51"/>
        <v>0.29217303696240782</v>
      </c>
      <c r="M165" s="115">
        <v>19164</v>
      </c>
      <c r="N165" s="116">
        <f t="shared" si="52"/>
        <v>-6.612738170654453E-2</v>
      </c>
      <c r="O165" s="116">
        <f t="shared" ref="O165:O174" si="54">IFERROR(M165/C165-1,"-")</f>
        <v>0.37890343934379045</v>
      </c>
    </row>
    <row r="166" spans="2:15" x14ac:dyDescent="0.25">
      <c r="B166" s="114" t="s">
        <v>77</v>
      </c>
      <c r="C166" s="115">
        <v>16560</v>
      </c>
      <c r="D166" s="116">
        <v>-8.493120406697241E-2</v>
      </c>
      <c r="E166" s="115">
        <v>0</v>
      </c>
      <c r="F166" s="116">
        <f t="shared" si="48"/>
        <v>-1</v>
      </c>
      <c r="G166" s="115">
        <v>4157</v>
      </c>
      <c r="H166" s="116" t="str">
        <f t="shared" si="49"/>
        <v>-</v>
      </c>
      <c r="I166" s="115">
        <v>15425</v>
      </c>
      <c r="J166" s="116">
        <f t="shared" si="50"/>
        <v>2.7106086119797932</v>
      </c>
      <c r="K166" s="115">
        <v>24238</v>
      </c>
      <c r="L166" s="116">
        <f t="shared" si="51"/>
        <v>0.57134521880064826</v>
      </c>
      <c r="M166" s="115">
        <v>23046</v>
      </c>
      <c r="N166" s="116">
        <f t="shared" si="52"/>
        <v>-4.9178975162967209E-2</v>
      </c>
      <c r="O166" s="116">
        <f t="shared" si="54"/>
        <v>0.39166666666666661</v>
      </c>
    </row>
    <row r="167" spans="2:15" x14ac:dyDescent="0.25">
      <c r="B167" s="114" t="s">
        <v>79</v>
      </c>
      <c r="C167" s="115">
        <v>12694</v>
      </c>
      <c r="D167" s="116">
        <v>-0.23759759759759758</v>
      </c>
      <c r="E167" s="115">
        <v>0</v>
      </c>
      <c r="F167" s="116">
        <f t="shared" si="48"/>
        <v>-1</v>
      </c>
      <c r="G167" s="115">
        <v>8877</v>
      </c>
      <c r="H167" s="116" t="str">
        <f t="shared" si="49"/>
        <v>-</v>
      </c>
      <c r="I167" s="115">
        <v>14464</v>
      </c>
      <c r="J167" s="116">
        <f t="shared" si="50"/>
        <v>0.62937929480680399</v>
      </c>
      <c r="K167" s="115">
        <v>19331</v>
      </c>
      <c r="L167" s="116">
        <f t="shared" si="51"/>
        <v>0.33649059734513265</v>
      </c>
      <c r="M167" s="115">
        <v>18795</v>
      </c>
      <c r="N167" s="116">
        <f t="shared" si="52"/>
        <v>-2.7727484351559695E-2</v>
      </c>
      <c r="O167" s="116">
        <f t="shared" si="54"/>
        <v>0.48062076571608636</v>
      </c>
    </row>
    <row r="168" spans="2:15" x14ac:dyDescent="0.25">
      <c r="B168" s="114" t="s">
        <v>81</v>
      </c>
      <c r="C168" s="115">
        <v>13826</v>
      </c>
      <c r="D168" s="116">
        <v>0.13281442031954116</v>
      </c>
      <c r="E168" s="115">
        <v>0</v>
      </c>
      <c r="F168" s="116">
        <f t="shared" si="48"/>
        <v>-1</v>
      </c>
      <c r="G168" s="115">
        <v>7506</v>
      </c>
      <c r="H168" s="116" t="str">
        <f t="shared" si="49"/>
        <v>-</v>
      </c>
      <c r="I168" s="115">
        <v>11078</v>
      </c>
      <c r="J168" s="116">
        <f t="shared" si="50"/>
        <v>0.47588595790034649</v>
      </c>
      <c r="K168" s="115">
        <v>16213</v>
      </c>
      <c r="L168" s="116">
        <f t="shared" si="51"/>
        <v>0.46353132334356384</v>
      </c>
      <c r="M168" s="115">
        <v>18025</v>
      </c>
      <c r="N168" s="116">
        <f t="shared" si="52"/>
        <v>0.11176216616295576</v>
      </c>
      <c r="O168" s="116">
        <f t="shared" si="54"/>
        <v>0.3037031679444524</v>
      </c>
    </row>
    <row r="169" spans="2:15" x14ac:dyDescent="0.25">
      <c r="B169" s="114" t="s">
        <v>83</v>
      </c>
      <c r="C169" s="115">
        <v>15219</v>
      </c>
      <c r="D169" s="116">
        <v>0.19411533934876424</v>
      </c>
      <c r="E169" s="115">
        <v>0</v>
      </c>
      <c r="F169" s="116">
        <f t="shared" si="48"/>
        <v>-1</v>
      </c>
      <c r="G169" s="115">
        <v>14469</v>
      </c>
      <c r="H169" s="116" t="str">
        <f t="shared" si="49"/>
        <v>-</v>
      </c>
      <c r="I169" s="115">
        <v>14696</v>
      </c>
      <c r="J169" s="116">
        <f t="shared" si="50"/>
        <v>1.5688713801921272E-2</v>
      </c>
      <c r="K169" s="115">
        <v>16801</v>
      </c>
      <c r="L169" s="116">
        <f t="shared" si="51"/>
        <v>0.1432362547632009</v>
      </c>
      <c r="M169" s="115">
        <v>21516</v>
      </c>
      <c r="N169" s="116">
        <f t="shared" si="52"/>
        <v>0.28063805725849655</v>
      </c>
      <c r="O169" s="116">
        <f t="shared" si="54"/>
        <v>0.41375911689335698</v>
      </c>
    </row>
    <row r="170" spans="2:15" x14ac:dyDescent="0.25">
      <c r="B170" s="114" t="s">
        <v>85</v>
      </c>
      <c r="C170" s="115">
        <v>20154</v>
      </c>
      <c r="D170" s="116">
        <v>1.0681510455844645E-2</v>
      </c>
      <c r="E170" s="115">
        <v>7582</v>
      </c>
      <c r="F170" s="116">
        <f t="shared" si="48"/>
        <v>-0.62379676491019154</v>
      </c>
      <c r="G170" s="115">
        <v>19532</v>
      </c>
      <c r="H170" s="116">
        <f t="shared" si="49"/>
        <v>1.5761012925349513</v>
      </c>
      <c r="I170" s="115">
        <v>26445</v>
      </c>
      <c r="J170" s="116">
        <f t="shared" si="50"/>
        <v>0.35393200901085398</v>
      </c>
      <c r="K170" s="115">
        <v>28351</v>
      </c>
      <c r="L170" s="116">
        <f t="shared" si="51"/>
        <v>7.207411608999803E-2</v>
      </c>
      <c r="M170" s="115">
        <v>28603</v>
      </c>
      <c r="N170" s="116">
        <f t="shared" si="52"/>
        <v>8.8885753588938687E-3</v>
      </c>
      <c r="O170" s="116">
        <f t="shared" si="54"/>
        <v>0.41922199067182686</v>
      </c>
    </row>
    <row r="171" spans="2:15" x14ac:dyDescent="0.25">
      <c r="B171" s="114" t="s">
        <v>87</v>
      </c>
      <c r="C171" s="115">
        <v>12071</v>
      </c>
      <c r="D171" s="116">
        <v>0.13034928364079024</v>
      </c>
      <c r="E171" s="115">
        <v>2424</v>
      </c>
      <c r="F171" s="116">
        <f t="shared" si="48"/>
        <v>-0.7991881368569298</v>
      </c>
      <c r="G171" s="115">
        <v>9241</v>
      </c>
      <c r="H171" s="116">
        <f t="shared" si="49"/>
        <v>2.8122937293729371</v>
      </c>
      <c r="I171" s="115">
        <v>15077</v>
      </c>
      <c r="J171" s="116">
        <f t="shared" si="50"/>
        <v>0.63153338383291846</v>
      </c>
      <c r="K171" s="115">
        <v>19988</v>
      </c>
      <c r="L171" s="116">
        <f t="shared" si="51"/>
        <v>0.32572792995954103</v>
      </c>
      <c r="M171" s="115"/>
      <c r="N171" s="116"/>
      <c r="O171" s="116"/>
    </row>
    <row r="172" spans="2:15" x14ac:dyDescent="0.25">
      <c r="B172" s="114" t="s">
        <v>89</v>
      </c>
      <c r="C172" s="115">
        <v>13638</v>
      </c>
      <c r="D172" s="116">
        <v>-0.1256571355301962</v>
      </c>
      <c r="E172" s="115">
        <v>7424</v>
      </c>
      <c r="F172" s="116">
        <f t="shared" si="48"/>
        <v>-0.45563865669452996</v>
      </c>
      <c r="G172" s="115">
        <v>14695</v>
      </c>
      <c r="H172" s="116">
        <f t="shared" si="49"/>
        <v>0.97939116379310343</v>
      </c>
      <c r="I172" s="115">
        <v>19469</v>
      </c>
      <c r="J172" s="116">
        <f t="shared" si="50"/>
        <v>0.32487240558012931</v>
      </c>
      <c r="K172" s="115">
        <v>23246</v>
      </c>
      <c r="L172" s="116">
        <f t="shared" si="51"/>
        <v>0.19400071909188976</v>
      </c>
      <c r="M172" s="115"/>
      <c r="N172" s="116"/>
      <c r="O172" s="116"/>
    </row>
    <row r="173" spans="2:15" x14ac:dyDescent="0.25">
      <c r="B173" s="114" t="s">
        <v>91</v>
      </c>
      <c r="C173" s="115">
        <v>13351</v>
      </c>
      <c r="D173" s="116">
        <v>0.20779808214221096</v>
      </c>
      <c r="E173" s="115">
        <v>1425</v>
      </c>
      <c r="F173" s="116">
        <f t="shared" si="48"/>
        <v>-0.89326642199086215</v>
      </c>
      <c r="G173" s="115">
        <v>15308</v>
      </c>
      <c r="H173" s="116">
        <f t="shared" si="49"/>
        <v>9.7424561403508765</v>
      </c>
      <c r="I173" s="115">
        <v>14978</v>
      </c>
      <c r="J173" s="116">
        <f t="shared" si="50"/>
        <v>-2.1557355631042552E-2</v>
      </c>
      <c r="K173" s="115">
        <v>20932</v>
      </c>
      <c r="L173" s="116">
        <f t="shared" si="51"/>
        <v>0.39751635732407542</v>
      </c>
      <c r="M173" s="115"/>
      <c r="N173" s="116"/>
      <c r="O173" s="116"/>
    </row>
    <row r="174" spans="2:15" x14ac:dyDescent="0.25">
      <c r="B174" s="114" t="s">
        <v>93</v>
      </c>
      <c r="C174" s="115">
        <v>12063</v>
      </c>
      <c r="D174" s="116">
        <v>0.13459367945823919</v>
      </c>
      <c r="E174" s="115">
        <v>3667</v>
      </c>
      <c r="F174" s="116">
        <f t="shared" si="48"/>
        <v>-0.6960126005139684</v>
      </c>
      <c r="G174" s="115">
        <v>15332</v>
      </c>
      <c r="H174" s="116">
        <f t="shared" si="49"/>
        <v>3.1810744477774744</v>
      </c>
      <c r="I174" s="115">
        <v>20052</v>
      </c>
      <c r="J174" s="116">
        <f t="shared" si="50"/>
        <v>0.30785285677015395</v>
      </c>
      <c r="K174" s="115">
        <v>19000</v>
      </c>
      <c r="L174" s="116">
        <f t="shared" si="51"/>
        <v>-5.2463594653899825E-2</v>
      </c>
      <c r="M174" s="115"/>
      <c r="N174" s="116"/>
      <c r="O174" s="116"/>
    </row>
    <row r="175" spans="2:15" ht="15.75" x14ac:dyDescent="0.25">
      <c r="B175" s="117" t="s">
        <v>30</v>
      </c>
      <c r="C175" s="118">
        <v>178407</v>
      </c>
      <c r="D175" s="119">
        <v>-7.747497219132371E-3</v>
      </c>
      <c r="E175" s="118">
        <v>67848</v>
      </c>
      <c r="F175" s="119">
        <f t="shared" si="48"/>
        <v>-0.61970102069986044</v>
      </c>
      <c r="G175" s="118">
        <v>127385</v>
      </c>
      <c r="H175" s="119">
        <f t="shared" si="49"/>
        <v>0.87750560075462802</v>
      </c>
      <c r="I175" s="118">
        <v>198903</v>
      </c>
      <c r="J175" s="119">
        <f t="shared" si="50"/>
        <v>0.56143187973466269</v>
      </c>
      <c r="K175" s="118">
        <v>247793</v>
      </c>
      <c r="L175" s="119">
        <f t="shared" si="51"/>
        <v>0.24579820314424627</v>
      </c>
      <c r="M175" s="118">
        <v>167650</v>
      </c>
      <c r="N175" s="119">
        <v>1.8362723004124559E-2</v>
      </c>
      <c r="O175" s="119">
        <v>0.31713333961849099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32399</v>
      </c>
      <c r="D185" s="116">
        <v>-0.16082159138002483</v>
      </c>
      <c r="E185" s="115">
        <v>37400</v>
      </c>
      <c r="F185" s="116">
        <f t="shared" ref="F185:F197" si="55">IFERROR(E185/C185-1,"-")</f>
        <v>0.15435661594493655</v>
      </c>
      <c r="G185" s="115">
        <v>2352</v>
      </c>
      <c r="H185" s="116">
        <f t="shared" ref="H185:H197" si="56">IFERROR(G185/E185-1,"-")</f>
        <v>-0.93711229946524066</v>
      </c>
      <c r="I185" s="115">
        <v>24134</v>
      </c>
      <c r="J185" s="116">
        <f t="shared" ref="J185:J197" si="57">IFERROR(I185/G185-1,"-")</f>
        <v>9.2610544217687067</v>
      </c>
      <c r="K185" s="115">
        <v>34084</v>
      </c>
      <c r="L185" s="116">
        <f t="shared" ref="L185:L197" si="58">IFERROR(K185/I185-1,"-")</f>
        <v>0.4122814286898151</v>
      </c>
      <c r="M185" s="115">
        <v>36621</v>
      </c>
      <c r="N185" s="116">
        <f t="shared" ref="N185:N193" si="59">IFERROR(M185/K185-1,"-")</f>
        <v>7.4433751907053258E-2</v>
      </c>
      <c r="O185" s="116">
        <f t="shared" ref="O185" si="60">M185/C185-1</f>
        <v>0.1303126639711103</v>
      </c>
    </row>
    <row r="186" spans="1:16" x14ac:dyDescent="0.25">
      <c r="B186" s="114" t="s">
        <v>73</v>
      </c>
      <c r="C186" s="115">
        <v>24892</v>
      </c>
      <c r="D186" s="116">
        <v>-0.21257750221434901</v>
      </c>
      <c r="E186" s="115">
        <v>29154</v>
      </c>
      <c r="F186" s="116">
        <f t="shared" si="55"/>
        <v>0.17121966896995011</v>
      </c>
      <c r="G186" s="115">
        <v>692</v>
      </c>
      <c r="H186" s="116">
        <f t="shared" si="56"/>
        <v>-0.97626397749879945</v>
      </c>
      <c r="I186" s="115">
        <v>23097</v>
      </c>
      <c r="J186" s="116">
        <f t="shared" si="57"/>
        <v>32.377167630057805</v>
      </c>
      <c r="K186" s="115">
        <v>28094</v>
      </c>
      <c r="L186" s="116">
        <f t="shared" si="58"/>
        <v>0.21634844352080362</v>
      </c>
      <c r="M186" s="115">
        <v>31556</v>
      </c>
      <c r="N186" s="116">
        <f t="shared" si="59"/>
        <v>0.12322915925108568</v>
      </c>
      <c r="O186" s="116">
        <f>IFERROR(M186/C186-1,"-")</f>
        <v>0.26771653543307083</v>
      </c>
    </row>
    <row r="187" spans="1:16" x14ac:dyDescent="0.25">
      <c r="B187" s="114" t="s">
        <v>75</v>
      </c>
      <c r="C187" s="115">
        <v>27290</v>
      </c>
      <c r="D187" s="116">
        <v>-5.0320155902004449E-2</v>
      </c>
      <c r="E187" s="115">
        <v>14426</v>
      </c>
      <c r="F187" s="116">
        <f t="shared" si="55"/>
        <v>-0.47138145840967383</v>
      </c>
      <c r="G187" s="115">
        <v>644</v>
      </c>
      <c r="H187" s="116">
        <f t="shared" si="56"/>
        <v>-0.95535838070151113</v>
      </c>
      <c r="I187" s="115">
        <v>26029</v>
      </c>
      <c r="J187" s="116">
        <f t="shared" si="57"/>
        <v>39.41770186335404</v>
      </c>
      <c r="K187" s="115">
        <v>24451</v>
      </c>
      <c r="L187" s="116">
        <f t="shared" si="58"/>
        <v>-6.0624687848169323E-2</v>
      </c>
      <c r="M187" s="115">
        <v>29418</v>
      </c>
      <c r="N187" s="116">
        <f t="shared" si="59"/>
        <v>0.20314097582920954</v>
      </c>
      <c r="O187" s="116">
        <f t="shared" ref="O187:O196" si="61">IFERROR(M187/C187-1,"-")</f>
        <v>7.7977281055331638E-2</v>
      </c>
    </row>
    <row r="188" spans="1:16" x14ac:dyDescent="0.25">
      <c r="B188" s="114" t="s">
        <v>77</v>
      </c>
      <c r="C188" s="115">
        <v>27480</v>
      </c>
      <c r="D188" s="116">
        <v>-9.6379599487027678E-2</v>
      </c>
      <c r="E188" s="115">
        <v>0</v>
      </c>
      <c r="F188" s="116">
        <f t="shared" si="55"/>
        <v>-1</v>
      </c>
      <c r="G188" s="115">
        <v>949</v>
      </c>
      <c r="H188" s="116" t="str">
        <f t="shared" si="56"/>
        <v>-</v>
      </c>
      <c r="I188" s="115">
        <v>26786</v>
      </c>
      <c r="J188" s="116">
        <f t="shared" si="57"/>
        <v>27.225500526870391</v>
      </c>
      <c r="K188" s="115">
        <v>29765</v>
      </c>
      <c r="L188" s="116">
        <f t="shared" si="58"/>
        <v>0.11121481370865371</v>
      </c>
      <c r="M188" s="115">
        <v>34774</v>
      </c>
      <c r="N188" s="116">
        <f t="shared" si="59"/>
        <v>0.16828489837056937</v>
      </c>
      <c r="O188" s="116">
        <f t="shared" si="61"/>
        <v>0.265429403202329</v>
      </c>
    </row>
    <row r="189" spans="1:16" x14ac:dyDescent="0.25">
      <c r="B189" s="114" t="s">
        <v>79</v>
      </c>
      <c r="C189" s="115">
        <v>20908</v>
      </c>
      <c r="D189" s="116">
        <v>-0.22266423764732124</v>
      </c>
      <c r="E189" s="115">
        <v>0</v>
      </c>
      <c r="F189" s="116">
        <f t="shared" si="55"/>
        <v>-1</v>
      </c>
      <c r="G189" s="115">
        <v>3125</v>
      </c>
      <c r="H189" s="116" t="str">
        <f t="shared" si="56"/>
        <v>-</v>
      </c>
      <c r="I189" s="115">
        <v>22076</v>
      </c>
      <c r="J189" s="116">
        <f t="shared" si="57"/>
        <v>6.0643200000000004</v>
      </c>
      <c r="K189" s="115">
        <v>28163</v>
      </c>
      <c r="L189" s="116">
        <f t="shared" si="58"/>
        <v>0.27572929878601204</v>
      </c>
      <c r="M189" s="115">
        <v>25349</v>
      </c>
      <c r="N189" s="116">
        <f t="shared" si="59"/>
        <v>-9.9918332564002399E-2</v>
      </c>
      <c r="O189" s="116">
        <f t="shared" si="61"/>
        <v>0.21240673426439649</v>
      </c>
    </row>
    <row r="190" spans="1:16" x14ac:dyDescent="0.25">
      <c r="B190" s="114" t="s">
        <v>120</v>
      </c>
      <c r="C190" s="115">
        <v>30548</v>
      </c>
      <c r="D190" s="116">
        <v>7.3441563005130384E-2</v>
      </c>
      <c r="E190" s="115">
        <v>0</v>
      </c>
      <c r="F190" s="116">
        <f t="shared" si="55"/>
        <v>-1</v>
      </c>
      <c r="G190" s="115">
        <v>9995</v>
      </c>
      <c r="H190" s="116" t="str">
        <f t="shared" si="56"/>
        <v>-</v>
      </c>
      <c r="I190" s="115">
        <v>22144</v>
      </c>
      <c r="J190" s="116">
        <f t="shared" si="57"/>
        <v>1.2155077538769383</v>
      </c>
      <c r="K190" s="115">
        <v>26526</v>
      </c>
      <c r="L190" s="116">
        <f t="shared" si="58"/>
        <v>0.19788656069364152</v>
      </c>
      <c r="M190" s="115">
        <v>22751</v>
      </c>
      <c r="N190" s="116">
        <f t="shared" si="59"/>
        <v>-0.14231320214129528</v>
      </c>
      <c r="O190" s="116">
        <f t="shared" si="61"/>
        <v>-0.25523765876653137</v>
      </c>
    </row>
    <row r="191" spans="1:16" x14ac:dyDescent="0.25">
      <c r="B191" s="114" t="s">
        <v>83</v>
      </c>
      <c r="C191" s="115">
        <v>32147</v>
      </c>
      <c r="D191" s="116">
        <v>0.21805850257653825</v>
      </c>
      <c r="E191" s="115">
        <v>0</v>
      </c>
      <c r="F191" s="116">
        <f t="shared" si="55"/>
        <v>-1</v>
      </c>
      <c r="G191" s="115">
        <v>17267</v>
      </c>
      <c r="H191" s="116" t="str">
        <f t="shared" si="56"/>
        <v>-</v>
      </c>
      <c r="I191" s="115">
        <v>30251</v>
      </c>
      <c r="J191" s="116">
        <f t="shared" si="57"/>
        <v>0.75195459547112997</v>
      </c>
      <c r="K191" s="115">
        <v>33464</v>
      </c>
      <c r="L191" s="116">
        <f t="shared" si="58"/>
        <v>0.10621136491355654</v>
      </c>
      <c r="M191" s="115">
        <v>32743</v>
      </c>
      <c r="N191" s="116">
        <f t="shared" si="59"/>
        <v>-2.1545541477408503E-2</v>
      </c>
      <c r="O191" s="116">
        <f t="shared" si="61"/>
        <v>1.8539832643792664E-2</v>
      </c>
    </row>
    <row r="192" spans="1:16" x14ac:dyDescent="0.25">
      <c r="B192" s="114" t="s">
        <v>85</v>
      </c>
      <c r="C192" s="115">
        <v>24873</v>
      </c>
      <c r="D192" s="116">
        <v>2.4718823384006994E-2</v>
      </c>
      <c r="E192" s="115">
        <v>11092</v>
      </c>
      <c r="F192" s="116">
        <f t="shared" si="55"/>
        <v>-0.5540545973545612</v>
      </c>
      <c r="G192" s="115">
        <v>18483</v>
      </c>
      <c r="H192" s="116">
        <f t="shared" si="56"/>
        <v>0.66633609808871253</v>
      </c>
      <c r="I192" s="115">
        <v>21835</v>
      </c>
      <c r="J192" s="116">
        <f t="shared" si="57"/>
        <v>0.18135584050208298</v>
      </c>
      <c r="K192" s="115">
        <v>31558</v>
      </c>
      <c r="L192" s="116">
        <f t="shared" si="58"/>
        <v>0.44529425234714903</v>
      </c>
      <c r="M192" s="115">
        <v>29115</v>
      </c>
      <c r="N192" s="116">
        <f t="shared" si="59"/>
        <v>-7.741301730147665E-2</v>
      </c>
      <c r="O192" s="116">
        <f t="shared" si="61"/>
        <v>0.17054637558798702</v>
      </c>
    </row>
    <row r="193" spans="2:16" x14ac:dyDescent="0.25">
      <c r="B193" s="114" t="s">
        <v>87</v>
      </c>
      <c r="C193" s="115">
        <v>31071</v>
      </c>
      <c r="D193" s="116">
        <v>0.10333439863641214</v>
      </c>
      <c r="E193" s="115">
        <v>17306</v>
      </c>
      <c r="F193" s="116">
        <f t="shared" si="55"/>
        <v>-0.44301760484052655</v>
      </c>
      <c r="G193" s="115">
        <v>27344</v>
      </c>
      <c r="H193" s="116">
        <f t="shared" si="56"/>
        <v>0.58003004738241071</v>
      </c>
      <c r="I193" s="115">
        <v>28789</v>
      </c>
      <c r="J193" s="116">
        <f t="shared" si="57"/>
        <v>5.2845231129315495E-2</v>
      </c>
      <c r="K193" s="115">
        <v>33205</v>
      </c>
      <c r="L193" s="116">
        <f t="shared" si="58"/>
        <v>0.15339192052520056</v>
      </c>
      <c r="M193" s="115"/>
      <c r="N193" s="116"/>
      <c r="O193" s="116"/>
    </row>
    <row r="194" spans="2:16" x14ac:dyDescent="0.25">
      <c r="B194" s="114" t="s">
        <v>89</v>
      </c>
      <c r="C194" s="115">
        <v>30757</v>
      </c>
      <c r="D194" s="116">
        <v>8.367979705447115E-2</v>
      </c>
      <c r="E194" s="115">
        <v>8123</v>
      </c>
      <c r="F194" s="116">
        <f t="shared" si="55"/>
        <v>-0.73589751926390745</v>
      </c>
      <c r="G194" s="115">
        <v>32377</v>
      </c>
      <c r="H194" s="116">
        <f t="shared" si="56"/>
        <v>2.9858426689646684</v>
      </c>
      <c r="I194" s="115">
        <v>28129</v>
      </c>
      <c r="J194" s="116">
        <f t="shared" si="57"/>
        <v>-0.13120424993050628</v>
      </c>
      <c r="K194" s="115">
        <v>34381</v>
      </c>
      <c r="L194" s="116">
        <f t="shared" si="58"/>
        <v>0.22226172277720502</v>
      </c>
      <c r="M194" s="115"/>
      <c r="N194" s="116"/>
      <c r="O194" s="116"/>
    </row>
    <row r="195" spans="2:16" x14ac:dyDescent="0.25">
      <c r="B195" s="114" t="s">
        <v>91</v>
      </c>
      <c r="C195" s="115">
        <v>29400</v>
      </c>
      <c r="D195" s="116">
        <v>0.10617804198961545</v>
      </c>
      <c r="E195" s="115">
        <v>3107</v>
      </c>
      <c r="F195" s="116">
        <f t="shared" si="55"/>
        <v>-0.89431972789115644</v>
      </c>
      <c r="G195" s="115">
        <v>37434</v>
      </c>
      <c r="H195" s="116">
        <f t="shared" si="56"/>
        <v>11.048278081750885</v>
      </c>
      <c r="I195" s="115">
        <v>29244</v>
      </c>
      <c r="J195" s="116">
        <f t="shared" si="57"/>
        <v>-0.21878506170860712</v>
      </c>
      <c r="K195" s="115">
        <v>31295</v>
      </c>
      <c r="L195" s="116">
        <f t="shared" si="58"/>
        <v>7.0134044590343336E-2</v>
      </c>
      <c r="M195" s="115"/>
      <c r="N195" s="116"/>
      <c r="O195" s="116"/>
    </row>
    <row r="196" spans="2:16" x14ac:dyDescent="0.25">
      <c r="B196" s="114" t="s">
        <v>93</v>
      </c>
      <c r="C196" s="115">
        <v>41860</v>
      </c>
      <c r="D196" s="116">
        <v>0.1709745999776211</v>
      </c>
      <c r="E196" s="115">
        <v>4175</v>
      </c>
      <c r="F196" s="116">
        <f t="shared" si="55"/>
        <v>-0.90026278069756327</v>
      </c>
      <c r="G196" s="115">
        <v>33539</v>
      </c>
      <c r="H196" s="116">
        <f t="shared" si="56"/>
        <v>7.0332934131736522</v>
      </c>
      <c r="I196" s="115">
        <v>36172</v>
      </c>
      <c r="J196" s="116">
        <f t="shared" si="57"/>
        <v>7.8505620322609548E-2</v>
      </c>
      <c r="K196" s="115">
        <v>39946</v>
      </c>
      <c r="L196" s="116">
        <f t="shared" si="58"/>
        <v>0.10433484463120646</v>
      </c>
      <c r="M196" s="115"/>
      <c r="N196" s="116"/>
      <c r="O196" s="116"/>
    </row>
    <row r="197" spans="2:16" ht="15.75" x14ac:dyDescent="0.25">
      <c r="B197" s="117" t="s">
        <v>30</v>
      </c>
      <c r="C197" s="118">
        <v>353625</v>
      </c>
      <c r="D197" s="119">
        <v>-1.7811977778781074E-3</v>
      </c>
      <c r="E197" s="118">
        <v>131712</v>
      </c>
      <c r="F197" s="119">
        <f t="shared" si="55"/>
        <v>-0.62753764581124072</v>
      </c>
      <c r="G197" s="118">
        <v>184201</v>
      </c>
      <c r="H197" s="119">
        <f t="shared" si="56"/>
        <v>0.39851342322643335</v>
      </c>
      <c r="I197" s="118">
        <v>318686</v>
      </c>
      <c r="J197" s="119">
        <f t="shared" si="57"/>
        <v>0.73009918512928818</v>
      </c>
      <c r="K197" s="118">
        <v>374932</v>
      </c>
      <c r="L197" s="119">
        <f t="shared" si="58"/>
        <v>0.17649347633720969</v>
      </c>
      <c r="M197" s="118">
        <v>242327</v>
      </c>
      <c r="N197" s="119">
        <v>2.635268206941821E-2</v>
      </c>
      <c r="O197" s="119">
        <v>9.8804282274629562E-2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34543</v>
      </c>
      <c r="D207" s="116">
        <v>4.9492617123412463E-2</v>
      </c>
      <c r="E207" s="115">
        <v>36543</v>
      </c>
      <c r="F207" s="116">
        <f t="shared" ref="F207:F219" si="62">IFERROR(E207/C207-1,"-")</f>
        <v>5.7898850707813532E-2</v>
      </c>
      <c r="G207" s="115">
        <v>962</v>
      </c>
      <c r="H207" s="116">
        <f t="shared" ref="H207:H219" si="63">IFERROR(G207/E207-1,"-")</f>
        <v>-0.97367484880825328</v>
      </c>
      <c r="I207" s="115">
        <v>33158</v>
      </c>
      <c r="J207" s="116">
        <f t="shared" ref="J207:J219" si="64">IFERROR(I207/G207-1,"-")</f>
        <v>33.467775467775468</v>
      </c>
      <c r="K207" s="115">
        <v>37744</v>
      </c>
      <c r="L207" s="116">
        <f t="shared" ref="L207:L219" si="65">IFERROR(K207/I207-1,"-")</f>
        <v>0.13830749743651616</v>
      </c>
      <c r="M207" s="115">
        <v>41040</v>
      </c>
      <c r="N207" s="116">
        <f t="shared" ref="N207:N215" si="66">IFERROR(M207/K207-1,"-")</f>
        <v>8.7325137770241534E-2</v>
      </c>
      <c r="O207" s="116">
        <f t="shared" ref="O207" si="67">M207/C207-1</f>
        <v>0.18808441652433205</v>
      </c>
    </row>
    <row r="208" spans="2:16" x14ac:dyDescent="0.25">
      <c r="B208" s="114" t="s">
        <v>73</v>
      </c>
      <c r="C208" s="115">
        <v>35824</v>
      </c>
      <c r="D208" s="116">
        <v>0.15542654410578938</v>
      </c>
      <c r="E208" s="115">
        <v>36529</v>
      </c>
      <c r="F208" s="116">
        <f t="shared" si="62"/>
        <v>1.9679544439481944E-2</v>
      </c>
      <c r="G208" s="115">
        <v>736</v>
      </c>
      <c r="H208" s="116">
        <f t="shared" si="63"/>
        <v>-0.97985162473651077</v>
      </c>
      <c r="I208" s="115">
        <v>31142</v>
      </c>
      <c r="J208" s="116">
        <f t="shared" si="64"/>
        <v>41.3125</v>
      </c>
      <c r="K208" s="115">
        <v>38159</v>
      </c>
      <c r="L208" s="116">
        <f t="shared" si="65"/>
        <v>0.22532271530409087</v>
      </c>
      <c r="M208" s="115">
        <v>40584</v>
      </c>
      <c r="N208" s="116">
        <f t="shared" si="66"/>
        <v>6.3549883382688188E-2</v>
      </c>
      <c r="O208" s="116">
        <f>IFERROR(M208/C208-1,"-")</f>
        <v>0.13287181777579282</v>
      </c>
    </row>
    <row r="209" spans="2:16" x14ac:dyDescent="0.25">
      <c r="B209" s="114" t="s">
        <v>75</v>
      </c>
      <c r="C209" s="115">
        <v>34161</v>
      </c>
      <c r="D209" s="116">
        <v>0.10506906479474654</v>
      </c>
      <c r="E209" s="115">
        <v>14903</v>
      </c>
      <c r="F209" s="116">
        <f t="shared" si="62"/>
        <v>-0.56374227920728315</v>
      </c>
      <c r="G209" s="115">
        <v>704</v>
      </c>
      <c r="H209" s="116">
        <f t="shared" si="63"/>
        <v>-0.95276118902234452</v>
      </c>
      <c r="I209" s="115">
        <v>37658</v>
      </c>
      <c r="J209" s="116">
        <f t="shared" si="64"/>
        <v>52.491477272727273</v>
      </c>
      <c r="K209" s="115">
        <v>34053</v>
      </c>
      <c r="L209" s="116">
        <f t="shared" si="65"/>
        <v>-9.5729990971373913E-2</v>
      </c>
      <c r="M209" s="115">
        <v>33027</v>
      </c>
      <c r="N209" s="116">
        <f t="shared" si="66"/>
        <v>-3.0129504008457375E-2</v>
      </c>
      <c r="O209" s="116">
        <f t="shared" ref="O209:O218" si="68">IFERROR(M209/C209-1,"-")</f>
        <v>-3.3195749538947883E-2</v>
      </c>
    </row>
    <row r="210" spans="2:16" x14ac:dyDescent="0.25">
      <c r="B210" s="114" t="s">
        <v>77</v>
      </c>
      <c r="C210" s="115">
        <v>38194</v>
      </c>
      <c r="D210" s="116">
        <v>-8.7250567570796966E-2</v>
      </c>
      <c r="E210" s="115">
        <v>0</v>
      </c>
      <c r="F210" s="116">
        <f t="shared" si="62"/>
        <v>-1</v>
      </c>
      <c r="G210" s="115">
        <v>573</v>
      </c>
      <c r="H210" s="116" t="str">
        <f t="shared" si="63"/>
        <v>-</v>
      </c>
      <c r="I210" s="115">
        <v>39062</v>
      </c>
      <c r="J210" s="116">
        <f t="shared" si="64"/>
        <v>67.171029668411862</v>
      </c>
      <c r="K210" s="115">
        <v>39077</v>
      </c>
      <c r="L210" s="116">
        <f t="shared" si="65"/>
        <v>3.8400491526302538E-4</v>
      </c>
      <c r="M210" s="115">
        <v>40882</v>
      </c>
      <c r="N210" s="116">
        <f t="shared" si="66"/>
        <v>4.619085395501199E-2</v>
      </c>
      <c r="O210" s="116">
        <f t="shared" si="68"/>
        <v>7.0377546211446873E-2</v>
      </c>
    </row>
    <row r="211" spans="2:16" x14ac:dyDescent="0.25">
      <c r="B211" s="114" t="s">
        <v>79</v>
      </c>
      <c r="C211" s="115">
        <v>37685</v>
      </c>
      <c r="D211" s="116">
        <v>-9.9973728833799069E-2</v>
      </c>
      <c r="E211" s="115">
        <v>0</v>
      </c>
      <c r="F211" s="116">
        <f t="shared" si="62"/>
        <v>-1</v>
      </c>
      <c r="G211" s="115">
        <v>2269</v>
      </c>
      <c r="H211" s="116" t="str">
        <f t="shared" si="63"/>
        <v>-</v>
      </c>
      <c r="I211" s="115">
        <v>47122</v>
      </c>
      <c r="J211" s="116">
        <f t="shared" si="64"/>
        <v>19.767739092111061</v>
      </c>
      <c r="K211" s="115">
        <v>38759</v>
      </c>
      <c r="L211" s="116">
        <f t="shared" si="65"/>
        <v>-0.17747548915580835</v>
      </c>
      <c r="M211" s="115">
        <v>41406</v>
      </c>
      <c r="N211" s="116">
        <f t="shared" si="66"/>
        <v>6.8293815629918209E-2</v>
      </c>
      <c r="O211" s="116">
        <f t="shared" si="68"/>
        <v>9.8739551545707904E-2</v>
      </c>
    </row>
    <row r="212" spans="2:16" x14ac:dyDescent="0.25">
      <c r="B212" s="114" t="s">
        <v>81</v>
      </c>
      <c r="C212" s="115">
        <v>38241</v>
      </c>
      <c r="D212" s="116">
        <v>8.0223722493714789E-2</v>
      </c>
      <c r="E212" s="115">
        <v>0</v>
      </c>
      <c r="F212" s="116">
        <f t="shared" si="62"/>
        <v>-1</v>
      </c>
      <c r="G212" s="115">
        <v>16579</v>
      </c>
      <c r="H212" s="116" t="str">
        <f t="shared" si="63"/>
        <v>-</v>
      </c>
      <c r="I212" s="115">
        <v>34341</v>
      </c>
      <c r="J212" s="116">
        <f t="shared" si="64"/>
        <v>1.0713553290307014</v>
      </c>
      <c r="K212" s="115">
        <v>38151</v>
      </c>
      <c r="L212" s="116">
        <f t="shared" si="65"/>
        <v>0.1109460994146938</v>
      </c>
      <c r="M212" s="115">
        <v>35459</v>
      </c>
      <c r="N212" s="116">
        <f t="shared" si="66"/>
        <v>-7.0561715289245375E-2</v>
      </c>
      <c r="O212" s="116">
        <f t="shared" si="68"/>
        <v>-7.2749143589341259E-2</v>
      </c>
    </row>
    <row r="213" spans="2:16" x14ac:dyDescent="0.25">
      <c r="B213" s="114" t="s">
        <v>83</v>
      </c>
      <c r="C213" s="115">
        <v>42148</v>
      </c>
      <c r="D213" s="116">
        <v>-0.14888633105147309</v>
      </c>
      <c r="E213" s="115">
        <v>0</v>
      </c>
      <c r="F213" s="116">
        <f t="shared" si="62"/>
        <v>-1</v>
      </c>
      <c r="G213" s="115">
        <v>24677</v>
      </c>
      <c r="H213" s="116" t="str">
        <f t="shared" si="63"/>
        <v>-</v>
      </c>
      <c r="I213" s="115">
        <v>47180</v>
      </c>
      <c r="J213" s="116">
        <f t="shared" si="64"/>
        <v>0.91190177087976654</v>
      </c>
      <c r="K213" s="115">
        <v>46479</v>
      </c>
      <c r="L213" s="116">
        <f t="shared" si="65"/>
        <v>-1.4857990674014387E-2</v>
      </c>
      <c r="M213" s="115">
        <v>44935</v>
      </c>
      <c r="N213" s="116">
        <f t="shared" si="66"/>
        <v>-3.3219303341293971E-2</v>
      </c>
      <c r="O213" s="116">
        <f t="shared" si="68"/>
        <v>6.6124134003985979E-2</v>
      </c>
    </row>
    <row r="214" spans="2:16" x14ac:dyDescent="0.25">
      <c r="B214" s="114" t="s">
        <v>85</v>
      </c>
      <c r="C214" s="115">
        <v>56601</v>
      </c>
      <c r="D214" s="116">
        <v>-5.3526637905086827E-2</v>
      </c>
      <c r="E214" s="115">
        <v>14171</v>
      </c>
      <c r="F214" s="116">
        <f t="shared" si="62"/>
        <v>-0.74963339870320311</v>
      </c>
      <c r="G214" s="115">
        <v>32393</v>
      </c>
      <c r="H214" s="116">
        <f t="shared" si="63"/>
        <v>1.2858654999647166</v>
      </c>
      <c r="I214" s="115">
        <v>56250</v>
      </c>
      <c r="J214" s="116">
        <f t="shared" si="64"/>
        <v>0.73648627789954624</v>
      </c>
      <c r="K214" s="115">
        <v>60423</v>
      </c>
      <c r="L214" s="116">
        <f t="shared" si="65"/>
        <v>7.4186666666666623E-2</v>
      </c>
      <c r="M214" s="115">
        <v>53292</v>
      </c>
      <c r="N214" s="116">
        <f t="shared" si="66"/>
        <v>-0.11801797328831731</v>
      </c>
      <c r="O214" s="116">
        <f t="shared" si="68"/>
        <v>-5.8461864631366933E-2</v>
      </c>
    </row>
    <row r="215" spans="2:16" x14ac:dyDescent="0.25">
      <c r="B215" s="114" t="s">
        <v>87</v>
      </c>
      <c r="C215" s="115">
        <v>36804</v>
      </c>
      <c r="D215" s="116">
        <v>-0.14053523889589459</v>
      </c>
      <c r="E215" s="115">
        <v>592</v>
      </c>
      <c r="F215" s="116">
        <f t="shared" si="62"/>
        <v>-0.98391479187044883</v>
      </c>
      <c r="G215" s="115">
        <v>40044</v>
      </c>
      <c r="H215" s="116">
        <f t="shared" si="63"/>
        <v>66.641891891891888</v>
      </c>
      <c r="I215" s="115">
        <v>48135</v>
      </c>
      <c r="J215" s="116">
        <f t="shared" si="64"/>
        <v>0.20205274198381784</v>
      </c>
      <c r="K215" s="115">
        <v>45100</v>
      </c>
      <c r="L215" s="116">
        <f t="shared" si="65"/>
        <v>-6.3051833385270539E-2</v>
      </c>
      <c r="M215" s="115"/>
      <c r="N215" s="116"/>
      <c r="O215" s="116"/>
    </row>
    <row r="216" spans="2:16" x14ac:dyDescent="0.25">
      <c r="B216" s="114" t="s">
        <v>89</v>
      </c>
      <c r="C216" s="115">
        <v>36996</v>
      </c>
      <c r="D216" s="116">
        <v>-0.16461184121392769</v>
      </c>
      <c r="E216" s="115">
        <v>1075</v>
      </c>
      <c r="F216" s="116">
        <f t="shared" si="62"/>
        <v>-0.97094280462752725</v>
      </c>
      <c r="G216" s="115">
        <v>49996</v>
      </c>
      <c r="H216" s="116">
        <f t="shared" si="63"/>
        <v>45.507906976744188</v>
      </c>
      <c r="I216" s="115">
        <v>37257</v>
      </c>
      <c r="J216" s="116">
        <f t="shared" si="64"/>
        <v>-0.25480038403072247</v>
      </c>
      <c r="K216" s="115">
        <v>47048</v>
      </c>
      <c r="L216" s="116">
        <f t="shared" si="65"/>
        <v>0.2627962530531176</v>
      </c>
      <c r="M216" s="115"/>
      <c r="N216" s="116"/>
      <c r="O216" s="116"/>
    </row>
    <row r="217" spans="2:16" x14ac:dyDescent="0.25">
      <c r="B217" s="114" t="s">
        <v>91</v>
      </c>
      <c r="C217" s="115">
        <v>28105</v>
      </c>
      <c r="D217" s="116">
        <v>-1.3513513513513487E-2</v>
      </c>
      <c r="E217" s="115">
        <v>3587</v>
      </c>
      <c r="F217" s="116">
        <f t="shared" si="62"/>
        <v>-0.87237146415228606</v>
      </c>
      <c r="G217" s="115">
        <v>36800</v>
      </c>
      <c r="H217" s="116">
        <f t="shared" si="63"/>
        <v>9.2592695846110953</v>
      </c>
      <c r="I217" s="115">
        <v>31131</v>
      </c>
      <c r="J217" s="116">
        <f t="shared" si="64"/>
        <v>-0.15404891304347823</v>
      </c>
      <c r="K217" s="115">
        <v>36228</v>
      </c>
      <c r="L217" s="116">
        <f t="shared" si="65"/>
        <v>0.16372747422183664</v>
      </c>
      <c r="M217" s="115"/>
      <c r="N217" s="116"/>
      <c r="O217" s="116"/>
    </row>
    <row r="218" spans="2:16" x14ac:dyDescent="0.25">
      <c r="B218" s="114" t="s">
        <v>93</v>
      </c>
      <c r="C218" s="115">
        <v>32174</v>
      </c>
      <c r="D218" s="116">
        <v>-3.6793102415950685E-2</v>
      </c>
      <c r="E218" s="115">
        <v>4288</v>
      </c>
      <c r="F218" s="116">
        <f t="shared" si="62"/>
        <v>-0.86672468452787965</v>
      </c>
      <c r="G218" s="115">
        <v>34190</v>
      </c>
      <c r="H218" s="116">
        <f t="shared" si="63"/>
        <v>6.9734141791044779</v>
      </c>
      <c r="I218" s="115">
        <v>34614</v>
      </c>
      <c r="J218" s="116">
        <f t="shared" si="64"/>
        <v>1.2401286926001731E-2</v>
      </c>
      <c r="K218" s="115">
        <v>39875</v>
      </c>
      <c r="L218" s="116">
        <f t="shared" si="65"/>
        <v>0.15199052406540714</v>
      </c>
      <c r="M218" s="115"/>
      <c r="N218" s="116"/>
      <c r="O218" s="116"/>
    </row>
    <row r="219" spans="2:16" ht="15.75" x14ac:dyDescent="0.25">
      <c r="B219" s="117" t="s">
        <v>30</v>
      </c>
      <c r="C219" s="118">
        <v>451476</v>
      </c>
      <c r="D219" s="119">
        <v>-4.4035970720324946E-2</v>
      </c>
      <c r="E219" s="118">
        <v>124287</v>
      </c>
      <c r="F219" s="119">
        <f t="shared" si="62"/>
        <v>-0.72470961911596632</v>
      </c>
      <c r="G219" s="118">
        <v>239923</v>
      </c>
      <c r="H219" s="119">
        <f t="shared" si="63"/>
        <v>0.93039497292556739</v>
      </c>
      <c r="I219" s="118">
        <v>477050</v>
      </c>
      <c r="J219" s="119">
        <f t="shared" si="64"/>
        <v>0.98834626109210033</v>
      </c>
      <c r="K219" s="118">
        <v>501096</v>
      </c>
      <c r="L219" s="119">
        <f t="shared" si="65"/>
        <v>5.0405617859763163E-2</v>
      </c>
      <c r="M219" s="118">
        <v>330625</v>
      </c>
      <c r="N219" s="119">
        <v>-6.6697712148297006E-3</v>
      </c>
      <c r="O219" s="119">
        <v>4.167651238039416E-2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36703</v>
      </c>
      <c r="D229" s="116">
        <v>-9.2543143945013062E-2</v>
      </c>
      <c r="E229" s="115">
        <v>33066</v>
      </c>
      <c r="F229" s="116">
        <f t="shared" ref="F229:F241" si="69">IFERROR(E229/C229-1,"-")</f>
        <v>-9.9092717216576309E-2</v>
      </c>
      <c r="G229" s="115">
        <v>308</v>
      </c>
      <c r="H229" s="116">
        <f t="shared" ref="H229:H241" si="70">IFERROR(G229/E229-1,"-")</f>
        <v>-0.99068529607451761</v>
      </c>
      <c r="I229" s="115">
        <v>27584</v>
      </c>
      <c r="J229" s="116">
        <f t="shared" ref="J229:J241" si="71">IFERROR(I229/G229-1,"-")</f>
        <v>88.558441558441558</v>
      </c>
      <c r="K229" s="115">
        <v>28081</v>
      </c>
      <c r="L229" s="116">
        <f t="shared" ref="L229:L241" si="72">IFERROR(K229/I229-1,"-")</f>
        <v>1.8017691415313175E-2</v>
      </c>
      <c r="M229" s="115">
        <v>29190</v>
      </c>
      <c r="N229" s="116">
        <f t="shared" ref="N229:N237" si="73">IFERROR(M229/K229-1,"-")</f>
        <v>3.949289555215274E-2</v>
      </c>
      <c r="O229" s="116">
        <f t="shared" ref="O229" si="74">M229/C229-1</f>
        <v>-0.20469716371958691</v>
      </c>
    </row>
    <row r="230" spans="2:16" x14ac:dyDescent="0.25">
      <c r="B230" s="114" t="s">
        <v>73</v>
      </c>
      <c r="C230" s="115">
        <v>35703</v>
      </c>
      <c r="D230" s="116">
        <v>-5.3949495217149313E-2</v>
      </c>
      <c r="E230" s="115">
        <v>34156</v>
      </c>
      <c r="F230" s="116">
        <f t="shared" si="69"/>
        <v>-4.3329692182729751E-2</v>
      </c>
      <c r="G230" s="115">
        <v>207</v>
      </c>
      <c r="H230" s="116">
        <f t="shared" si="70"/>
        <v>-0.99393957137838151</v>
      </c>
      <c r="I230" s="115">
        <v>28945</v>
      </c>
      <c r="J230" s="116">
        <f t="shared" si="71"/>
        <v>138.83091787439614</v>
      </c>
      <c r="K230" s="115">
        <v>34359</v>
      </c>
      <c r="L230" s="116">
        <f t="shared" si="72"/>
        <v>0.18704439454137156</v>
      </c>
      <c r="M230" s="115">
        <v>31973</v>
      </c>
      <c r="N230" s="116">
        <f t="shared" si="73"/>
        <v>-6.9443231758782309E-2</v>
      </c>
      <c r="O230" s="116">
        <f>IFERROR(M230/C230-1,"-")</f>
        <v>-0.10447301347225724</v>
      </c>
    </row>
    <row r="231" spans="2:16" x14ac:dyDescent="0.25">
      <c r="B231" s="114" t="s">
        <v>75</v>
      </c>
      <c r="C231" s="115">
        <v>41063</v>
      </c>
      <c r="D231" s="116">
        <v>1.8124566101358708E-2</v>
      </c>
      <c r="E231" s="115">
        <v>18520</v>
      </c>
      <c r="F231" s="116">
        <f t="shared" si="69"/>
        <v>-0.54898570489248222</v>
      </c>
      <c r="G231" s="115">
        <v>295</v>
      </c>
      <c r="H231" s="116">
        <f t="shared" si="70"/>
        <v>-0.98407127429805619</v>
      </c>
      <c r="I231" s="115">
        <v>27402</v>
      </c>
      <c r="J231" s="116">
        <f t="shared" si="71"/>
        <v>91.888135593220341</v>
      </c>
      <c r="K231" s="115">
        <v>32644</v>
      </c>
      <c r="L231" s="116">
        <f t="shared" si="72"/>
        <v>0.19129990511641481</v>
      </c>
      <c r="M231" s="115">
        <v>30472</v>
      </c>
      <c r="N231" s="116">
        <f t="shared" si="73"/>
        <v>-6.6535963729935088E-2</v>
      </c>
      <c r="O231" s="116">
        <f t="shared" ref="O231:O240" si="75">IFERROR(M231/C231-1,"-")</f>
        <v>-0.25792075591164798</v>
      </c>
    </row>
    <row r="232" spans="2:16" x14ac:dyDescent="0.25">
      <c r="B232" s="114" t="s">
        <v>77</v>
      </c>
      <c r="C232" s="115">
        <v>19975</v>
      </c>
      <c r="D232" s="116">
        <v>6.1201721298411504E-2</v>
      </c>
      <c r="E232" s="115">
        <v>0</v>
      </c>
      <c r="F232" s="116">
        <f t="shared" si="69"/>
        <v>-1</v>
      </c>
      <c r="G232" s="115">
        <v>107</v>
      </c>
      <c r="H232" s="116" t="str">
        <f t="shared" si="70"/>
        <v>-</v>
      </c>
      <c r="I232" s="115">
        <v>14540</v>
      </c>
      <c r="J232" s="116">
        <f t="shared" si="71"/>
        <v>134.88785046728972</v>
      </c>
      <c r="K232" s="115">
        <v>16479</v>
      </c>
      <c r="L232" s="116">
        <f t="shared" si="72"/>
        <v>0.13335625859697386</v>
      </c>
      <c r="M232" s="115">
        <v>12896</v>
      </c>
      <c r="N232" s="116">
        <f t="shared" si="73"/>
        <v>-0.21742824200497601</v>
      </c>
      <c r="O232" s="116">
        <f t="shared" si="75"/>
        <v>-0.35439299123904877</v>
      </c>
    </row>
    <row r="233" spans="2:16" x14ac:dyDescent="0.25">
      <c r="B233" s="114" t="s">
        <v>79</v>
      </c>
      <c r="C233" s="115">
        <v>5286</v>
      </c>
      <c r="D233" s="116">
        <v>-0.13852672750977835</v>
      </c>
      <c r="E233" s="115">
        <v>0</v>
      </c>
      <c r="F233" s="116">
        <f t="shared" si="69"/>
        <v>-1</v>
      </c>
      <c r="G233" s="115">
        <v>33</v>
      </c>
      <c r="H233" s="116" t="str">
        <f t="shared" si="70"/>
        <v>-</v>
      </c>
      <c r="I233" s="115">
        <v>3257</v>
      </c>
      <c r="J233" s="116">
        <f t="shared" si="71"/>
        <v>97.696969696969703</v>
      </c>
      <c r="K233" s="115">
        <v>3226</v>
      </c>
      <c r="L233" s="116">
        <f t="shared" si="72"/>
        <v>-9.517961314092771E-3</v>
      </c>
      <c r="M233" s="115">
        <v>4569</v>
      </c>
      <c r="N233" s="116">
        <f t="shared" si="73"/>
        <v>0.4163050216986981</v>
      </c>
      <c r="O233" s="116">
        <f t="shared" si="75"/>
        <v>-0.13564131668558455</v>
      </c>
    </row>
    <row r="234" spans="2:16" x14ac:dyDescent="0.25">
      <c r="B234" s="114" t="s">
        <v>81</v>
      </c>
      <c r="C234" s="115">
        <v>3174</v>
      </c>
      <c r="D234" s="116">
        <v>-0.12993421052631582</v>
      </c>
      <c r="E234" s="115">
        <v>0</v>
      </c>
      <c r="F234" s="116">
        <f t="shared" si="69"/>
        <v>-1</v>
      </c>
      <c r="G234" s="115">
        <v>420</v>
      </c>
      <c r="H234" s="116" t="str">
        <f t="shared" si="70"/>
        <v>-</v>
      </c>
      <c r="I234" s="115">
        <v>2257</v>
      </c>
      <c r="J234" s="116">
        <f t="shared" si="71"/>
        <v>4.3738095238095234</v>
      </c>
      <c r="K234" s="115">
        <v>4389</v>
      </c>
      <c r="L234" s="116">
        <f t="shared" si="72"/>
        <v>0.94461674789543637</v>
      </c>
      <c r="M234" s="115">
        <v>3883</v>
      </c>
      <c r="N234" s="116">
        <f t="shared" si="73"/>
        <v>-0.11528822055137844</v>
      </c>
      <c r="O234" s="116">
        <f t="shared" si="75"/>
        <v>0.2233774417139256</v>
      </c>
    </row>
    <row r="235" spans="2:16" x14ac:dyDescent="0.25">
      <c r="B235" s="114" t="s">
        <v>83</v>
      </c>
      <c r="C235" s="115">
        <v>5152</v>
      </c>
      <c r="D235" s="116">
        <v>-0.23219076005961248</v>
      </c>
      <c r="E235" s="115">
        <v>0</v>
      </c>
      <c r="F235" s="116">
        <f t="shared" si="69"/>
        <v>-1</v>
      </c>
      <c r="G235" s="115">
        <v>6238</v>
      </c>
      <c r="H235" s="116" t="str">
        <f t="shared" si="70"/>
        <v>-</v>
      </c>
      <c r="I235" s="115">
        <v>7344</v>
      </c>
      <c r="J235" s="116">
        <f t="shared" si="71"/>
        <v>0.17730041680025654</v>
      </c>
      <c r="K235" s="115">
        <v>3899</v>
      </c>
      <c r="L235" s="116">
        <f t="shared" si="72"/>
        <v>-0.46909041394335516</v>
      </c>
      <c r="M235" s="115">
        <v>4602</v>
      </c>
      <c r="N235" s="116">
        <f t="shared" si="73"/>
        <v>0.1803026417030007</v>
      </c>
      <c r="O235" s="116">
        <f t="shared" si="75"/>
        <v>-0.10675465838509313</v>
      </c>
    </row>
    <row r="236" spans="2:16" x14ac:dyDescent="0.25">
      <c r="B236" s="114" t="s">
        <v>85</v>
      </c>
      <c r="C236" s="115">
        <v>4214</v>
      </c>
      <c r="D236" s="116">
        <v>-0.14488636363636365</v>
      </c>
      <c r="E236" s="115">
        <v>98</v>
      </c>
      <c r="F236" s="116">
        <f t="shared" si="69"/>
        <v>-0.97674418604651159</v>
      </c>
      <c r="G236" s="115">
        <v>5358</v>
      </c>
      <c r="H236" s="116">
        <f t="shared" si="70"/>
        <v>53.673469387755105</v>
      </c>
      <c r="I236" s="115">
        <v>6474</v>
      </c>
      <c r="J236" s="116">
        <f t="shared" si="71"/>
        <v>0.20828667413213875</v>
      </c>
      <c r="K236" s="115">
        <v>3011</v>
      </c>
      <c r="L236" s="116">
        <f t="shared" si="72"/>
        <v>-0.53490886623416745</v>
      </c>
      <c r="M236" s="115">
        <v>3794</v>
      </c>
      <c r="N236" s="116">
        <f t="shared" si="73"/>
        <v>0.26004649618067077</v>
      </c>
      <c r="O236" s="116">
        <f t="shared" si="75"/>
        <v>-9.9667774086378724E-2</v>
      </c>
    </row>
    <row r="237" spans="2:16" x14ac:dyDescent="0.25">
      <c r="B237" s="114" t="s">
        <v>87</v>
      </c>
      <c r="C237" s="115">
        <v>5452</v>
      </c>
      <c r="D237" s="116">
        <v>0.45038574088853411</v>
      </c>
      <c r="E237" s="115">
        <v>22</v>
      </c>
      <c r="F237" s="116">
        <f t="shared" si="69"/>
        <v>-0.99596478356566398</v>
      </c>
      <c r="G237" s="115">
        <v>4435</v>
      </c>
      <c r="H237" s="116">
        <f t="shared" si="70"/>
        <v>200.59090909090909</v>
      </c>
      <c r="I237" s="115">
        <v>4878</v>
      </c>
      <c r="J237" s="116">
        <f t="shared" si="71"/>
        <v>9.9887260428410451E-2</v>
      </c>
      <c r="K237" s="115">
        <v>3511</v>
      </c>
      <c r="L237" s="116">
        <f t="shared" si="72"/>
        <v>-0.28023780237802376</v>
      </c>
      <c r="M237" s="115"/>
      <c r="N237" s="116"/>
      <c r="O237" s="116"/>
    </row>
    <row r="238" spans="2:16" x14ac:dyDescent="0.25">
      <c r="B238" s="114" t="s">
        <v>89</v>
      </c>
      <c r="C238" s="115">
        <v>13615</v>
      </c>
      <c r="D238" s="116">
        <v>-0.18914894884164135</v>
      </c>
      <c r="E238" s="115">
        <v>144</v>
      </c>
      <c r="F238" s="116">
        <f t="shared" si="69"/>
        <v>-0.98942343004039657</v>
      </c>
      <c r="G238" s="115">
        <v>16294</v>
      </c>
      <c r="H238" s="116">
        <f t="shared" si="70"/>
        <v>112.15277777777777</v>
      </c>
      <c r="I238" s="115">
        <v>14250</v>
      </c>
      <c r="J238" s="116">
        <f t="shared" si="71"/>
        <v>-0.12544494906100401</v>
      </c>
      <c r="K238" s="115">
        <v>13071</v>
      </c>
      <c r="L238" s="116">
        <f t="shared" si="72"/>
        <v>-8.2736842105263109E-2</v>
      </c>
      <c r="M238" s="115"/>
      <c r="N238" s="116"/>
      <c r="O238" s="116"/>
    </row>
    <row r="239" spans="2:16" x14ac:dyDescent="0.25">
      <c r="B239" s="114" t="s">
        <v>91</v>
      </c>
      <c r="C239" s="115">
        <v>24911</v>
      </c>
      <c r="D239" s="116">
        <v>-0.14197637171494504</v>
      </c>
      <c r="E239" s="115">
        <v>219</v>
      </c>
      <c r="F239" s="116">
        <f t="shared" si="69"/>
        <v>-0.9912087029826181</v>
      </c>
      <c r="G239" s="115">
        <v>25333</v>
      </c>
      <c r="H239" s="116">
        <f t="shared" si="70"/>
        <v>114.67579908675799</v>
      </c>
      <c r="I239" s="115">
        <v>25858</v>
      </c>
      <c r="J239" s="116">
        <f t="shared" si="71"/>
        <v>2.0723956894169726E-2</v>
      </c>
      <c r="K239" s="115">
        <v>23720</v>
      </c>
      <c r="L239" s="116">
        <f t="shared" si="72"/>
        <v>-8.2682342021811461E-2</v>
      </c>
      <c r="M239" s="115"/>
      <c r="N239" s="116"/>
      <c r="O239" s="116"/>
    </row>
    <row r="240" spans="2:16" x14ac:dyDescent="0.25">
      <c r="B240" s="114" t="s">
        <v>93</v>
      </c>
      <c r="C240" s="115">
        <v>32438</v>
      </c>
      <c r="D240" s="116">
        <v>-8.2635746606334881E-2</v>
      </c>
      <c r="E240" s="115">
        <v>305</v>
      </c>
      <c r="F240" s="116">
        <f t="shared" si="69"/>
        <v>-0.99059744743818978</v>
      </c>
      <c r="G240" s="115">
        <v>22805</v>
      </c>
      <c r="H240" s="116">
        <f t="shared" si="70"/>
        <v>73.770491803278688</v>
      </c>
      <c r="I240" s="115">
        <v>22903</v>
      </c>
      <c r="J240" s="116">
        <f t="shared" si="71"/>
        <v>4.2973032229773889E-3</v>
      </c>
      <c r="K240" s="115">
        <v>21949</v>
      </c>
      <c r="L240" s="116">
        <f t="shared" si="72"/>
        <v>-4.1653931799327637E-2</v>
      </c>
      <c r="M240" s="115"/>
      <c r="N240" s="116"/>
      <c r="O240" s="116"/>
    </row>
    <row r="241" spans="2:16" ht="15.75" x14ac:dyDescent="0.25">
      <c r="B241" s="117" t="s">
        <v>30</v>
      </c>
      <c r="C241" s="118">
        <v>227686</v>
      </c>
      <c r="D241" s="119">
        <v>-6.5731109333005078E-2</v>
      </c>
      <c r="E241" s="118">
        <v>86739</v>
      </c>
      <c r="F241" s="119">
        <f t="shared" si="69"/>
        <v>-0.61904113559902674</v>
      </c>
      <c r="G241" s="118">
        <v>81833</v>
      </c>
      <c r="H241" s="119">
        <f t="shared" si="70"/>
        <v>-5.6560486055868719E-2</v>
      </c>
      <c r="I241" s="118">
        <v>185692</v>
      </c>
      <c r="J241" s="119">
        <f t="shared" si="71"/>
        <v>1.2691579191768603</v>
      </c>
      <c r="K241" s="118">
        <v>188339</v>
      </c>
      <c r="L241" s="119">
        <f t="shared" si="72"/>
        <v>1.4254787497576693E-2</v>
      </c>
      <c r="M241" s="118">
        <v>121379</v>
      </c>
      <c r="N241" s="119">
        <v>-3.7346932301249969E-2</v>
      </c>
      <c r="O241" s="119">
        <v>-0.1976003173134131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284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61938</v>
      </c>
      <c r="D255" s="116">
        <v>-9.9869205057404487E-2</v>
      </c>
      <c r="E255" s="115">
        <v>62996</v>
      </c>
      <c r="F255" s="116">
        <f t="shared" ref="F255:J267" si="76">IFERROR(E255/C255-1,"-")</f>
        <v>1.7081597726759101E-2</v>
      </c>
      <c r="G255" s="115">
        <v>4585</v>
      </c>
      <c r="H255" s="116">
        <f t="shared" si="76"/>
        <v>-0.92721760111753126</v>
      </c>
      <c r="I255" s="115">
        <v>32167</v>
      </c>
      <c r="J255" s="116">
        <f t="shared" si="76"/>
        <v>6.0157033805888771</v>
      </c>
      <c r="K255" s="115">
        <v>36246</v>
      </c>
      <c r="L255" s="116">
        <f t="shared" ref="L255:L267" si="77">IFERROR(K255/I255-1,"-")</f>
        <v>0.12680697609351199</v>
      </c>
      <c r="M255" s="115">
        <v>42817</v>
      </c>
      <c r="N255" s="116">
        <f t="shared" ref="N255:N263" si="78">IFERROR(M255/K255-1,"-")</f>
        <v>0.1812889698173592</v>
      </c>
      <c r="O255" s="116">
        <f t="shared" ref="O255" si="79">M255/C255-1</f>
        <v>-0.30871193774419581</v>
      </c>
    </row>
    <row r="256" spans="2:16" x14ac:dyDescent="0.25">
      <c r="B256" s="114" t="s">
        <v>73</v>
      </c>
      <c r="C256" s="115">
        <v>53954</v>
      </c>
      <c r="D256" s="116">
        <v>-0.17482603043511513</v>
      </c>
      <c r="E256" s="115">
        <v>54402</v>
      </c>
      <c r="F256" s="116">
        <f t="shared" si="76"/>
        <v>8.303369537012939E-3</v>
      </c>
      <c r="G256" s="115">
        <v>2795</v>
      </c>
      <c r="H256" s="116">
        <f t="shared" si="76"/>
        <v>-0.94862321238189773</v>
      </c>
      <c r="I256" s="115">
        <v>21001</v>
      </c>
      <c r="J256" s="116">
        <f t="shared" si="76"/>
        <v>6.5137745974955275</v>
      </c>
      <c r="K256" s="115">
        <v>33395</v>
      </c>
      <c r="L256" s="116">
        <f t="shared" si="77"/>
        <v>0.59016237322032294</v>
      </c>
      <c r="M256" s="115">
        <v>37402</v>
      </c>
      <c r="N256" s="116">
        <f t="shared" si="78"/>
        <v>0.11998802215900595</v>
      </c>
      <c r="O256" s="116">
        <f>IFERROR(M256/C256-1,"-")</f>
        <v>-0.30677984950142712</v>
      </c>
    </row>
    <row r="257" spans="2:15" x14ac:dyDescent="0.25">
      <c r="B257" s="114" t="s">
        <v>75</v>
      </c>
      <c r="C257" s="115">
        <v>65265</v>
      </c>
      <c r="D257" s="116">
        <v>-0.11049174071853018</v>
      </c>
      <c r="E257" s="115">
        <v>21399</v>
      </c>
      <c r="F257" s="116">
        <f t="shared" si="76"/>
        <v>-0.67212135141346818</v>
      </c>
      <c r="G257" s="115">
        <v>5401</v>
      </c>
      <c r="H257" s="116">
        <f t="shared" si="76"/>
        <v>-0.7476050282723492</v>
      </c>
      <c r="I257" s="115">
        <v>28576</v>
      </c>
      <c r="J257" s="116">
        <f t="shared" si="76"/>
        <v>4.2908720607294946</v>
      </c>
      <c r="K257" s="115">
        <v>32444</v>
      </c>
      <c r="L257" s="116">
        <f t="shared" si="77"/>
        <v>0.13535834266517366</v>
      </c>
      <c r="M257" s="115">
        <v>37795</v>
      </c>
      <c r="N257" s="116">
        <f t="shared" si="78"/>
        <v>0.16493034151152752</v>
      </c>
      <c r="O257" s="116">
        <f t="shared" ref="O257:O266" si="80">IFERROR(M257/C257-1,"-")</f>
        <v>-0.42089941009729559</v>
      </c>
    </row>
    <row r="258" spans="2:15" x14ac:dyDescent="0.25">
      <c r="B258" s="114" t="s">
        <v>77</v>
      </c>
      <c r="C258" s="115">
        <v>27968</v>
      </c>
      <c r="D258" s="116">
        <v>-0.17274017983909129</v>
      </c>
      <c r="E258" s="115">
        <v>0</v>
      </c>
      <c r="F258" s="116">
        <f t="shared" si="76"/>
        <v>-1</v>
      </c>
      <c r="G258" s="115">
        <v>1101</v>
      </c>
      <c r="H258" s="116" t="str">
        <f t="shared" si="76"/>
        <v>-</v>
      </c>
      <c r="I258" s="115">
        <v>14762</v>
      </c>
      <c r="J258" s="116">
        <f t="shared" si="76"/>
        <v>12.407811080835604</v>
      </c>
      <c r="K258" s="115">
        <v>16826</v>
      </c>
      <c r="L258" s="116">
        <f t="shared" si="77"/>
        <v>0.13981845278417548</v>
      </c>
      <c r="M258" s="115">
        <v>16401</v>
      </c>
      <c r="N258" s="116">
        <f t="shared" si="78"/>
        <v>-2.5258528467847374E-2</v>
      </c>
      <c r="O258" s="116">
        <f t="shared" si="80"/>
        <v>-0.4135798054919908</v>
      </c>
    </row>
    <row r="259" spans="2:15" x14ac:dyDescent="0.25">
      <c r="B259" s="114" t="s">
        <v>79</v>
      </c>
      <c r="C259" s="115">
        <v>3416</v>
      </c>
      <c r="D259" s="116">
        <v>5.8582308142951511E-4</v>
      </c>
      <c r="E259" s="115">
        <v>0</v>
      </c>
      <c r="F259" s="116">
        <f t="shared" si="76"/>
        <v>-1</v>
      </c>
      <c r="G259" s="115">
        <v>194</v>
      </c>
      <c r="H259" s="116" t="str">
        <f t="shared" si="76"/>
        <v>-</v>
      </c>
      <c r="I259" s="115">
        <v>724</v>
      </c>
      <c r="J259" s="116">
        <f t="shared" si="76"/>
        <v>2.731958762886598</v>
      </c>
      <c r="K259" s="115">
        <v>2087</v>
      </c>
      <c r="L259" s="116">
        <f t="shared" si="77"/>
        <v>1.882596685082873</v>
      </c>
      <c r="M259" s="115">
        <v>973</v>
      </c>
      <c r="N259" s="116">
        <f t="shared" si="78"/>
        <v>-0.53378054623862004</v>
      </c>
      <c r="O259" s="116">
        <f t="shared" si="80"/>
        <v>-0.7151639344262295</v>
      </c>
    </row>
    <row r="260" spans="2:15" x14ac:dyDescent="0.25">
      <c r="B260" s="114" t="s">
        <v>81</v>
      </c>
      <c r="C260" s="115">
        <v>3124</v>
      </c>
      <c r="D260" s="116">
        <v>0.13106444605358436</v>
      </c>
      <c r="E260" s="115">
        <v>0</v>
      </c>
      <c r="F260" s="116">
        <f t="shared" si="76"/>
        <v>-1</v>
      </c>
      <c r="G260" s="115">
        <v>78</v>
      </c>
      <c r="H260" s="116" t="str">
        <f t="shared" si="76"/>
        <v>-</v>
      </c>
      <c r="I260" s="115">
        <v>1267</v>
      </c>
      <c r="J260" s="116">
        <f t="shared" si="76"/>
        <v>15.243589743589745</v>
      </c>
      <c r="K260" s="115">
        <v>2269</v>
      </c>
      <c r="L260" s="116">
        <f t="shared" si="77"/>
        <v>0.79084451460142069</v>
      </c>
      <c r="M260" s="115">
        <v>1043</v>
      </c>
      <c r="N260" s="116">
        <f t="shared" si="78"/>
        <v>-0.54032613486117231</v>
      </c>
      <c r="O260" s="116">
        <f t="shared" si="80"/>
        <v>-0.66613316261203592</v>
      </c>
    </row>
    <row r="261" spans="2:15" x14ac:dyDescent="0.25">
      <c r="B261" s="114" t="s">
        <v>83</v>
      </c>
      <c r="C261" s="115">
        <v>4427</v>
      </c>
      <c r="D261" s="116">
        <v>0.14927310488058154</v>
      </c>
      <c r="E261" s="115">
        <v>0</v>
      </c>
      <c r="F261" s="116">
        <f t="shared" si="76"/>
        <v>-1</v>
      </c>
      <c r="G261" s="115">
        <v>473</v>
      </c>
      <c r="H261" s="116" t="str">
        <f t="shared" si="76"/>
        <v>-</v>
      </c>
      <c r="I261" s="115">
        <v>1278</v>
      </c>
      <c r="J261" s="116">
        <f t="shared" si="76"/>
        <v>1.7019027484143763</v>
      </c>
      <c r="K261" s="115">
        <v>2935</v>
      </c>
      <c r="L261" s="116">
        <f t="shared" si="77"/>
        <v>1.2965571205007826</v>
      </c>
      <c r="M261" s="115">
        <v>781</v>
      </c>
      <c r="N261" s="116">
        <f t="shared" si="78"/>
        <v>-0.73390119250425889</v>
      </c>
      <c r="O261" s="116">
        <f t="shared" si="80"/>
        <v>-0.82358256155409981</v>
      </c>
    </row>
    <row r="262" spans="2:15" x14ac:dyDescent="0.25">
      <c r="B262" s="114" t="s">
        <v>85</v>
      </c>
      <c r="C262" s="115">
        <v>2562</v>
      </c>
      <c r="D262" s="116">
        <v>2.6031237484982039E-2</v>
      </c>
      <c r="E262" s="115">
        <v>121</v>
      </c>
      <c r="F262" s="116">
        <f t="shared" si="76"/>
        <v>-0.95277127244340365</v>
      </c>
      <c r="G262" s="115">
        <v>620</v>
      </c>
      <c r="H262" s="116">
        <f t="shared" si="76"/>
        <v>4.1239669421487601</v>
      </c>
      <c r="I262" s="115">
        <v>989</v>
      </c>
      <c r="J262" s="116">
        <f t="shared" si="76"/>
        <v>0.59516129032258069</v>
      </c>
      <c r="K262" s="115">
        <v>2710</v>
      </c>
      <c r="L262" s="116">
        <f t="shared" si="77"/>
        <v>1.7401415571284127</v>
      </c>
      <c r="M262" s="115">
        <v>381</v>
      </c>
      <c r="N262" s="116">
        <f t="shared" si="78"/>
        <v>-0.85940959409594098</v>
      </c>
      <c r="O262" s="116">
        <f t="shared" si="80"/>
        <v>-0.85128805620608894</v>
      </c>
    </row>
    <row r="263" spans="2:15" x14ac:dyDescent="0.25">
      <c r="B263" s="114" t="s">
        <v>87</v>
      </c>
      <c r="C263" s="115">
        <v>3446</v>
      </c>
      <c r="D263" s="116">
        <v>-0.14193227091633465</v>
      </c>
      <c r="E263" s="115">
        <v>200</v>
      </c>
      <c r="F263" s="116">
        <f t="shared" si="76"/>
        <v>-0.94196169471851421</v>
      </c>
      <c r="G263" s="115">
        <v>834</v>
      </c>
      <c r="H263" s="116">
        <f t="shared" si="76"/>
        <v>3.17</v>
      </c>
      <c r="I263" s="115">
        <v>881</v>
      </c>
      <c r="J263" s="116">
        <f t="shared" si="76"/>
        <v>5.6354916067146377E-2</v>
      </c>
      <c r="K263" s="115">
        <v>2697</v>
      </c>
      <c r="L263" s="116">
        <f t="shared" si="77"/>
        <v>2.0612939841089672</v>
      </c>
      <c r="M263" s="115"/>
      <c r="N263" s="116"/>
      <c r="O263" s="116"/>
    </row>
    <row r="264" spans="2:15" x14ac:dyDescent="0.25">
      <c r="B264" s="114" t="s">
        <v>89</v>
      </c>
      <c r="C264" s="115">
        <v>24352</v>
      </c>
      <c r="D264" s="116">
        <v>-0.2568359375</v>
      </c>
      <c r="E264" s="115">
        <v>2086</v>
      </c>
      <c r="F264" s="116">
        <f t="shared" si="76"/>
        <v>-0.91433968462549275</v>
      </c>
      <c r="G264" s="115">
        <v>7257</v>
      </c>
      <c r="H264" s="116">
        <f t="shared" si="76"/>
        <v>2.4789069990412274</v>
      </c>
      <c r="I264" s="115">
        <v>12144</v>
      </c>
      <c r="J264" s="116">
        <f t="shared" si="76"/>
        <v>0.673418768085986</v>
      </c>
      <c r="K264" s="115">
        <v>13940</v>
      </c>
      <c r="L264" s="116">
        <f t="shared" si="77"/>
        <v>0.14789196310935449</v>
      </c>
      <c r="M264" s="115"/>
      <c r="N264" s="116"/>
      <c r="O264" s="116"/>
    </row>
    <row r="265" spans="2:15" x14ac:dyDescent="0.25">
      <c r="B265" s="114" t="s">
        <v>91</v>
      </c>
      <c r="C265" s="115">
        <v>56528</v>
      </c>
      <c r="D265" s="116">
        <v>-8.1756306752651886E-2</v>
      </c>
      <c r="E265" s="115">
        <v>4827</v>
      </c>
      <c r="F265" s="116">
        <f t="shared" si="76"/>
        <v>-0.91460868949900931</v>
      </c>
      <c r="G265" s="115">
        <v>33433</v>
      </c>
      <c r="H265" s="116">
        <f t="shared" si="76"/>
        <v>5.9262481872798842</v>
      </c>
      <c r="I265" s="115">
        <v>39258</v>
      </c>
      <c r="J265" s="116">
        <f t="shared" si="76"/>
        <v>0.17422905512517572</v>
      </c>
      <c r="K265" s="115">
        <v>40654</v>
      </c>
      <c r="L265" s="116">
        <f t="shared" si="77"/>
        <v>3.5559631157980442E-2</v>
      </c>
      <c r="M265" s="115"/>
      <c r="N265" s="116"/>
      <c r="O265" s="116"/>
    </row>
    <row r="266" spans="2:15" x14ac:dyDescent="0.25">
      <c r="B266" s="114" t="s">
        <v>93</v>
      </c>
      <c r="C266" s="115">
        <v>59689</v>
      </c>
      <c r="D266" s="116">
        <v>-0.10059519324945376</v>
      </c>
      <c r="E266" s="115">
        <v>3934</v>
      </c>
      <c r="F266" s="116">
        <f t="shared" si="76"/>
        <v>-0.93409170869004343</v>
      </c>
      <c r="G266" s="115">
        <v>31477</v>
      </c>
      <c r="H266" s="116">
        <f t="shared" si="76"/>
        <v>7.0012709710218601</v>
      </c>
      <c r="I266" s="115">
        <v>35181</v>
      </c>
      <c r="J266" s="116">
        <f t="shared" si="76"/>
        <v>0.11767322171744454</v>
      </c>
      <c r="K266" s="115">
        <v>38319</v>
      </c>
      <c r="L266" s="116">
        <f t="shared" si="77"/>
        <v>8.9195872772235063E-2</v>
      </c>
      <c r="M266" s="115"/>
      <c r="N266" s="116"/>
      <c r="O266" s="116"/>
    </row>
    <row r="267" spans="2:15" ht="15.75" x14ac:dyDescent="0.25">
      <c r="B267" s="117" t="s">
        <v>30</v>
      </c>
      <c r="C267" s="118">
        <v>366669</v>
      </c>
      <c r="D267" s="119">
        <v>-0.12407969231504268</v>
      </c>
      <c r="E267" s="118">
        <v>150036</v>
      </c>
      <c r="F267" s="119">
        <f t="shared" si="76"/>
        <v>-0.59081351300491725</v>
      </c>
      <c r="G267" s="118">
        <v>88248</v>
      </c>
      <c r="H267" s="119">
        <f t="shared" si="76"/>
        <v>-0.41182116292089899</v>
      </c>
      <c r="I267" s="118">
        <v>188228</v>
      </c>
      <c r="J267" s="119">
        <f t="shared" si="76"/>
        <v>1.1329435227993834</v>
      </c>
      <c r="K267" s="118">
        <v>224522</v>
      </c>
      <c r="L267" s="119">
        <f t="shared" si="77"/>
        <v>0.19281934674968659</v>
      </c>
      <c r="M267" s="118">
        <v>137593</v>
      </c>
      <c r="N267" s="119">
        <v>6.7340511356584365E-2</v>
      </c>
      <c r="O267" s="119">
        <v>-0.38203221141322408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D5119-D862-4615-8978-E0AB9351FD72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875568</v>
      </c>
      <c r="D9" s="116">
        <v>-1.3371135205547668E-2</v>
      </c>
      <c r="E9" s="115">
        <v>893934</v>
      </c>
      <c r="F9" s="116">
        <f t="shared" ref="F9:L21" si="0">IFERROR(E9/C9-1,"-")</f>
        <v>2.0976097801655547E-2</v>
      </c>
      <c r="G9" s="115">
        <v>51667</v>
      </c>
      <c r="H9" s="116">
        <f t="shared" si="0"/>
        <v>-0.94220266820593024</v>
      </c>
      <c r="I9" s="115">
        <v>576461</v>
      </c>
      <c r="J9" s="116">
        <f t="shared" si="0"/>
        <v>10.157237695240676</v>
      </c>
      <c r="K9" s="115">
        <v>810733</v>
      </c>
      <c r="L9" s="116">
        <f t="shared" si="0"/>
        <v>0.40639696354133248</v>
      </c>
      <c r="M9" s="115">
        <v>836960</v>
      </c>
      <c r="N9" s="116">
        <f t="shared" ref="N9:N17" si="1">IFERROR(M9/K9-1,"-")</f>
        <v>3.2349737829840297E-2</v>
      </c>
      <c r="O9" s="116">
        <f t="shared" ref="O9" si="2">IFERROR(M9/C9-1,"-")</f>
        <v>-4.4094804743891935E-2</v>
      </c>
    </row>
    <row r="10" spans="1:16" x14ac:dyDescent="0.25">
      <c r="A10" s="1" t="s">
        <v>72</v>
      </c>
      <c r="B10" s="114" t="s">
        <v>73</v>
      </c>
      <c r="C10" s="115">
        <v>803828</v>
      </c>
      <c r="D10" s="116">
        <v>-4.9059719655207834E-3</v>
      </c>
      <c r="E10" s="115">
        <v>832182</v>
      </c>
      <c r="F10" s="116">
        <f t="shared" si="0"/>
        <v>3.5273715272421402E-2</v>
      </c>
      <c r="G10" s="115">
        <v>53867</v>
      </c>
      <c r="H10" s="116">
        <f t="shared" si="0"/>
        <v>-0.93527016926585771</v>
      </c>
      <c r="I10" s="115">
        <v>608977</v>
      </c>
      <c r="J10" s="116">
        <f t="shared" si="0"/>
        <v>10.305196131212059</v>
      </c>
      <c r="K10" s="115">
        <v>773844</v>
      </c>
      <c r="L10" s="116">
        <f t="shared" si="0"/>
        <v>0.27072779431735516</v>
      </c>
      <c r="M10" s="115">
        <v>824761</v>
      </c>
      <c r="N10" s="116">
        <f t="shared" si="1"/>
        <v>6.5797499237572499E-2</v>
      </c>
      <c r="O10" s="116">
        <f>IFERROR(M10/C10-1,"-")</f>
        <v>2.6041640749016048E-2</v>
      </c>
    </row>
    <row r="11" spans="1:16" x14ac:dyDescent="0.25">
      <c r="A11" s="1" t="s">
        <v>74</v>
      </c>
      <c r="B11" s="114" t="s">
        <v>75</v>
      </c>
      <c r="C11" s="115">
        <v>863214</v>
      </c>
      <c r="D11" s="116">
        <v>-1.5107449897598824E-2</v>
      </c>
      <c r="E11" s="115">
        <v>381721</v>
      </c>
      <c r="F11" s="116">
        <f t="shared" si="0"/>
        <v>-0.55779099968258161</v>
      </c>
      <c r="G11" s="115">
        <v>73467</v>
      </c>
      <c r="H11" s="116">
        <f t="shared" si="0"/>
        <v>-0.80753744226804391</v>
      </c>
      <c r="I11" s="115">
        <v>747881</v>
      </c>
      <c r="J11" s="116">
        <f t="shared" si="0"/>
        <v>9.1798222331114658</v>
      </c>
      <c r="K11" s="115">
        <v>818402</v>
      </c>
      <c r="L11" s="116">
        <f t="shared" si="0"/>
        <v>9.4294413148615863E-2</v>
      </c>
      <c r="M11" s="115">
        <v>866668</v>
      </c>
      <c r="N11" s="116">
        <f t="shared" si="1"/>
        <v>5.8975906705995396E-2</v>
      </c>
      <c r="O11" s="116">
        <f t="shared" ref="O11:O20" si="3">IFERROR(M11/C11-1,"-")</f>
        <v>4.0013252797104215E-3</v>
      </c>
    </row>
    <row r="12" spans="1:16" x14ac:dyDescent="0.25">
      <c r="A12" s="1" t="s">
        <v>76</v>
      </c>
      <c r="B12" s="114" t="s">
        <v>77</v>
      </c>
      <c r="C12" s="115">
        <v>768872</v>
      </c>
      <c r="D12" s="116">
        <v>6.4138476279236301E-3</v>
      </c>
      <c r="E12" s="115">
        <v>0</v>
      </c>
      <c r="F12" s="116">
        <f t="shared" si="0"/>
        <v>-1</v>
      </c>
      <c r="G12" s="115">
        <v>71140</v>
      </c>
      <c r="H12" s="116" t="str">
        <f t="shared" si="0"/>
        <v>-</v>
      </c>
      <c r="I12" s="115">
        <v>725227</v>
      </c>
      <c r="J12" s="116">
        <f t="shared" si="0"/>
        <v>9.1943632274388527</v>
      </c>
      <c r="K12" s="115">
        <v>745949</v>
      </c>
      <c r="L12" s="116">
        <f t="shared" si="0"/>
        <v>2.8573122622296276E-2</v>
      </c>
      <c r="M12" s="115">
        <v>789795</v>
      </c>
      <c r="N12" s="116">
        <f t="shared" si="1"/>
        <v>5.8778817318610344E-2</v>
      </c>
      <c r="O12" s="116">
        <f t="shared" si="3"/>
        <v>2.7212591952886722E-2</v>
      </c>
    </row>
    <row r="13" spans="1:16" x14ac:dyDescent="0.25">
      <c r="A13" s="1" t="s">
        <v>78</v>
      </c>
      <c r="B13" s="114" t="s">
        <v>79</v>
      </c>
      <c r="C13" s="115">
        <v>745816</v>
      </c>
      <c r="D13" s="116">
        <v>-5.0652803513279165E-3</v>
      </c>
      <c r="E13" s="115">
        <v>0</v>
      </c>
      <c r="F13" s="116">
        <f t="shared" si="0"/>
        <v>-1</v>
      </c>
      <c r="G13" s="115">
        <v>71284</v>
      </c>
      <c r="H13" s="116" t="str">
        <f t="shared" si="0"/>
        <v>-</v>
      </c>
      <c r="I13" s="115">
        <v>653261</v>
      </c>
      <c r="J13" s="116">
        <f t="shared" si="0"/>
        <v>8.1642023455473876</v>
      </c>
      <c r="K13" s="115">
        <v>671021</v>
      </c>
      <c r="L13" s="116">
        <f t="shared" si="0"/>
        <v>2.7186683423623847E-2</v>
      </c>
      <c r="M13" s="115">
        <v>746827</v>
      </c>
      <c r="N13" s="116">
        <f t="shared" si="1"/>
        <v>0.11297112907047624</v>
      </c>
      <c r="O13" s="116">
        <f t="shared" si="3"/>
        <v>1.3555622298260239E-3</v>
      </c>
    </row>
    <row r="14" spans="1:16" x14ac:dyDescent="0.25">
      <c r="A14" s="1" t="s">
        <v>80</v>
      </c>
      <c r="B14" s="114" t="s">
        <v>81</v>
      </c>
      <c r="C14" s="115">
        <v>826901</v>
      </c>
      <c r="D14" s="116">
        <v>7.5434684602355695E-3</v>
      </c>
      <c r="E14" s="115">
        <v>0</v>
      </c>
      <c r="F14" s="116">
        <f t="shared" si="0"/>
        <v>-1</v>
      </c>
      <c r="G14" s="115">
        <v>113899</v>
      </c>
      <c r="H14" s="116" t="str">
        <f t="shared" si="0"/>
        <v>-</v>
      </c>
      <c r="I14" s="115">
        <v>672943</v>
      </c>
      <c r="J14" s="116">
        <f t="shared" si="0"/>
        <v>4.9082432681586319</v>
      </c>
      <c r="K14" s="115">
        <v>758024</v>
      </c>
      <c r="L14" s="116">
        <f t="shared" si="0"/>
        <v>0.12643121334199181</v>
      </c>
      <c r="M14" s="115">
        <v>787690</v>
      </c>
      <c r="N14" s="116">
        <f t="shared" si="1"/>
        <v>3.9135964032801063E-2</v>
      </c>
      <c r="O14" s="116">
        <f t="shared" si="3"/>
        <v>-4.7419219471254714E-2</v>
      </c>
    </row>
    <row r="15" spans="1:16" x14ac:dyDescent="0.25">
      <c r="A15" s="1" t="s">
        <v>82</v>
      </c>
      <c r="B15" s="114" t="s">
        <v>83</v>
      </c>
      <c r="C15" s="115">
        <v>925657</v>
      </c>
      <c r="D15" s="116">
        <v>1.5810150891632402E-2</v>
      </c>
      <c r="E15" s="115">
        <v>0</v>
      </c>
      <c r="F15" s="116">
        <f t="shared" si="0"/>
        <v>-1</v>
      </c>
      <c r="G15" s="115">
        <v>254312</v>
      </c>
      <c r="H15" s="116" t="str">
        <f t="shared" si="0"/>
        <v>-</v>
      </c>
      <c r="I15" s="115">
        <v>858220</v>
      </c>
      <c r="J15" s="116">
        <f t="shared" si="0"/>
        <v>2.3746736292428197</v>
      </c>
      <c r="K15" s="115">
        <v>871300</v>
      </c>
      <c r="L15" s="116">
        <f t="shared" si="0"/>
        <v>1.5240847335182162E-2</v>
      </c>
      <c r="M15" s="115">
        <v>895588</v>
      </c>
      <c r="N15" s="116">
        <f t="shared" si="1"/>
        <v>2.7875588201538015E-2</v>
      </c>
      <c r="O15" s="116">
        <f t="shared" si="3"/>
        <v>-3.2483954639785595E-2</v>
      </c>
    </row>
    <row r="16" spans="1:16" x14ac:dyDescent="0.25">
      <c r="A16" s="1" t="s">
        <v>84</v>
      </c>
      <c r="B16" s="114" t="s">
        <v>85</v>
      </c>
      <c r="C16" s="115">
        <v>967054</v>
      </c>
      <c r="D16" s="116">
        <v>-1.2211327985748865E-2</v>
      </c>
      <c r="E16" s="115">
        <v>191201</v>
      </c>
      <c r="F16" s="116">
        <f t="shared" si="0"/>
        <v>-0.80228508439032353</v>
      </c>
      <c r="G16" s="115">
        <v>386772</v>
      </c>
      <c r="H16" s="116">
        <f t="shared" si="0"/>
        <v>1.0228555289982793</v>
      </c>
      <c r="I16" s="115">
        <v>895466</v>
      </c>
      <c r="J16" s="116">
        <f t="shared" si="0"/>
        <v>1.3152296443382663</v>
      </c>
      <c r="K16" s="115">
        <v>947197</v>
      </c>
      <c r="L16" s="116">
        <f t="shared" si="0"/>
        <v>5.7769920912686734E-2</v>
      </c>
      <c r="M16" s="115">
        <v>936279</v>
      </c>
      <c r="N16" s="116">
        <f t="shared" si="1"/>
        <v>-1.1526641237250557E-2</v>
      </c>
      <c r="O16" s="116">
        <f t="shared" si="3"/>
        <v>-3.1823455567114189E-2</v>
      </c>
    </row>
    <row r="17" spans="1:16" x14ac:dyDescent="0.25">
      <c r="A17" s="1" t="s">
        <v>86</v>
      </c>
      <c r="B17" s="114" t="s">
        <v>87</v>
      </c>
      <c r="C17" s="115">
        <v>796998</v>
      </c>
      <c r="D17" s="116">
        <v>-4.3174890541093802E-2</v>
      </c>
      <c r="E17" s="115">
        <v>105790</v>
      </c>
      <c r="F17" s="116">
        <f t="shared" si="0"/>
        <v>-0.86726440969738949</v>
      </c>
      <c r="G17" s="115">
        <v>422869</v>
      </c>
      <c r="H17" s="116">
        <f t="shared" si="0"/>
        <v>2.99724926741658</v>
      </c>
      <c r="I17" s="115">
        <v>748642</v>
      </c>
      <c r="J17" s="116">
        <f t="shared" si="0"/>
        <v>0.77038751953914808</v>
      </c>
      <c r="K17" s="115">
        <v>799868</v>
      </c>
      <c r="L17" s="116">
        <f t="shared" si="0"/>
        <v>6.8425228613943734E-2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827986</v>
      </c>
      <c r="D18" s="116">
        <v>-7.7583450586936498E-2</v>
      </c>
      <c r="E18" s="115">
        <v>101639</v>
      </c>
      <c r="F18" s="116">
        <f t="shared" si="0"/>
        <v>-0.8772455089820359</v>
      </c>
      <c r="G18" s="115">
        <v>627412</v>
      </c>
      <c r="H18" s="116">
        <f t="shared" si="0"/>
        <v>5.1729454244925668</v>
      </c>
      <c r="I18" s="115">
        <v>801936</v>
      </c>
      <c r="J18" s="116">
        <f t="shared" si="0"/>
        <v>0.27816490599478483</v>
      </c>
      <c r="K18" s="115">
        <v>863416</v>
      </c>
      <c r="L18" s="116">
        <f t="shared" si="0"/>
        <v>7.6664471977813786E-2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828275</v>
      </c>
      <c r="D19" s="116">
        <v>8.4754430096163347E-3</v>
      </c>
      <c r="E19" s="115">
        <v>110775</v>
      </c>
      <c r="F19" s="116">
        <f t="shared" si="0"/>
        <v>-0.86625818719628145</v>
      </c>
      <c r="G19" s="115">
        <v>660916</v>
      </c>
      <c r="H19" s="116">
        <f t="shared" si="0"/>
        <v>4.9662920334010385</v>
      </c>
      <c r="I19" s="115">
        <v>785918</v>
      </c>
      <c r="J19" s="116">
        <f t="shared" si="0"/>
        <v>0.18913447397248673</v>
      </c>
      <c r="K19" s="115">
        <v>847777</v>
      </c>
      <c r="L19" s="116">
        <f t="shared" si="0"/>
        <v>7.8709229207118314E-2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863408</v>
      </c>
      <c r="D20" s="116">
        <v>3.440558770321922E-2</v>
      </c>
      <c r="E20" s="115">
        <v>118240</v>
      </c>
      <c r="F20" s="116">
        <f t="shared" si="0"/>
        <v>-0.86305431499360674</v>
      </c>
      <c r="G20" s="115">
        <v>579557</v>
      </c>
      <c r="H20" s="116">
        <f t="shared" si="0"/>
        <v>3.9015307848443843</v>
      </c>
      <c r="I20" s="115">
        <v>790311</v>
      </c>
      <c r="J20" s="116">
        <f t="shared" si="0"/>
        <v>0.36364671637129731</v>
      </c>
      <c r="K20" s="115">
        <v>831777</v>
      </c>
      <c r="L20" s="116">
        <f t="shared" si="0"/>
        <v>5.2467952489589464E-2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10093577</v>
      </c>
      <c r="D21" s="119">
        <v>-8.7646592409611479E-3</v>
      </c>
      <c r="E21" s="118">
        <v>2858440</v>
      </c>
      <c r="F21" s="119">
        <f t="shared" si="0"/>
        <v>-0.71680604408130044</v>
      </c>
      <c r="G21" s="118">
        <v>3367162</v>
      </c>
      <c r="H21" s="119">
        <f t="shared" si="0"/>
        <v>0.17797190075705638</v>
      </c>
      <c r="I21" s="118">
        <v>8865243</v>
      </c>
      <c r="J21" s="119">
        <f t="shared" si="0"/>
        <v>1.6328531267577859</v>
      </c>
      <c r="K21" s="118">
        <v>9739308</v>
      </c>
      <c r="L21" s="119">
        <f t="shared" si="0"/>
        <v>9.8594590131370285E-2</v>
      </c>
      <c r="M21" s="118">
        <v>6684568</v>
      </c>
      <c r="N21" s="119">
        <v>4.5040154960470424E-2</v>
      </c>
      <c r="O21" s="119">
        <v>-1.3625974079632175E-2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455150</v>
      </c>
      <c r="D31" s="116">
        <v>2.5131660385586674E-3</v>
      </c>
      <c r="E31" s="115">
        <v>501178</v>
      </c>
      <c r="F31" s="116">
        <f t="shared" ref="F31:J43" si="4">IFERROR(E31/C31-1,"-")</f>
        <v>0.10112710095572885</v>
      </c>
      <c r="G31" s="115">
        <v>14580</v>
      </c>
      <c r="H31" s="116">
        <f t="shared" si="4"/>
        <v>-0.97090853948098277</v>
      </c>
      <c r="I31" s="115">
        <v>303205</v>
      </c>
      <c r="J31" s="116">
        <f t="shared" si="4"/>
        <v>19.795953360768177</v>
      </c>
      <c r="K31" s="115">
        <v>488351</v>
      </c>
      <c r="L31" s="116">
        <f t="shared" ref="L31:L43" si="5">IFERROR(K31/I31-1,"-")</f>
        <v>0.6106297719364786</v>
      </c>
      <c r="M31" s="115">
        <v>464379</v>
      </c>
      <c r="N31" s="116">
        <f t="shared" ref="N31:N39" si="6">IFERROR(M31/K31-1,"-")</f>
        <v>-4.9087643928240166E-2</v>
      </c>
      <c r="O31" s="116">
        <f t="shared" ref="O31" si="7">IFERROR(M31/C31-1,"-")</f>
        <v>2.027683181368789E-2</v>
      </c>
    </row>
    <row r="32" spans="1:16" x14ac:dyDescent="0.25">
      <c r="B32" s="114" t="s">
        <v>73</v>
      </c>
      <c r="C32" s="115">
        <v>414221</v>
      </c>
      <c r="D32" s="116">
        <v>-2.2547289133882042E-2</v>
      </c>
      <c r="E32" s="115">
        <v>463416</v>
      </c>
      <c r="F32" s="116">
        <f t="shared" si="4"/>
        <v>0.11876510365239801</v>
      </c>
      <c r="G32" s="115">
        <v>16940</v>
      </c>
      <c r="H32" s="116">
        <f t="shared" si="4"/>
        <v>-0.9634453708978542</v>
      </c>
      <c r="I32" s="115">
        <v>330152</v>
      </c>
      <c r="J32" s="116">
        <f t="shared" si="4"/>
        <v>18.489492325855963</v>
      </c>
      <c r="K32" s="115">
        <v>443471</v>
      </c>
      <c r="L32" s="116">
        <f t="shared" si="5"/>
        <v>0.34323281397659255</v>
      </c>
      <c r="M32" s="115">
        <v>463066</v>
      </c>
      <c r="N32" s="116">
        <f t="shared" si="6"/>
        <v>4.4185527351281229E-2</v>
      </c>
      <c r="O32" s="116">
        <f>IFERROR(M32/C32-1,"-")</f>
        <v>0.11792014407767826</v>
      </c>
    </row>
    <row r="33" spans="2:16" x14ac:dyDescent="0.25">
      <c r="B33" s="114" t="s">
        <v>75</v>
      </c>
      <c r="C33" s="115">
        <v>447071</v>
      </c>
      <c r="D33" s="116">
        <v>-1.2464823265902925E-2</v>
      </c>
      <c r="E33" s="115">
        <v>215134</v>
      </c>
      <c r="F33" s="116">
        <f t="shared" si="4"/>
        <v>-0.51879231710399465</v>
      </c>
      <c r="G33" s="115">
        <v>21891</v>
      </c>
      <c r="H33" s="116">
        <f t="shared" si="4"/>
        <v>-0.89824481485957586</v>
      </c>
      <c r="I33" s="115">
        <v>426904</v>
      </c>
      <c r="J33" s="116">
        <f t="shared" si="4"/>
        <v>18.501347585765838</v>
      </c>
      <c r="K33" s="115">
        <v>469427</v>
      </c>
      <c r="L33" s="116">
        <f t="shared" si="5"/>
        <v>9.9607874369881833E-2</v>
      </c>
      <c r="M33" s="115">
        <v>495607</v>
      </c>
      <c r="N33" s="116">
        <f t="shared" si="6"/>
        <v>5.5770119741727742E-2</v>
      </c>
      <c r="O33" s="116">
        <f t="shared" ref="O33:O42" si="8">IFERROR(M33/C33-1,"-")</f>
        <v>0.10856441146931917</v>
      </c>
    </row>
    <row r="34" spans="2:16" x14ac:dyDescent="0.25">
      <c r="B34" s="114" t="s">
        <v>77</v>
      </c>
      <c r="C34" s="115">
        <v>419899</v>
      </c>
      <c r="D34" s="116">
        <v>-2.2905315981684993E-3</v>
      </c>
      <c r="E34" s="115">
        <v>0</v>
      </c>
      <c r="F34" s="116">
        <f t="shared" si="4"/>
        <v>-1</v>
      </c>
      <c r="G34" s="115">
        <v>21218</v>
      </c>
      <c r="H34" s="116" t="str">
        <f t="shared" si="4"/>
        <v>-</v>
      </c>
      <c r="I34" s="115">
        <v>425285</v>
      </c>
      <c r="J34" s="116">
        <f t="shared" si="4"/>
        <v>19.043595060797436</v>
      </c>
      <c r="K34" s="115">
        <v>444527</v>
      </c>
      <c r="L34" s="116">
        <f t="shared" si="5"/>
        <v>4.5244953384201203E-2</v>
      </c>
      <c r="M34" s="115">
        <v>447408</v>
      </c>
      <c r="N34" s="116">
        <f t="shared" si="6"/>
        <v>6.4810461456783486E-3</v>
      </c>
      <c r="O34" s="116">
        <f t="shared" si="8"/>
        <v>6.5513373454092472E-2</v>
      </c>
    </row>
    <row r="35" spans="2:16" x14ac:dyDescent="0.25">
      <c r="B35" s="114" t="s">
        <v>79</v>
      </c>
      <c r="C35" s="115">
        <v>407540</v>
      </c>
      <c r="D35" s="116">
        <v>-8.4353794460921838E-3</v>
      </c>
      <c r="E35" s="115">
        <v>0</v>
      </c>
      <c r="F35" s="116">
        <f t="shared" si="4"/>
        <v>-1</v>
      </c>
      <c r="G35" s="115">
        <v>21400</v>
      </c>
      <c r="H35" s="116" t="str">
        <f t="shared" si="4"/>
        <v>-</v>
      </c>
      <c r="I35" s="115">
        <v>388948</v>
      </c>
      <c r="J35" s="116">
        <f t="shared" si="4"/>
        <v>17.175140186915886</v>
      </c>
      <c r="K35" s="115">
        <v>422412</v>
      </c>
      <c r="L35" s="116">
        <f t="shared" si="5"/>
        <v>8.6037208058660886E-2</v>
      </c>
      <c r="M35" s="115">
        <v>435777</v>
      </c>
      <c r="N35" s="116">
        <f t="shared" si="6"/>
        <v>3.1639726144143676E-2</v>
      </c>
      <c r="O35" s="116">
        <f t="shared" si="8"/>
        <v>6.9286450409775657E-2</v>
      </c>
    </row>
    <row r="36" spans="2:16" x14ac:dyDescent="0.25">
      <c r="B36" s="114" t="s">
        <v>81</v>
      </c>
      <c r="C36" s="115">
        <v>455997</v>
      </c>
      <c r="D36" s="116">
        <v>4.729149345668171E-2</v>
      </c>
      <c r="E36" s="115">
        <v>0</v>
      </c>
      <c r="F36" s="116">
        <f t="shared" si="4"/>
        <v>-1</v>
      </c>
      <c r="G36" s="115">
        <v>44736</v>
      </c>
      <c r="H36" s="116" t="str">
        <f t="shared" si="4"/>
        <v>-</v>
      </c>
      <c r="I36" s="115">
        <v>408804</v>
      </c>
      <c r="J36" s="116">
        <f t="shared" si="4"/>
        <v>8.1381437768240339</v>
      </c>
      <c r="K36" s="115">
        <v>454213</v>
      </c>
      <c r="L36" s="116">
        <f t="shared" si="5"/>
        <v>0.11107768025753173</v>
      </c>
      <c r="M36" s="115">
        <v>465333</v>
      </c>
      <c r="N36" s="116">
        <f t="shared" si="6"/>
        <v>2.4481906066096792E-2</v>
      </c>
      <c r="O36" s="116">
        <f t="shared" si="8"/>
        <v>2.0473818906703301E-2</v>
      </c>
    </row>
    <row r="37" spans="2:16" x14ac:dyDescent="0.25">
      <c r="B37" s="114" t="s">
        <v>83</v>
      </c>
      <c r="C37" s="115">
        <v>502865</v>
      </c>
      <c r="D37" s="116">
        <v>8.4522746584885011E-2</v>
      </c>
      <c r="E37" s="115">
        <v>0</v>
      </c>
      <c r="F37" s="116">
        <f t="shared" si="4"/>
        <v>-1</v>
      </c>
      <c r="G37" s="115">
        <v>113386</v>
      </c>
      <c r="H37" s="116" t="str">
        <f t="shared" si="4"/>
        <v>-</v>
      </c>
      <c r="I37" s="115">
        <v>491736</v>
      </c>
      <c r="J37" s="116">
        <f t="shared" si="4"/>
        <v>3.3368317076182246</v>
      </c>
      <c r="K37" s="115">
        <v>510638</v>
      </c>
      <c r="L37" s="116">
        <f t="shared" si="5"/>
        <v>3.8439325166349514E-2</v>
      </c>
      <c r="M37" s="115">
        <v>531003</v>
      </c>
      <c r="N37" s="116">
        <f t="shared" si="6"/>
        <v>3.9881481597531021E-2</v>
      </c>
      <c r="O37" s="116">
        <f t="shared" si="8"/>
        <v>5.5955375697254839E-2</v>
      </c>
    </row>
    <row r="38" spans="2:16" x14ac:dyDescent="0.25">
      <c r="B38" s="114" t="s">
        <v>85</v>
      </c>
      <c r="C38" s="115">
        <v>487856</v>
      </c>
      <c r="D38" s="116">
        <v>-3.7558148251902734E-2</v>
      </c>
      <c r="E38" s="115">
        <v>96004</v>
      </c>
      <c r="F38" s="116">
        <f t="shared" si="4"/>
        <v>-0.80321242333803422</v>
      </c>
      <c r="G38" s="115">
        <v>197818</v>
      </c>
      <c r="H38" s="116">
        <f t="shared" si="4"/>
        <v>1.0605183117370109</v>
      </c>
      <c r="I38" s="115">
        <v>530698</v>
      </c>
      <c r="J38" s="116">
        <f t="shared" si="4"/>
        <v>1.6827588995945768</v>
      </c>
      <c r="K38" s="115">
        <v>569851</v>
      </c>
      <c r="L38" s="116">
        <f t="shared" si="5"/>
        <v>7.3776422748907944E-2</v>
      </c>
      <c r="M38" s="115">
        <v>553021</v>
      </c>
      <c r="N38" s="116">
        <f t="shared" si="6"/>
        <v>-2.9534036090135829E-2</v>
      </c>
      <c r="O38" s="116">
        <f t="shared" si="8"/>
        <v>0.13357425141845125</v>
      </c>
    </row>
    <row r="39" spans="2:16" x14ac:dyDescent="0.25">
      <c r="B39" s="114" t="s">
        <v>87</v>
      </c>
      <c r="C39" s="115">
        <v>448598</v>
      </c>
      <c r="D39" s="116">
        <v>4.3479272212995301E-2</v>
      </c>
      <c r="E39" s="115">
        <v>60570</v>
      </c>
      <c r="F39" s="116">
        <f t="shared" si="4"/>
        <v>-0.86497933561897289</v>
      </c>
      <c r="G39" s="115">
        <v>241203</v>
      </c>
      <c r="H39" s="116">
        <f t="shared" si="4"/>
        <v>2.9822189202575533</v>
      </c>
      <c r="I39" s="115">
        <v>466212</v>
      </c>
      <c r="J39" s="116">
        <f t="shared" si="4"/>
        <v>0.93286153157299045</v>
      </c>
      <c r="K39" s="115">
        <v>491257</v>
      </c>
      <c r="L39" s="116">
        <f t="shared" si="5"/>
        <v>5.3720195962351891E-2</v>
      </c>
      <c r="M39" s="115"/>
      <c r="N39" s="116"/>
      <c r="O39" s="116"/>
    </row>
    <row r="40" spans="2:16" x14ac:dyDescent="0.25">
      <c r="B40" s="114" t="s">
        <v>89</v>
      </c>
      <c r="C40" s="115">
        <v>477219</v>
      </c>
      <c r="D40" s="116">
        <v>-4.6989188106917323E-3</v>
      </c>
      <c r="E40" s="115">
        <v>51321</v>
      </c>
      <c r="F40" s="116">
        <f t="shared" si="4"/>
        <v>-0.89245817957792961</v>
      </c>
      <c r="G40" s="115">
        <v>379310</v>
      </c>
      <c r="H40" s="116">
        <f t="shared" si="4"/>
        <v>6.3909315874593249</v>
      </c>
      <c r="I40" s="115">
        <v>492206</v>
      </c>
      <c r="J40" s="116">
        <f t="shared" si="4"/>
        <v>0.29763517966834518</v>
      </c>
      <c r="K40" s="115">
        <v>505474</v>
      </c>
      <c r="L40" s="116">
        <f t="shared" si="5"/>
        <v>2.6956193138645279E-2</v>
      </c>
      <c r="M40" s="115"/>
      <c r="N40" s="116"/>
      <c r="O40" s="116"/>
    </row>
    <row r="41" spans="2:16" x14ac:dyDescent="0.25">
      <c r="B41" s="114" t="s">
        <v>91</v>
      </c>
      <c r="C41" s="115">
        <v>469816</v>
      </c>
      <c r="D41" s="116">
        <v>0.12076833710647406</v>
      </c>
      <c r="E41" s="115">
        <v>52157</v>
      </c>
      <c r="F41" s="116">
        <f t="shared" si="4"/>
        <v>-0.88898419806903128</v>
      </c>
      <c r="G41" s="115">
        <v>382750</v>
      </c>
      <c r="H41" s="116">
        <f t="shared" si="4"/>
        <v>6.3384205379910652</v>
      </c>
      <c r="I41" s="115">
        <v>471403</v>
      </c>
      <c r="J41" s="116">
        <f t="shared" si="4"/>
        <v>0.23162116263879806</v>
      </c>
      <c r="K41" s="115">
        <v>495470</v>
      </c>
      <c r="L41" s="116">
        <f t="shared" si="5"/>
        <v>5.105398141293116E-2</v>
      </c>
      <c r="M41" s="115"/>
      <c r="N41" s="116"/>
      <c r="O41" s="116"/>
    </row>
    <row r="42" spans="2:16" x14ac:dyDescent="0.25">
      <c r="B42" s="114" t="s">
        <v>93</v>
      </c>
      <c r="C42" s="115">
        <v>485402</v>
      </c>
      <c r="D42" s="116">
        <v>0.13828699534744104</v>
      </c>
      <c r="E42" s="115">
        <v>56375</v>
      </c>
      <c r="F42" s="116">
        <f t="shared" si="4"/>
        <v>-0.88385915179583108</v>
      </c>
      <c r="G42" s="115">
        <v>322714</v>
      </c>
      <c r="H42" s="116">
        <f t="shared" si="4"/>
        <v>4.7244168514412417</v>
      </c>
      <c r="I42" s="115">
        <v>481522</v>
      </c>
      <c r="J42" s="116">
        <f t="shared" si="4"/>
        <v>0.49210136529558679</v>
      </c>
      <c r="K42" s="115">
        <v>480103</v>
      </c>
      <c r="L42" s="116">
        <f t="shared" si="5"/>
        <v>-2.9469058526920833E-3</v>
      </c>
      <c r="M42" s="115"/>
      <c r="N42" s="116"/>
      <c r="O42" s="116"/>
    </row>
    <row r="43" spans="2:16" ht="15.75" x14ac:dyDescent="0.25">
      <c r="B43" s="117" t="s">
        <v>30</v>
      </c>
      <c r="C43" s="118">
        <v>5471634</v>
      </c>
      <c r="D43" s="119">
        <v>2.785655031874712E-2</v>
      </c>
      <c r="E43" s="118">
        <v>1557028</v>
      </c>
      <c r="F43" s="119">
        <f t="shared" si="4"/>
        <v>-0.715436376044158</v>
      </c>
      <c r="G43" s="118">
        <v>1777946</v>
      </c>
      <c r="H43" s="119">
        <f t="shared" si="4"/>
        <v>0.14188441055652179</v>
      </c>
      <c r="I43" s="118">
        <v>5217075</v>
      </c>
      <c r="J43" s="119">
        <f t="shared" si="4"/>
        <v>1.9343270268050885</v>
      </c>
      <c r="K43" s="118">
        <v>5775194</v>
      </c>
      <c r="L43" s="119">
        <f t="shared" si="5"/>
        <v>0.10697929395302919</v>
      </c>
      <c r="M43" s="118">
        <v>3855594</v>
      </c>
      <c r="N43" s="119">
        <v>1.3858933600498613E-2</v>
      </c>
      <c r="O43" s="119">
        <v>7.38024491178213E-2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337641</v>
      </c>
      <c r="D53" s="116">
        <v>4.0339055119565925E-2</v>
      </c>
      <c r="E53" s="115">
        <v>370908</v>
      </c>
      <c r="F53" s="116">
        <f t="shared" ref="F53:J65" si="9">IFERROR(E53/C53-1,"-")</f>
        <v>9.8527726194389986E-2</v>
      </c>
      <c r="G53" s="115">
        <v>11298</v>
      </c>
      <c r="H53" s="116">
        <f t="shared" si="9"/>
        <v>-0.96953961629298913</v>
      </c>
      <c r="I53" s="115">
        <v>234995</v>
      </c>
      <c r="J53" s="116">
        <f t="shared" si="9"/>
        <v>19.799699061780846</v>
      </c>
      <c r="K53" s="115">
        <v>371455</v>
      </c>
      <c r="L53" s="116">
        <f t="shared" ref="L53:L65" si="10">IFERROR(K53/I53-1,"-")</f>
        <v>0.58069320623843068</v>
      </c>
      <c r="M53" s="115">
        <v>375590</v>
      </c>
      <c r="N53" s="116">
        <f t="shared" ref="N53:N61" si="11">IFERROR(M53/K53-1,"-")</f>
        <v>1.1131900230175962E-2</v>
      </c>
      <c r="O53" s="116">
        <f t="shared" ref="O53" si="12">IFERROR(M53/C53-1,"-")</f>
        <v>0.11239452554636431</v>
      </c>
    </row>
    <row r="54" spans="1:16" x14ac:dyDescent="0.25">
      <c r="A54" s="1">
        <v>2</v>
      </c>
      <c r="B54" s="114" t="s">
        <v>73</v>
      </c>
      <c r="C54" s="115">
        <v>299499</v>
      </c>
      <c r="D54" s="116">
        <v>-1.1247713812205795E-2</v>
      </c>
      <c r="E54" s="115">
        <v>336790</v>
      </c>
      <c r="F54" s="116">
        <f t="shared" si="9"/>
        <v>0.12451126714947303</v>
      </c>
      <c r="G54" s="115">
        <v>14719</v>
      </c>
      <c r="H54" s="116">
        <f t="shared" si="9"/>
        <v>-0.95629620831972451</v>
      </c>
      <c r="I54" s="115">
        <v>256339</v>
      </c>
      <c r="J54" s="116">
        <f t="shared" si="9"/>
        <v>16.415517358516205</v>
      </c>
      <c r="K54" s="115">
        <v>333022</v>
      </c>
      <c r="L54" s="116">
        <f t="shared" si="10"/>
        <v>0.29914683290486432</v>
      </c>
      <c r="M54" s="115">
        <v>353865</v>
      </c>
      <c r="N54" s="116">
        <f t="shared" si="11"/>
        <v>6.2587456684543463E-2</v>
      </c>
      <c r="O54" s="116">
        <f>IFERROR(M54/C54-1,"-")</f>
        <v>0.18152314364989541</v>
      </c>
    </row>
    <row r="55" spans="1:16" x14ac:dyDescent="0.25">
      <c r="A55" s="1">
        <v>3</v>
      </c>
      <c r="B55" s="114" t="s">
        <v>75</v>
      </c>
      <c r="C55" s="115">
        <v>327336</v>
      </c>
      <c r="D55" s="116">
        <v>1.4753066709653817E-2</v>
      </c>
      <c r="E55" s="115">
        <v>153036</v>
      </c>
      <c r="F55" s="116">
        <f t="shared" si="9"/>
        <v>-0.53248038712515577</v>
      </c>
      <c r="G55" s="115">
        <v>19759</v>
      </c>
      <c r="H55" s="116">
        <f t="shared" si="9"/>
        <v>-0.87088658877649705</v>
      </c>
      <c r="I55" s="115">
        <v>322615</v>
      </c>
      <c r="J55" s="116">
        <f t="shared" si="9"/>
        <v>15.327496330785969</v>
      </c>
      <c r="K55" s="115">
        <v>346043</v>
      </c>
      <c r="L55" s="116">
        <f t="shared" si="10"/>
        <v>7.2619066069463667E-2</v>
      </c>
      <c r="M55" s="115">
        <v>376224</v>
      </c>
      <c r="N55" s="116">
        <f t="shared" si="11"/>
        <v>8.7217484532269074E-2</v>
      </c>
      <c r="O55" s="116">
        <f t="shared" ref="O55:O64" si="13">IFERROR(M55/C55-1,"-")</f>
        <v>0.1493511254490798</v>
      </c>
    </row>
    <row r="56" spans="1:16" x14ac:dyDescent="0.25">
      <c r="A56" s="1">
        <v>4</v>
      </c>
      <c r="B56" s="114" t="s">
        <v>77</v>
      </c>
      <c r="C56" s="115">
        <v>319614</v>
      </c>
      <c r="D56" s="116">
        <v>3.6664396224579177E-2</v>
      </c>
      <c r="E56" s="115">
        <v>0</v>
      </c>
      <c r="F56" s="116">
        <f t="shared" si="9"/>
        <v>-1</v>
      </c>
      <c r="G56" s="115">
        <v>15140</v>
      </c>
      <c r="H56" s="116" t="str">
        <f t="shared" si="9"/>
        <v>-</v>
      </c>
      <c r="I56" s="115">
        <v>326468</v>
      </c>
      <c r="J56" s="116">
        <f t="shared" si="9"/>
        <v>20.563276089828271</v>
      </c>
      <c r="K56" s="115">
        <v>331335</v>
      </c>
      <c r="L56" s="116">
        <f t="shared" si="10"/>
        <v>1.4908046117843021E-2</v>
      </c>
      <c r="M56" s="115">
        <v>344040</v>
      </c>
      <c r="N56" s="116">
        <f t="shared" si="11"/>
        <v>3.8344877540857469E-2</v>
      </c>
      <c r="O56" s="116">
        <f t="shared" si="13"/>
        <v>7.6423435769396919E-2</v>
      </c>
    </row>
    <row r="57" spans="1:16" x14ac:dyDescent="0.25">
      <c r="A57" s="1">
        <v>5</v>
      </c>
      <c r="B57" s="114" t="s">
        <v>79</v>
      </c>
      <c r="C57" s="115">
        <v>312505</v>
      </c>
      <c r="D57" s="116">
        <v>2.0234601233403149E-2</v>
      </c>
      <c r="E57" s="115">
        <v>0</v>
      </c>
      <c r="F57" s="116">
        <f t="shared" si="9"/>
        <v>-1</v>
      </c>
      <c r="G57" s="115">
        <v>19434</v>
      </c>
      <c r="H57" s="116" t="str">
        <f t="shared" si="9"/>
        <v>-</v>
      </c>
      <c r="I57" s="115">
        <v>316077</v>
      </c>
      <c r="J57" s="116">
        <f t="shared" si="9"/>
        <v>15.264124729854892</v>
      </c>
      <c r="K57" s="115">
        <v>340704</v>
      </c>
      <c r="L57" s="116">
        <f t="shared" si="10"/>
        <v>7.7914558794217825E-2</v>
      </c>
      <c r="M57" s="115">
        <v>344685</v>
      </c>
      <c r="N57" s="116">
        <f t="shared" si="11"/>
        <v>1.1684629473091013E-2</v>
      </c>
      <c r="O57" s="116">
        <f t="shared" si="13"/>
        <v>0.10297435241036146</v>
      </c>
    </row>
    <row r="58" spans="1:16" x14ac:dyDescent="0.25">
      <c r="A58" s="1">
        <v>6</v>
      </c>
      <c r="B58" s="114" t="s">
        <v>81</v>
      </c>
      <c r="C58" s="115">
        <v>340693</v>
      </c>
      <c r="D58" s="116">
        <v>7.6316753860540265E-2</v>
      </c>
      <c r="E58" s="115">
        <v>0</v>
      </c>
      <c r="F58" s="116">
        <f t="shared" si="9"/>
        <v>-1</v>
      </c>
      <c r="G58" s="115">
        <v>38047</v>
      </c>
      <c r="H58" s="116" t="str">
        <f t="shared" si="9"/>
        <v>-</v>
      </c>
      <c r="I58" s="115">
        <v>318832</v>
      </c>
      <c r="J58" s="116">
        <f t="shared" si="9"/>
        <v>7.3799511130969595</v>
      </c>
      <c r="K58" s="115">
        <v>354121</v>
      </c>
      <c r="L58" s="116">
        <f t="shared" si="10"/>
        <v>0.11068211471872336</v>
      </c>
      <c r="M58" s="115">
        <v>354898</v>
      </c>
      <c r="N58" s="116">
        <f t="shared" si="11"/>
        <v>2.1941652711925386E-3</v>
      </c>
      <c r="O58" s="116">
        <f t="shared" si="13"/>
        <v>4.1694428708544118E-2</v>
      </c>
    </row>
    <row r="59" spans="1:16" x14ac:dyDescent="0.25">
      <c r="A59" s="1">
        <v>7</v>
      </c>
      <c r="B59" s="114" t="s">
        <v>83</v>
      </c>
      <c r="C59" s="115">
        <v>377431</v>
      </c>
      <c r="D59" s="116">
        <v>0.14385855383785451</v>
      </c>
      <c r="E59" s="115">
        <v>0</v>
      </c>
      <c r="F59" s="116">
        <f t="shared" si="9"/>
        <v>-1</v>
      </c>
      <c r="G59" s="115">
        <v>101654</v>
      </c>
      <c r="H59" s="116" t="str">
        <f t="shared" si="9"/>
        <v>-</v>
      </c>
      <c r="I59" s="115">
        <v>380812</v>
      </c>
      <c r="J59" s="116">
        <f t="shared" si="9"/>
        <v>2.7461585377850355</v>
      </c>
      <c r="K59" s="115">
        <v>398818</v>
      </c>
      <c r="L59" s="116">
        <f t="shared" si="10"/>
        <v>4.7283173849563598E-2</v>
      </c>
      <c r="M59" s="115">
        <v>405625</v>
      </c>
      <c r="N59" s="116">
        <f t="shared" si="11"/>
        <v>1.7067935750141761E-2</v>
      </c>
      <c r="O59" s="116">
        <f t="shared" si="13"/>
        <v>7.4699746443720905E-2</v>
      </c>
    </row>
    <row r="60" spans="1:16" x14ac:dyDescent="0.25">
      <c r="A60" s="1">
        <v>8</v>
      </c>
      <c r="B60" s="114" t="s">
        <v>85</v>
      </c>
      <c r="C60" s="115">
        <v>381986</v>
      </c>
      <c r="D60" s="116">
        <v>5.080064590846689E-2</v>
      </c>
      <c r="E60" s="115">
        <v>69690</v>
      </c>
      <c r="F60" s="116">
        <f t="shared" si="9"/>
        <v>-0.81755875869796268</v>
      </c>
      <c r="G60" s="115">
        <v>163462</v>
      </c>
      <c r="H60" s="116">
        <f t="shared" si="9"/>
        <v>1.3455589037164586</v>
      </c>
      <c r="I60" s="115">
        <v>408951</v>
      </c>
      <c r="J60" s="116">
        <f t="shared" si="9"/>
        <v>1.5018108184165126</v>
      </c>
      <c r="K60" s="115">
        <v>415100</v>
      </c>
      <c r="L60" s="116">
        <f t="shared" si="10"/>
        <v>1.5036031211563161E-2</v>
      </c>
      <c r="M60" s="115">
        <v>423978</v>
      </c>
      <c r="N60" s="116">
        <f t="shared" si="11"/>
        <v>2.1387617441580353E-2</v>
      </c>
      <c r="O60" s="116">
        <f t="shared" si="13"/>
        <v>0.10993073044561852</v>
      </c>
    </row>
    <row r="61" spans="1:16" x14ac:dyDescent="0.25">
      <c r="A61" s="1">
        <v>9</v>
      </c>
      <c r="B61" s="114" t="s">
        <v>87</v>
      </c>
      <c r="C61" s="115">
        <v>352404</v>
      </c>
      <c r="D61" s="116">
        <v>0.12893553223388299</v>
      </c>
      <c r="E61" s="115">
        <v>47226</v>
      </c>
      <c r="F61" s="116">
        <f t="shared" si="9"/>
        <v>-0.86598903531174454</v>
      </c>
      <c r="G61" s="115">
        <v>196992</v>
      </c>
      <c r="H61" s="116">
        <f t="shared" si="9"/>
        <v>3.1712615931901915</v>
      </c>
      <c r="I61" s="115">
        <v>364342</v>
      </c>
      <c r="J61" s="116">
        <f t="shared" si="9"/>
        <v>0.84952688434048085</v>
      </c>
      <c r="K61" s="115">
        <v>384126</v>
      </c>
      <c r="L61" s="116">
        <f t="shared" si="10"/>
        <v>5.4300629628206476E-2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371892</v>
      </c>
      <c r="D62" s="116">
        <v>5.2537436779884983E-2</v>
      </c>
      <c r="E62" s="115">
        <v>43327</v>
      </c>
      <c r="F62" s="116">
        <f t="shared" si="9"/>
        <v>-0.88349574607681802</v>
      </c>
      <c r="G62" s="115">
        <v>303261</v>
      </c>
      <c r="H62" s="116">
        <f t="shared" si="9"/>
        <v>5.9993537517021718</v>
      </c>
      <c r="I62" s="115">
        <v>388751</v>
      </c>
      <c r="J62" s="116">
        <f t="shared" si="9"/>
        <v>0.28190238771223464</v>
      </c>
      <c r="K62" s="115">
        <v>392254</v>
      </c>
      <c r="L62" s="116">
        <f t="shared" si="10"/>
        <v>9.0109092966963455E-3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350126</v>
      </c>
      <c r="D63" s="116">
        <v>0.15841400713326226</v>
      </c>
      <c r="E63" s="115">
        <v>39419</v>
      </c>
      <c r="F63" s="116">
        <f t="shared" si="9"/>
        <v>-0.88741481638038877</v>
      </c>
      <c r="G63" s="115">
        <v>295608</v>
      </c>
      <c r="H63" s="116">
        <f t="shared" si="9"/>
        <v>6.4991247875390039</v>
      </c>
      <c r="I63" s="115">
        <v>371295</v>
      </c>
      <c r="J63" s="116">
        <f t="shared" si="9"/>
        <v>0.25603840220832996</v>
      </c>
      <c r="K63" s="115">
        <v>361460</v>
      </c>
      <c r="L63" s="116">
        <f t="shared" si="10"/>
        <v>-2.6488371779851638E-2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359173</v>
      </c>
      <c r="D64" s="116">
        <v>0.12734069465979503</v>
      </c>
      <c r="E64" s="115">
        <v>43129</v>
      </c>
      <c r="F64" s="116">
        <f t="shared" si="9"/>
        <v>-0.87992137493631206</v>
      </c>
      <c r="G64" s="115">
        <v>256762</v>
      </c>
      <c r="H64" s="116">
        <f t="shared" si="9"/>
        <v>4.9533492545618953</v>
      </c>
      <c r="I64" s="115">
        <v>375961</v>
      </c>
      <c r="J64" s="116">
        <f t="shared" si="9"/>
        <v>0.46423925658781284</v>
      </c>
      <c r="K64" s="115">
        <v>362997</v>
      </c>
      <c r="L64" s="116">
        <f t="shared" si="10"/>
        <v>-3.448230002580055E-2</v>
      </c>
      <c r="M64" s="115"/>
      <c r="N64" s="116"/>
      <c r="O64" s="116"/>
    </row>
    <row r="65" spans="1:16" ht="15.75" x14ac:dyDescent="0.25">
      <c r="B65" s="117" t="s">
        <v>30</v>
      </c>
      <c r="C65" s="118">
        <v>4130300</v>
      </c>
      <c r="D65" s="119">
        <v>6.9748769748769757E-2</v>
      </c>
      <c r="E65" s="118">
        <v>1144929</v>
      </c>
      <c r="F65" s="119">
        <f t="shared" si="9"/>
        <v>-0.72279761760646921</v>
      </c>
      <c r="G65" s="118">
        <v>1436136</v>
      </c>
      <c r="H65" s="119">
        <f t="shared" si="9"/>
        <v>0.25434502925508928</v>
      </c>
      <c r="I65" s="118">
        <v>4065438</v>
      </c>
      <c r="J65" s="119">
        <f t="shared" si="9"/>
        <v>1.8308168585704974</v>
      </c>
      <c r="K65" s="118">
        <v>4391435</v>
      </c>
      <c r="L65" s="119">
        <f t="shared" si="10"/>
        <v>8.0187423839694461E-2</v>
      </c>
      <c r="M65" s="118">
        <v>2978905</v>
      </c>
      <c r="N65" s="119">
        <v>3.0549733999677642E-2</v>
      </c>
      <c r="O65" s="119">
        <v>0.10464622567169934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117509</v>
      </c>
      <c r="D75" s="116">
        <v>-9.2314228333075898E-2</v>
      </c>
      <c r="E75" s="115">
        <v>130270</v>
      </c>
      <c r="F75" s="116">
        <f t="shared" ref="F75:J87" si="14">IFERROR(E75/C75-1,"-")</f>
        <v>0.10859593733245965</v>
      </c>
      <c r="G75" s="115">
        <v>3282</v>
      </c>
      <c r="H75" s="116">
        <f t="shared" si="14"/>
        <v>-0.97480617179703688</v>
      </c>
      <c r="I75" s="115">
        <v>68210</v>
      </c>
      <c r="J75" s="116">
        <f t="shared" si="14"/>
        <v>19.783059110298598</v>
      </c>
      <c r="K75" s="115">
        <v>116896</v>
      </c>
      <c r="L75" s="116">
        <f t="shared" ref="L75:L87" si="15">IFERROR(K75/I75-1,"-")</f>
        <v>0.71376630992523094</v>
      </c>
      <c r="M75" s="115">
        <v>88789</v>
      </c>
      <c r="N75" s="116">
        <f t="shared" ref="N75:N83" si="16">IFERROR(M75/K75-1,"-")</f>
        <v>-0.24044449767314535</v>
      </c>
      <c r="O75" s="116">
        <f t="shared" ref="O75" si="17">IFERROR(M75/C75-1,"-")</f>
        <v>-0.24440681139316989</v>
      </c>
    </row>
    <row r="76" spans="1:16" x14ac:dyDescent="0.25">
      <c r="A76" s="1">
        <v>2</v>
      </c>
      <c r="B76" s="114" t="s">
        <v>73</v>
      </c>
      <c r="C76" s="115">
        <v>114722</v>
      </c>
      <c r="D76" s="116">
        <v>-5.0864565235376857E-2</v>
      </c>
      <c r="E76" s="115">
        <v>126626</v>
      </c>
      <c r="F76" s="116">
        <f t="shared" si="14"/>
        <v>0.103763881382821</v>
      </c>
      <c r="G76" s="115">
        <v>2221</v>
      </c>
      <c r="H76" s="116">
        <f t="shared" si="14"/>
        <v>-0.98246015826133659</v>
      </c>
      <c r="I76" s="115">
        <v>73813</v>
      </c>
      <c r="J76" s="116">
        <f t="shared" si="14"/>
        <v>32.234128770823951</v>
      </c>
      <c r="K76" s="115">
        <v>110449</v>
      </c>
      <c r="L76" s="116">
        <f t="shared" si="15"/>
        <v>0.49633533388427509</v>
      </c>
      <c r="M76" s="115">
        <v>109201</v>
      </c>
      <c r="N76" s="116">
        <f t="shared" si="16"/>
        <v>-1.1299332723700539E-2</v>
      </c>
      <c r="O76" s="116">
        <f>IFERROR(M76/C76-1,"-")</f>
        <v>-4.812503268771462E-2</v>
      </c>
    </row>
    <row r="77" spans="1:16" x14ac:dyDescent="0.25">
      <c r="A77" s="1">
        <v>3</v>
      </c>
      <c r="B77" s="114" t="s">
        <v>75</v>
      </c>
      <c r="C77" s="115">
        <v>119735</v>
      </c>
      <c r="D77" s="116">
        <v>-7.9931149480931607E-2</v>
      </c>
      <c r="E77" s="115">
        <v>62098</v>
      </c>
      <c r="F77" s="116">
        <f t="shared" si="14"/>
        <v>-0.48137136175721384</v>
      </c>
      <c r="G77" s="115">
        <v>2132</v>
      </c>
      <c r="H77" s="116">
        <f t="shared" si="14"/>
        <v>-0.96566717124545076</v>
      </c>
      <c r="I77" s="115">
        <v>104289</v>
      </c>
      <c r="J77" s="116">
        <f t="shared" si="14"/>
        <v>47.916041275797376</v>
      </c>
      <c r="K77" s="115">
        <v>123384</v>
      </c>
      <c r="L77" s="116">
        <f t="shared" si="15"/>
        <v>0.18309697091735466</v>
      </c>
      <c r="M77" s="115">
        <v>119383</v>
      </c>
      <c r="N77" s="116">
        <f t="shared" si="16"/>
        <v>-3.2427219088374537E-2</v>
      </c>
      <c r="O77" s="116">
        <f t="shared" ref="O77:O86" si="18">IFERROR(M77/C77-1,"-")</f>
        <v>-2.9398254478640862E-3</v>
      </c>
    </row>
    <row r="78" spans="1:16" x14ac:dyDescent="0.25">
      <c r="A78" s="1">
        <v>4</v>
      </c>
      <c r="B78" s="114" t="s">
        <v>77</v>
      </c>
      <c r="C78" s="115">
        <v>100285</v>
      </c>
      <c r="D78" s="116">
        <v>-0.10899753893721176</v>
      </c>
      <c r="E78" s="115">
        <v>0</v>
      </c>
      <c r="F78" s="116">
        <f t="shared" si="14"/>
        <v>-1</v>
      </c>
      <c r="G78" s="115">
        <v>6078</v>
      </c>
      <c r="H78" s="116" t="str">
        <f t="shared" si="14"/>
        <v>-</v>
      </c>
      <c r="I78" s="115">
        <v>98817</v>
      </c>
      <c r="J78" s="116">
        <f t="shared" si="14"/>
        <v>15.258144126357355</v>
      </c>
      <c r="K78" s="115">
        <v>113192</v>
      </c>
      <c r="L78" s="116">
        <f t="shared" si="15"/>
        <v>0.14547092099537529</v>
      </c>
      <c r="M78" s="115">
        <v>103368</v>
      </c>
      <c r="N78" s="116">
        <f t="shared" si="16"/>
        <v>-8.679058590713129E-2</v>
      </c>
      <c r="O78" s="116">
        <f t="shared" si="18"/>
        <v>3.0742384205015627E-2</v>
      </c>
    </row>
    <row r="79" spans="1:16" x14ac:dyDescent="0.25">
      <c r="A79" s="1">
        <v>5</v>
      </c>
      <c r="B79" s="114" t="s">
        <v>79</v>
      </c>
      <c r="C79" s="115">
        <v>95035</v>
      </c>
      <c r="D79" s="116">
        <v>-9.231136580706778E-2</v>
      </c>
      <c r="E79" s="115">
        <v>0</v>
      </c>
      <c r="F79" s="116">
        <f t="shared" si="14"/>
        <v>-1</v>
      </c>
      <c r="G79" s="115">
        <v>1966</v>
      </c>
      <c r="H79" s="116" t="str">
        <f t="shared" si="14"/>
        <v>-</v>
      </c>
      <c r="I79" s="115">
        <v>72871</v>
      </c>
      <c r="J79" s="116">
        <f t="shared" si="14"/>
        <v>36.06561546286877</v>
      </c>
      <c r="K79" s="115">
        <v>81708</v>
      </c>
      <c r="L79" s="116">
        <f t="shared" si="15"/>
        <v>0.12126909195701985</v>
      </c>
      <c r="M79" s="115">
        <v>91092</v>
      </c>
      <c r="N79" s="116">
        <f t="shared" si="16"/>
        <v>0.11484799530033785</v>
      </c>
      <c r="O79" s="116">
        <f t="shared" si="18"/>
        <v>-4.1489977376755971E-2</v>
      </c>
    </row>
    <row r="80" spans="1:16" x14ac:dyDescent="0.25">
      <c r="A80" s="1">
        <v>6</v>
      </c>
      <c r="B80" s="114" t="s">
        <v>81</v>
      </c>
      <c r="C80" s="115">
        <v>115304</v>
      </c>
      <c r="D80" s="116">
        <v>-2.9999158744847265E-2</v>
      </c>
      <c r="E80" s="115">
        <v>0</v>
      </c>
      <c r="F80" s="116">
        <f t="shared" si="14"/>
        <v>-1</v>
      </c>
      <c r="G80" s="115">
        <v>6689</v>
      </c>
      <c r="H80" s="116" t="str">
        <f t="shared" si="14"/>
        <v>-</v>
      </c>
      <c r="I80" s="115">
        <v>89972</v>
      </c>
      <c r="J80" s="116">
        <f t="shared" si="14"/>
        <v>12.450740020929885</v>
      </c>
      <c r="K80" s="115">
        <v>100092</v>
      </c>
      <c r="L80" s="116">
        <f t="shared" si="15"/>
        <v>0.11247943804739258</v>
      </c>
      <c r="M80" s="115">
        <v>110435</v>
      </c>
      <c r="N80" s="116">
        <f t="shared" si="16"/>
        <v>0.10333493186268639</v>
      </c>
      <c r="O80" s="116">
        <f t="shared" si="18"/>
        <v>-4.2227502948726792E-2</v>
      </c>
    </row>
    <row r="81" spans="1:16" x14ac:dyDescent="0.25">
      <c r="A81" s="1">
        <v>7</v>
      </c>
      <c r="B81" s="114" t="s">
        <v>83</v>
      </c>
      <c r="C81" s="115">
        <v>125434</v>
      </c>
      <c r="D81" s="116">
        <v>-6.1902162125778704E-2</v>
      </c>
      <c r="E81" s="115">
        <v>0</v>
      </c>
      <c r="F81" s="116">
        <f t="shared" si="14"/>
        <v>-1</v>
      </c>
      <c r="G81" s="115">
        <v>11732</v>
      </c>
      <c r="H81" s="116" t="str">
        <f t="shared" si="14"/>
        <v>-</v>
      </c>
      <c r="I81" s="115">
        <v>110924</v>
      </c>
      <c r="J81" s="116">
        <f t="shared" si="14"/>
        <v>8.4548244118649851</v>
      </c>
      <c r="K81" s="115">
        <v>111820</v>
      </c>
      <c r="L81" s="116">
        <f t="shared" si="15"/>
        <v>8.077602682918128E-3</v>
      </c>
      <c r="M81" s="115">
        <v>125378</v>
      </c>
      <c r="N81" s="116">
        <f t="shared" si="16"/>
        <v>0.12124843498479709</v>
      </c>
      <c r="O81" s="116">
        <f t="shared" si="18"/>
        <v>-4.4644992585740617E-4</v>
      </c>
    </row>
    <row r="82" spans="1:16" x14ac:dyDescent="0.25">
      <c r="A82" s="1">
        <v>8</v>
      </c>
      <c r="B82" s="114" t="s">
        <v>85</v>
      </c>
      <c r="C82" s="115">
        <v>105870</v>
      </c>
      <c r="D82" s="116">
        <v>-0.26158674803836091</v>
      </c>
      <c r="E82" s="115">
        <v>26314</v>
      </c>
      <c r="F82" s="116">
        <f t="shared" si="14"/>
        <v>-0.75144989137621609</v>
      </c>
      <c r="G82" s="115">
        <v>34356</v>
      </c>
      <c r="H82" s="116">
        <f t="shared" si="14"/>
        <v>0.30561678194117192</v>
      </c>
      <c r="I82" s="115">
        <v>121747</v>
      </c>
      <c r="J82" s="116">
        <f t="shared" si="14"/>
        <v>2.5436896029805567</v>
      </c>
      <c r="K82" s="115">
        <v>154751</v>
      </c>
      <c r="L82" s="116">
        <f t="shared" si="15"/>
        <v>0.27108676189146341</v>
      </c>
      <c r="M82" s="115">
        <v>129043</v>
      </c>
      <c r="N82" s="116">
        <f t="shared" si="16"/>
        <v>-0.16612493618781143</v>
      </c>
      <c r="O82" s="116">
        <f t="shared" si="18"/>
        <v>0.2188816473032964</v>
      </c>
    </row>
    <row r="83" spans="1:16" x14ac:dyDescent="0.25">
      <c r="A83" s="1">
        <v>9</v>
      </c>
      <c r="B83" s="114" t="s">
        <v>87</v>
      </c>
      <c r="C83" s="115">
        <v>96194</v>
      </c>
      <c r="D83" s="116">
        <v>-0.18306581740976646</v>
      </c>
      <c r="E83" s="115">
        <v>13344</v>
      </c>
      <c r="F83" s="116">
        <f t="shared" si="14"/>
        <v>-0.86128032933446996</v>
      </c>
      <c r="G83" s="115">
        <v>44211</v>
      </c>
      <c r="H83" s="116">
        <f t="shared" si="14"/>
        <v>2.3131744604316546</v>
      </c>
      <c r="I83" s="115">
        <v>101870</v>
      </c>
      <c r="J83" s="116">
        <f t="shared" si="14"/>
        <v>1.3041776933342382</v>
      </c>
      <c r="K83" s="115">
        <v>107131</v>
      </c>
      <c r="L83" s="116">
        <f t="shared" si="15"/>
        <v>5.1644252478649344E-2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105327</v>
      </c>
      <c r="D84" s="116">
        <v>-0.16501906566357227</v>
      </c>
      <c r="E84" s="115">
        <v>7994</v>
      </c>
      <c r="F84" s="116">
        <f t="shared" si="14"/>
        <v>-0.92410303151138828</v>
      </c>
      <c r="G84" s="115">
        <v>76049</v>
      </c>
      <c r="H84" s="116">
        <f t="shared" si="14"/>
        <v>8.513259944958719</v>
      </c>
      <c r="I84" s="115">
        <v>103455</v>
      </c>
      <c r="J84" s="116">
        <f t="shared" si="14"/>
        <v>0.36037291746111055</v>
      </c>
      <c r="K84" s="115">
        <v>113220</v>
      </c>
      <c r="L84" s="116">
        <f t="shared" si="15"/>
        <v>9.4388864723792931E-2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119690</v>
      </c>
      <c r="D85" s="116">
        <v>2.3472572576852313E-2</v>
      </c>
      <c r="E85" s="115">
        <v>12738</v>
      </c>
      <c r="F85" s="116">
        <f t="shared" si="14"/>
        <v>-0.89357506892806415</v>
      </c>
      <c r="G85" s="115">
        <v>87142</v>
      </c>
      <c r="H85" s="116">
        <f t="shared" si="14"/>
        <v>5.8411053540587217</v>
      </c>
      <c r="I85" s="115">
        <v>100108</v>
      </c>
      <c r="J85" s="116">
        <f t="shared" si="14"/>
        <v>0.14879162745863073</v>
      </c>
      <c r="K85" s="115">
        <v>134010</v>
      </c>
      <c r="L85" s="116">
        <f t="shared" si="15"/>
        <v>0.33865425340632127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126229</v>
      </c>
      <c r="D86" s="116">
        <v>0.17062969489010471</v>
      </c>
      <c r="E86" s="115">
        <v>13246</v>
      </c>
      <c r="F86" s="116">
        <f t="shared" si="14"/>
        <v>-0.895063733373472</v>
      </c>
      <c r="G86" s="115">
        <v>65952</v>
      </c>
      <c r="H86" s="116">
        <f t="shared" si="14"/>
        <v>3.9790125320851581</v>
      </c>
      <c r="I86" s="115">
        <v>105561</v>
      </c>
      <c r="J86" s="116">
        <f t="shared" si="14"/>
        <v>0.60057314410480345</v>
      </c>
      <c r="K86" s="115">
        <v>117106</v>
      </c>
      <c r="L86" s="116">
        <f t="shared" si="15"/>
        <v>0.10936804312198634</v>
      </c>
      <c r="M86" s="115"/>
      <c r="N86" s="116"/>
      <c r="O86" s="116"/>
    </row>
    <row r="87" spans="1:16" ht="15.75" x14ac:dyDescent="0.25">
      <c r="B87" s="117" t="s">
        <v>30</v>
      </c>
      <c r="C87" s="118">
        <v>1341334</v>
      </c>
      <c r="D87" s="119">
        <v>-8.2750707083969255E-2</v>
      </c>
      <c r="E87" s="118">
        <v>412099</v>
      </c>
      <c r="F87" s="119">
        <f t="shared" si="14"/>
        <v>-0.69276928788802783</v>
      </c>
      <c r="G87" s="118">
        <v>341810</v>
      </c>
      <c r="H87" s="119">
        <f t="shared" si="14"/>
        <v>-0.17056338404121341</v>
      </c>
      <c r="I87" s="118">
        <v>1151637</v>
      </c>
      <c r="J87" s="119">
        <f t="shared" si="14"/>
        <v>2.3692314443696789</v>
      </c>
      <c r="K87" s="118">
        <v>1383759</v>
      </c>
      <c r="L87" s="119">
        <f t="shared" si="15"/>
        <v>0.20155830352793469</v>
      </c>
      <c r="M87" s="118">
        <v>876689</v>
      </c>
      <c r="N87" s="119">
        <v>-3.9025882064075978E-2</v>
      </c>
      <c r="O87" s="119">
        <v>-1.9247248555197771E-2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291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15">
        <v>420418</v>
      </c>
      <c r="D97" s="116">
        <v>-3.000980561804234E-2</v>
      </c>
      <c r="E97" s="115">
        <v>392756</v>
      </c>
      <c r="F97" s="116">
        <f t="shared" ref="F97:J109" si="19">IFERROR(E97/C97-1,"-")</f>
        <v>-6.579642165654187E-2</v>
      </c>
      <c r="G97" s="115">
        <v>37087</v>
      </c>
      <c r="H97" s="116">
        <f t="shared" si="19"/>
        <v>-0.90557241646212916</v>
      </c>
      <c r="I97" s="115">
        <v>273256</v>
      </c>
      <c r="J97" s="116">
        <f t="shared" si="19"/>
        <v>6.3679726049559147</v>
      </c>
      <c r="K97" s="115">
        <v>322382</v>
      </c>
      <c r="L97" s="116">
        <f t="shared" ref="L97:L109" si="20">IFERROR(K97/I97-1,"-")</f>
        <v>0.17978013291565409</v>
      </c>
      <c r="M97" s="115">
        <v>372581</v>
      </c>
      <c r="N97" s="116">
        <f t="shared" ref="N97:N105" si="21">IFERROR(M97/K97-1,"-")</f>
        <v>0.15571278793481036</v>
      </c>
      <c r="O97" s="116">
        <f t="shared" ref="O97" si="22">IFERROR(M97/C97-1,"-")</f>
        <v>-0.11378437650148188</v>
      </c>
    </row>
    <row r="98" spans="2:15" x14ac:dyDescent="0.25">
      <c r="B98" s="114" t="s">
        <v>73</v>
      </c>
      <c r="C98" s="115">
        <v>389607</v>
      </c>
      <c r="D98" s="116">
        <v>1.4561931174563503E-2</v>
      </c>
      <c r="E98" s="115">
        <v>368766</v>
      </c>
      <c r="F98" s="116">
        <f t="shared" si="19"/>
        <v>-5.3492365383578822E-2</v>
      </c>
      <c r="G98" s="115">
        <v>36927</v>
      </c>
      <c r="H98" s="116">
        <f t="shared" si="19"/>
        <v>-0.89986332796407476</v>
      </c>
      <c r="I98" s="115">
        <v>278825</v>
      </c>
      <c r="J98" s="116">
        <f t="shared" si="19"/>
        <v>6.5507081539253118</v>
      </c>
      <c r="K98" s="115">
        <v>330373</v>
      </c>
      <c r="L98" s="116">
        <f t="shared" si="20"/>
        <v>0.1848758181655159</v>
      </c>
      <c r="M98" s="115">
        <v>361695</v>
      </c>
      <c r="N98" s="116">
        <f t="shared" si="21"/>
        <v>9.4807989757032196E-2</v>
      </c>
      <c r="O98" s="116">
        <f>IFERROR(M98/C98-1,"-")</f>
        <v>-7.1641423280382588E-2</v>
      </c>
    </row>
    <row r="99" spans="2:15" x14ac:dyDescent="0.25">
      <c r="B99" s="114" t="s">
        <v>75</v>
      </c>
      <c r="C99" s="115">
        <v>416143</v>
      </c>
      <c r="D99" s="116">
        <v>-1.7930764311218428E-2</v>
      </c>
      <c r="E99" s="115">
        <v>166587</v>
      </c>
      <c r="F99" s="116">
        <f t="shared" si="19"/>
        <v>-0.59968808798898454</v>
      </c>
      <c r="G99" s="115">
        <v>51576</v>
      </c>
      <c r="H99" s="116">
        <f t="shared" si="19"/>
        <v>-0.69039600929244171</v>
      </c>
      <c r="I99" s="115">
        <v>320977</v>
      </c>
      <c r="J99" s="116">
        <f t="shared" si="19"/>
        <v>5.2233790910501012</v>
      </c>
      <c r="K99" s="115">
        <v>348975</v>
      </c>
      <c r="L99" s="116">
        <f t="shared" si="20"/>
        <v>8.7227433741358329E-2</v>
      </c>
      <c r="M99" s="115">
        <v>371061</v>
      </c>
      <c r="N99" s="116">
        <f t="shared" si="21"/>
        <v>6.3288201160541568E-2</v>
      </c>
      <c r="O99" s="116">
        <f t="shared" ref="O99:O108" si="23">IFERROR(M99/C99-1,"-")</f>
        <v>-0.10833295285514832</v>
      </c>
    </row>
    <row r="100" spans="2:15" x14ac:dyDescent="0.25">
      <c r="B100" s="114" t="s">
        <v>77</v>
      </c>
      <c r="C100" s="115">
        <v>348973</v>
      </c>
      <c r="D100" s="116">
        <v>1.7090778732123058E-2</v>
      </c>
      <c r="E100" s="115">
        <v>0</v>
      </c>
      <c r="F100" s="116">
        <f t="shared" si="19"/>
        <v>-1</v>
      </c>
      <c r="G100" s="115">
        <v>49922</v>
      </c>
      <c r="H100" s="116" t="str">
        <f t="shared" si="19"/>
        <v>-</v>
      </c>
      <c r="I100" s="115">
        <v>299942</v>
      </c>
      <c r="J100" s="116">
        <f t="shared" si="19"/>
        <v>5.0082128119866995</v>
      </c>
      <c r="K100" s="115">
        <v>301422</v>
      </c>
      <c r="L100" s="116">
        <f t="shared" si="20"/>
        <v>4.9342872955437933E-3</v>
      </c>
      <c r="M100" s="115">
        <v>342387</v>
      </c>
      <c r="N100" s="116">
        <f t="shared" si="21"/>
        <v>0.13590580647729755</v>
      </c>
      <c r="O100" s="116">
        <f t="shared" si="23"/>
        <v>-1.887252022362762E-2</v>
      </c>
    </row>
    <row r="101" spans="2:15" x14ac:dyDescent="0.25">
      <c r="B101" s="114" t="s">
        <v>79</v>
      </c>
      <c r="C101" s="115">
        <v>338276</v>
      </c>
      <c r="D101" s="116">
        <v>-9.7458402981631664E-4</v>
      </c>
      <c r="E101" s="115">
        <v>0</v>
      </c>
      <c r="F101" s="116">
        <f t="shared" si="19"/>
        <v>-1</v>
      </c>
      <c r="G101" s="115">
        <v>49884</v>
      </c>
      <c r="H101" s="116" t="str">
        <f t="shared" si="19"/>
        <v>-</v>
      </c>
      <c r="I101" s="115">
        <v>264313</v>
      </c>
      <c r="J101" s="116">
        <f t="shared" si="19"/>
        <v>4.2985526421297413</v>
      </c>
      <c r="K101" s="115">
        <v>248609</v>
      </c>
      <c r="L101" s="116">
        <f t="shared" si="20"/>
        <v>-5.9414406404527997E-2</v>
      </c>
      <c r="M101" s="115">
        <v>311050</v>
      </c>
      <c r="N101" s="116">
        <f t="shared" si="21"/>
        <v>0.25116146237666381</v>
      </c>
      <c r="O101" s="116">
        <f t="shared" si="23"/>
        <v>-8.0484574725963376E-2</v>
      </c>
    </row>
    <row r="102" spans="2:15" x14ac:dyDescent="0.25">
      <c r="B102" s="114" t="s">
        <v>81</v>
      </c>
      <c r="C102" s="115">
        <v>370904</v>
      </c>
      <c r="D102" s="116">
        <v>-3.7373087224633061E-2</v>
      </c>
      <c r="E102" s="115">
        <v>0</v>
      </c>
      <c r="F102" s="116">
        <f t="shared" si="19"/>
        <v>-1</v>
      </c>
      <c r="G102" s="115">
        <v>69163</v>
      </c>
      <c r="H102" s="116" t="str">
        <f t="shared" si="19"/>
        <v>-</v>
      </c>
      <c r="I102" s="115">
        <v>264139</v>
      </c>
      <c r="J102" s="116">
        <f t="shared" si="19"/>
        <v>2.819079565663722</v>
      </c>
      <c r="K102" s="115">
        <v>303811</v>
      </c>
      <c r="L102" s="116">
        <f t="shared" si="20"/>
        <v>0.15019364804137214</v>
      </c>
      <c r="M102" s="115">
        <v>322357</v>
      </c>
      <c r="N102" s="116">
        <f t="shared" si="21"/>
        <v>6.104453097484952E-2</v>
      </c>
      <c r="O102" s="116">
        <f t="shared" si="23"/>
        <v>-0.13088831611414276</v>
      </c>
    </row>
    <row r="103" spans="2:15" x14ac:dyDescent="0.25">
      <c r="B103" s="114" t="s">
        <v>83</v>
      </c>
      <c r="C103" s="115">
        <v>422792</v>
      </c>
      <c r="D103" s="116">
        <v>-5.5373835951883055E-2</v>
      </c>
      <c r="E103" s="115">
        <v>0</v>
      </c>
      <c r="F103" s="116">
        <f t="shared" si="19"/>
        <v>-1</v>
      </c>
      <c r="G103" s="115">
        <v>140926</v>
      </c>
      <c r="H103" s="116" t="str">
        <f t="shared" si="19"/>
        <v>-</v>
      </c>
      <c r="I103" s="115">
        <v>366484</v>
      </c>
      <c r="J103" s="116">
        <f t="shared" si="19"/>
        <v>1.6005421284929677</v>
      </c>
      <c r="K103" s="115">
        <v>360662</v>
      </c>
      <c r="L103" s="116">
        <f t="shared" si="20"/>
        <v>-1.5886095982362125E-2</v>
      </c>
      <c r="M103" s="115">
        <v>364585</v>
      </c>
      <c r="N103" s="116">
        <f t="shared" si="21"/>
        <v>1.0877220222812456E-2</v>
      </c>
      <c r="O103" s="116">
        <f t="shared" si="23"/>
        <v>-0.13767289825729911</v>
      </c>
    </row>
    <row r="104" spans="2:15" x14ac:dyDescent="0.25">
      <c r="B104" s="114" t="s">
        <v>85</v>
      </c>
      <c r="C104" s="115">
        <v>479198</v>
      </c>
      <c r="D104" s="116">
        <v>1.5002700613198083E-2</v>
      </c>
      <c r="E104" s="115">
        <v>95197</v>
      </c>
      <c r="F104" s="116">
        <f t="shared" si="19"/>
        <v>-0.80134099057174701</v>
      </c>
      <c r="G104" s="115">
        <v>188954</v>
      </c>
      <c r="H104" s="116">
        <f t="shared" si="19"/>
        <v>0.98487347290355798</v>
      </c>
      <c r="I104" s="115">
        <v>364768</v>
      </c>
      <c r="J104" s="116">
        <f t="shared" si="19"/>
        <v>0.9304592652179895</v>
      </c>
      <c r="K104" s="115">
        <v>377346</v>
      </c>
      <c r="L104" s="116">
        <f t="shared" si="20"/>
        <v>3.4482191420299957E-2</v>
      </c>
      <c r="M104" s="115">
        <v>383258</v>
      </c>
      <c r="N104" s="116">
        <f t="shared" si="21"/>
        <v>1.5667318588245216E-2</v>
      </c>
      <c r="O104" s="116">
        <f t="shared" si="23"/>
        <v>-0.20020951673421006</v>
      </c>
    </row>
    <row r="105" spans="2:15" x14ac:dyDescent="0.25">
      <c r="B105" s="114" t="s">
        <v>87</v>
      </c>
      <c r="C105" s="115">
        <v>348400</v>
      </c>
      <c r="D105" s="116">
        <v>-0.13560184093982208</v>
      </c>
      <c r="E105" s="115">
        <v>45220</v>
      </c>
      <c r="F105" s="116">
        <f t="shared" si="19"/>
        <v>-0.87020665901262917</v>
      </c>
      <c r="G105" s="115">
        <v>181666</v>
      </c>
      <c r="H105" s="116">
        <f t="shared" si="19"/>
        <v>3.0173816895179124</v>
      </c>
      <c r="I105" s="115">
        <v>282430</v>
      </c>
      <c r="J105" s="116">
        <f t="shared" si="19"/>
        <v>0.55466625565598404</v>
      </c>
      <c r="K105" s="115">
        <v>308611</v>
      </c>
      <c r="L105" s="116">
        <f t="shared" si="20"/>
        <v>9.2699075877208603E-2</v>
      </c>
      <c r="M105" s="115"/>
      <c r="N105" s="116"/>
      <c r="O105" s="116"/>
    </row>
    <row r="106" spans="2:15" x14ac:dyDescent="0.25">
      <c r="B106" s="114" t="s">
        <v>89</v>
      </c>
      <c r="C106" s="115">
        <v>350767</v>
      </c>
      <c r="D106" s="116">
        <v>-0.16115555236694523</v>
      </c>
      <c r="E106" s="115">
        <v>50318</v>
      </c>
      <c r="F106" s="116">
        <f t="shared" si="19"/>
        <v>-0.8565486491032509</v>
      </c>
      <c r="G106" s="115">
        <v>248102</v>
      </c>
      <c r="H106" s="116">
        <f t="shared" si="19"/>
        <v>3.9306808696689055</v>
      </c>
      <c r="I106" s="115">
        <v>309730</v>
      </c>
      <c r="J106" s="116">
        <f t="shared" si="19"/>
        <v>0.24839783637374957</v>
      </c>
      <c r="K106" s="115">
        <v>357942</v>
      </c>
      <c r="L106" s="116">
        <f t="shared" si="20"/>
        <v>0.1556581538759565</v>
      </c>
      <c r="M106" s="115"/>
      <c r="N106" s="116"/>
      <c r="O106" s="116"/>
    </row>
    <row r="107" spans="2:15" x14ac:dyDescent="0.25">
      <c r="B107" s="114" t="s">
        <v>91</v>
      </c>
      <c r="C107" s="115">
        <v>358459</v>
      </c>
      <c r="D107" s="116">
        <v>-0.1085836920544212</v>
      </c>
      <c r="E107" s="115">
        <v>58618</v>
      </c>
      <c r="F107" s="116">
        <f t="shared" si="19"/>
        <v>-0.8364722325286853</v>
      </c>
      <c r="G107" s="115">
        <v>278166</v>
      </c>
      <c r="H107" s="116">
        <f t="shared" si="19"/>
        <v>3.7454024361117746</v>
      </c>
      <c r="I107" s="115">
        <v>314515</v>
      </c>
      <c r="J107" s="116">
        <f t="shared" si="19"/>
        <v>0.13067377033857475</v>
      </c>
      <c r="K107" s="115">
        <v>352307</v>
      </c>
      <c r="L107" s="116">
        <f t="shared" si="20"/>
        <v>0.1201596108293721</v>
      </c>
      <c r="M107" s="115"/>
      <c r="N107" s="116"/>
      <c r="O107" s="116"/>
    </row>
    <row r="108" spans="2:15" x14ac:dyDescent="0.25">
      <c r="B108" s="114" t="s">
        <v>93</v>
      </c>
      <c r="C108" s="115">
        <v>378006</v>
      </c>
      <c r="D108" s="116">
        <v>-7.4100201343268224E-2</v>
      </c>
      <c r="E108" s="115">
        <v>61865</v>
      </c>
      <c r="F108" s="116">
        <f t="shared" si="19"/>
        <v>-0.8363385766363497</v>
      </c>
      <c r="G108" s="115">
        <v>256843</v>
      </c>
      <c r="H108" s="116">
        <f t="shared" si="19"/>
        <v>3.1516689565990461</v>
      </c>
      <c r="I108" s="115">
        <v>308789</v>
      </c>
      <c r="J108" s="116">
        <f t="shared" si="19"/>
        <v>0.2022480659391146</v>
      </c>
      <c r="K108" s="115">
        <v>351674</v>
      </c>
      <c r="L108" s="116">
        <f t="shared" si="20"/>
        <v>0.13888124253130774</v>
      </c>
      <c r="M108" s="115"/>
      <c r="N108" s="116"/>
      <c r="O108" s="116"/>
    </row>
    <row r="109" spans="2:15" ht="15.75" x14ac:dyDescent="0.25">
      <c r="B109" s="117" t="s">
        <v>30</v>
      </c>
      <c r="C109" s="118">
        <v>4621943</v>
      </c>
      <c r="D109" s="119">
        <v>-4.8881547457115815E-2</v>
      </c>
      <c r="E109" s="118">
        <v>1301412</v>
      </c>
      <c r="F109" s="119">
        <f t="shared" si="19"/>
        <v>-0.71842750981567716</v>
      </c>
      <c r="G109" s="118">
        <v>1589216</v>
      </c>
      <c r="H109" s="119">
        <f t="shared" si="19"/>
        <v>0.22114749210857121</v>
      </c>
      <c r="I109" s="118">
        <v>3648168</v>
      </c>
      <c r="J109" s="119">
        <f t="shared" si="19"/>
        <v>1.2955771902623683</v>
      </c>
      <c r="K109" s="118">
        <v>3964114</v>
      </c>
      <c r="L109" s="119">
        <f t="shared" si="20"/>
        <v>8.6604016043120735E-2</v>
      </c>
      <c r="M109" s="118">
        <v>2828974</v>
      </c>
      <c r="N109" s="119">
        <v>9.0760261877405046E-2</v>
      </c>
      <c r="O109" s="119">
        <v>-0.11214755872857363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D3279-59C6-4B27-9DB6-B9D1A2D09FAC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234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3312659</v>
      </c>
      <c r="D8" s="176">
        <v>3266064</v>
      </c>
      <c r="E8" s="176">
        <v>773208</v>
      </c>
      <c r="F8" s="176">
        <v>3120334</v>
      </c>
      <c r="G8" s="176">
        <v>3219468</v>
      </c>
      <c r="H8" s="176">
        <v>3413127</v>
      </c>
      <c r="I8" s="177">
        <f>IFERROR(H8/G8-1,"-")</f>
        <v>6.0152484820473529E-2</v>
      </c>
      <c r="J8" s="177">
        <f>IFERROR(H8/D8-1,"-")</f>
        <v>4.5027592845700459E-2</v>
      </c>
      <c r="K8" s="176">
        <f>H8-G8</f>
        <v>193659</v>
      </c>
      <c r="L8" s="176">
        <f>H8-D8</f>
        <v>147063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680378</v>
      </c>
      <c r="D9" s="158">
        <v>662435</v>
      </c>
      <c r="E9" s="158">
        <v>343536</v>
      </c>
      <c r="F9" s="158">
        <v>565183</v>
      </c>
      <c r="G9" s="158">
        <v>588729</v>
      </c>
      <c r="H9" s="158">
        <v>582086</v>
      </c>
      <c r="I9" s="159">
        <f>IFERROR(H9/G9-1,"-")</f>
        <v>-1.128362964963503E-2</v>
      </c>
      <c r="J9" s="160">
        <f t="shared" ref="J9:J20" si="0">IFERROR(H9/D9-1,"-")</f>
        <v>-0.1212934099194638</v>
      </c>
      <c r="K9" s="158">
        <f t="shared" ref="K9:K19" si="1">H9-G9</f>
        <v>-6643</v>
      </c>
      <c r="L9" s="158">
        <f t="shared" ref="L9:L20" si="2">H9-D9</f>
        <v>-80349</v>
      </c>
      <c r="M9" s="159">
        <f>H9/H$8</f>
        <v>0.17054331702277706</v>
      </c>
      <c r="N9" s="79"/>
    </row>
    <row r="10" spans="1:14" x14ac:dyDescent="0.25">
      <c r="A10" s="161" t="s">
        <v>103</v>
      </c>
      <c r="B10" s="162" t="s">
        <v>103</v>
      </c>
      <c r="C10" s="163">
        <v>984551</v>
      </c>
      <c r="D10" s="163">
        <v>931022</v>
      </c>
      <c r="E10" s="163">
        <v>343519</v>
      </c>
      <c r="F10" s="163">
        <v>855690</v>
      </c>
      <c r="G10" s="163">
        <v>923942</v>
      </c>
      <c r="H10" s="163">
        <v>950451</v>
      </c>
      <c r="I10" s="164">
        <f>IFERROR(H10/G10-1,"-")</f>
        <v>2.8691194901844463E-2</v>
      </c>
      <c r="J10" s="165">
        <f t="shared" si="0"/>
        <v>2.0868464977197076E-2</v>
      </c>
      <c r="K10" s="163">
        <f t="shared" si="1"/>
        <v>26509</v>
      </c>
      <c r="L10" s="163">
        <f t="shared" si="2"/>
        <v>19429</v>
      </c>
      <c r="M10" s="164">
        <f>H10/H$8</f>
        <v>0.27846927465634885</v>
      </c>
      <c r="N10" s="79"/>
    </row>
    <row r="11" spans="1:14" x14ac:dyDescent="0.25">
      <c r="A11" s="161" t="s">
        <v>100</v>
      </c>
      <c r="B11" s="162" t="s">
        <v>100</v>
      </c>
      <c r="C11" s="163">
        <v>2268294</v>
      </c>
      <c r="D11" s="163">
        <v>2324362</v>
      </c>
      <c r="E11" s="163">
        <v>776169</v>
      </c>
      <c r="F11" s="163">
        <v>2000911</v>
      </c>
      <c r="G11" s="163">
        <v>2088115</v>
      </c>
      <c r="H11" s="163">
        <v>2014590</v>
      </c>
      <c r="I11" s="164">
        <f>IFERROR(H11/G11-1,"-")</f>
        <v>-3.5211183292107928E-2</v>
      </c>
      <c r="J11" s="165">
        <f t="shared" si="0"/>
        <v>-0.13327183975645795</v>
      </c>
      <c r="K11" s="163">
        <f t="shared" si="1"/>
        <v>-73525</v>
      </c>
      <c r="L11" s="163">
        <f t="shared" si="2"/>
        <v>-309772</v>
      </c>
      <c r="M11" s="164">
        <f>H11/H$8</f>
        <v>0.59024759406843053</v>
      </c>
      <c r="N11" s="79"/>
    </row>
    <row r="12" spans="1:14" x14ac:dyDescent="0.25">
      <c r="A12" s="1"/>
      <c r="B12" s="157" t="s">
        <v>107</v>
      </c>
      <c r="C12" s="158">
        <v>2632281</v>
      </c>
      <c r="D12" s="158">
        <v>2603629</v>
      </c>
      <c r="E12" s="158">
        <v>429672</v>
      </c>
      <c r="F12" s="158">
        <v>2555151</v>
      </c>
      <c r="G12" s="158">
        <v>2630739</v>
      </c>
      <c r="H12" s="158">
        <v>2831041</v>
      </c>
      <c r="I12" s="159">
        <f>IFERROR(H12/G12-1,"-")</f>
        <v>7.613906206583021E-2</v>
      </c>
      <c r="J12" s="160">
        <f t="shared" si="0"/>
        <v>8.7344241441464909E-2</v>
      </c>
      <c r="K12" s="158">
        <f t="shared" si="1"/>
        <v>200302</v>
      </c>
      <c r="L12" s="158">
        <f t="shared" si="2"/>
        <v>227412</v>
      </c>
      <c r="M12" s="159">
        <f>H12/H$8</f>
        <v>0.82945668297722297</v>
      </c>
      <c r="N12" s="79"/>
    </row>
    <row r="13" spans="1:14" s="56" customFormat="1" x14ac:dyDescent="0.25">
      <c r="A13" s="161"/>
      <c r="B13" s="162" t="s">
        <v>110</v>
      </c>
      <c r="C13" s="163">
        <v>1240617</v>
      </c>
      <c r="D13" s="163">
        <v>1284707</v>
      </c>
      <c r="E13" s="163">
        <v>85753</v>
      </c>
      <c r="F13" s="163">
        <v>1344872</v>
      </c>
      <c r="G13" s="163">
        <v>1338126</v>
      </c>
      <c r="H13" s="163">
        <v>1472854</v>
      </c>
      <c r="I13" s="164">
        <f t="shared" ref="I13:I20" si="3">IFERROR(H13/G13-1,"-")</f>
        <v>0.10068409103477549</v>
      </c>
      <c r="J13" s="165">
        <f t="shared" si="0"/>
        <v>0.14645129200665985</v>
      </c>
      <c r="K13" s="163">
        <f t="shared" si="1"/>
        <v>134728</v>
      </c>
      <c r="L13" s="163">
        <f t="shared" si="2"/>
        <v>188147</v>
      </c>
      <c r="M13" s="164">
        <f t="shared" ref="M13:M20" si="4">H13/H$8</f>
        <v>0.43152628073904076</v>
      </c>
      <c r="N13" s="166"/>
    </row>
    <row r="14" spans="1:14" s="56" customFormat="1" x14ac:dyDescent="0.25">
      <c r="A14" s="161"/>
      <c r="B14" s="162" t="s">
        <v>113</v>
      </c>
      <c r="C14" s="163">
        <v>405772</v>
      </c>
      <c r="D14" s="163">
        <v>327484</v>
      </c>
      <c r="E14" s="163">
        <v>85698</v>
      </c>
      <c r="F14" s="163">
        <v>236713</v>
      </c>
      <c r="G14" s="163">
        <v>240134</v>
      </c>
      <c r="H14" s="163">
        <v>239736</v>
      </c>
      <c r="I14" s="164">
        <f t="shared" si="3"/>
        <v>-1.6574079472294612E-3</v>
      </c>
      <c r="J14" s="165">
        <f t="shared" si="0"/>
        <v>-0.26794591491492714</v>
      </c>
      <c r="K14" s="163">
        <f t="shared" si="1"/>
        <v>-398</v>
      </c>
      <c r="L14" s="163">
        <f t="shared" si="2"/>
        <v>-87748</v>
      </c>
      <c r="M14" s="164">
        <f t="shared" si="4"/>
        <v>7.0239402166986459E-2</v>
      </c>
      <c r="N14" s="166"/>
    </row>
    <row r="15" spans="1:14" x14ac:dyDescent="0.25">
      <c r="A15" s="161"/>
      <c r="B15" s="162" t="s">
        <v>116</v>
      </c>
      <c r="C15" s="163">
        <v>129109</v>
      </c>
      <c r="D15" s="163">
        <v>144376</v>
      </c>
      <c r="E15" s="163">
        <v>40514</v>
      </c>
      <c r="F15" s="163">
        <v>143032</v>
      </c>
      <c r="G15" s="163">
        <v>165297</v>
      </c>
      <c r="H15" s="163">
        <v>174502</v>
      </c>
      <c r="I15" s="164">
        <f t="shared" si="3"/>
        <v>5.5687641034017465E-2</v>
      </c>
      <c r="J15" s="165">
        <f t="shared" si="0"/>
        <v>0.20866348977669413</v>
      </c>
      <c r="K15" s="163">
        <f t="shared" si="1"/>
        <v>9205</v>
      </c>
      <c r="L15" s="163">
        <f t="shared" si="2"/>
        <v>30126</v>
      </c>
      <c r="M15" s="164">
        <f t="shared" si="4"/>
        <v>5.1126723382985746E-2</v>
      </c>
      <c r="N15" s="79"/>
    </row>
    <row r="16" spans="1:14" x14ac:dyDescent="0.25">
      <c r="A16" s="161"/>
      <c r="B16" s="162" t="s">
        <v>123</v>
      </c>
      <c r="C16" s="163">
        <v>147136</v>
      </c>
      <c r="D16" s="163">
        <v>136160</v>
      </c>
      <c r="E16" s="163">
        <v>40533</v>
      </c>
      <c r="F16" s="163">
        <v>145474</v>
      </c>
      <c r="G16" s="163">
        <v>161643</v>
      </c>
      <c r="H16" s="163">
        <v>144801</v>
      </c>
      <c r="I16" s="164">
        <f t="shared" si="3"/>
        <v>-0.10419257252092573</v>
      </c>
      <c r="J16" s="165">
        <f t="shared" si="0"/>
        <v>6.3462103407755599E-2</v>
      </c>
      <c r="K16" s="163">
        <f t="shared" si="1"/>
        <v>-16842</v>
      </c>
      <c r="L16" s="163">
        <f t="shared" si="2"/>
        <v>8641</v>
      </c>
      <c r="M16" s="164">
        <f t="shared" si="4"/>
        <v>4.2424732510685952E-2</v>
      </c>
      <c r="N16" s="79"/>
    </row>
    <row r="17" spans="1:14" x14ac:dyDescent="0.25">
      <c r="A17" s="161"/>
      <c r="B17" s="162" t="s">
        <v>119</v>
      </c>
      <c r="C17" s="163">
        <v>89586</v>
      </c>
      <c r="D17" s="163">
        <v>87661</v>
      </c>
      <c r="E17" s="163">
        <v>41750</v>
      </c>
      <c r="F17" s="163">
        <v>82193</v>
      </c>
      <c r="G17" s="163">
        <v>95269</v>
      </c>
      <c r="H17" s="163">
        <v>97920</v>
      </c>
      <c r="I17" s="164">
        <f t="shared" si="3"/>
        <v>2.7826470310384321E-2</v>
      </c>
      <c r="J17" s="165">
        <f t="shared" si="0"/>
        <v>0.11703037838947772</v>
      </c>
      <c r="K17" s="163">
        <f t="shared" si="1"/>
        <v>2651</v>
      </c>
      <c r="L17" s="163">
        <f t="shared" si="2"/>
        <v>10259</v>
      </c>
      <c r="M17" s="164">
        <f t="shared" si="4"/>
        <v>2.8689234241796452E-2</v>
      </c>
      <c r="N17" s="79"/>
    </row>
    <row r="18" spans="1:14" x14ac:dyDescent="0.25">
      <c r="A18" s="161"/>
      <c r="B18" s="162" t="s">
        <v>128</v>
      </c>
      <c r="C18" s="163">
        <v>11259</v>
      </c>
      <c r="D18" s="163">
        <v>12759</v>
      </c>
      <c r="E18" s="163">
        <v>178</v>
      </c>
      <c r="F18" s="163">
        <v>13290</v>
      </c>
      <c r="G18" s="163">
        <v>9391</v>
      </c>
      <c r="H18" s="163">
        <v>9617</v>
      </c>
      <c r="I18" s="164">
        <f t="shared" si="3"/>
        <v>2.4065594718347461E-2</v>
      </c>
      <c r="J18" s="165">
        <f t="shared" si="0"/>
        <v>-0.24625754369464692</v>
      </c>
      <c r="K18" s="163">
        <f t="shared" si="1"/>
        <v>226</v>
      </c>
      <c r="L18" s="163">
        <f t="shared" si="2"/>
        <v>-3142</v>
      </c>
      <c r="M18" s="164">
        <f t="shared" si="4"/>
        <v>2.8176507935391798E-3</v>
      </c>
      <c r="N18" s="79"/>
    </row>
    <row r="19" spans="1:14" x14ac:dyDescent="0.25">
      <c r="A19" s="161" t="s">
        <v>144</v>
      </c>
      <c r="B19" s="162" t="s">
        <v>131</v>
      </c>
      <c r="C19" s="163">
        <v>7973</v>
      </c>
      <c r="D19" s="163">
        <v>10385</v>
      </c>
      <c r="E19" s="163">
        <v>358</v>
      </c>
      <c r="F19" s="163">
        <v>4669</v>
      </c>
      <c r="G19" s="163">
        <v>6376</v>
      </c>
      <c r="H19" s="163">
        <v>2663</v>
      </c>
      <c r="I19" s="164">
        <f t="shared" si="3"/>
        <v>-0.58234002509410288</v>
      </c>
      <c r="J19" s="165">
        <f t="shared" si="0"/>
        <v>-0.74357246027924884</v>
      </c>
      <c r="K19" s="163">
        <f t="shared" si="1"/>
        <v>-3713</v>
      </c>
      <c r="L19" s="163">
        <f t="shared" si="2"/>
        <v>-7722</v>
      </c>
      <c r="M19" s="164">
        <f t="shared" si="4"/>
        <v>7.802229451174832E-4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600829</v>
      </c>
      <c r="D20" s="169">
        <f t="shared" si="5"/>
        <v>600097</v>
      </c>
      <c r="E20" s="169">
        <f t="shared" si="5"/>
        <v>134888</v>
      </c>
      <c r="F20" s="169">
        <f t="shared" si="5"/>
        <v>584908</v>
      </c>
      <c r="G20" s="169">
        <f t="shared" si="5"/>
        <v>614503</v>
      </c>
      <c r="H20" s="169">
        <f t="shared" si="5"/>
        <v>688948</v>
      </c>
      <c r="I20" s="170">
        <f t="shared" si="3"/>
        <v>0.12114668276639828</v>
      </c>
      <c r="J20" s="171">
        <f t="shared" si="0"/>
        <v>0.14806106346140702</v>
      </c>
      <c r="K20" s="169">
        <f>H20-G20</f>
        <v>74445</v>
      </c>
      <c r="L20" s="169">
        <f t="shared" si="2"/>
        <v>88851</v>
      </c>
      <c r="M20" s="170">
        <f t="shared" si="4"/>
        <v>0.20185243619707088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1240781</v>
      </c>
      <c r="D22" s="176">
        <v>1271850</v>
      </c>
      <c r="E22" s="176">
        <v>285142</v>
      </c>
      <c r="F22" s="176">
        <v>1241553</v>
      </c>
      <c r="G22" s="176">
        <v>1271908</v>
      </c>
      <c r="H22" s="176">
        <v>1304294</v>
      </c>
      <c r="I22" s="177">
        <f>IFERROR(H22/G22-1,"-")</f>
        <v>2.5462533453677549E-2</v>
      </c>
      <c r="J22" s="177">
        <f>IFERROR(H22/D22-1,"-")</f>
        <v>2.550929748004882E-2</v>
      </c>
      <c r="K22" s="176">
        <f>H22-G22</f>
        <v>32386</v>
      </c>
      <c r="L22" s="176">
        <f>H22-D22</f>
        <v>32444</v>
      </c>
      <c r="M22" s="177">
        <f>H22/H$8</f>
        <v>0.38214048290614444</v>
      </c>
      <c r="N22" s="79"/>
    </row>
    <row r="23" spans="1:14" x14ac:dyDescent="0.25">
      <c r="A23" s="161" t="s">
        <v>96</v>
      </c>
      <c r="B23" s="157" t="s">
        <v>97</v>
      </c>
      <c r="C23" s="158">
        <v>157733</v>
      </c>
      <c r="D23" s="158">
        <v>192488</v>
      </c>
      <c r="E23" s="158">
        <v>115637</v>
      </c>
      <c r="F23" s="158">
        <v>165148</v>
      </c>
      <c r="G23" s="158">
        <v>131486</v>
      </c>
      <c r="H23" s="158">
        <v>132181</v>
      </c>
      <c r="I23" s="159">
        <f>IFERROR(H23/G23-1,"-")</f>
        <v>5.2857338423861755E-3</v>
      </c>
      <c r="J23" s="160">
        <f t="shared" ref="J23:J34" si="6">IFERROR(H23/D23-1,"-")</f>
        <v>-0.31330264743776237</v>
      </c>
      <c r="K23" s="158">
        <f t="shared" ref="K23:K33" si="7">H23-G23</f>
        <v>695</v>
      </c>
      <c r="L23" s="158">
        <f t="shared" ref="L23:L34" si="8">H23-D23</f>
        <v>-60307</v>
      </c>
      <c r="M23" s="159">
        <f>H23/H$8</f>
        <v>3.8727243375356379E-2</v>
      </c>
      <c r="N23" s="79"/>
    </row>
    <row r="24" spans="1:14" x14ac:dyDescent="0.25">
      <c r="A24" s="161" t="s">
        <v>103</v>
      </c>
      <c r="B24" s="162" t="s">
        <v>103</v>
      </c>
      <c r="C24" s="163">
        <v>216638</v>
      </c>
      <c r="D24" s="163">
        <v>296117</v>
      </c>
      <c r="E24" s="163">
        <v>91497</v>
      </c>
      <c r="F24" s="163">
        <v>203244</v>
      </c>
      <c r="G24" s="163">
        <v>187191</v>
      </c>
      <c r="H24" s="163">
        <v>162235</v>
      </c>
      <c r="I24" s="164">
        <f>IFERROR(H24/G24-1,"-")</f>
        <v>-0.13331837534924218</v>
      </c>
      <c r="J24" s="165">
        <f t="shared" si="6"/>
        <v>-0.45212534234778823</v>
      </c>
      <c r="K24" s="163">
        <f t="shared" si="7"/>
        <v>-24956</v>
      </c>
      <c r="L24" s="163">
        <f t="shared" si="8"/>
        <v>-133882</v>
      </c>
      <c r="M24" s="164">
        <f>H24/H$8</f>
        <v>4.7532658468319521E-2</v>
      </c>
      <c r="N24" s="79"/>
    </row>
    <row r="25" spans="1:14" x14ac:dyDescent="0.25">
      <c r="A25" s="161" t="s">
        <v>100</v>
      </c>
      <c r="B25" s="162" t="s">
        <v>100</v>
      </c>
      <c r="C25" s="163">
        <v>368984</v>
      </c>
      <c r="D25" s="163">
        <v>430116</v>
      </c>
      <c r="E25" s="163">
        <v>119673</v>
      </c>
      <c r="F25" s="163">
        <v>453481</v>
      </c>
      <c r="G25" s="163">
        <v>388530</v>
      </c>
      <c r="H25" s="163">
        <v>364940</v>
      </c>
      <c r="I25" s="164">
        <f>IFERROR(H25/G25-1,"-")</f>
        <v>-6.0716032224023886E-2</v>
      </c>
      <c r="J25" s="165">
        <f t="shared" si="6"/>
        <v>-0.15153121483506771</v>
      </c>
      <c r="K25" s="163">
        <f t="shared" si="7"/>
        <v>-23590</v>
      </c>
      <c r="L25" s="163">
        <f t="shared" si="8"/>
        <v>-65176</v>
      </c>
      <c r="M25" s="164">
        <f>H25/H$8</f>
        <v>0.10692247900532269</v>
      </c>
      <c r="N25" s="79"/>
    </row>
    <row r="26" spans="1:14" x14ac:dyDescent="0.25">
      <c r="A26" s="161"/>
      <c r="B26" s="157" t="s">
        <v>107</v>
      </c>
      <c r="C26" s="158">
        <v>1083048</v>
      </c>
      <c r="D26" s="158">
        <v>1079362</v>
      </c>
      <c r="E26" s="158">
        <v>169505</v>
      </c>
      <c r="F26" s="158">
        <v>1076405</v>
      </c>
      <c r="G26" s="158">
        <v>1140422</v>
      </c>
      <c r="H26" s="158">
        <v>1172113</v>
      </c>
      <c r="I26" s="159">
        <f>IFERROR(H26/G26-1,"-")</f>
        <v>2.7788836062440092E-2</v>
      </c>
      <c r="J26" s="160">
        <f t="shared" si="6"/>
        <v>8.5931318686409242E-2</v>
      </c>
      <c r="K26" s="158">
        <f t="shared" si="7"/>
        <v>31691</v>
      </c>
      <c r="L26" s="158">
        <f t="shared" si="8"/>
        <v>92751</v>
      </c>
      <c r="M26" s="159">
        <f>H26/H$8</f>
        <v>0.34341323953078806</v>
      </c>
      <c r="N26" s="79"/>
    </row>
    <row r="27" spans="1:14" s="56" customFormat="1" x14ac:dyDescent="0.25">
      <c r="A27" s="161"/>
      <c r="B27" s="162" t="s">
        <v>110</v>
      </c>
      <c r="C27" s="163">
        <v>524684</v>
      </c>
      <c r="D27" s="163">
        <v>529315</v>
      </c>
      <c r="E27" s="163">
        <v>33819</v>
      </c>
      <c r="F27" s="163">
        <v>591418</v>
      </c>
      <c r="G27" s="163">
        <v>615291</v>
      </c>
      <c r="H27" s="163">
        <v>659079</v>
      </c>
      <c r="I27" s="164">
        <f t="shared" ref="I27:I34" si="9">IFERROR(H27/G27-1,"-")</f>
        <v>7.1166326177369843E-2</v>
      </c>
      <c r="J27" s="165">
        <f t="shared" si="6"/>
        <v>0.24515458658832645</v>
      </c>
      <c r="K27" s="163">
        <f t="shared" si="7"/>
        <v>43788</v>
      </c>
      <c r="L27" s="163">
        <f t="shared" si="8"/>
        <v>129764</v>
      </c>
      <c r="M27" s="164">
        <f t="shared" ref="M27:M34" si="10">H27/H$8</f>
        <v>0.19310122359935625</v>
      </c>
      <c r="N27" s="166"/>
    </row>
    <row r="28" spans="1:14" s="56" customFormat="1" x14ac:dyDescent="0.25">
      <c r="A28" s="161"/>
      <c r="B28" s="162" t="s">
        <v>113</v>
      </c>
      <c r="C28" s="163">
        <v>170307</v>
      </c>
      <c r="D28" s="163">
        <v>153414</v>
      </c>
      <c r="E28" s="163">
        <v>42943</v>
      </c>
      <c r="F28" s="163">
        <v>122390</v>
      </c>
      <c r="G28" s="163">
        <v>116172</v>
      </c>
      <c r="H28" s="163">
        <v>114502</v>
      </c>
      <c r="I28" s="164">
        <f t="shared" si="9"/>
        <v>-1.4375236717969919E-2</v>
      </c>
      <c r="J28" s="165">
        <f t="shared" si="6"/>
        <v>-0.25364047609735751</v>
      </c>
      <c r="K28" s="163">
        <f t="shared" si="7"/>
        <v>-1670</v>
      </c>
      <c r="L28" s="163">
        <f t="shared" si="8"/>
        <v>-38912</v>
      </c>
      <c r="M28" s="164">
        <f t="shared" si="10"/>
        <v>3.3547535734826155E-2</v>
      </c>
      <c r="N28" s="166"/>
    </row>
    <row r="29" spans="1:14" x14ac:dyDescent="0.25">
      <c r="A29" s="161"/>
      <c r="B29" s="162" t="s">
        <v>116</v>
      </c>
      <c r="C29" s="163">
        <v>44256</v>
      </c>
      <c r="D29" s="163">
        <v>50559</v>
      </c>
      <c r="E29" s="163">
        <v>17468</v>
      </c>
      <c r="F29" s="163">
        <v>50961</v>
      </c>
      <c r="G29" s="163">
        <v>64650</v>
      </c>
      <c r="H29" s="163">
        <v>45438</v>
      </c>
      <c r="I29" s="164">
        <f t="shared" si="9"/>
        <v>-0.29716937354988404</v>
      </c>
      <c r="J29" s="165">
        <f t="shared" si="6"/>
        <v>-0.10128760458078678</v>
      </c>
      <c r="K29" s="163">
        <f t="shared" si="7"/>
        <v>-19212</v>
      </c>
      <c r="L29" s="163">
        <f t="shared" si="8"/>
        <v>-5121</v>
      </c>
      <c r="M29" s="164">
        <f t="shared" si="10"/>
        <v>1.3312718805951258E-2</v>
      </c>
      <c r="N29" s="79"/>
    </row>
    <row r="30" spans="1:14" x14ac:dyDescent="0.25">
      <c r="A30" s="161"/>
      <c r="B30" s="162" t="s">
        <v>123</v>
      </c>
      <c r="C30" s="163">
        <v>61486</v>
      </c>
      <c r="D30" s="163">
        <v>57581</v>
      </c>
      <c r="E30" s="163">
        <v>19637</v>
      </c>
      <c r="F30" s="163">
        <v>65282</v>
      </c>
      <c r="G30" s="163">
        <v>68350</v>
      </c>
      <c r="H30" s="163">
        <v>57015</v>
      </c>
      <c r="I30" s="164">
        <f t="shared" si="9"/>
        <v>-0.16583760058522312</v>
      </c>
      <c r="J30" s="165">
        <f t="shared" si="6"/>
        <v>-9.8296313019919923E-3</v>
      </c>
      <c r="K30" s="163">
        <f t="shared" si="7"/>
        <v>-11335</v>
      </c>
      <c r="L30" s="163">
        <f t="shared" si="8"/>
        <v>-566</v>
      </c>
      <c r="M30" s="164">
        <f t="shared" si="10"/>
        <v>1.670462306266365E-2</v>
      </c>
      <c r="N30" s="79"/>
    </row>
    <row r="31" spans="1:14" x14ac:dyDescent="0.25">
      <c r="A31" s="161"/>
      <c r="B31" s="162" t="s">
        <v>119</v>
      </c>
      <c r="C31" s="163">
        <v>47244</v>
      </c>
      <c r="D31" s="163">
        <v>44661</v>
      </c>
      <c r="E31" s="163">
        <v>20281</v>
      </c>
      <c r="F31" s="163">
        <v>44123</v>
      </c>
      <c r="G31" s="163">
        <v>48757</v>
      </c>
      <c r="H31" s="163">
        <v>48568</v>
      </c>
      <c r="I31" s="164">
        <f t="shared" si="9"/>
        <v>-3.8763664704555278E-3</v>
      </c>
      <c r="J31" s="165">
        <f t="shared" si="6"/>
        <v>8.7481247620966762E-2</v>
      </c>
      <c r="K31" s="163">
        <f t="shared" si="7"/>
        <v>-189</v>
      </c>
      <c r="L31" s="163">
        <f t="shared" si="8"/>
        <v>3907</v>
      </c>
      <c r="M31" s="164">
        <f t="shared" si="10"/>
        <v>1.4229766428263584E-2</v>
      </c>
      <c r="N31" s="79"/>
    </row>
    <row r="32" spans="1:14" x14ac:dyDescent="0.25">
      <c r="A32" s="161"/>
      <c r="B32" s="162" t="s">
        <v>128</v>
      </c>
      <c r="C32" s="163">
        <v>4696</v>
      </c>
      <c r="D32" s="163">
        <v>5429</v>
      </c>
      <c r="E32" s="163">
        <v>42</v>
      </c>
      <c r="F32" s="163">
        <v>3696</v>
      </c>
      <c r="G32" s="163">
        <v>4628</v>
      </c>
      <c r="H32" s="163">
        <v>4370</v>
      </c>
      <c r="I32" s="164">
        <f t="shared" si="9"/>
        <v>-5.5747623163353466E-2</v>
      </c>
      <c r="J32" s="165">
        <f t="shared" si="6"/>
        <v>-0.19506354761466205</v>
      </c>
      <c r="K32" s="163">
        <f t="shared" si="7"/>
        <v>-258</v>
      </c>
      <c r="L32" s="163">
        <f t="shared" si="8"/>
        <v>-1059</v>
      </c>
      <c r="M32" s="164">
        <f t="shared" si="10"/>
        <v>1.2803508337076235E-3</v>
      </c>
      <c r="N32" s="79"/>
    </row>
    <row r="33" spans="1:14" x14ac:dyDescent="0.25">
      <c r="A33" s="161" t="s">
        <v>144</v>
      </c>
      <c r="B33" s="162" t="s">
        <v>131</v>
      </c>
      <c r="C33" s="163">
        <v>4098</v>
      </c>
      <c r="D33" s="163">
        <v>5354</v>
      </c>
      <c r="E33" s="163">
        <v>126</v>
      </c>
      <c r="F33" s="163">
        <v>2173</v>
      </c>
      <c r="G33" s="163">
        <v>2492</v>
      </c>
      <c r="H33" s="163">
        <v>1582</v>
      </c>
      <c r="I33" s="164">
        <f t="shared" si="9"/>
        <v>-0.3651685393258427</v>
      </c>
      <c r="J33" s="165">
        <f t="shared" si="6"/>
        <v>-0.7045199850579007</v>
      </c>
      <c r="K33" s="163">
        <f t="shared" si="7"/>
        <v>-910</v>
      </c>
      <c r="L33" s="163">
        <f t="shared" si="8"/>
        <v>-3772</v>
      </c>
      <c r="M33" s="164">
        <f t="shared" si="10"/>
        <v>4.6350458098980786E-4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226277</v>
      </c>
      <c r="D34" s="169">
        <f t="shared" si="11"/>
        <v>233049</v>
      </c>
      <c r="E34" s="169">
        <f t="shared" si="11"/>
        <v>35189</v>
      </c>
      <c r="F34" s="169">
        <f t="shared" si="11"/>
        <v>196362</v>
      </c>
      <c r="G34" s="169">
        <f t="shared" si="11"/>
        <v>220082</v>
      </c>
      <c r="H34" s="169">
        <f t="shared" si="11"/>
        <v>241559</v>
      </c>
      <c r="I34" s="170">
        <f t="shared" si="9"/>
        <v>9.7586354177079393E-2</v>
      </c>
      <c r="J34" s="171">
        <f t="shared" si="6"/>
        <v>3.6515925835339358E-2</v>
      </c>
      <c r="K34" s="169">
        <f>H34-G34</f>
        <v>21477</v>
      </c>
      <c r="L34" s="169">
        <f t="shared" si="8"/>
        <v>8510</v>
      </c>
      <c r="M34" s="170">
        <f t="shared" si="10"/>
        <v>7.0773516485029705E-2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979009</v>
      </c>
      <c r="D36" s="176">
        <v>967054</v>
      </c>
      <c r="E36" s="176">
        <v>191201</v>
      </c>
      <c r="F36" s="176">
        <v>895466</v>
      </c>
      <c r="G36" s="176">
        <v>947197</v>
      </c>
      <c r="H36" s="176">
        <v>936279</v>
      </c>
      <c r="I36" s="177">
        <f>IFERROR(H36/G36-1,"-")</f>
        <v>-1.1526641237250557E-2</v>
      </c>
      <c r="J36" s="177">
        <f>IFERROR(H36/D36-1,"-")</f>
        <v>-3.1823455567114189E-2</v>
      </c>
      <c r="K36" s="176">
        <f>H36-G36</f>
        <v>-10918</v>
      </c>
      <c r="L36" s="176">
        <f>H36-D36</f>
        <v>-30775</v>
      </c>
      <c r="M36" s="177">
        <f>H36/H$8</f>
        <v>0.27431707053385357</v>
      </c>
      <c r="N36" s="79"/>
    </row>
    <row r="37" spans="1:14" x14ac:dyDescent="0.25">
      <c r="A37" s="161" t="s">
        <v>96</v>
      </c>
      <c r="B37" s="157" t="s">
        <v>97</v>
      </c>
      <c r="C37" s="158">
        <v>121342</v>
      </c>
      <c r="D37" s="158">
        <v>108676</v>
      </c>
      <c r="E37" s="158">
        <v>60743</v>
      </c>
      <c r="F37" s="158">
        <v>87149</v>
      </c>
      <c r="G37" s="158">
        <v>132200</v>
      </c>
      <c r="H37" s="158">
        <v>90782</v>
      </c>
      <c r="I37" s="159">
        <f>IFERROR(H37/G37-1,"-")</f>
        <v>-0.31329803328290473</v>
      </c>
      <c r="J37" s="160">
        <f t="shared" ref="J37:J48" si="12">IFERROR(H37/D37-1,"-")</f>
        <v>-0.16465456954617397</v>
      </c>
      <c r="K37" s="158">
        <f t="shared" ref="K37:K47" si="13">H37-G37</f>
        <v>-41418</v>
      </c>
      <c r="L37" s="158">
        <f t="shared" ref="L37:L48" si="14">H37-D37</f>
        <v>-17894</v>
      </c>
      <c r="M37" s="159">
        <f>H37/H$8</f>
        <v>2.6597896884587066E-2</v>
      </c>
      <c r="N37" s="79"/>
    </row>
    <row r="38" spans="1:14" x14ac:dyDescent="0.25">
      <c r="A38" s="161" t="s">
        <v>103</v>
      </c>
      <c r="B38" s="162" t="s">
        <v>103</v>
      </c>
      <c r="C38" s="163">
        <v>138494</v>
      </c>
      <c r="D38" s="163">
        <v>160052</v>
      </c>
      <c r="E38" s="163">
        <v>53363</v>
      </c>
      <c r="F38" s="163">
        <v>121205</v>
      </c>
      <c r="G38" s="163">
        <v>140584</v>
      </c>
      <c r="H38" s="163">
        <v>176080</v>
      </c>
      <c r="I38" s="164">
        <f>IFERROR(H38/G38-1,"-")</f>
        <v>0.2524896147499005</v>
      </c>
      <c r="J38" s="165">
        <f t="shared" si="12"/>
        <v>0.1001424537025466</v>
      </c>
      <c r="K38" s="163">
        <f t="shared" si="13"/>
        <v>35496</v>
      </c>
      <c r="L38" s="163">
        <f t="shared" si="14"/>
        <v>16028</v>
      </c>
      <c r="M38" s="164">
        <f>H38/H$8</f>
        <v>5.1589056018132344E-2</v>
      </c>
      <c r="N38" s="79"/>
    </row>
    <row r="39" spans="1:14" x14ac:dyDescent="0.25">
      <c r="A39" s="161" t="s">
        <v>100</v>
      </c>
      <c r="B39" s="162" t="s">
        <v>100</v>
      </c>
      <c r="C39" s="163">
        <v>337062</v>
      </c>
      <c r="D39" s="163">
        <v>280489</v>
      </c>
      <c r="E39" s="163">
        <v>90473</v>
      </c>
      <c r="F39" s="163">
        <v>240697</v>
      </c>
      <c r="G39" s="163">
        <v>255200</v>
      </c>
      <c r="H39" s="163">
        <v>211699</v>
      </c>
      <c r="I39" s="164">
        <f>IFERROR(H39/G39-1,"-")</f>
        <v>-0.17045846394984321</v>
      </c>
      <c r="J39" s="165">
        <f t="shared" si="12"/>
        <v>-0.24525025936846012</v>
      </c>
      <c r="K39" s="163">
        <f t="shared" si="13"/>
        <v>-43501</v>
      </c>
      <c r="L39" s="163">
        <f t="shared" si="14"/>
        <v>-68790</v>
      </c>
      <c r="M39" s="164">
        <f>H39/H$8</f>
        <v>6.2024940765462284E-2</v>
      </c>
      <c r="N39" s="79"/>
    </row>
    <row r="40" spans="1:14" x14ac:dyDescent="0.25">
      <c r="A40" s="161"/>
      <c r="B40" s="157" t="s">
        <v>107</v>
      </c>
      <c r="C40" s="158">
        <v>857667</v>
      </c>
      <c r="D40" s="158">
        <v>858378</v>
      </c>
      <c r="E40" s="158">
        <v>130458</v>
      </c>
      <c r="F40" s="158">
        <v>808317</v>
      </c>
      <c r="G40" s="158">
        <v>814997</v>
      </c>
      <c r="H40" s="158">
        <v>845497</v>
      </c>
      <c r="I40" s="159">
        <f>IFERROR(H40/G40-1,"-")</f>
        <v>3.7423450638468525E-2</v>
      </c>
      <c r="J40" s="160">
        <f t="shared" si="12"/>
        <v>-1.5006209385608704E-2</v>
      </c>
      <c r="K40" s="158">
        <f t="shared" si="13"/>
        <v>30500</v>
      </c>
      <c r="L40" s="158">
        <f t="shared" si="14"/>
        <v>-12881</v>
      </c>
      <c r="M40" s="159">
        <f>H40/H$8</f>
        <v>0.24771917364926649</v>
      </c>
      <c r="N40" s="79"/>
    </row>
    <row r="41" spans="1:14" s="56" customFormat="1" x14ac:dyDescent="0.25">
      <c r="A41" s="161"/>
      <c r="B41" s="162" t="s">
        <v>110</v>
      </c>
      <c r="C41" s="163">
        <v>489202</v>
      </c>
      <c r="D41" s="163">
        <v>530867</v>
      </c>
      <c r="E41" s="163">
        <v>39763</v>
      </c>
      <c r="F41" s="163">
        <v>453711</v>
      </c>
      <c r="G41" s="163">
        <v>456116</v>
      </c>
      <c r="H41" s="163">
        <v>482673</v>
      </c>
      <c r="I41" s="164">
        <f t="shared" ref="I41:I48" si="15">IFERROR(H41/G41-1,"-")</f>
        <v>5.8224223662401764E-2</v>
      </c>
      <c r="J41" s="165">
        <f t="shared" si="12"/>
        <v>-9.0783567258842623E-2</v>
      </c>
      <c r="K41" s="163">
        <f t="shared" si="13"/>
        <v>26557</v>
      </c>
      <c r="L41" s="163">
        <f t="shared" si="14"/>
        <v>-48194</v>
      </c>
      <c r="M41" s="164">
        <f t="shared" ref="M41:M48" si="16">H41/H$8</f>
        <v>0.14141665399500225</v>
      </c>
      <c r="N41" s="166"/>
    </row>
    <row r="42" spans="1:14" s="56" customFormat="1" x14ac:dyDescent="0.25">
      <c r="A42" s="161"/>
      <c r="B42" s="162" t="s">
        <v>113</v>
      </c>
      <c r="C42" s="163">
        <v>50685</v>
      </c>
      <c r="D42" s="163">
        <v>30446</v>
      </c>
      <c r="E42" s="163">
        <v>9610</v>
      </c>
      <c r="F42" s="163">
        <v>23834</v>
      </c>
      <c r="G42" s="163">
        <v>24723</v>
      </c>
      <c r="H42" s="163">
        <v>25592</v>
      </c>
      <c r="I42" s="164">
        <f t="shared" si="15"/>
        <v>3.5149455972171673E-2</v>
      </c>
      <c r="J42" s="165">
        <f t="shared" si="12"/>
        <v>-0.15942981015568547</v>
      </c>
      <c r="K42" s="163">
        <f t="shared" si="13"/>
        <v>869</v>
      </c>
      <c r="L42" s="163">
        <f t="shared" si="14"/>
        <v>-4854</v>
      </c>
      <c r="M42" s="164">
        <f t="shared" si="16"/>
        <v>7.4981095048616709E-3</v>
      </c>
      <c r="N42" s="166"/>
    </row>
    <row r="43" spans="1:14" x14ac:dyDescent="0.25">
      <c r="A43" s="161"/>
      <c r="B43" s="162" t="s">
        <v>116</v>
      </c>
      <c r="C43" s="163">
        <v>19941</v>
      </c>
      <c r="D43" s="163">
        <v>20154</v>
      </c>
      <c r="E43" s="163">
        <v>7582</v>
      </c>
      <c r="F43" s="163">
        <v>26445</v>
      </c>
      <c r="G43" s="163">
        <v>28351</v>
      </c>
      <c r="H43" s="163">
        <v>28603</v>
      </c>
      <c r="I43" s="164">
        <f t="shared" si="15"/>
        <v>8.8885753588938687E-3</v>
      </c>
      <c r="J43" s="165">
        <f t="shared" si="12"/>
        <v>0.41922199067182686</v>
      </c>
      <c r="K43" s="163">
        <f t="shared" si="13"/>
        <v>252</v>
      </c>
      <c r="L43" s="163">
        <f t="shared" si="14"/>
        <v>8449</v>
      </c>
      <c r="M43" s="164">
        <f t="shared" si="16"/>
        <v>8.3802917383384804E-3</v>
      </c>
      <c r="N43" s="79"/>
    </row>
    <row r="44" spans="1:14" x14ac:dyDescent="0.25">
      <c r="A44" s="161"/>
      <c r="B44" s="162" t="s">
        <v>123</v>
      </c>
      <c r="C44" s="163">
        <v>59802</v>
      </c>
      <c r="D44" s="163">
        <v>56601</v>
      </c>
      <c r="E44" s="163">
        <v>14171</v>
      </c>
      <c r="F44" s="163">
        <v>56250</v>
      </c>
      <c r="G44" s="163">
        <v>60423</v>
      </c>
      <c r="H44" s="163">
        <v>53292</v>
      </c>
      <c r="I44" s="164">
        <f t="shared" si="15"/>
        <v>-0.11801797328831731</v>
      </c>
      <c r="J44" s="165">
        <f t="shared" si="12"/>
        <v>-5.8461864631366933E-2</v>
      </c>
      <c r="K44" s="163">
        <f t="shared" si="13"/>
        <v>-7131</v>
      </c>
      <c r="L44" s="163">
        <f t="shared" si="14"/>
        <v>-3309</v>
      </c>
      <c r="M44" s="164">
        <f t="shared" si="16"/>
        <v>1.5613834469095349E-2</v>
      </c>
      <c r="N44" s="79"/>
    </row>
    <row r="45" spans="1:14" x14ac:dyDescent="0.25">
      <c r="A45" s="161"/>
      <c r="B45" s="162" t="s">
        <v>119</v>
      </c>
      <c r="C45" s="163">
        <v>24273</v>
      </c>
      <c r="D45" s="163">
        <v>24873</v>
      </c>
      <c r="E45" s="163">
        <v>11092</v>
      </c>
      <c r="F45" s="163">
        <v>21835</v>
      </c>
      <c r="G45" s="163">
        <v>31558</v>
      </c>
      <c r="H45" s="163">
        <v>29115</v>
      </c>
      <c r="I45" s="164">
        <f t="shared" si="15"/>
        <v>-7.741301730147665E-2</v>
      </c>
      <c r="J45" s="165">
        <f t="shared" si="12"/>
        <v>0.17054637558798702</v>
      </c>
      <c r="K45" s="163">
        <f t="shared" si="13"/>
        <v>-2443</v>
      </c>
      <c r="L45" s="163">
        <f t="shared" si="14"/>
        <v>4242</v>
      </c>
      <c r="M45" s="164">
        <f t="shared" si="16"/>
        <v>8.5303008062694412E-3</v>
      </c>
      <c r="N45" s="79"/>
    </row>
    <row r="46" spans="1:14" x14ac:dyDescent="0.25">
      <c r="A46" s="161"/>
      <c r="B46" s="162" t="s">
        <v>128</v>
      </c>
      <c r="C46" s="163">
        <v>4928</v>
      </c>
      <c r="D46" s="163">
        <v>4214</v>
      </c>
      <c r="E46" s="163">
        <v>98</v>
      </c>
      <c r="F46" s="163">
        <v>6474</v>
      </c>
      <c r="G46" s="163">
        <v>3011</v>
      </c>
      <c r="H46" s="163">
        <v>3794</v>
      </c>
      <c r="I46" s="164">
        <f t="shared" si="15"/>
        <v>0.26004649618067077</v>
      </c>
      <c r="J46" s="165">
        <f t="shared" si="12"/>
        <v>-9.9667774086378724E-2</v>
      </c>
      <c r="K46" s="163">
        <f t="shared" si="13"/>
        <v>783</v>
      </c>
      <c r="L46" s="163">
        <f t="shared" si="14"/>
        <v>-420</v>
      </c>
      <c r="M46" s="164">
        <f t="shared" si="16"/>
        <v>1.1115906322852914E-3</v>
      </c>
      <c r="N46" s="79"/>
    </row>
    <row r="47" spans="1:14" x14ac:dyDescent="0.25">
      <c r="A47" s="161" t="s">
        <v>144</v>
      </c>
      <c r="B47" s="162" t="s">
        <v>131</v>
      </c>
      <c r="C47" s="163">
        <v>2497</v>
      </c>
      <c r="D47" s="163">
        <v>2562</v>
      </c>
      <c r="E47" s="163">
        <v>121</v>
      </c>
      <c r="F47" s="163">
        <v>989</v>
      </c>
      <c r="G47" s="163">
        <v>2710</v>
      </c>
      <c r="H47" s="163">
        <v>381</v>
      </c>
      <c r="I47" s="164">
        <f t="shared" si="15"/>
        <v>-0.85940959409594098</v>
      </c>
      <c r="J47" s="165">
        <f t="shared" si="12"/>
        <v>-0.85128805620608894</v>
      </c>
      <c r="K47" s="163">
        <f t="shared" si="13"/>
        <v>-2329</v>
      </c>
      <c r="L47" s="163">
        <f t="shared" si="14"/>
        <v>-2181</v>
      </c>
      <c r="M47" s="164">
        <f t="shared" si="16"/>
        <v>1.1162784156581341E-4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206339</v>
      </c>
      <c r="D48" s="169">
        <f t="shared" si="17"/>
        <v>188661</v>
      </c>
      <c r="E48" s="169">
        <f t="shared" si="17"/>
        <v>48021</v>
      </c>
      <c r="F48" s="169">
        <f t="shared" si="17"/>
        <v>218779</v>
      </c>
      <c r="G48" s="169">
        <f t="shared" si="17"/>
        <v>208105</v>
      </c>
      <c r="H48" s="169">
        <f t="shared" si="17"/>
        <v>222047</v>
      </c>
      <c r="I48" s="170">
        <f t="shared" si="15"/>
        <v>6.6995026549097725E-2</v>
      </c>
      <c r="J48" s="171">
        <f t="shared" si="12"/>
        <v>0.17696291231362071</v>
      </c>
      <c r="K48" s="169">
        <f>H48-G48</f>
        <v>13942</v>
      </c>
      <c r="L48" s="169">
        <f t="shared" si="14"/>
        <v>33386</v>
      </c>
      <c r="M48" s="170">
        <f t="shared" si="16"/>
        <v>6.5056764661848218E-2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23093</v>
      </c>
      <c r="D50" s="176">
        <v>16598</v>
      </c>
      <c r="E50" s="176">
        <v>3632</v>
      </c>
      <c r="F50" s="176">
        <v>14845</v>
      </c>
      <c r="G50" s="176">
        <v>12529</v>
      </c>
      <c r="H50" s="176">
        <v>16653</v>
      </c>
      <c r="I50" s="177">
        <f>IFERROR(H50/G50-1,"-")</f>
        <v>0.32915635725117731</v>
      </c>
      <c r="J50" s="177">
        <f>IFERROR(H50/D50-1,"-")</f>
        <v>3.3136522472587693E-3</v>
      </c>
      <c r="K50" s="176">
        <f>H50-G50</f>
        <v>4124</v>
      </c>
      <c r="L50" s="176">
        <f>H50-D50</f>
        <v>55</v>
      </c>
      <c r="M50" s="177">
        <f>H50/H$8</f>
        <v>4.8791035317466945E-3</v>
      </c>
      <c r="N50" s="79"/>
    </row>
    <row r="51" spans="1:14" x14ac:dyDescent="0.25">
      <c r="A51" s="161" t="s">
        <v>96</v>
      </c>
      <c r="B51" s="157" t="s">
        <v>97</v>
      </c>
      <c r="C51" s="158">
        <v>6086</v>
      </c>
      <c r="D51" s="158">
        <v>3536</v>
      </c>
      <c r="E51" s="158">
        <v>2492</v>
      </c>
      <c r="F51" s="158">
        <v>3184</v>
      </c>
      <c r="G51" s="158">
        <v>2887</v>
      </c>
      <c r="H51" s="158">
        <v>2116</v>
      </c>
      <c r="I51" s="159">
        <f>IFERROR(H51/G51-1,"-")</f>
        <v>-0.26705923103567719</v>
      </c>
      <c r="J51" s="160">
        <f t="shared" ref="J51:J62" si="18">IFERROR(H51/D51-1,"-")</f>
        <v>-0.40158371040723984</v>
      </c>
      <c r="K51" s="158">
        <f t="shared" ref="K51:K61" si="19">H51-G51</f>
        <v>-771</v>
      </c>
      <c r="L51" s="158">
        <f t="shared" ref="L51:L62" si="20">H51-D51</f>
        <v>-1420</v>
      </c>
      <c r="M51" s="159">
        <f>H51/H$8</f>
        <v>6.1995935105842821E-4</v>
      </c>
      <c r="N51" s="79"/>
    </row>
    <row r="52" spans="1:14" x14ac:dyDescent="0.25">
      <c r="A52" s="161" t="s">
        <v>103</v>
      </c>
      <c r="B52" s="162" t="s">
        <v>103</v>
      </c>
      <c r="C52" s="163">
        <v>14012</v>
      </c>
      <c r="D52" s="163">
        <v>9360</v>
      </c>
      <c r="E52" s="163">
        <v>3808</v>
      </c>
      <c r="F52" s="163">
        <v>3614</v>
      </c>
      <c r="G52" s="163">
        <v>18763</v>
      </c>
      <c r="H52" s="163">
        <v>9815</v>
      </c>
      <c r="I52" s="164">
        <f>IFERROR(H52/G52-1,"-")</f>
        <v>-0.47689601876032617</v>
      </c>
      <c r="J52" s="165">
        <f t="shared" si="18"/>
        <v>4.861111111111116E-2</v>
      </c>
      <c r="K52" s="163">
        <f t="shared" si="19"/>
        <v>-8948</v>
      </c>
      <c r="L52" s="163">
        <f t="shared" si="20"/>
        <v>455</v>
      </c>
      <c r="M52" s="164">
        <f>H52/H$8</f>
        <v>2.8756621127781065E-3</v>
      </c>
      <c r="N52" s="79"/>
    </row>
    <row r="53" spans="1:14" x14ac:dyDescent="0.25">
      <c r="A53" s="161" t="s">
        <v>100</v>
      </c>
      <c r="B53" s="162" t="s">
        <v>100</v>
      </c>
      <c r="C53" s="163">
        <v>9918</v>
      </c>
      <c r="D53" s="163">
        <v>10826</v>
      </c>
      <c r="E53" s="163">
        <v>1589</v>
      </c>
      <c r="F53" s="163">
        <v>7788</v>
      </c>
      <c r="G53" s="163">
        <v>9517</v>
      </c>
      <c r="H53" s="163">
        <v>8302</v>
      </c>
      <c r="I53" s="164">
        <f>IFERROR(H53/G53-1,"-")</f>
        <v>-0.12766628139119474</v>
      </c>
      <c r="J53" s="165">
        <f t="shared" si="18"/>
        <v>-0.233142434878995</v>
      </c>
      <c r="K53" s="163">
        <f t="shared" si="19"/>
        <v>-1215</v>
      </c>
      <c r="L53" s="163">
        <f t="shared" si="20"/>
        <v>-2524</v>
      </c>
      <c r="M53" s="164">
        <f>H53/H$8</f>
        <v>2.432373597583682E-3</v>
      </c>
      <c r="N53" s="79"/>
    </row>
    <row r="54" spans="1:14" x14ac:dyDescent="0.25">
      <c r="A54" s="161"/>
      <c r="B54" s="157" t="s">
        <v>107</v>
      </c>
      <c r="C54" s="158">
        <v>17007</v>
      </c>
      <c r="D54" s="158">
        <v>13062</v>
      </c>
      <c r="E54" s="158">
        <v>1140</v>
      </c>
      <c r="F54" s="158">
        <v>11661</v>
      </c>
      <c r="G54" s="158">
        <v>9642</v>
      </c>
      <c r="H54" s="158">
        <v>14537</v>
      </c>
      <c r="I54" s="159">
        <f>IFERROR(H54/G54-1,"-")</f>
        <v>0.50767475627463177</v>
      </c>
      <c r="J54" s="160">
        <f t="shared" si="18"/>
        <v>0.11292298269790235</v>
      </c>
      <c r="K54" s="158">
        <f t="shared" si="19"/>
        <v>4895</v>
      </c>
      <c r="L54" s="158">
        <f t="shared" si="20"/>
        <v>1475</v>
      </c>
      <c r="M54" s="159">
        <f>H54/H$8</f>
        <v>4.2591441806882659E-3</v>
      </c>
      <c r="N54" s="79"/>
    </row>
    <row r="55" spans="1:14" s="56" customFormat="1" x14ac:dyDescent="0.25">
      <c r="A55" s="161"/>
      <c r="B55" s="162" t="s">
        <v>110</v>
      </c>
      <c r="C55" s="163">
        <v>5452</v>
      </c>
      <c r="D55" s="163">
        <v>4944</v>
      </c>
      <c r="E55" s="163">
        <v>81</v>
      </c>
      <c r="F55" s="163">
        <v>5102</v>
      </c>
      <c r="G55" s="163">
        <v>3569</v>
      </c>
      <c r="H55" s="163">
        <v>6181</v>
      </c>
      <c r="I55" s="164">
        <f t="shared" ref="I55:I62" si="21">IFERROR(H55/G55-1,"-")</f>
        <v>0.73185766321098344</v>
      </c>
      <c r="J55" s="165">
        <f t="shared" si="18"/>
        <v>0.25020226537216828</v>
      </c>
      <c r="K55" s="163">
        <f t="shared" si="19"/>
        <v>2612</v>
      </c>
      <c r="L55" s="163">
        <f t="shared" si="20"/>
        <v>1237</v>
      </c>
      <c r="M55" s="164">
        <f t="shared" ref="M55:M62" si="22">H55/H$8</f>
        <v>1.8109493142212405E-3</v>
      </c>
      <c r="N55" s="166"/>
    </row>
    <row r="56" spans="1:14" s="56" customFormat="1" x14ac:dyDescent="0.25">
      <c r="A56" s="161"/>
      <c r="B56" s="162" t="s">
        <v>113</v>
      </c>
      <c r="C56" s="163">
        <v>6991</v>
      </c>
      <c r="D56" s="163">
        <v>3114</v>
      </c>
      <c r="E56" s="163">
        <v>256</v>
      </c>
      <c r="F56" s="163">
        <v>2314</v>
      </c>
      <c r="G56" s="163">
        <v>1791</v>
      </c>
      <c r="H56" s="163">
        <v>2519</v>
      </c>
      <c r="I56" s="164">
        <f t="shared" si="21"/>
        <v>0.40647682858738143</v>
      </c>
      <c r="J56" s="165">
        <f t="shared" si="18"/>
        <v>-0.19107257546563905</v>
      </c>
      <c r="K56" s="163">
        <f t="shared" si="19"/>
        <v>728</v>
      </c>
      <c r="L56" s="163">
        <f t="shared" si="20"/>
        <v>-595</v>
      </c>
      <c r="M56" s="164">
        <f t="shared" si="22"/>
        <v>7.3803289476190011E-4</v>
      </c>
      <c r="N56" s="166"/>
    </row>
    <row r="57" spans="1:14" x14ac:dyDescent="0.25">
      <c r="A57" s="161"/>
      <c r="B57" s="162" t="s">
        <v>116</v>
      </c>
      <c r="C57" s="163">
        <v>514</v>
      </c>
      <c r="D57" s="163">
        <v>876</v>
      </c>
      <c r="E57" s="163">
        <v>227</v>
      </c>
      <c r="F57" s="163">
        <v>844</v>
      </c>
      <c r="G57" s="163">
        <v>638</v>
      </c>
      <c r="H57" s="163">
        <v>993</v>
      </c>
      <c r="I57" s="164">
        <f t="shared" si="21"/>
        <v>0.55642633228840133</v>
      </c>
      <c r="J57" s="165">
        <f t="shared" si="18"/>
        <v>0.13356164383561642</v>
      </c>
      <c r="K57" s="163">
        <f t="shared" si="19"/>
        <v>355</v>
      </c>
      <c r="L57" s="163">
        <f t="shared" si="20"/>
        <v>117</v>
      </c>
      <c r="M57" s="164">
        <f t="shared" si="22"/>
        <v>2.9093555557704122E-4</v>
      </c>
      <c r="N57" s="79"/>
    </row>
    <row r="58" spans="1:14" x14ac:dyDescent="0.25">
      <c r="A58" s="161"/>
      <c r="B58" s="162" t="s">
        <v>123</v>
      </c>
      <c r="C58" s="163">
        <v>259</v>
      </c>
      <c r="D58" s="163">
        <v>355</v>
      </c>
      <c r="E58" s="163">
        <v>323</v>
      </c>
      <c r="F58" s="163">
        <v>218</v>
      </c>
      <c r="G58" s="163">
        <v>96</v>
      </c>
      <c r="H58" s="163">
        <v>510</v>
      </c>
      <c r="I58" s="164">
        <f t="shared" si="21"/>
        <v>4.3125</v>
      </c>
      <c r="J58" s="165">
        <f t="shared" si="18"/>
        <v>0.43661971830985924</v>
      </c>
      <c r="K58" s="163">
        <f t="shared" si="19"/>
        <v>414</v>
      </c>
      <c r="L58" s="163">
        <f t="shared" si="20"/>
        <v>155</v>
      </c>
      <c r="M58" s="164">
        <f t="shared" si="22"/>
        <v>1.4942309500935651E-4</v>
      </c>
      <c r="N58" s="79"/>
    </row>
    <row r="59" spans="1:14" x14ac:dyDescent="0.25">
      <c r="A59" s="161"/>
      <c r="B59" s="162" t="s">
        <v>119</v>
      </c>
      <c r="C59" s="163">
        <v>234</v>
      </c>
      <c r="D59" s="163">
        <v>116</v>
      </c>
      <c r="E59" s="163">
        <v>68</v>
      </c>
      <c r="F59" s="163">
        <v>313</v>
      </c>
      <c r="G59" s="163">
        <v>284</v>
      </c>
      <c r="H59" s="163">
        <v>282</v>
      </c>
      <c r="I59" s="164">
        <f t="shared" si="21"/>
        <v>-7.0422535211267512E-3</v>
      </c>
      <c r="J59" s="165">
        <f t="shared" si="18"/>
        <v>1.4310344827586206</v>
      </c>
      <c r="K59" s="163">
        <f t="shared" si="19"/>
        <v>-2</v>
      </c>
      <c r="L59" s="163">
        <f t="shared" si="20"/>
        <v>166</v>
      </c>
      <c r="M59" s="164">
        <f t="shared" si="22"/>
        <v>8.2622181946350072E-5</v>
      </c>
      <c r="N59" s="79"/>
    </row>
    <row r="60" spans="1:14" x14ac:dyDescent="0.25">
      <c r="A60" s="161"/>
      <c r="B60" s="162" t="s">
        <v>128</v>
      </c>
      <c r="C60" s="163">
        <v>31</v>
      </c>
      <c r="D60" s="163">
        <v>38</v>
      </c>
      <c r="E60" s="163">
        <v>0</v>
      </c>
      <c r="F60" s="163">
        <v>21</v>
      </c>
      <c r="G60" s="163">
        <v>29</v>
      </c>
      <c r="H60" s="163">
        <v>35</v>
      </c>
      <c r="I60" s="164">
        <f t="shared" si="21"/>
        <v>0.2068965517241379</v>
      </c>
      <c r="J60" s="165">
        <f t="shared" si="18"/>
        <v>-7.8947368421052655E-2</v>
      </c>
      <c r="K60" s="163">
        <f t="shared" si="19"/>
        <v>6</v>
      </c>
      <c r="L60" s="163">
        <f t="shared" si="20"/>
        <v>-3</v>
      </c>
      <c r="M60" s="164">
        <f t="shared" si="22"/>
        <v>1.0254526128093095E-5</v>
      </c>
      <c r="N60" s="79"/>
    </row>
    <row r="61" spans="1:14" x14ac:dyDescent="0.25">
      <c r="A61" s="161" t="s">
        <v>144</v>
      </c>
      <c r="B61" s="162" t="s">
        <v>131</v>
      </c>
      <c r="C61" s="163">
        <v>68</v>
      </c>
      <c r="D61" s="163">
        <v>36</v>
      </c>
      <c r="E61" s="163">
        <v>0</v>
      </c>
      <c r="F61" s="163">
        <v>4</v>
      </c>
      <c r="G61" s="163">
        <v>15</v>
      </c>
      <c r="H61" s="163">
        <v>13</v>
      </c>
      <c r="I61" s="164">
        <f t="shared" si="21"/>
        <v>-0.1333333333333333</v>
      </c>
      <c r="J61" s="165">
        <f t="shared" si="18"/>
        <v>-0.63888888888888884</v>
      </c>
      <c r="K61" s="163">
        <f t="shared" si="19"/>
        <v>-2</v>
      </c>
      <c r="L61" s="163">
        <f t="shared" si="20"/>
        <v>-23</v>
      </c>
      <c r="M61" s="164">
        <f t="shared" si="22"/>
        <v>3.8088239904345781E-6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3458</v>
      </c>
      <c r="D62" s="169">
        <f t="shared" si="23"/>
        <v>3583</v>
      </c>
      <c r="E62" s="169">
        <f t="shared" si="23"/>
        <v>185</v>
      </c>
      <c r="F62" s="169">
        <f t="shared" si="23"/>
        <v>2845</v>
      </c>
      <c r="G62" s="169">
        <f t="shared" si="23"/>
        <v>3220</v>
      </c>
      <c r="H62" s="169">
        <f t="shared" si="23"/>
        <v>4004</v>
      </c>
      <c r="I62" s="170">
        <f t="shared" si="21"/>
        <v>0.24347826086956514</v>
      </c>
      <c r="J62" s="171">
        <f t="shared" si="18"/>
        <v>0.1174993022606754</v>
      </c>
      <c r="K62" s="169">
        <f>H62-G62</f>
        <v>784</v>
      </c>
      <c r="L62" s="169">
        <f t="shared" si="20"/>
        <v>421</v>
      </c>
      <c r="M62" s="170">
        <f t="shared" si="22"/>
        <v>1.17311778905385E-3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86836</v>
      </c>
      <c r="D64" s="176">
        <v>94508</v>
      </c>
      <c r="E64" s="176">
        <v>25944</v>
      </c>
      <c r="F64" s="176">
        <v>125617</v>
      </c>
      <c r="G64" s="176">
        <v>71685</v>
      </c>
      <c r="H64" s="176">
        <v>168193</v>
      </c>
      <c r="I64" s="177">
        <f>IFERROR(H64/G64-1,"-")</f>
        <v>1.3462788588965613</v>
      </c>
      <c r="J64" s="177">
        <f>IFERROR(H64/D64-1,"-")</f>
        <v>0.77966944597282772</v>
      </c>
      <c r="K64" s="176">
        <f>H64-G64</f>
        <v>96508</v>
      </c>
      <c r="L64" s="176">
        <f>H64-D64</f>
        <v>73685</v>
      </c>
      <c r="M64" s="177">
        <f>H64/H$8</f>
        <v>4.9278271801781764E-2</v>
      </c>
      <c r="N64" s="79"/>
    </row>
    <row r="65" spans="1:14" x14ac:dyDescent="0.25">
      <c r="A65" s="161" t="s">
        <v>96</v>
      </c>
      <c r="B65" s="157" t="s">
        <v>97</v>
      </c>
      <c r="C65" s="158">
        <v>26719</v>
      </c>
      <c r="D65" s="158">
        <v>28067</v>
      </c>
      <c r="E65" s="158">
        <v>19800</v>
      </c>
      <c r="F65" s="158">
        <v>5290</v>
      </c>
      <c r="G65" s="158">
        <v>16051</v>
      </c>
      <c r="H65" s="158">
        <v>35528</v>
      </c>
      <c r="I65" s="159">
        <f>IFERROR(H65/G65-1,"-")</f>
        <v>1.2134446451934457</v>
      </c>
      <c r="J65" s="160">
        <f t="shared" ref="J65:J76" si="24">IFERROR(H65/D65-1,"-")</f>
        <v>0.26582819681476466</v>
      </c>
      <c r="K65" s="158">
        <f t="shared" ref="K65:K75" si="25">H65-G65</f>
        <v>19477</v>
      </c>
      <c r="L65" s="158">
        <f t="shared" ref="L65:L76" si="26">H65-D65</f>
        <v>7461</v>
      </c>
      <c r="M65" s="159">
        <f>H65/H$8</f>
        <v>1.04092229793969E-2</v>
      </c>
      <c r="N65" s="79"/>
    </row>
    <row r="66" spans="1:14" x14ac:dyDescent="0.25">
      <c r="A66" s="161" t="s">
        <v>103</v>
      </c>
      <c r="B66" s="162" t="s">
        <v>103</v>
      </c>
      <c r="C66" s="163">
        <v>52411</v>
      </c>
      <c r="D66" s="163">
        <v>45298</v>
      </c>
      <c r="E66" s="163">
        <v>13912</v>
      </c>
      <c r="F66" s="163">
        <v>69515</v>
      </c>
      <c r="G66" s="163">
        <v>60538</v>
      </c>
      <c r="H66" s="163">
        <v>88273</v>
      </c>
      <c r="I66" s="164">
        <f>IFERROR(H66/G66-1,"-")</f>
        <v>0.45814199345865414</v>
      </c>
      <c r="J66" s="165">
        <f t="shared" si="24"/>
        <v>0.94871738266590144</v>
      </c>
      <c r="K66" s="163">
        <f t="shared" si="25"/>
        <v>27735</v>
      </c>
      <c r="L66" s="163">
        <f t="shared" si="26"/>
        <v>42975</v>
      </c>
      <c r="M66" s="164">
        <f>H66/H$8</f>
        <v>2.5862793854433193E-2</v>
      </c>
      <c r="N66" s="79"/>
    </row>
    <row r="67" spans="1:14" x14ac:dyDescent="0.25">
      <c r="A67" s="161" t="s">
        <v>100</v>
      </c>
      <c r="B67" s="162" t="s">
        <v>100</v>
      </c>
      <c r="C67" s="163">
        <v>51677</v>
      </c>
      <c r="D67" s="163">
        <v>61450</v>
      </c>
      <c r="E67" s="163">
        <v>26999</v>
      </c>
      <c r="F67" s="163">
        <v>29617</v>
      </c>
      <c r="G67" s="163">
        <v>51618</v>
      </c>
      <c r="H67" s="163">
        <v>92531</v>
      </c>
      <c r="I67" s="164">
        <f>IFERROR(H67/G67-1,"-")</f>
        <v>0.79261110465341544</v>
      </c>
      <c r="J67" s="165">
        <f t="shared" si="24"/>
        <v>0.50579332790886911</v>
      </c>
      <c r="K67" s="163">
        <f t="shared" si="25"/>
        <v>40913</v>
      </c>
      <c r="L67" s="163">
        <f t="shared" si="26"/>
        <v>31081</v>
      </c>
      <c r="M67" s="164">
        <f>H67/H$8</f>
        <v>2.7110330204530918E-2</v>
      </c>
      <c r="N67" s="79"/>
    </row>
    <row r="68" spans="1:14" x14ac:dyDescent="0.25">
      <c r="A68" s="161"/>
      <c r="B68" s="157" t="s">
        <v>107</v>
      </c>
      <c r="C68" s="158">
        <v>60117</v>
      </c>
      <c r="D68" s="158">
        <v>66441</v>
      </c>
      <c r="E68" s="158">
        <v>6144</v>
      </c>
      <c r="F68" s="158">
        <v>120327</v>
      </c>
      <c r="G68" s="158">
        <v>55634</v>
      </c>
      <c r="H68" s="158">
        <v>132665</v>
      </c>
      <c r="I68" s="159">
        <f>IFERROR(H68/G68-1,"-")</f>
        <v>1.3846029406478051</v>
      </c>
      <c r="J68" s="160">
        <f t="shared" si="24"/>
        <v>0.99673394440180019</v>
      </c>
      <c r="K68" s="158">
        <f t="shared" si="25"/>
        <v>77031</v>
      </c>
      <c r="L68" s="158">
        <f t="shared" si="26"/>
        <v>66224</v>
      </c>
      <c r="M68" s="159">
        <f>H68/H$8</f>
        <v>3.8869048822384872E-2</v>
      </c>
      <c r="N68" s="79"/>
    </row>
    <row r="69" spans="1:14" s="56" customFormat="1" x14ac:dyDescent="0.25">
      <c r="A69" s="161"/>
      <c r="B69" s="162" t="s">
        <v>110</v>
      </c>
      <c r="C69" s="163">
        <v>30286</v>
      </c>
      <c r="D69" s="163">
        <v>30809</v>
      </c>
      <c r="E69" s="163">
        <v>23</v>
      </c>
      <c r="F69" s="163">
        <v>79516</v>
      </c>
      <c r="G69" s="163">
        <v>27254</v>
      </c>
      <c r="H69" s="163">
        <v>71431</v>
      </c>
      <c r="I69" s="164">
        <f t="shared" ref="I69:I76" si="27">IFERROR(H69/G69-1,"-")</f>
        <v>1.6209363763117342</v>
      </c>
      <c r="J69" s="165">
        <f t="shared" si="24"/>
        <v>1.3185108247589992</v>
      </c>
      <c r="K69" s="163">
        <f t="shared" si="25"/>
        <v>44177</v>
      </c>
      <c r="L69" s="163">
        <f t="shared" si="26"/>
        <v>40622</v>
      </c>
      <c r="M69" s="164">
        <f t="shared" ref="M69:M76" si="28">H69/H$8</f>
        <v>2.0928315881594797E-2</v>
      </c>
      <c r="N69" s="166"/>
    </row>
    <row r="70" spans="1:14" s="56" customFormat="1" x14ac:dyDescent="0.25">
      <c r="A70" s="161"/>
      <c r="B70" s="162" t="s">
        <v>113</v>
      </c>
      <c r="C70" s="163">
        <v>7588</v>
      </c>
      <c r="D70" s="163">
        <v>5599</v>
      </c>
      <c r="E70" s="163">
        <v>2866</v>
      </c>
      <c r="F70" s="163">
        <v>1422</v>
      </c>
      <c r="G70" s="163">
        <v>4882</v>
      </c>
      <c r="H70" s="163">
        <v>3525</v>
      </c>
      <c r="I70" s="164">
        <f t="shared" si="27"/>
        <v>-0.27795985251945921</v>
      </c>
      <c r="J70" s="165">
        <f t="shared" si="24"/>
        <v>-0.37042328987319162</v>
      </c>
      <c r="K70" s="163">
        <f t="shared" si="25"/>
        <v>-1357</v>
      </c>
      <c r="L70" s="163">
        <f t="shared" si="26"/>
        <v>-2074</v>
      </c>
      <c r="M70" s="164">
        <f t="shared" si="28"/>
        <v>1.032777274329376E-3</v>
      </c>
      <c r="N70" s="166"/>
    </row>
    <row r="71" spans="1:14" x14ac:dyDescent="0.25">
      <c r="A71" s="161"/>
      <c r="B71" s="162" t="s">
        <v>116</v>
      </c>
      <c r="C71" s="163">
        <v>5593</v>
      </c>
      <c r="D71" s="163">
        <v>8534</v>
      </c>
      <c r="E71" s="163">
        <v>313</v>
      </c>
      <c r="F71" s="163">
        <v>12685</v>
      </c>
      <c r="G71" s="163">
        <v>2059</v>
      </c>
      <c r="H71" s="163">
        <v>17326</v>
      </c>
      <c r="I71" s="164">
        <f t="shared" si="27"/>
        <v>7.4147644487615345</v>
      </c>
      <c r="J71" s="165">
        <f t="shared" si="24"/>
        <v>1.0302320131239746</v>
      </c>
      <c r="K71" s="163">
        <f t="shared" si="25"/>
        <v>15267</v>
      </c>
      <c r="L71" s="163">
        <f t="shared" si="26"/>
        <v>8792</v>
      </c>
      <c r="M71" s="164">
        <f t="shared" si="28"/>
        <v>5.0762834198668843E-3</v>
      </c>
      <c r="N71" s="79"/>
    </row>
    <row r="72" spans="1:14" x14ac:dyDescent="0.25">
      <c r="A72" s="161"/>
      <c r="B72" s="162" t="s">
        <v>123</v>
      </c>
      <c r="C72" s="163">
        <v>849</v>
      </c>
      <c r="D72" s="163">
        <v>741</v>
      </c>
      <c r="E72" s="163">
        <v>307</v>
      </c>
      <c r="F72" s="163">
        <v>2405</v>
      </c>
      <c r="G72" s="163">
        <v>2648</v>
      </c>
      <c r="H72" s="163">
        <v>6279</v>
      </c>
      <c r="I72" s="164">
        <f t="shared" si="27"/>
        <v>1.3712235649546827</v>
      </c>
      <c r="J72" s="165">
        <f t="shared" si="24"/>
        <v>7.473684210526315</v>
      </c>
      <c r="K72" s="163">
        <f t="shared" si="25"/>
        <v>3631</v>
      </c>
      <c r="L72" s="163">
        <f t="shared" si="26"/>
        <v>5538</v>
      </c>
      <c r="M72" s="164">
        <f t="shared" si="28"/>
        <v>1.8396619873799012E-3</v>
      </c>
      <c r="N72" s="79"/>
    </row>
    <row r="73" spans="1:14" x14ac:dyDescent="0.25">
      <c r="A73" s="161"/>
      <c r="B73" s="162" t="s">
        <v>119</v>
      </c>
      <c r="C73" s="163">
        <v>851</v>
      </c>
      <c r="D73" s="163">
        <v>1197</v>
      </c>
      <c r="E73" s="163">
        <v>1415</v>
      </c>
      <c r="F73" s="163">
        <v>1991</v>
      </c>
      <c r="G73" s="163">
        <v>673</v>
      </c>
      <c r="H73" s="163">
        <v>3376</v>
      </c>
      <c r="I73" s="164">
        <f t="shared" si="27"/>
        <v>4.0163447251114412</v>
      </c>
      <c r="J73" s="165">
        <f t="shared" si="24"/>
        <v>1.8203842940685044</v>
      </c>
      <c r="K73" s="163">
        <f t="shared" si="25"/>
        <v>2703</v>
      </c>
      <c r="L73" s="163">
        <f t="shared" si="26"/>
        <v>2179</v>
      </c>
      <c r="M73" s="164">
        <f t="shared" si="28"/>
        <v>9.8912229166977974E-4</v>
      </c>
      <c r="N73" s="79"/>
    </row>
    <row r="74" spans="1:14" x14ac:dyDescent="0.25">
      <c r="A74" s="161"/>
      <c r="B74" s="162" t="s">
        <v>128</v>
      </c>
      <c r="C74" s="163">
        <v>27</v>
      </c>
      <c r="D74" s="163">
        <v>171</v>
      </c>
      <c r="E74" s="163">
        <v>0</v>
      </c>
      <c r="F74" s="163">
        <v>46</v>
      </c>
      <c r="G74" s="163">
        <v>30</v>
      </c>
      <c r="H74" s="163">
        <v>0</v>
      </c>
      <c r="I74" s="164">
        <f t="shared" si="27"/>
        <v>-1</v>
      </c>
      <c r="J74" s="165">
        <f t="shared" si="24"/>
        <v>-1</v>
      </c>
      <c r="K74" s="163">
        <f t="shared" si="25"/>
        <v>-30</v>
      </c>
      <c r="L74" s="163">
        <f t="shared" si="26"/>
        <v>-171</v>
      </c>
      <c r="M74" s="164">
        <f t="shared" si="28"/>
        <v>0</v>
      </c>
      <c r="N74" s="79"/>
    </row>
    <row r="75" spans="1:14" x14ac:dyDescent="0.25">
      <c r="A75" s="161" t="s">
        <v>144</v>
      </c>
      <c r="B75" s="162" t="s">
        <v>131</v>
      </c>
      <c r="C75" s="163">
        <v>44</v>
      </c>
      <c r="D75" s="163">
        <v>270</v>
      </c>
      <c r="E75" s="163">
        <v>0</v>
      </c>
      <c r="F75" s="163">
        <v>195</v>
      </c>
      <c r="G75" s="163">
        <v>68</v>
      </c>
      <c r="H75" s="163">
        <v>0</v>
      </c>
      <c r="I75" s="164">
        <f t="shared" si="27"/>
        <v>-1</v>
      </c>
      <c r="J75" s="165">
        <f t="shared" si="24"/>
        <v>-1</v>
      </c>
      <c r="K75" s="163">
        <f t="shared" si="25"/>
        <v>-68</v>
      </c>
      <c r="L75" s="163">
        <f t="shared" si="26"/>
        <v>-270</v>
      </c>
      <c r="M75" s="164">
        <f t="shared" si="28"/>
        <v>0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14879</v>
      </c>
      <c r="D76" s="169">
        <f t="shared" si="29"/>
        <v>19120</v>
      </c>
      <c r="E76" s="169">
        <f t="shared" si="29"/>
        <v>1220</v>
      </c>
      <c r="F76" s="169">
        <f t="shared" si="29"/>
        <v>22067</v>
      </c>
      <c r="G76" s="169">
        <f t="shared" si="29"/>
        <v>18020</v>
      </c>
      <c r="H76" s="169">
        <f t="shared" si="29"/>
        <v>30728</v>
      </c>
      <c r="I76" s="170">
        <f t="shared" si="27"/>
        <v>0.70521642619311886</v>
      </c>
      <c r="J76" s="171">
        <f t="shared" si="24"/>
        <v>0.607112970711297</v>
      </c>
      <c r="K76" s="169">
        <f>H76-G76</f>
        <v>12708</v>
      </c>
      <c r="L76" s="169">
        <f t="shared" si="26"/>
        <v>11608</v>
      </c>
      <c r="M76" s="170">
        <f t="shared" si="28"/>
        <v>9.002887967544131E-3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564450</v>
      </c>
      <c r="D78" s="176">
        <v>512668</v>
      </c>
      <c r="E78" s="176">
        <v>115808</v>
      </c>
      <c r="F78" s="176">
        <v>416027</v>
      </c>
      <c r="G78" s="176">
        <v>480859</v>
      </c>
      <c r="H78" s="176">
        <v>551869</v>
      </c>
      <c r="I78" s="177">
        <f>IFERROR(H78/G78-1,"-")</f>
        <v>0.14767322645515635</v>
      </c>
      <c r="J78" s="177">
        <f>IFERROR(H78/D78-1,"-")</f>
        <v>7.6464690598984086E-2</v>
      </c>
      <c r="K78" s="176">
        <f>H78-G78</f>
        <v>71010</v>
      </c>
      <c r="L78" s="176">
        <f>H78-D78</f>
        <v>39201</v>
      </c>
      <c r="M78" s="177">
        <f>H78/H$8</f>
        <v>0.1616901451367031</v>
      </c>
      <c r="N78" s="79"/>
    </row>
    <row r="79" spans="1:14" x14ac:dyDescent="0.25">
      <c r="A79" s="161" t="s">
        <v>96</v>
      </c>
      <c r="B79" s="157" t="s">
        <v>97</v>
      </c>
      <c r="C79" s="158">
        <v>257257</v>
      </c>
      <c r="D79" s="158">
        <v>225008</v>
      </c>
      <c r="E79" s="158">
        <v>66105</v>
      </c>
      <c r="F79" s="158">
        <v>197193</v>
      </c>
      <c r="G79" s="158">
        <v>202524</v>
      </c>
      <c r="H79" s="158">
        <v>229806</v>
      </c>
      <c r="I79" s="159">
        <f>IFERROR(H79/G79-1,"-")</f>
        <v>0.13470996030100135</v>
      </c>
      <c r="J79" s="160">
        <f t="shared" ref="J79:J90" si="30">IFERROR(H79/D79-1,"-")</f>
        <v>2.1323686268932551E-2</v>
      </c>
      <c r="K79" s="158">
        <f t="shared" ref="K79:K89" si="31">H79-G79</f>
        <v>27282</v>
      </c>
      <c r="L79" s="158">
        <f t="shared" ref="L79:L90" si="32">H79-D79</f>
        <v>4798</v>
      </c>
      <c r="M79" s="159">
        <f>H79/H$8</f>
        <v>6.7330046611216054E-2</v>
      </c>
      <c r="N79" s="79"/>
    </row>
    <row r="80" spans="1:14" x14ac:dyDescent="0.25">
      <c r="A80" s="161" t="s">
        <v>103</v>
      </c>
      <c r="B80" s="162" t="s">
        <v>103</v>
      </c>
      <c r="C80" s="163">
        <v>238089</v>
      </c>
      <c r="D80" s="163">
        <v>146723</v>
      </c>
      <c r="E80" s="163">
        <v>34032</v>
      </c>
      <c r="F80" s="163">
        <v>173457</v>
      </c>
      <c r="G80" s="163">
        <v>186447</v>
      </c>
      <c r="H80" s="163">
        <v>210234</v>
      </c>
      <c r="I80" s="164">
        <f>IFERROR(H80/G80-1,"-")</f>
        <v>0.12758049204331523</v>
      </c>
      <c r="J80" s="165">
        <f t="shared" si="30"/>
        <v>0.4328632866012827</v>
      </c>
      <c r="K80" s="163">
        <f t="shared" si="31"/>
        <v>23787</v>
      </c>
      <c r="L80" s="163">
        <f t="shared" si="32"/>
        <v>63511</v>
      </c>
      <c r="M80" s="164">
        <f>H80/H$8</f>
        <v>6.1595715600386389E-2</v>
      </c>
      <c r="N80" s="79"/>
    </row>
    <row r="81" spans="1:14" x14ac:dyDescent="0.25">
      <c r="A81" s="161" t="s">
        <v>100</v>
      </c>
      <c r="B81" s="162" t="s">
        <v>100</v>
      </c>
      <c r="C81" s="163">
        <v>1165423</v>
      </c>
      <c r="D81" s="163">
        <v>1189929</v>
      </c>
      <c r="E81" s="163">
        <v>284718</v>
      </c>
      <c r="F81" s="163">
        <v>966602</v>
      </c>
      <c r="G81" s="163">
        <v>1013544</v>
      </c>
      <c r="H81" s="163">
        <v>981958</v>
      </c>
      <c r="I81" s="164">
        <f>IFERROR(H81/G81-1,"-")</f>
        <v>-3.1163915922742369E-2</v>
      </c>
      <c r="J81" s="165">
        <f t="shared" si="30"/>
        <v>-0.1747759740287026</v>
      </c>
      <c r="K81" s="163">
        <f t="shared" si="31"/>
        <v>-31586</v>
      </c>
      <c r="L81" s="163">
        <f t="shared" si="32"/>
        <v>-207971</v>
      </c>
      <c r="M81" s="164">
        <f>H81/H$8</f>
        <v>0.28770039907685824</v>
      </c>
      <c r="N81" s="79"/>
    </row>
    <row r="82" spans="1:14" x14ac:dyDescent="0.25">
      <c r="A82" s="161"/>
      <c r="B82" s="157" t="s">
        <v>107</v>
      </c>
      <c r="C82" s="158">
        <v>307193</v>
      </c>
      <c r="D82" s="158">
        <v>287660</v>
      </c>
      <c r="E82" s="158">
        <v>49703</v>
      </c>
      <c r="F82" s="158">
        <v>218834</v>
      </c>
      <c r="G82" s="158">
        <v>278335</v>
      </c>
      <c r="H82" s="158">
        <v>322063</v>
      </c>
      <c r="I82" s="159">
        <f>IFERROR(H82/G82-1,"-")</f>
        <v>0.1571056460739757</v>
      </c>
      <c r="J82" s="160">
        <f t="shared" si="30"/>
        <v>0.11959605089341574</v>
      </c>
      <c r="K82" s="158">
        <f t="shared" si="31"/>
        <v>43728</v>
      </c>
      <c r="L82" s="158">
        <f t="shared" si="32"/>
        <v>34403</v>
      </c>
      <c r="M82" s="159">
        <f>H82/H$8</f>
        <v>9.4360098525487032E-2</v>
      </c>
      <c r="N82" s="79"/>
    </row>
    <row r="83" spans="1:14" s="56" customFormat="1" x14ac:dyDescent="0.25">
      <c r="A83" s="161"/>
      <c r="B83" s="162" t="s">
        <v>110</v>
      </c>
      <c r="C83" s="163">
        <v>35688</v>
      </c>
      <c r="D83" s="163">
        <v>47204</v>
      </c>
      <c r="E83" s="163">
        <v>4094</v>
      </c>
      <c r="F83" s="163">
        <v>55284</v>
      </c>
      <c r="G83" s="163">
        <v>66954</v>
      </c>
      <c r="H83" s="163">
        <v>75222</v>
      </c>
      <c r="I83" s="164">
        <f t="shared" ref="I83:I90" si="33">IFERROR(H83/G83-1,"-")</f>
        <v>0.12348776772112191</v>
      </c>
      <c r="J83" s="165">
        <f t="shared" si="30"/>
        <v>0.59355139394966527</v>
      </c>
      <c r="K83" s="163">
        <f t="shared" si="31"/>
        <v>8268</v>
      </c>
      <c r="L83" s="163">
        <f t="shared" si="32"/>
        <v>28018</v>
      </c>
      <c r="M83" s="164">
        <f t="shared" ref="M83:M90" si="34">H83/H$8</f>
        <v>2.203902755449768E-2</v>
      </c>
      <c r="N83" s="166"/>
    </row>
    <row r="84" spans="1:14" s="56" customFormat="1" x14ac:dyDescent="0.25">
      <c r="A84" s="161"/>
      <c r="B84" s="162" t="s">
        <v>113</v>
      </c>
      <c r="C84" s="163">
        <v>135535</v>
      </c>
      <c r="D84" s="163">
        <v>111225</v>
      </c>
      <c r="E84" s="163">
        <v>18885</v>
      </c>
      <c r="F84" s="163">
        <v>66358</v>
      </c>
      <c r="G84" s="163">
        <v>65688</v>
      </c>
      <c r="H84" s="163">
        <v>68793</v>
      </c>
      <c r="I84" s="164">
        <f t="shared" si="33"/>
        <v>4.7268907563025264E-2</v>
      </c>
      <c r="J84" s="165">
        <f t="shared" si="30"/>
        <v>-0.38149696561024948</v>
      </c>
      <c r="K84" s="163">
        <f t="shared" si="31"/>
        <v>3105</v>
      </c>
      <c r="L84" s="163">
        <f t="shared" si="32"/>
        <v>-42432</v>
      </c>
      <c r="M84" s="164">
        <f t="shared" si="34"/>
        <v>2.0155417597997379E-2</v>
      </c>
      <c r="N84" s="166"/>
    </row>
    <row r="85" spans="1:14" x14ac:dyDescent="0.25">
      <c r="A85" s="161"/>
      <c r="B85" s="162" t="s">
        <v>116</v>
      </c>
      <c r="C85" s="163">
        <v>22951</v>
      </c>
      <c r="D85" s="163">
        <v>21584</v>
      </c>
      <c r="E85" s="163">
        <v>4147</v>
      </c>
      <c r="F85" s="163">
        <v>17002</v>
      </c>
      <c r="G85" s="163">
        <v>33567</v>
      </c>
      <c r="H85" s="163">
        <v>43043</v>
      </c>
      <c r="I85" s="164">
        <f t="shared" si="33"/>
        <v>0.28230106950278544</v>
      </c>
      <c r="J85" s="165">
        <f t="shared" si="30"/>
        <v>0.99420867309117855</v>
      </c>
      <c r="K85" s="163">
        <f t="shared" si="31"/>
        <v>9476</v>
      </c>
      <c r="L85" s="163">
        <f t="shared" si="32"/>
        <v>21459</v>
      </c>
      <c r="M85" s="164">
        <f t="shared" si="34"/>
        <v>1.2611016232328888E-2</v>
      </c>
      <c r="N85" s="79"/>
    </row>
    <row r="86" spans="1:14" x14ac:dyDescent="0.25">
      <c r="A86" s="161"/>
      <c r="B86" s="162" t="s">
        <v>123</v>
      </c>
      <c r="C86" s="163">
        <v>18826</v>
      </c>
      <c r="D86" s="163">
        <v>13998</v>
      </c>
      <c r="E86" s="163">
        <v>1443</v>
      </c>
      <c r="F86" s="163">
        <v>10210</v>
      </c>
      <c r="G86" s="163">
        <v>13529</v>
      </c>
      <c r="H86" s="163">
        <v>17817</v>
      </c>
      <c r="I86" s="164">
        <f t="shared" si="33"/>
        <v>0.31694877670189969</v>
      </c>
      <c r="J86" s="165">
        <f t="shared" si="30"/>
        <v>0.2728246892413202</v>
      </c>
      <c r="K86" s="163">
        <f t="shared" si="31"/>
        <v>4288</v>
      </c>
      <c r="L86" s="163">
        <f t="shared" si="32"/>
        <v>3819</v>
      </c>
      <c r="M86" s="164">
        <f t="shared" si="34"/>
        <v>5.2201397721209908E-3</v>
      </c>
      <c r="N86" s="79"/>
    </row>
    <row r="87" spans="1:14" x14ac:dyDescent="0.25">
      <c r="A87" s="161"/>
      <c r="B87" s="162" t="s">
        <v>119</v>
      </c>
      <c r="C87" s="163">
        <v>7672</v>
      </c>
      <c r="D87" s="163">
        <v>5825</v>
      </c>
      <c r="E87" s="163">
        <v>1276</v>
      </c>
      <c r="F87" s="163">
        <v>2618</v>
      </c>
      <c r="G87" s="163">
        <v>6391</v>
      </c>
      <c r="H87" s="163">
        <v>5956</v>
      </c>
      <c r="I87" s="164">
        <f t="shared" si="33"/>
        <v>-6.8064465654827155E-2</v>
      </c>
      <c r="J87" s="165">
        <f t="shared" si="30"/>
        <v>2.2489270386266025E-2</v>
      </c>
      <c r="K87" s="163">
        <f t="shared" si="31"/>
        <v>-435</v>
      </c>
      <c r="L87" s="163">
        <f t="shared" si="32"/>
        <v>131</v>
      </c>
      <c r="M87" s="164">
        <f t="shared" si="34"/>
        <v>1.745027360540642E-3</v>
      </c>
      <c r="N87" s="79"/>
    </row>
    <row r="88" spans="1:14" x14ac:dyDescent="0.25">
      <c r="A88" s="161"/>
      <c r="B88" s="162" t="s">
        <v>128</v>
      </c>
      <c r="C88" s="163">
        <v>1170</v>
      </c>
      <c r="D88" s="163">
        <v>2284</v>
      </c>
      <c r="E88" s="163">
        <v>9</v>
      </c>
      <c r="F88" s="163">
        <v>2025</v>
      </c>
      <c r="G88" s="163">
        <v>1177</v>
      </c>
      <c r="H88" s="163">
        <v>1100</v>
      </c>
      <c r="I88" s="164">
        <f t="shared" si="33"/>
        <v>-6.5420560747663559E-2</v>
      </c>
      <c r="J88" s="165">
        <f t="shared" si="30"/>
        <v>-0.51838879159369533</v>
      </c>
      <c r="K88" s="163">
        <f t="shared" si="31"/>
        <v>-77</v>
      </c>
      <c r="L88" s="163">
        <f t="shared" si="32"/>
        <v>-1184</v>
      </c>
      <c r="M88" s="164">
        <f t="shared" si="34"/>
        <v>3.2228510688292586E-4</v>
      </c>
      <c r="N88" s="79"/>
    </row>
    <row r="89" spans="1:14" x14ac:dyDescent="0.25">
      <c r="A89" s="161" t="s">
        <v>144</v>
      </c>
      <c r="B89" s="162" t="s">
        <v>131</v>
      </c>
      <c r="C89" s="163">
        <v>968</v>
      </c>
      <c r="D89" s="163">
        <v>1635</v>
      </c>
      <c r="E89" s="163">
        <v>67</v>
      </c>
      <c r="F89" s="163">
        <v>1100</v>
      </c>
      <c r="G89" s="163">
        <v>642</v>
      </c>
      <c r="H89" s="163">
        <v>407</v>
      </c>
      <c r="I89" s="164">
        <f t="shared" si="33"/>
        <v>-0.36604361370716509</v>
      </c>
      <c r="J89" s="165">
        <f t="shared" si="30"/>
        <v>-0.75107033639143728</v>
      </c>
      <c r="K89" s="163">
        <f t="shared" si="31"/>
        <v>-235</v>
      </c>
      <c r="L89" s="163">
        <f t="shared" si="32"/>
        <v>-1228</v>
      </c>
      <c r="M89" s="164">
        <f t="shared" si="34"/>
        <v>1.1924548954668256E-4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84383</v>
      </c>
      <c r="D90" s="169">
        <f t="shared" si="35"/>
        <v>83905</v>
      </c>
      <c r="E90" s="169">
        <f t="shared" si="35"/>
        <v>19782</v>
      </c>
      <c r="F90" s="169">
        <f t="shared" si="35"/>
        <v>64237</v>
      </c>
      <c r="G90" s="169">
        <f t="shared" si="35"/>
        <v>90387</v>
      </c>
      <c r="H90" s="169">
        <f t="shared" si="35"/>
        <v>109725</v>
      </c>
      <c r="I90" s="170">
        <f t="shared" si="33"/>
        <v>0.21394669587440673</v>
      </c>
      <c r="J90" s="171">
        <f t="shared" si="30"/>
        <v>0.30772897920266962</v>
      </c>
      <c r="K90" s="169">
        <f>H90-G90</f>
        <v>19338</v>
      </c>
      <c r="L90" s="169">
        <f t="shared" si="32"/>
        <v>25820</v>
      </c>
      <c r="M90" s="170">
        <f t="shared" si="34"/>
        <v>3.2147939411571853E-2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9217</v>
      </c>
      <c r="D92" s="176">
        <v>9176</v>
      </c>
      <c r="E92" s="176">
        <v>6941</v>
      </c>
      <c r="F92" s="176">
        <v>10270</v>
      </c>
      <c r="G92" s="176">
        <v>11871</v>
      </c>
      <c r="H92" s="176">
        <v>9259</v>
      </c>
      <c r="I92" s="177">
        <f>IFERROR(H92/G92-1,"-")</f>
        <v>-0.22003201078257939</v>
      </c>
      <c r="J92" s="177">
        <f>IFERROR(H92/D92-1,"-")</f>
        <v>9.045335658238951E-3</v>
      </c>
      <c r="K92" s="176">
        <f>H92-G92</f>
        <v>-2612</v>
      </c>
      <c r="L92" s="176">
        <f>H92-D92</f>
        <v>83</v>
      </c>
      <c r="M92" s="177">
        <f>H92/H$8</f>
        <v>2.7127616405718275E-3</v>
      </c>
      <c r="N92" s="79"/>
    </row>
    <row r="93" spans="1:14" x14ac:dyDescent="0.25">
      <c r="A93" s="161" t="s">
        <v>96</v>
      </c>
      <c r="B93" s="157" t="s">
        <v>97</v>
      </c>
      <c r="C93" s="158">
        <v>5632</v>
      </c>
      <c r="D93" s="158">
        <v>6302</v>
      </c>
      <c r="E93" s="158">
        <v>5019</v>
      </c>
      <c r="F93" s="158">
        <v>6043</v>
      </c>
      <c r="G93" s="158">
        <v>7150</v>
      </c>
      <c r="H93" s="158">
        <v>4695</v>
      </c>
      <c r="I93" s="159">
        <f>IFERROR(H93/G93-1,"-")</f>
        <v>-0.3433566433566434</v>
      </c>
      <c r="J93" s="160">
        <f t="shared" ref="J93:J104" si="36">IFERROR(H93/D93-1,"-")</f>
        <v>-0.25499841320215799</v>
      </c>
      <c r="K93" s="158">
        <f t="shared" ref="K93:K103" si="37">H93-G93</f>
        <v>-2455</v>
      </c>
      <c r="L93" s="158">
        <f t="shared" ref="L93:L104" si="38">H93-D93</f>
        <v>-1607</v>
      </c>
      <c r="M93" s="159">
        <f>H93/H$8</f>
        <v>1.375571433468488E-3</v>
      </c>
      <c r="N93" s="79"/>
    </row>
    <row r="94" spans="1:14" x14ac:dyDescent="0.25">
      <c r="A94" s="161" t="s">
        <v>103</v>
      </c>
      <c r="B94" s="162" t="s">
        <v>103</v>
      </c>
      <c r="C94" s="163">
        <v>20147</v>
      </c>
      <c r="D94" s="163">
        <v>20211</v>
      </c>
      <c r="E94" s="163">
        <v>8728</v>
      </c>
      <c r="F94" s="163">
        <v>19971</v>
      </c>
      <c r="G94" s="163">
        <v>14042</v>
      </c>
      <c r="H94" s="163">
        <v>11977</v>
      </c>
      <c r="I94" s="164">
        <f>IFERROR(H94/G94-1,"-")</f>
        <v>-0.1470588235294118</v>
      </c>
      <c r="J94" s="165">
        <f t="shared" si="36"/>
        <v>-0.40740190985107116</v>
      </c>
      <c r="K94" s="163">
        <f t="shared" si="37"/>
        <v>-2065</v>
      </c>
      <c r="L94" s="163">
        <f t="shared" si="38"/>
        <v>-8234</v>
      </c>
      <c r="M94" s="164">
        <f>H94/H$8</f>
        <v>3.5090988410334568E-3</v>
      </c>
      <c r="N94" s="79"/>
    </row>
    <row r="95" spans="1:14" x14ac:dyDescent="0.25">
      <c r="A95" s="161" t="s">
        <v>100</v>
      </c>
      <c r="B95" s="162" t="s">
        <v>100</v>
      </c>
      <c r="C95" s="163">
        <v>26163</v>
      </c>
      <c r="D95" s="163">
        <v>28080</v>
      </c>
      <c r="E95" s="163">
        <v>9669</v>
      </c>
      <c r="F95" s="163">
        <v>26739</v>
      </c>
      <c r="G95" s="163">
        <v>37205</v>
      </c>
      <c r="H95" s="163">
        <v>32322</v>
      </c>
      <c r="I95" s="164">
        <f>IFERROR(H95/G95-1,"-")</f>
        <v>-0.13124580029565913</v>
      </c>
      <c r="J95" s="165">
        <f t="shared" si="36"/>
        <v>0.15106837606837598</v>
      </c>
      <c r="K95" s="163">
        <f t="shared" si="37"/>
        <v>-4883</v>
      </c>
      <c r="L95" s="163">
        <f t="shared" si="38"/>
        <v>4242</v>
      </c>
      <c r="M95" s="164">
        <f>H95/H$8</f>
        <v>9.4699083860635708E-3</v>
      </c>
      <c r="N95" s="79"/>
    </row>
    <row r="96" spans="1:14" x14ac:dyDescent="0.25">
      <c r="A96" s="161"/>
      <c r="B96" s="157" t="s">
        <v>107</v>
      </c>
      <c r="C96" s="158">
        <v>3585</v>
      </c>
      <c r="D96" s="158">
        <v>2874</v>
      </c>
      <c r="E96" s="158">
        <v>1922</v>
      </c>
      <c r="F96" s="158">
        <v>4227</v>
      </c>
      <c r="G96" s="158">
        <v>4721</v>
      </c>
      <c r="H96" s="158">
        <v>4564</v>
      </c>
      <c r="I96" s="159">
        <f>IFERROR(H96/G96-1,"-")</f>
        <v>-3.325566617242115E-2</v>
      </c>
      <c r="J96" s="160">
        <f t="shared" si="36"/>
        <v>0.58803061934585954</v>
      </c>
      <c r="K96" s="158">
        <f t="shared" si="37"/>
        <v>-157</v>
      </c>
      <c r="L96" s="158">
        <f t="shared" si="38"/>
        <v>1690</v>
      </c>
      <c r="M96" s="159">
        <f>H96/H$8</f>
        <v>1.3371902071033395E-3</v>
      </c>
      <c r="N96" s="79"/>
    </row>
    <row r="97" spans="1:14" s="56" customFormat="1" x14ac:dyDescent="0.25">
      <c r="A97" s="161"/>
      <c r="B97" s="162" t="s">
        <v>110</v>
      </c>
      <c r="C97" s="163">
        <v>214</v>
      </c>
      <c r="D97" s="163">
        <v>223</v>
      </c>
      <c r="E97" s="163">
        <v>66</v>
      </c>
      <c r="F97" s="163">
        <v>482</v>
      </c>
      <c r="G97" s="163">
        <v>571</v>
      </c>
      <c r="H97" s="163">
        <v>572</v>
      </c>
      <c r="I97" s="164">
        <f t="shared" ref="I97:I104" si="39">IFERROR(H97/G97-1,"-")</f>
        <v>1.7513134851139256E-3</v>
      </c>
      <c r="J97" s="165">
        <f t="shared" si="36"/>
        <v>1.5650224215246635</v>
      </c>
      <c r="K97" s="163">
        <f t="shared" si="37"/>
        <v>1</v>
      </c>
      <c r="L97" s="163">
        <f t="shared" si="38"/>
        <v>349</v>
      </c>
      <c r="M97" s="164">
        <f t="shared" ref="M97:M104" si="40">H97/H$8</f>
        <v>1.6758825557912143E-4</v>
      </c>
      <c r="N97" s="166"/>
    </row>
    <row r="98" spans="1:14" s="56" customFormat="1" x14ac:dyDescent="0.25">
      <c r="A98" s="161"/>
      <c r="B98" s="162" t="s">
        <v>113</v>
      </c>
      <c r="C98" s="163">
        <v>1339</v>
      </c>
      <c r="D98" s="163">
        <v>549</v>
      </c>
      <c r="E98" s="163">
        <v>307</v>
      </c>
      <c r="F98" s="163">
        <v>1073</v>
      </c>
      <c r="G98" s="163">
        <v>1227</v>
      </c>
      <c r="H98" s="163">
        <v>1129</v>
      </c>
      <c r="I98" s="164">
        <f t="shared" si="39"/>
        <v>-7.9869600651996775E-2</v>
      </c>
      <c r="J98" s="165">
        <f t="shared" si="36"/>
        <v>1.0564663023679417</v>
      </c>
      <c r="K98" s="163">
        <f t="shared" si="37"/>
        <v>-98</v>
      </c>
      <c r="L98" s="163">
        <f t="shared" si="38"/>
        <v>580</v>
      </c>
      <c r="M98" s="164">
        <f t="shared" si="40"/>
        <v>3.3078171424620297E-4</v>
      </c>
      <c r="N98" s="166"/>
    </row>
    <row r="99" spans="1:14" x14ac:dyDescent="0.25">
      <c r="A99" s="161"/>
      <c r="B99" s="162" t="s">
        <v>116</v>
      </c>
      <c r="C99" s="163">
        <v>634</v>
      </c>
      <c r="D99" s="163">
        <v>723</v>
      </c>
      <c r="E99" s="163">
        <v>912</v>
      </c>
      <c r="F99" s="163">
        <v>860</v>
      </c>
      <c r="G99" s="163">
        <v>734</v>
      </c>
      <c r="H99" s="163">
        <v>989</v>
      </c>
      <c r="I99" s="164">
        <f t="shared" si="39"/>
        <v>0.34741144414168934</v>
      </c>
      <c r="J99" s="165">
        <f t="shared" si="36"/>
        <v>0.36791147994467499</v>
      </c>
      <c r="K99" s="163">
        <f t="shared" si="37"/>
        <v>255</v>
      </c>
      <c r="L99" s="163">
        <f t="shared" si="38"/>
        <v>266</v>
      </c>
      <c r="M99" s="164">
        <f t="shared" si="40"/>
        <v>2.897636097338306E-4</v>
      </c>
      <c r="N99" s="79"/>
    </row>
    <row r="100" spans="1:14" x14ac:dyDescent="0.25">
      <c r="A100" s="161"/>
      <c r="B100" s="162" t="s">
        <v>123</v>
      </c>
      <c r="C100" s="163">
        <v>121</v>
      </c>
      <c r="D100" s="163">
        <v>291</v>
      </c>
      <c r="E100" s="163">
        <v>19</v>
      </c>
      <c r="F100" s="163">
        <v>383</v>
      </c>
      <c r="G100" s="163">
        <v>153</v>
      </c>
      <c r="H100" s="163">
        <v>219</v>
      </c>
      <c r="I100" s="164">
        <f t="shared" si="39"/>
        <v>0.43137254901960786</v>
      </c>
      <c r="J100" s="165">
        <f t="shared" si="36"/>
        <v>-0.24742268041237114</v>
      </c>
      <c r="K100" s="163">
        <f t="shared" si="37"/>
        <v>66</v>
      </c>
      <c r="L100" s="163">
        <f t="shared" si="38"/>
        <v>-72</v>
      </c>
      <c r="M100" s="164">
        <f t="shared" si="40"/>
        <v>6.4164034915782509E-5</v>
      </c>
      <c r="N100" s="79"/>
    </row>
    <row r="101" spans="1:14" x14ac:dyDescent="0.25">
      <c r="A101" s="161"/>
      <c r="B101" s="162" t="s">
        <v>119</v>
      </c>
      <c r="C101" s="163">
        <v>47</v>
      </c>
      <c r="D101" s="163">
        <v>40</v>
      </c>
      <c r="E101" s="163">
        <v>120</v>
      </c>
      <c r="F101" s="163">
        <v>142</v>
      </c>
      <c r="G101" s="163">
        <v>117</v>
      </c>
      <c r="H101" s="163">
        <v>136</v>
      </c>
      <c r="I101" s="164">
        <f t="shared" si="39"/>
        <v>0.16239316239316248</v>
      </c>
      <c r="J101" s="165">
        <f t="shared" si="36"/>
        <v>2.4</v>
      </c>
      <c r="K101" s="163">
        <f t="shared" si="37"/>
        <v>19</v>
      </c>
      <c r="L101" s="163">
        <f t="shared" si="38"/>
        <v>96</v>
      </c>
      <c r="M101" s="164">
        <f t="shared" si="40"/>
        <v>3.9846158669161737E-5</v>
      </c>
      <c r="N101" s="79"/>
    </row>
    <row r="102" spans="1:14" x14ac:dyDescent="0.25">
      <c r="A102" s="161"/>
      <c r="B102" s="162" t="s">
        <v>128</v>
      </c>
      <c r="C102" s="163">
        <v>0</v>
      </c>
      <c r="D102" s="163">
        <v>1</v>
      </c>
      <c r="E102" s="163">
        <v>1</v>
      </c>
      <c r="F102" s="163">
        <v>63</v>
      </c>
      <c r="G102" s="163">
        <v>6</v>
      </c>
      <c r="H102" s="163">
        <v>4</v>
      </c>
      <c r="I102" s="164">
        <f t="shared" si="39"/>
        <v>-0.33333333333333337</v>
      </c>
      <c r="J102" s="165">
        <f t="shared" si="36"/>
        <v>3</v>
      </c>
      <c r="K102" s="163">
        <f t="shared" si="37"/>
        <v>-2</v>
      </c>
      <c r="L102" s="163">
        <f t="shared" si="38"/>
        <v>3</v>
      </c>
      <c r="M102" s="164">
        <f t="shared" si="40"/>
        <v>1.1719458432106394E-6</v>
      </c>
      <c r="N102" s="79"/>
    </row>
    <row r="103" spans="1:14" x14ac:dyDescent="0.25">
      <c r="A103" s="161" t="s">
        <v>144</v>
      </c>
      <c r="B103" s="162" t="s">
        <v>131</v>
      </c>
      <c r="C103" s="163">
        <v>7</v>
      </c>
      <c r="D103" s="163">
        <v>27</v>
      </c>
      <c r="E103" s="163">
        <v>3</v>
      </c>
      <c r="F103" s="163">
        <v>12</v>
      </c>
      <c r="G103" s="163">
        <v>34</v>
      </c>
      <c r="H103" s="163">
        <v>23</v>
      </c>
      <c r="I103" s="164">
        <f t="shared" si="39"/>
        <v>-0.32352941176470584</v>
      </c>
      <c r="J103" s="165">
        <f t="shared" si="36"/>
        <v>-0.14814814814814814</v>
      </c>
      <c r="K103" s="163">
        <f t="shared" si="37"/>
        <v>-11</v>
      </c>
      <c r="L103" s="163">
        <f t="shared" si="38"/>
        <v>-4</v>
      </c>
      <c r="M103" s="164">
        <f t="shared" si="40"/>
        <v>6.7386885984611763E-6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1223</v>
      </c>
      <c r="D104" s="169">
        <f t="shared" si="41"/>
        <v>1020</v>
      </c>
      <c r="E104" s="169">
        <f t="shared" si="41"/>
        <v>494</v>
      </c>
      <c r="F104" s="169">
        <f t="shared" si="41"/>
        <v>1212</v>
      </c>
      <c r="G104" s="169">
        <f t="shared" si="41"/>
        <v>1879</v>
      </c>
      <c r="H104" s="169">
        <f t="shared" si="41"/>
        <v>1492</v>
      </c>
      <c r="I104" s="170">
        <f t="shared" si="39"/>
        <v>-0.2059606173496541</v>
      </c>
      <c r="J104" s="171">
        <f t="shared" si="36"/>
        <v>0.4627450980392156</v>
      </c>
      <c r="K104" s="169">
        <f>H104-G104</f>
        <v>-387</v>
      </c>
      <c r="L104" s="169">
        <f t="shared" si="38"/>
        <v>472</v>
      </c>
      <c r="M104" s="170">
        <f t="shared" si="40"/>
        <v>4.3713579951756848E-4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94504</v>
      </c>
      <c r="D106" s="176">
        <v>106171</v>
      </c>
      <c r="E106" s="176">
        <v>51125</v>
      </c>
      <c r="F106" s="176">
        <v>136811</v>
      </c>
      <c r="G106" s="176">
        <v>135765</v>
      </c>
      <c r="H106" s="176">
        <v>150260</v>
      </c>
      <c r="I106" s="177">
        <f>IFERROR(H106/G106-1,"-")</f>
        <v>0.10676536662615543</v>
      </c>
      <c r="J106" s="177">
        <f>IFERROR(H106/D106-1,"-")</f>
        <v>0.41526405515630449</v>
      </c>
      <c r="K106" s="176">
        <f>H106-G106</f>
        <v>14495</v>
      </c>
      <c r="L106" s="176">
        <f>H106-D106</f>
        <v>44089</v>
      </c>
      <c r="M106" s="177">
        <f>H106/H$8</f>
        <v>4.4024145600207669E-2</v>
      </c>
      <c r="N106" s="79"/>
    </row>
    <row r="107" spans="1:14" x14ac:dyDescent="0.25">
      <c r="A107" s="161" t="s">
        <v>96</v>
      </c>
      <c r="B107" s="157" t="s">
        <v>97</v>
      </c>
      <c r="C107" s="158">
        <v>24450</v>
      </c>
      <c r="D107" s="158">
        <v>23503</v>
      </c>
      <c r="E107" s="158">
        <v>30547</v>
      </c>
      <c r="F107" s="158">
        <v>31594</v>
      </c>
      <c r="G107" s="158">
        <v>26883</v>
      </c>
      <c r="H107" s="158">
        <v>30588</v>
      </c>
      <c r="I107" s="159">
        <f>IFERROR(H107/G107-1,"-")</f>
        <v>0.13781943979466571</v>
      </c>
      <c r="J107" s="160">
        <f t="shared" ref="J107:J118" si="42">IFERROR(H107/D107-1,"-")</f>
        <v>0.30145087861124109</v>
      </c>
      <c r="K107" s="158">
        <f t="shared" ref="K107:K117" si="43">H107-G107</f>
        <v>3705</v>
      </c>
      <c r="L107" s="158">
        <f t="shared" ref="L107:L118" si="44">H107-D107</f>
        <v>7085</v>
      </c>
      <c r="M107" s="159">
        <f>H107/H$8</f>
        <v>8.9618698630317597E-3</v>
      </c>
      <c r="N107" s="79"/>
    </row>
    <row r="108" spans="1:14" x14ac:dyDescent="0.25">
      <c r="A108" s="161" t="s">
        <v>103</v>
      </c>
      <c r="B108" s="162" t="s">
        <v>103</v>
      </c>
      <c r="C108" s="163">
        <v>36621</v>
      </c>
      <c r="D108" s="163">
        <v>27837</v>
      </c>
      <c r="E108" s="163">
        <v>4584</v>
      </c>
      <c r="F108" s="163">
        <v>43118</v>
      </c>
      <c r="G108" s="163">
        <v>42455</v>
      </c>
      <c r="H108" s="163">
        <v>41139</v>
      </c>
      <c r="I108" s="164">
        <f>IFERROR(H108/G108-1,"-")</f>
        <v>-3.0997526793074992E-2</v>
      </c>
      <c r="J108" s="165">
        <f t="shared" si="42"/>
        <v>0.47785321694148086</v>
      </c>
      <c r="K108" s="163">
        <f t="shared" si="43"/>
        <v>-1316</v>
      </c>
      <c r="L108" s="163">
        <f t="shared" si="44"/>
        <v>13302</v>
      </c>
      <c r="M108" s="164">
        <f>H108/H$8</f>
        <v>1.2053170010960623E-2</v>
      </c>
      <c r="N108" s="79"/>
    </row>
    <row r="109" spans="1:14" x14ac:dyDescent="0.25">
      <c r="A109" s="161" t="s">
        <v>100</v>
      </c>
      <c r="B109" s="162" t="s">
        <v>100</v>
      </c>
      <c r="C109" s="163">
        <v>71802</v>
      </c>
      <c r="D109" s="163">
        <v>70220</v>
      </c>
      <c r="E109" s="163">
        <v>68739</v>
      </c>
      <c r="F109" s="163">
        <v>80182</v>
      </c>
      <c r="G109" s="163">
        <v>104589</v>
      </c>
      <c r="H109" s="163">
        <v>107234</v>
      </c>
      <c r="I109" s="164">
        <f>IFERROR(H109/G109-1,"-")</f>
        <v>2.5289466387478532E-2</v>
      </c>
      <c r="J109" s="165">
        <f t="shared" si="42"/>
        <v>0.52711478211335794</v>
      </c>
      <c r="K109" s="163">
        <f t="shared" si="43"/>
        <v>2645</v>
      </c>
      <c r="L109" s="163">
        <f t="shared" si="44"/>
        <v>37014</v>
      </c>
      <c r="M109" s="164">
        <f>H109/H$8</f>
        <v>3.1418110137712424E-2</v>
      </c>
      <c r="N109" s="79"/>
    </row>
    <row r="110" spans="1:14" x14ac:dyDescent="0.25">
      <c r="A110" s="161"/>
      <c r="B110" s="157" t="s">
        <v>107</v>
      </c>
      <c r="C110" s="158">
        <v>70054</v>
      </c>
      <c r="D110" s="158">
        <v>82668</v>
      </c>
      <c r="E110" s="158">
        <v>20578</v>
      </c>
      <c r="F110" s="158">
        <v>105217</v>
      </c>
      <c r="G110" s="158">
        <v>108882</v>
      </c>
      <c r="H110" s="158">
        <v>119672</v>
      </c>
      <c r="I110" s="159">
        <f>IFERROR(H110/G110-1,"-")</f>
        <v>9.9098106206719105E-2</v>
      </c>
      <c r="J110" s="160">
        <f t="shared" si="42"/>
        <v>0.44762181255141043</v>
      </c>
      <c r="K110" s="158">
        <f t="shared" si="43"/>
        <v>10790</v>
      </c>
      <c r="L110" s="158">
        <f t="shared" si="44"/>
        <v>37004</v>
      </c>
      <c r="M110" s="159">
        <f>H110/H$8</f>
        <v>3.5062275737175908E-2</v>
      </c>
      <c r="N110" s="79"/>
    </row>
    <row r="111" spans="1:14" s="56" customFormat="1" x14ac:dyDescent="0.25">
      <c r="A111" s="161"/>
      <c r="B111" s="162" t="s">
        <v>110</v>
      </c>
      <c r="C111" s="163">
        <v>39436</v>
      </c>
      <c r="D111" s="163">
        <v>44731</v>
      </c>
      <c r="E111" s="163">
        <v>5444</v>
      </c>
      <c r="F111" s="163">
        <v>65185</v>
      </c>
      <c r="G111" s="163">
        <v>75839</v>
      </c>
      <c r="H111" s="163">
        <v>82502</v>
      </c>
      <c r="I111" s="164">
        <f t="shared" ref="I111:I118" si="45">IFERROR(H111/G111-1,"-")</f>
        <v>8.7857171112488253E-2</v>
      </c>
      <c r="J111" s="165">
        <f t="shared" si="42"/>
        <v>0.84440321030158061</v>
      </c>
      <c r="K111" s="163">
        <f t="shared" si="43"/>
        <v>6663</v>
      </c>
      <c r="L111" s="163">
        <f t="shared" si="44"/>
        <v>37771</v>
      </c>
      <c r="M111" s="164">
        <f t="shared" ref="M111:M118" si="46">H111/H$8</f>
        <v>2.4171968989141042E-2</v>
      </c>
      <c r="N111" s="166"/>
    </row>
    <row r="112" spans="1:14" s="56" customFormat="1" x14ac:dyDescent="0.25">
      <c r="A112" s="161"/>
      <c r="B112" s="162" t="s">
        <v>113</v>
      </c>
      <c r="C112" s="163">
        <v>7861</v>
      </c>
      <c r="D112" s="163">
        <v>3470</v>
      </c>
      <c r="E112" s="163">
        <v>2629</v>
      </c>
      <c r="F112" s="163">
        <v>2991</v>
      </c>
      <c r="G112" s="163">
        <v>2725</v>
      </c>
      <c r="H112" s="163">
        <v>4368</v>
      </c>
      <c r="I112" s="164">
        <f t="shared" si="45"/>
        <v>0.60293577981651381</v>
      </c>
      <c r="J112" s="165">
        <f t="shared" si="42"/>
        <v>0.25878962536023065</v>
      </c>
      <c r="K112" s="163">
        <f t="shared" si="43"/>
        <v>1643</v>
      </c>
      <c r="L112" s="163">
        <f t="shared" si="44"/>
        <v>898</v>
      </c>
      <c r="M112" s="164">
        <f t="shared" si="46"/>
        <v>1.2797648607860183E-3</v>
      </c>
      <c r="N112" s="166"/>
    </row>
    <row r="113" spans="1:14" x14ac:dyDescent="0.25">
      <c r="A113" s="161"/>
      <c r="B113" s="162" t="s">
        <v>116</v>
      </c>
      <c r="C113" s="163">
        <v>9434</v>
      </c>
      <c r="D113" s="163">
        <v>12103</v>
      </c>
      <c r="E113" s="163">
        <v>1664</v>
      </c>
      <c r="F113" s="163">
        <v>7591</v>
      </c>
      <c r="G113" s="163">
        <v>8768</v>
      </c>
      <c r="H113" s="163">
        <v>9306</v>
      </c>
      <c r="I113" s="164">
        <f t="shared" si="45"/>
        <v>6.1359489051094895E-2</v>
      </c>
      <c r="J113" s="165">
        <f t="shared" si="42"/>
        <v>-0.2310997273403288</v>
      </c>
      <c r="K113" s="163">
        <f t="shared" si="43"/>
        <v>538</v>
      </c>
      <c r="L113" s="163">
        <f t="shared" si="44"/>
        <v>-2797</v>
      </c>
      <c r="M113" s="164">
        <f t="shared" si="46"/>
        <v>2.7265320042295527E-3</v>
      </c>
      <c r="N113" s="79"/>
    </row>
    <row r="114" spans="1:14" x14ac:dyDescent="0.25">
      <c r="A114" s="161"/>
      <c r="B114" s="162" t="s">
        <v>123</v>
      </c>
      <c r="C114" s="163">
        <v>658</v>
      </c>
      <c r="D114" s="163">
        <v>1554</v>
      </c>
      <c r="E114" s="163">
        <v>3058</v>
      </c>
      <c r="F114" s="163">
        <v>1997</v>
      </c>
      <c r="G114" s="163">
        <v>3575</v>
      </c>
      <c r="H114" s="163">
        <v>2598</v>
      </c>
      <c r="I114" s="164">
        <f t="shared" si="45"/>
        <v>-0.27328671328671328</v>
      </c>
      <c r="J114" s="165">
        <f t="shared" si="42"/>
        <v>0.6718146718146718</v>
      </c>
      <c r="K114" s="163">
        <f t="shared" si="43"/>
        <v>-977</v>
      </c>
      <c r="L114" s="163">
        <f t="shared" si="44"/>
        <v>1044</v>
      </c>
      <c r="M114" s="164">
        <f t="shared" si="46"/>
        <v>7.6117882516531026E-4</v>
      </c>
      <c r="N114" s="79"/>
    </row>
    <row r="115" spans="1:14" x14ac:dyDescent="0.25">
      <c r="A115" s="161"/>
      <c r="B115" s="162" t="s">
        <v>119</v>
      </c>
      <c r="C115" s="163">
        <v>2190</v>
      </c>
      <c r="D115" s="163">
        <v>2767</v>
      </c>
      <c r="E115" s="163">
        <v>3277</v>
      </c>
      <c r="F115" s="163">
        <v>3955</v>
      </c>
      <c r="G115" s="163">
        <v>1969</v>
      </c>
      <c r="H115" s="163">
        <v>2079</v>
      </c>
      <c r="I115" s="164">
        <f t="shared" si="45"/>
        <v>5.5865921787709549E-2</v>
      </c>
      <c r="J115" s="165">
        <f t="shared" si="42"/>
        <v>-0.24864474159739791</v>
      </c>
      <c r="K115" s="163">
        <f t="shared" si="43"/>
        <v>110</v>
      </c>
      <c r="L115" s="163">
        <f t="shared" si="44"/>
        <v>-688</v>
      </c>
      <c r="M115" s="164">
        <f t="shared" si="46"/>
        <v>6.0911885200872981E-4</v>
      </c>
      <c r="N115" s="79"/>
    </row>
    <row r="116" spans="1:14" x14ac:dyDescent="0.25">
      <c r="A116" s="161"/>
      <c r="B116" s="162" t="s">
        <v>128</v>
      </c>
      <c r="C116" s="163">
        <v>109</v>
      </c>
      <c r="D116" s="163">
        <v>54</v>
      </c>
      <c r="E116" s="163">
        <v>3</v>
      </c>
      <c r="F116" s="163">
        <v>633</v>
      </c>
      <c r="G116" s="163">
        <v>124</v>
      </c>
      <c r="H116" s="163">
        <v>7</v>
      </c>
      <c r="I116" s="164">
        <f t="shared" si="45"/>
        <v>-0.94354838709677424</v>
      </c>
      <c r="J116" s="165">
        <f t="shared" si="42"/>
        <v>-0.87037037037037035</v>
      </c>
      <c r="K116" s="163">
        <f t="shared" si="43"/>
        <v>-117</v>
      </c>
      <c r="L116" s="163">
        <f t="shared" si="44"/>
        <v>-47</v>
      </c>
      <c r="M116" s="164">
        <f t="shared" si="46"/>
        <v>2.050905225618619E-6</v>
      </c>
      <c r="N116" s="79"/>
    </row>
    <row r="117" spans="1:14" x14ac:dyDescent="0.25">
      <c r="A117" s="161" t="s">
        <v>144</v>
      </c>
      <c r="B117" s="162" t="s">
        <v>131</v>
      </c>
      <c r="C117" s="163">
        <v>14</v>
      </c>
      <c r="D117" s="163">
        <v>97</v>
      </c>
      <c r="E117" s="163">
        <v>0</v>
      </c>
      <c r="F117" s="163">
        <v>38</v>
      </c>
      <c r="G117" s="163">
        <v>106</v>
      </c>
      <c r="H117" s="163">
        <v>22</v>
      </c>
      <c r="I117" s="164">
        <f t="shared" si="45"/>
        <v>-0.79245283018867929</v>
      </c>
      <c r="J117" s="165">
        <f t="shared" si="42"/>
        <v>-0.77319587628865982</v>
      </c>
      <c r="K117" s="163">
        <f t="shared" si="43"/>
        <v>-84</v>
      </c>
      <c r="L117" s="163">
        <f t="shared" si="44"/>
        <v>-75</v>
      </c>
      <c r="M117" s="164">
        <f t="shared" si="46"/>
        <v>6.4457021376585169E-6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10352</v>
      </c>
      <c r="D118" s="169">
        <f t="shared" si="47"/>
        <v>17892</v>
      </c>
      <c r="E118" s="169">
        <f t="shared" si="47"/>
        <v>4503</v>
      </c>
      <c r="F118" s="169">
        <f t="shared" si="47"/>
        <v>22827</v>
      </c>
      <c r="G118" s="169">
        <f t="shared" si="47"/>
        <v>15776</v>
      </c>
      <c r="H118" s="169">
        <f t="shared" si="47"/>
        <v>18790</v>
      </c>
      <c r="I118" s="170">
        <f t="shared" si="45"/>
        <v>0.19104969574036512</v>
      </c>
      <c r="J118" s="171">
        <f t="shared" si="42"/>
        <v>5.0190029063268415E-2</v>
      </c>
      <c r="K118" s="169">
        <f>H118-G118</f>
        <v>3014</v>
      </c>
      <c r="L118" s="169">
        <f t="shared" si="44"/>
        <v>898</v>
      </c>
      <c r="M118" s="170">
        <f t="shared" si="46"/>
        <v>5.5052155984819783E-3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39659</v>
      </c>
      <c r="D120" s="176">
        <v>38714</v>
      </c>
      <c r="E120" s="176">
        <v>15225</v>
      </c>
      <c r="F120" s="176">
        <v>41695</v>
      </c>
      <c r="G120" s="176">
        <v>43373</v>
      </c>
      <c r="H120" s="176">
        <v>42595</v>
      </c>
      <c r="I120" s="177">
        <f>IFERROR(H120/G120-1,"-")</f>
        <v>-1.7937426509579746E-2</v>
      </c>
      <c r="J120" s="177">
        <f>IFERROR(H120/D120-1,"-")</f>
        <v>0.10024797230975868</v>
      </c>
      <c r="K120" s="176">
        <f>H120-G120</f>
        <v>-778</v>
      </c>
      <c r="L120" s="176">
        <f>H120-D120</f>
        <v>3881</v>
      </c>
      <c r="M120" s="177">
        <f>H120/H$8</f>
        <v>1.2479758297889297E-2</v>
      </c>
      <c r="N120" s="79"/>
    </row>
    <row r="121" spans="1:14" x14ac:dyDescent="0.25">
      <c r="A121" s="161" t="s">
        <v>96</v>
      </c>
      <c r="B121" s="157" t="s">
        <v>97</v>
      </c>
      <c r="C121" s="158">
        <v>20635</v>
      </c>
      <c r="D121" s="158">
        <v>19798</v>
      </c>
      <c r="E121" s="158">
        <v>9653</v>
      </c>
      <c r="F121" s="158">
        <v>20956</v>
      </c>
      <c r="G121" s="158">
        <v>22168</v>
      </c>
      <c r="H121" s="158">
        <v>21698</v>
      </c>
      <c r="I121" s="159">
        <f>IFERROR(H121/G121-1,"-")</f>
        <v>-2.1201732226633019E-2</v>
      </c>
      <c r="J121" s="160">
        <f t="shared" ref="J121:J132" si="48">IFERROR(H121/D121-1,"-")</f>
        <v>9.5969289827255277E-2</v>
      </c>
      <c r="K121" s="158">
        <f t="shared" ref="K121:K131" si="49">H121-G121</f>
        <v>-470</v>
      </c>
      <c r="L121" s="158">
        <f t="shared" ref="L121:L132" si="50">H121-D121</f>
        <v>1900</v>
      </c>
      <c r="M121" s="159">
        <f>H121/H$8</f>
        <v>6.3572202264961138E-3</v>
      </c>
      <c r="N121" s="79"/>
    </row>
    <row r="122" spans="1:14" x14ac:dyDescent="0.25">
      <c r="A122" s="161" t="s">
        <v>103</v>
      </c>
      <c r="B122" s="162" t="s">
        <v>103</v>
      </c>
      <c r="C122" s="163">
        <v>93314</v>
      </c>
      <c r="D122" s="163">
        <v>72381</v>
      </c>
      <c r="E122" s="163">
        <v>25414</v>
      </c>
      <c r="F122" s="163">
        <v>83307</v>
      </c>
      <c r="G122" s="163">
        <v>82386</v>
      </c>
      <c r="H122" s="163">
        <v>90315</v>
      </c>
      <c r="I122" s="164">
        <f>IFERROR(H122/G122-1,"-")</f>
        <v>9.6242079965042526E-2</v>
      </c>
      <c r="J122" s="165">
        <f t="shared" si="48"/>
        <v>0.24777220541302269</v>
      </c>
      <c r="K122" s="163">
        <f t="shared" si="49"/>
        <v>7929</v>
      </c>
      <c r="L122" s="163">
        <f t="shared" si="50"/>
        <v>17934</v>
      </c>
      <c r="M122" s="164">
        <f>H122/H$8</f>
        <v>2.6461072207392224E-2</v>
      </c>
      <c r="N122" s="79"/>
    </row>
    <row r="123" spans="1:14" x14ac:dyDescent="0.25">
      <c r="A123" s="161" t="s">
        <v>100</v>
      </c>
      <c r="B123" s="162" t="s">
        <v>100</v>
      </c>
      <c r="C123" s="163">
        <v>87248</v>
      </c>
      <c r="D123" s="163">
        <v>81953</v>
      </c>
      <c r="E123" s="163">
        <v>35204</v>
      </c>
      <c r="F123" s="163">
        <v>91147</v>
      </c>
      <c r="G123" s="163">
        <v>119488</v>
      </c>
      <c r="H123" s="163">
        <v>112485</v>
      </c>
      <c r="I123" s="164">
        <f>IFERROR(H123/G123-1,"-")</f>
        <v>-5.8608395822174586E-2</v>
      </c>
      <c r="J123" s="165">
        <f t="shared" si="48"/>
        <v>0.37255500103717987</v>
      </c>
      <c r="K123" s="163">
        <f t="shared" si="49"/>
        <v>-7003</v>
      </c>
      <c r="L123" s="163">
        <f t="shared" si="50"/>
        <v>30532</v>
      </c>
      <c r="M123" s="164">
        <f>H123/H$8</f>
        <v>3.2956582043387195E-2</v>
      </c>
      <c r="N123" s="79"/>
    </row>
    <row r="124" spans="1:14" x14ac:dyDescent="0.25">
      <c r="A124" s="161"/>
      <c r="B124" s="157" t="s">
        <v>107</v>
      </c>
      <c r="C124" s="158">
        <v>19024</v>
      </c>
      <c r="D124" s="158">
        <v>18916</v>
      </c>
      <c r="E124" s="158">
        <v>5572</v>
      </c>
      <c r="F124" s="158">
        <v>20739</v>
      </c>
      <c r="G124" s="158">
        <v>21205</v>
      </c>
      <c r="H124" s="158">
        <v>20897</v>
      </c>
      <c r="I124" s="159">
        <f>IFERROR(H124/G124-1,"-")</f>
        <v>-1.4524876208441451E-2</v>
      </c>
      <c r="J124" s="160">
        <f t="shared" si="48"/>
        <v>0.1047261577500529</v>
      </c>
      <c r="K124" s="158">
        <f t="shared" si="49"/>
        <v>-308</v>
      </c>
      <c r="L124" s="158">
        <f t="shared" si="50"/>
        <v>1981</v>
      </c>
      <c r="M124" s="159">
        <f>H124/H$8</f>
        <v>6.1225380713931825E-3</v>
      </c>
      <c r="N124" s="79"/>
    </row>
    <row r="125" spans="1:14" s="56" customFormat="1" x14ac:dyDescent="0.25">
      <c r="A125" s="161"/>
      <c r="B125" s="162" t="s">
        <v>110</v>
      </c>
      <c r="C125" s="163">
        <v>1931</v>
      </c>
      <c r="D125" s="163">
        <v>2246</v>
      </c>
      <c r="E125" s="163">
        <v>231</v>
      </c>
      <c r="F125" s="163">
        <v>2814</v>
      </c>
      <c r="G125" s="163">
        <v>4366</v>
      </c>
      <c r="H125" s="163">
        <v>2083</v>
      </c>
      <c r="I125" s="164">
        <f t="shared" ref="I125:I132" si="51">IFERROR(H125/G125-1,"-")</f>
        <v>-0.52290426019239578</v>
      </c>
      <c r="J125" s="165">
        <f t="shared" si="48"/>
        <v>-7.257346393588604E-2</v>
      </c>
      <c r="K125" s="163">
        <f t="shared" si="49"/>
        <v>-2283</v>
      </c>
      <c r="L125" s="163">
        <f t="shared" si="50"/>
        <v>-163</v>
      </c>
      <c r="M125" s="164">
        <f t="shared" ref="M125:M132" si="52">H125/H$8</f>
        <v>6.1029079785194043E-4</v>
      </c>
      <c r="N125" s="166"/>
    </row>
    <row r="126" spans="1:14" s="56" customFormat="1" x14ac:dyDescent="0.25">
      <c r="A126" s="161"/>
      <c r="B126" s="162" t="s">
        <v>113</v>
      </c>
      <c r="C126" s="163">
        <v>2581</v>
      </c>
      <c r="D126" s="163">
        <v>1907</v>
      </c>
      <c r="E126" s="163">
        <v>423</v>
      </c>
      <c r="F126" s="163">
        <v>1858</v>
      </c>
      <c r="G126" s="163">
        <v>2985</v>
      </c>
      <c r="H126" s="163">
        <v>2860</v>
      </c>
      <c r="I126" s="164">
        <f t="shared" si="51"/>
        <v>-4.1876046901172526E-2</v>
      </c>
      <c r="J126" s="165">
        <f t="shared" si="48"/>
        <v>0.49973780807551127</v>
      </c>
      <c r="K126" s="163">
        <f t="shared" si="49"/>
        <v>-125</v>
      </c>
      <c r="L126" s="163">
        <f t="shared" si="50"/>
        <v>953</v>
      </c>
      <c r="M126" s="164">
        <f t="shared" si="52"/>
        <v>8.3794127789560717E-4</v>
      </c>
      <c r="N126" s="166"/>
    </row>
    <row r="127" spans="1:14" x14ac:dyDescent="0.25">
      <c r="A127" s="161"/>
      <c r="B127" s="162" t="s">
        <v>116</v>
      </c>
      <c r="C127" s="163">
        <v>1909</v>
      </c>
      <c r="D127" s="163">
        <v>2197</v>
      </c>
      <c r="E127" s="163">
        <v>432</v>
      </c>
      <c r="F127" s="163">
        <v>2883</v>
      </c>
      <c r="G127" s="163">
        <v>3093</v>
      </c>
      <c r="H127" s="163">
        <v>3962</v>
      </c>
      <c r="I127" s="164">
        <f t="shared" si="51"/>
        <v>0.28095699967668919</v>
      </c>
      <c r="J127" s="165">
        <f t="shared" si="48"/>
        <v>0.80336822940373231</v>
      </c>
      <c r="K127" s="163">
        <f t="shared" si="49"/>
        <v>869</v>
      </c>
      <c r="L127" s="163">
        <f t="shared" si="50"/>
        <v>1765</v>
      </c>
      <c r="M127" s="164">
        <f t="shared" si="52"/>
        <v>1.1608123577001384E-3</v>
      </c>
      <c r="N127" s="79"/>
    </row>
    <row r="128" spans="1:14" x14ac:dyDescent="0.25">
      <c r="A128" s="161"/>
      <c r="B128" s="162" t="s">
        <v>123</v>
      </c>
      <c r="C128" s="163">
        <v>488</v>
      </c>
      <c r="D128" s="163">
        <v>437</v>
      </c>
      <c r="E128" s="163">
        <v>77</v>
      </c>
      <c r="F128" s="163">
        <v>636</v>
      </c>
      <c r="G128" s="163">
        <v>720</v>
      </c>
      <c r="H128" s="163">
        <v>977</v>
      </c>
      <c r="I128" s="164">
        <f t="shared" si="51"/>
        <v>0.35694444444444451</v>
      </c>
      <c r="J128" s="165">
        <f t="shared" si="48"/>
        <v>1.2356979405034325</v>
      </c>
      <c r="K128" s="163">
        <f t="shared" si="49"/>
        <v>257</v>
      </c>
      <c r="L128" s="163">
        <f t="shared" si="50"/>
        <v>540</v>
      </c>
      <c r="M128" s="164">
        <f t="shared" si="52"/>
        <v>2.862477722041987E-4</v>
      </c>
      <c r="N128" s="79"/>
    </row>
    <row r="129" spans="1:14" x14ac:dyDescent="0.25">
      <c r="A129" s="161"/>
      <c r="B129" s="162" t="s">
        <v>119</v>
      </c>
      <c r="C129" s="163">
        <v>290</v>
      </c>
      <c r="D129" s="163">
        <v>226</v>
      </c>
      <c r="E129" s="163">
        <v>126</v>
      </c>
      <c r="F129" s="163">
        <v>450</v>
      </c>
      <c r="G129" s="163">
        <v>416</v>
      </c>
      <c r="H129" s="163">
        <v>463</v>
      </c>
      <c r="I129" s="164">
        <f t="shared" si="51"/>
        <v>0.11298076923076916</v>
      </c>
      <c r="J129" s="165">
        <f t="shared" si="48"/>
        <v>1.0486725663716814</v>
      </c>
      <c r="K129" s="163">
        <f t="shared" si="49"/>
        <v>47</v>
      </c>
      <c r="L129" s="163">
        <f t="shared" si="50"/>
        <v>237</v>
      </c>
      <c r="M129" s="164">
        <f t="shared" si="52"/>
        <v>1.3565273135163151E-4</v>
      </c>
      <c r="N129" s="79"/>
    </row>
    <row r="130" spans="1:14" x14ac:dyDescent="0.25">
      <c r="A130" s="161"/>
      <c r="B130" s="162" t="s">
        <v>128</v>
      </c>
      <c r="C130" s="163">
        <v>174</v>
      </c>
      <c r="D130" s="163">
        <v>196</v>
      </c>
      <c r="E130" s="163">
        <v>11</v>
      </c>
      <c r="F130" s="163">
        <v>75</v>
      </c>
      <c r="G130" s="163">
        <v>234</v>
      </c>
      <c r="H130" s="163">
        <v>102</v>
      </c>
      <c r="I130" s="164">
        <f t="shared" si="51"/>
        <v>-0.5641025641025641</v>
      </c>
      <c r="J130" s="165">
        <f t="shared" si="48"/>
        <v>-0.47959183673469385</v>
      </c>
      <c r="K130" s="163">
        <f t="shared" si="49"/>
        <v>-132</v>
      </c>
      <c r="L130" s="163">
        <f t="shared" si="50"/>
        <v>-94</v>
      </c>
      <c r="M130" s="164">
        <f t="shared" si="52"/>
        <v>2.9884619001871303E-5</v>
      </c>
      <c r="N130" s="79"/>
    </row>
    <row r="131" spans="1:14" x14ac:dyDescent="0.25">
      <c r="A131" s="161" t="s">
        <v>144</v>
      </c>
      <c r="B131" s="162" t="s">
        <v>131</v>
      </c>
      <c r="C131" s="163">
        <v>121</v>
      </c>
      <c r="D131" s="163">
        <v>162</v>
      </c>
      <c r="E131" s="163">
        <v>24</v>
      </c>
      <c r="F131" s="163">
        <v>25</v>
      </c>
      <c r="G131" s="163">
        <v>102</v>
      </c>
      <c r="H131" s="163">
        <v>168</v>
      </c>
      <c r="I131" s="164">
        <f t="shared" si="51"/>
        <v>0.64705882352941169</v>
      </c>
      <c r="J131" s="165">
        <f t="shared" si="48"/>
        <v>3.7037037037036979E-2</v>
      </c>
      <c r="K131" s="163">
        <f t="shared" si="49"/>
        <v>66</v>
      </c>
      <c r="L131" s="163">
        <f t="shared" si="50"/>
        <v>6</v>
      </c>
      <c r="M131" s="164">
        <f t="shared" si="52"/>
        <v>4.9221725414846853E-5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11530</v>
      </c>
      <c r="D132" s="169">
        <f t="shared" si="53"/>
        <v>11545</v>
      </c>
      <c r="E132" s="169">
        <f t="shared" si="53"/>
        <v>4248</v>
      </c>
      <c r="F132" s="169">
        <f t="shared" si="53"/>
        <v>11998</v>
      </c>
      <c r="G132" s="169">
        <f t="shared" si="53"/>
        <v>9289</v>
      </c>
      <c r="H132" s="169">
        <f t="shared" si="53"/>
        <v>10282</v>
      </c>
      <c r="I132" s="170">
        <f t="shared" si="51"/>
        <v>0.10690063515986648</v>
      </c>
      <c r="J132" s="171">
        <f t="shared" si="48"/>
        <v>-0.10939800779558251</v>
      </c>
      <c r="K132" s="169">
        <f>H132-G132</f>
        <v>993</v>
      </c>
      <c r="L132" s="169">
        <f t="shared" si="50"/>
        <v>-1263</v>
      </c>
      <c r="M132" s="170">
        <f t="shared" si="52"/>
        <v>3.0124867899729486E-3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204276</v>
      </c>
      <c r="D134" s="176">
        <v>181850</v>
      </c>
      <c r="E134" s="176">
        <v>60513</v>
      </c>
      <c r="F134" s="176">
        <v>178525</v>
      </c>
      <c r="G134" s="176">
        <v>181874</v>
      </c>
      <c r="H134" s="176">
        <v>179514</v>
      </c>
      <c r="I134" s="177">
        <f>IFERROR(H134/G134-1,"-")</f>
        <v>-1.2976016362976517E-2</v>
      </c>
      <c r="J134" s="177">
        <f>IFERROR(H134/D134-1,"-")</f>
        <v>-1.28457519934011E-2</v>
      </c>
      <c r="K134" s="176">
        <f>H134-G134</f>
        <v>-2360</v>
      </c>
      <c r="L134" s="176">
        <f>H134-D134</f>
        <v>-2336</v>
      </c>
      <c r="M134" s="177">
        <f>H134/H$8</f>
        <v>5.259517152452868E-2</v>
      </c>
      <c r="N134" s="79"/>
    </row>
    <row r="135" spans="1:14" x14ac:dyDescent="0.25">
      <c r="A135" s="161" t="s">
        <v>96</v>
      </c>
      <c r="B135" s="157" t="s">
        <v>97</v>
      </c>
      <c r="C135" s="158">
        <v>34375</v>
      </c>
      <c r="D135" s="158">
        <v>27089</v>
      </c>
      <c r="E135" s="158">
        <v>24732</v>
      </c>
      <c r="F135" s="158">
        <v>22263</v>
      </c>
      <c r="G135" s="158">
        <v>17040</v>
      </c>
      <c r="H135" s="158">
        <v>17997</v>
      </c>
      <c r="I135" s="159">
        <f>IFERROR(H135/G135-1,"-")</f>
        <v>5.6161971830985813E-2</v>
      </c>
      <c r="J135" s="160">
        <f t="shared" ref="J135:J146" si="54">IFERROR(H135/D135-1,"-")</f>
        <v>-0.33563439034294362</v>
      </c>
      <c r="K135" s="158">
        <f t="shared" ref="K135:K145" si="55">H135-G135</f>
        <v>957</v>
      </c>
      <c r="L135" s="158">
        <f t="shared" ref="L135:L146" si="56">H135-D135</f>
        <v>-9092</v>
      </c>
      <c r="M135" s="159">
        <f>H135/H$8</f>
        <v>5.2728773350654689E-3</v>
      </c>
      <c r="N135" s="79"/>
    </row>
    <row r="136" spans="1:14" x14ac:dyDescent="0.25">
      <c r="A136" s="161" t="s">
        <v>103</v>
      </c>
      <c r="B136" s="162" t="s">
        <v>103</v>
      </c>
      <c r="C136" s="163">
        <v>114208</v>
      </c>
      <c r="D136" s="163">
        <v>74097</v>
      </c>
      <c r="E136" s="163">
        <v>21710</v>
      </c>
      <c r="F136" s="163">
        <v>41539</v>
      </c>
      <c r="G136" s="163">
        <v>45150</v>
      </c>
      <c r="H136" s="163">
        <v>34096</v>
      </c>
      <c r="I136" s="164">
        <f>IFERROR(H136/G136-1,"-")</f>
        <v>-0.24482834994462899</v>
      </c>
      <c r="J136" s="165">
        <f t="shared" si="54"/>
        <v>-0.53984641753377327</v>
      </c>
      <c r="K136" s="163">
        <f t="shared" si="55"/>
        <v>-11054</v>
      </c>
      <c r="L136" s="163">
        <f t="shared" si="56"/>
        <v>-40001</v>
      </c>
      <c r="M136" s="164">
        <f>H136/H$8</f>
        <v>9.9896663675274906E-3</v>
      </c>
      <c r="N136" s="79"/>
    </row>
    <row r="137" spans="1:14" x14ac:dyDescent="0.25">
      <c r="A137" s="161" t="s">
        <v>100</v>
      </c>
      <c r="B137" s="162" t="s">
        <v>100</v>
      </c>
      <c r="C137" s="163">
        <v>43835</v>
      </c>
      <c r="D137" s="163">
        <v>63029</v>
      </c>
      <c r="E137" s="163">
        <v>12174</v>
      </c>
      <c r="F137" s="163">
        <v>33990</v>
      </c>
      <c r="G137" s="163">
        <v>38188</v>
      </c>
      <c r="H137" s="163">
        <v>35587</v>
      </c>
      <c r="I137" s="164">
        <f>IFERROR(H137/G137-1,"-")</f>
        <v>-6.8110401173143376E-2</v>
      </c>
      <c r="J137" s="165">
        <f t="shared" si="54"/>
        <v>-0.4353868854019578</v>
      </c>
      <c r="K137" s="163">
        <f t="shared" si="55"/>
        <v>-2601</v>
      </c>
      <c r="L137" s="163">
        <f t="shared" si="56"/>
        <v>-27442</v>
      </c>
      <c r="M137" s="164">
        <f>H137/H$8</f>
        <v>1.0426509180584256E-2</v>
      </c>
      <c r="N137" s="79"/>
    </row>
    <row r="138" spans="1:14" x14ac:dyDescent="0.25">
      <c r="A138" s="161"/>
      <c r="B138" s="157" t="s">
        <v>107</v>
      </c>
      <c r="C138" s="158">
        <v>169901</v>
      </c>
      <c r="D138" s="158">
        <v>154761</v>
      </c>
      <c r="E138" s="158">
        <v>35781</v>
      </c>
      <c r="F138" s="158">
        <v>156262</v>
      </c>
      <c r="G138" s="158">
        <v>164834</v>
      </c>
      <c r="H138" s="158">
        <v>161517</v>
      </c>
      <c r="I138" s="159">
        <f>IFERROR(H138/G138-1,"-")</f>
        <v>-2.012327553781379E-2</v>
      </c>
      <c r="J138" s="160">
        <f t="shared" si="54"/>
        <v>4.3654409056545163E-2</v>
      </c>
      <c r="K138" s="158">
        <f t="shared" si="55"/>
        <v>-3317</v>
      </c>
      <c r="L138" s="158">
        <f t="shared" si="56"/>
        <v>6756</v>
      </c>
      <c r="M138" s="159">
        <f>H138/H$8</f>
        <v>4.732229418946321E-2</v>
      </c>
      <c r="N138" s="79"/>
    </row>
    <row r="139" spans="1:14" s="56" customFormat="1" x14ac:dyDescent="0.25">
      <c r="A139" s="161"/>
      <c r="B139" s="162" t="s">
        <v>110</v>
      </c>
      <c r="C139" s="163">
        <v>103408</v>
      </c>
      <c r="D139" s="163">
        <v>87508</v>
      </c>
      <c r="E139" s="163">
        <v>2044</v>
      </c>
      <c r="F139" s="163">
        <v>78894</v>
      </c>
      <c r="G139" s="163">
        <v>76684</v>
      </c>
      <c r="H139" s="163">
        <v>82370</v>
      </c>
      <c r="I139" s="164">
        <f t="shared" ref="I139:I146" si="57">IFERROR(H139/G139-1,"-")</f>
        <v>7.4148453393145797E-2</v>
      </c>
      <c r="J139" s="165">
        <f t="shared" si="54"/>
        <v>-5.8714631805092066E-2</v>
      </c>
      <c r="K139" s="163">
        <f t="shared" si="55"/>
        <v>5686</v>
      </c>
      <c r="L139" s="163">
        <f t="shared" si="56"/>
        <v>-5138</v>
      </c>
      <c r="M139" s="164">
        <f t="shared" ref="M139:M146" si="58">H139/H$8</f>
        <v>2.4133294776315092E-2</v>
      </c>
      <c r="N139" s="166"/>
    </row>
    <row r="140" spans="1:14" s="56" customFormat="1" x14ac:dyDescent="0.25">
      <c r="A140" s="161"/>
      <c r="B140" s="162" t="s">
        <v>113</v>
      </c>
      <c r="C140" s="163">
        <v>9856</v>
      </c>
      <c r="D140" s="163">
        <v>8979</v>
      </c>
      <c r="E140" s="163">
        <v>6670</v>
      </c>
      <c r="F140" s="163">
        <v>9424</v>
      </c>
      <c r="G140" s="163">
        <v>15009</v>
      </c>
      <c r="H140" s="163">
        <v>11599</v>
      </c>
      <c r="I140" s="164">
        <f t="shared" si="57"/>
        <v>-0.22719701512425883</v>
      </c>
      <c r="J140" s="165">
        <f t="shared" si="54"/>
        <v>0.2917919590154805</v>
      </c>
      <c r="K140" s="163">
        <f t="shared" si="55"/>
        <v>-3410</v>
      </c>
      <c r="L140" s="163">
        <f t="shared" si="56"/>
        <v>2620</v>
      </c>
      <c r="M140" s="164">
        <f t="shared" si="58"/>
        <v>3.3983499588500516E-3</v>
      </c>
      <c r="N140" s="166"/>
    </row>
    <row r="141" spans="1:14" x14ac:dyDescent="0.25">
      <c r="A141" s="161"/>
      <c r="B141" s="162" t="s">
        <v>116</v>
      </c>
      <c r="C141" s="163">
        <v>15341</v>
      </c>
      <c r="D141" s="163">
        <v>16620</v>
      </c>
      <c r="E141" s="163">
        <v>6745</v>
      </c>
      <c r="F141" s="163">
        <v>18095</v>
      </c>
      <c r="G141" s="163">
        <v>16431</v>
      </c>
      <c r="H141" s="163">
        <v>16901</v>
      </c>
      <c r="I141" s="164">
        <f t="shared" si="57"/>
        <v>2.8604467165723291E-2</v>
      </c>
      <c r="J141" s="165">
        <f t="shared" si="54"/>
        <v>1.6907340553550032E-2</v>
      </c>
      <c r="K141" s="163">
        <f t="shared" si="55"/>
        <v>470</v>
      </c>
      <c r="L141" s="163">
        <f t="shared" si="56"/>
        <v>281</v>
      </c>
      <c r="M141" s="164">
        <f t="shared" si="58"/>
        <v>4.9517641740257539E-3</v>
      </c>
      <c r="N141" s="79"/>
    </row>
    <row r="142" spans="1:14" x14ac:dyDescent="0.25">
      <c r="A142" s="161"/>
      <c r="B142" s="162" t="s">
        <v>123</v>
      </c>
      <c r="C142" s="163">
        <v>4027</v>
      </c>
      <c r="D142" s="163">
        <v>3944</v>
      </c>
      <c r="E142" s="163">
        <v>1357</v>
      </c>
      <c r="F142" s="163">
        <v>7259</v>
      </c>
      <c r="G142" s="163">
        <v>11019</v>
      </c>
      <c r="H142" s="163">
        <v>4873</v>
      </c>
      <c r="I142" s="164">
        <f t="shared" si="57"/>
        <v>-0.5577638624194573</v>
      </c>
      <c r="J142" s="165">
        <f t="shared" si="54"/>
        <v>0.23554766734279919</v>
      </c>
      <c r="K142" s="163">
        <f t="shared" si="55"/>
        <v>-6146</v>
      </c>
      <c r="L142" s="163">
        <f t="shared" si="56"/>
        <v>929</v>
      </c>
      <c r="M142" s="164">
        <f t="shared" si="58"/>
        <v>1.4277230234913615E-3</v>
      </c>
      <c r="N142" s="79"/>
    </row>
    <row r="143" spans="1:14" x14ac:dyDescent="0.25">
      <c r="A143" s="161"/>
      <c r="B143" s="162" t="s">
        <v>119</v>
      </c>
      <c r="C143" s="163">
        <v>3049</v>
      </c>
      <c r="D143" s="163">
        <v>3842</v>
      </c>
      <c r="E143" s="163">
        <v>2699</v>
      </c>
      <c r="F143" s="163">
        <v>2347</v>
      </c>
      <c r="G143" s="163">
        <v>3754</v>
      </c>
      <c r="H143" s="163">
        <v>3150</v>
      </c>
      <c r="I143" s="164">
        <f t="shared" si="57"/>
        <v>-0.16089504528502929</v>
      </c>
      <c r="J143" s="165">
        <f t="shared" si="54"/>
        <v>-0.18011452368558045</v>
      </c>
      <c r="K143" s="163">
        <f t="shared" si="55"/>
        <v>-604</v>
      </c>
      <c r="L143" s="163">
        <f t="shared" si="56"/>
        <v>-692</v>
      </c>
      <c r="M143" s="164">
        <f t="shared" si="58"/>
        <v>9.229073515283785E-4</v>
      </c>
      <c r="N143" s="79"/>
    </row>
    <row r="144" spans="1:14" x14ac:dyDescent="0.25">
      <c r="A144" s="161"/>
      <c r="B144" s="162" t="s">
        <v>128</v>
      </c>
      <c r="C144" s="163">
        <v>65</v>
      </c>
      <c r="D144" s="163">
        <v>331</v>
      </c>
      <c r="E144" s="163">
        <v>9</v>
      </c>
      <c r="F144" s="163">
        <v>164</v>
      </c>
      <c r="G144" s="163">
        <v>110</v>
      </c>
      <c r="H144" s="163">
        <v>161</v>
      </c>
      <c r="I144" s="164">
        <f t="shared" si="57"/>
        <v>0.46363636363636362</v>
      </c>
      <c r="J144" s="165">
        <f t="shared" si="54"/>
        <v>-0.51359516616314194</v>
      </c>
      <c r="K144" s="163">
        <f t="shared" si="55"/>
        <v>51</v>
      </c>
      <c r="L144" s="163">
        <f t="shared" si="56"/>
        <v>-170</v>
      </c>
      <c r="M144" s="164">
        <f t="shared" si="58"/>
        <v>4.7170820189228238E-5</v>
      </c>
      <c r="N144" s="79"/>
    </row>
    <row r="145" spans="1:14" x14ac:dyDescent="0.25">
      <c r="A145" s="161" t="s">
        <v>144</v>
      </c>
      <c r="B145" s="162" t="s">
        <v>131</v>
      </c>
      <c r="C145" s="163">
        <v>123</v>
      </c>
      <c r="D145" s="163">
        <v>180</v>
      </c>
      <c r="E145" s="163">
        <v>17</v>
      </c>
      <c r="F145" s="163">
        <v>101</v>
      </c>
      <c r="G145" s="163">
        <v>188</v>
      </c>
      <c r="H145" s="163">
        <v>3</v>
      </c>
      <c r="I145" s="164">
        <f t="shared" si="57"/>
        <v>-0.98404255319148937</v>
      </c>
      <c r="J145" s="165">
        <f t="shared" si="54"/>
        <v>-0.98333333333333328</v>
      </c>
      <c r="K145" s="163">
        <f t="shared" si="55"/>
        <v>-185</v>
      </c>
      <c r="L145" s="163">
        <f t="shared" si="56"/>
        <v>-177</v>
      </c>
      <c r="M145" s="164">
        <f t="shared" si="58"/>
        <v>8.7895938240797957E-7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34032</v>
      </c>
      <c r="D146" s="169">
        <f t="shared" si="59"/>
        <v>33357</v>
      </c>
      <c r="E146" s="169">
        <f t="shared" si="59"/>
        <v>16240</v>
      </c>
      <c r="F146" s="169">
        <f t="shared" si="59"/>
        <v>39978</v>
      </c>
      <c r="G146" s="169">
        <f t="shared" si="59"/>
        <v>41639</v>
      </c>
      <c r="H146" s="169">
        <f t="shared" si="59"/>
        <v>42460</v>
      </c>
      <c r="I146" s="170">
        <f t="shared" si="57"/>
        <v>1.9717092149187154E-2</v>
      </c>
      <c r="J146" s="171">
        <f t="shared" si="54"/>
        <v>0.27289624366699639</v>
      </c>
      <c r="K146" s="169">
        <f>H146-G146</f>
        <v>821</v>
      </c>
      <c r="L146" s="169">
        <f t="shared" si="56"/>
        <v>9103</v>
      </c>
      <c r="M146" s="170">
        <f t="shared" si="58"/>
        <v>1.2440205125680937E-2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70834</v>
      </c>
      <c r="D148" s="176">
        <v>67475</v>
      </c>
      <c r="E148" s="176">
        <v>17677</v>
      </c>
      <c r="F148" s="176">
        <v>59525</v>
      </c>
      <c r="G148" s="176">
        <v>62407</v>
      </c>
      <c r="H148" s="176">
        <v>54211</v>
      </c>
      <c r="I148" s="177">
        <f>IFERROR(H148/G148-1,"-")</f>
        <v>-0.13133142115467811</v>
      </c>
      <c r="J148" s="177">
        <f>IFERROR(H148/D148-1,"-")</f>
        <v>-0.19657650981845132</v>
      </c>
      <c r="K148" s="176">
        <f>H148-G148</f>
        <v>-8196</v>
      </c>
      <c r="L148" s="176">
        <f>H148-D148</f>
        <v>-13264</v>
      </c>
      <c r="M148" s="177">
        <f>H148/H$8</f>
        <v>1.5883089026572993E-2</v>
      </c>
      <c r="N148" s="79"/>
    </row>
    <row r="149" spans="1:14" x14ac:dyDescent="0.25">
      <c r="A149" s="161" t="s">
        <v>96</v>
      </c>
      <c r="B149" s="157" t="s">
        <v>97</v>
      </c>
      <c r="C149" s="158">
        <v>26149</v>
      </c>
      <c r="D149" s="158">
        <v>27968</v>
      </c>
      <c r="E149" s="158">
        <v>8808</v>
      </c>
      <c r="F149" s="158">
        <v>26363</v>
      </c>
      <c r="G149" s="158">
        <v>30340</v>
      </c>
      <c r="H149" s="158">
        <v>16695</v>
      </c>
      <c r="I149" s="159">
        <f>IFERROR(H149/G149-1,"-")</f>
        <v>-0.44973632168754119</v>
      </c>
      <c r="J149" s="160">
        <f t="shared" ref="J149:J160" si="60">IFERROR(H149/D149-1,"-")</f>
        <v>-0.40306779176201368</v>
      </c>
      <c r="K149" s="158">
        <f t="shared" ref="K149:K159" si="61">H149-G149</f>
        <v>-13645</v>
      </c>
      <c r="L149" s="158">
        <f t="shared" ref="L149:L160" si="62">H149-D149</f>
        <v>-11273</v>
      </c>
      <c r="M149" s="159">
        <f>H149/H$8</f>
        <v>4.8914089631004066E-3</v>
      </c>
      <c r="N149" s="79"/>
    </row>
    <row r="150" spans="1:14" x14ac:dyDescent="0.25">
      <c r="A150" s="161" t="s">
        <v>103</v>
      </c>
      <c r="B150" s="162" t="s">
        <v>103</v>
      </c>
      <c r="C150" s="163">
        <v>60617</v>
      </c>
      <c r="D150" s="163">
        <v>78946</v>
      </c>
      <c r="E150" s="163">
        <v>25556</v>
      </c>
      <c r="F150" s="163">
        <v>96720</v>
      </c>
      <c r="G150" s="163">
        <v>146386</v>
      </c>
      <c r="H150" s="163">
        <v>126287</v>
      </c>
      <c r="I150" s="164">
        <f>IFERROR(H150/G150-1,"-")</f>
        <v>-0.13730138127963054</v>
      </c>
      <c r="J150" s="165">
        <f t="shared" si="60"/>
        <v>0.59966306082638776</v>
      </c>
      <c r="K150" s="163">
        <f t="shared" si="61"/>
        <v>-20099</v>
      </c>
      <c r="L150" s="163">
        <f t="shared" si="62"/>
        <v>47341</v>
      </c>
      <c r="M150" s="164">
        <f>H150/H$8</f>
        <v>3.7000381175385504E-2</v>
      </c>
      <c r="N150" s="79"/>
    </row>
    <row r="151" spans="1:14" x14ac:dyDescent="0.25">
      <c r="A151" s="161" t="s">
        <v>100</v>
      </c>
      <c r="B151" s="162" t="s">
        <v>100</v>
      </c>
      <c r="C151" s="163">
        <v>106182</v>
      </c>
      <c r="D151" s="163">
        <v>108270</v>
      </c>
      <c r="E151" s="163">
        <v>37664</v>
      </c>
      <c r="F151" s="163">
        <v>70668</v>
      </c>
      <c r="G151" s="163">
        <v>70236</v>
      </c>
      <c r="H151" s="163">
        <v>67532</v>
      </c>
      <c r="I151" s="164">
        <f>IFERROR(H151/G151-1,"-")</f>
        <v>-3.8498775556694564E-2</v>
      </c>
      <c r="J151" s="165">
        <f t="shared" si="60"/>
        <v>-0.37626304608848249</v>
      </c>
      <c r="K151" s="163">
        <f t="shared" si="61"/>
        <v>-2704</v>
      </c>
      <c r="L151" s="163">
        <f t="shared" si="62"/>
        <v>-40738</v>
      </c>
      <c r="M151" s="164">
        <f>H151/H$8</f>
        <v>1.9785961670925226E-2</v>
      </c>
      <c r="N151" s="79"/>
    </row>
    <row r="152" spans="1:14" x14ac:dyDescent="0.25">
      <c r="A152" s="161"/>
      <c r="B152" s="157" t="s">
        <v>107</v>
      </c>
      <c r="C152" s="158">
        <v>44685</v>
      </c>
      <c r="D152" s="158">
        <v>39507</v>
      </c>
      <c r="E152" s="158">
        <v>8869</v>
      </c>
      <c r="F152" s="158">
        <v>33162</v>
      </c>
      <c r="G152" s="158">
        <v>32067</v>
      </c>
      <c r="H152" s="158">
        <v>37516</v>
      </c>
      <c r="I152" s="159">
        <f>IFERROR(H152/G152-1,"-")</f>
        <v>0.16992546855022295</v>
      </c>
      <c r="J152" s="160">
        <f t="shared" si="60"/>
        <v>-5.0396132330979282E-2</v>
      </c>
      <c r="K152" s="158">
        <f t="shared" si="61"/>
        <v>5449</v>
      </c>
      <c r="L152" s="158">
        <f t="shared" si="62"/>
        <v>-1991</v>
      </c>
      <c r="M152" s="159">
        <f>H152/H$8</f>
        <v>1.0991680063472587E-2</v>
      </c>
      <c r="N152" s="79"/>
    </row>
    <row r="153" spans="1:14" s="56" customFormat="1" x14ac:dyDescent="0.25">
      <c r="A153" s="161"/>
      <c r="B153" s="162" t="s">
        <v>110</v>
      </c>
      <c r="C153" s="163">
        <v>10316</v>
      </c>
      <c r="D153" s="163">
        <v>6860</v>
      </c>
      <c r="E153" s="163">
        <v>188</v>
      </c>
      <c r="F153" s="163">
        <v>12466</v>
      </c>
      <c r="G153" s="163">
        <v>11482</v>
      </c>
      <c r="H153" s="163">
        <v>10741</v>
      </c>
      <c r="I153" s="164">
        <f t="shared" ref="I153:I160" si="63">IFERROR(H153/G153-1,"-")</f>
        <v>-6.4535795157638076E-2</v>
      </c>
      <c r="J153" s="165">
        <f t="shared" si="60"/>
        <v>0.56574344023323619</v>
      </c>
      <c r="K153" s="163">
        <f t="shared" si="61"/>
        <v>-741</v>
      </c>
      <c r="L153" s="163">
        <f t="shared" si="62"/>
        <v>3881</v>
      </c>
      <c r="M153" s="164">
        <f t="shared" ref="M153:M160" si="64">H153/H$8</f>
        <v>3.1469675754813692E-3</v>
      </c>
      <c r="N153" s="166"/>
    </row>
    <row r="154" spans="1:14" s="56" customFormat="1" x14ac:dyDescent="0.25">
      <c r="A154" s="161"/>
      <c r="B154" s="162" t="s">
        <v>113</v>
      </c>
      <c r="C154" s="163">
        <v>13029</v>
      </c>
      <c r="D154" s="163">
        <v>8781</v>
      </c>
      <c r="E154" s="163">
        <v>1109</v>
      </c>
      <c r="F154" s="163">
        <v>5049</v>
      </c>
      <c r="G154" s="163">
        <v>4932</v>
      </c>
      <c r="H154" s="163">
        <v>4849</v>
      </c>
      <c r="I154" s="164">
        <f t="shared" si="63"/>
        <v>-1.6828872668288697E-2</v>
      </c>
      <c r="J154" s="165">
        <f t="shared" si="60"/>
        <v>-0.44778499032000907</v>
      </c>
      <c r="K154" s="163">
        <f t="shared" si="61"/>
        <v>-83</v>
      </c>
      <c r="L154" s="163">
        <f t="shared" si="62"/>
        <v>-3932</v>
      </c>
      <c r="M154" s="164">
        <f t="shared" si="64"/>
        <v>1.4206913484320976E-3</v>
      </c>
      <c r="N154" s="166"/>
    </row>
    <row r="155" spans="1:14" x14ac:dyDescent="0.25">
      <c r="A155" s="161"/>
      <c r="B155" s="162" t="s">
        <v>116</v>
      </c>
      <c r="C155" s="163">
        <v>8536</v>
      </c>
      <c r="D155" s="163">
        <v>11026</v>
      </c>
      <c r="E155" s="163">
        <v>1024</v>
      </c>
      <c r="F155" s="163">
        <v>5666</v>
      </c>
      <c r="G155" s="163">
        <v>7006</v>
      </c>
      <c r="H155" s="163">
        <v>7941</v>
      </c>
      <c r="I155" s="164">
        <f t="shared" si="63"/>
        <v>0.13345703682557808</v>
      </c>
      <c r="J155" s="165">
        <f t="shared" si="60"/>
        <v>-0.27979321603482676</v>
      </c>
      <c r="K155" s="163">
        <f t="shared" si="61"/>
        <v>935</v>
      </c>
      <c r="L155" s="163">
        <f t="shared" si="62"/>
        <v>-3085</v>
      </c>
      <c r="M155" s="164">
        <f t="shared" si="64"/>
        <v>2.3266054852339219E-3</v>
      </c>
      <c r="N155" s="79"/>
    </row>
    <row r="156" spans="1:14" x14ac:dyDescent="0.25">
      <c r="A156" s="161"/>
      <c r="B156" s="162" t="s">
        <v>123</v>
      </c>
      <c r="C156" s="163">
        <v>620</v>
      </c>
      <c r="D156" s="163">
        <v>658</v>
      </c>
      <c r="E156" s="163">
        <v>141</v>
      </c>
      <c r="F156" s="163">
        <v>834</v>
      </c>
      <c r="G156" s="163">
        <v>1130</v>
      </c>
      <c r="H156" s="163">
        <v>1221</v>
      </c>
      <c r="I156" s="164">
        <f t="shared" si="63"/>
        <v>8.0530973451327537E-2</v>
      </c>
      <c r="J156" s="165">
        <f t="shared" si="60"/>
        <v>0.85562310030395139</v>
      </c>
      <c r="K156" s="163">
        <f t="shared" si="61"/>
        <v>91</v>
      </c>
      <c r="L156" s="163">
        <f t="shared" si="62"/>
        <v>563</v>
      </c>
      <c r="M156" s="164">
        <f t="shared" si="64"/>
        <v>3.5773646864004766E-4</v>
      </c>
      <c r="N156" s="79"/>
    </row>
    <row r="157" spans="1:14" x14ac:dyDescent="0.25">
      <c r="A157" s="161"/>
      <c r="B157" s="162" t="s">
        <v>119</v>
      </c>
      <c r="C157" s="163">
        <v>3736</v>
      </c>
      <c r="D157" s="163">
        <v>4114</v>
      </c>
      <c r="E157" s="163">
        <v>1396</v>
      </c>
      <c r="F157" s="163">
        <v>4419</v>
      </c>
      <c r="G157" s="163">
        <v>1350</v>
      </c>
      <c r="H157" s="163">
        <v>4795</v>
      </c>
      <c r="I157" s="164">
        <f t="shared" si="63"/>
        <v>2.5518518518518518</v>
      </c>
      <c r="J157" s="165">
        <f t="shared" si="60"/>
        <v>0.16553232863393297</v>
      </c>
      <c r="K157" s="163">
        <f t="shared" si="61"/>
        <v>3445</v>
      </c>
      <c r="L157" s="163">
        <f t="shared" si="62"/>
        <v>681</v>
      </c>
      <c r="M157" s="164">
        <f t="shared" si="64"/>
        <v>1.404870079548754E-3</v>
      </c>
      <c r="N157" s="79"/>
    </row>
    <row r="158" spans="1:14" x14ac:dyDescent="0.25">
      <c r="A158" s="161"/>
      <c r="B158" s="162" t="s">
        <v>128</v>
      </c>
      <c r="C158" s="163">
        <v>59</v>
      </c>
      <c r="D158" s="163">
        <v>41</v>
      </c>
      <c r="E158" s="163">
        <v>5</v>
      </c>
      <c r="F158" s="163">
        <v>93</v>
      </c>
      <c r="G158" s="163">
        <v>42</v>
      </c>
      <c r="H158" s="163">
        <v>44</v>
      </c>
      <c r="I158" s="164">
        <f t="shared" si="63"/>
        <v>4.7619047619047672E-2</v>
      </c>
      <c r="J158" s="165">
        <f t="shared" si="60"/>
        <v>7.3170731707317138E-2</v>
      </c>
      <c r="K158" s="163">
        <f t="shared" si="61"/>
        <v>2</v>
      </c>
      <c r="L158" s="163">
        <f t="shared" si="62"/>
        <v>3</v>
      </c>
      <c r="M158" s="164">
        <f t="shared" si="64"/>
        <v>1.2891404275317034E-5</v>
      </c>
      <c r="N158" s="79"/>
    </row>
    <row r="159" spans="1:14" x14ac:dyDescent="0.25">
      <c r="A159" s="161" t="s">
        <v>144</v>
      </c>
      <c r="B159" s="162" t="s">
        <v>131</v>
      </c>
      <c r="C159" s="163">
        <v>33</v>
      </c>
      <c r="D159" s="163">
        <v>62</v>
      </c>
      <c r="E159" s="163">
        <v>0</v>
      </c>
      <c r="F159" s="163">
        <v>32</v>
      </c>
      <c r="G159" s="163">
        <v>19</v>
      </c>
      <c r="H159" s="163">
        <v>64</v>
      </c>
      <c r="I159" s="164">
        <f t="shared" si="63"/>
        <v>2.3684210526315788</v>
      </c>
      <c r="J159" s="165">
        <f t="shared" si="60"/>
        <v>3.2258064516129004E-2</v>
      </c>
      <c r="K159" s="163">
        <f t="shared" si="61"/>
        <v>45</v>
      </c>
      <c r="L159" s="163">
        <f t="shared" si="62"/>
        <v>2</v>
      </c>
      <c r="M159" s="164">
        <f t="shared" si="64"/>
        <v>1.8751133491370231E-5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8356</v>
      </c>
      <c r="D160" s="169">
        <f t="shared" si="65"/>
        <v>7965</v>
      </c>
      <c r="E160" s="169">
        <f t="shared" si="65"/>
        <v>5006</v>
      </c>
      <c r="F160" s="169">
        <f t="shared" si="65"/>
        <v>4603</v>
      </c>
      <c r="G160" s="169">
        <f t="shared" si="65"/>
        <v>6106</v>
      </c>
      <c r="H160" s="169">
        <f t="shared" si="65"/>
        <v>7861</v>
      </c>
      <c r="I160" s="170">
        <f t="shared" si="63"/>
        <v>0.28742220766459226</v>
      </c>
      <c r="J160" s="171">
        <f t="shared" si="60"/>
        <v>-1.305712492153166E-2</v>
      </c>
      <c r="K160" s="169">
        <f>H160-G160</f>
        <v>1755</v>
      </c>
      <c r="L160" s="169">
        <f t="shared" si="62"/>
        <v>-104</v>
      </c>
      <c r="M160" s="170">
        <f t="shared" si="64"/>
        <v>2.3031665683697091E-3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354E2-09DE-405B-9346-999666A67F6F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23036379</v>
      </c>
      <c r="D8" s="176">
        <v>22818416</v>
      </c>
      <c r="E8" s="176">
        <v>8440959</v>
      </c>
      <c r="F8" s="176">
        <v>20444877</v>
      </c>
      <c r="G8" s="176">
        <v>22753674</v>
      </c>
      <c r="H8" s="176">
        <v>24162826</v>
      </c>
      <c r="I8" s="177">
        <f>IFERROR(H8/G8-1,"-")</f>
        <v>6.1930745777583063E-2</v>
      </c>
      <c r="J8" s="177">
        <f>IFERROR(H8/D8-1,"-")</f>
        <v>5.8917761863926055E-2</v>
      </c>
      <c r="K8" s="176">
        <f>H8-G8</f>
        <v>1409152</v>
      </c>
      <c r="L8" s="176">
        <f>H8-D8</f>
        <v>1344410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3252845</v>
      </c>
      <c r="D9" s="158">
        <v>3255384</v>
      </c>
      <c r="E9" s="158">
        <v>1119688</v>
      </c>
      <c r="F9" s="158">
        <v>2856601</v>
      </c>
      <c r="G9" s="158">
        <v>3012057</v>
      </c>
      <c r="H9" s="158">
        <v>2965041</v>
      </c>
      <c r="I9" s="159">
        <f>IFERROR(H9/G9-1,"-")</f>
        <v>-1.5609266358505125E-2</v>
      </c>
      <c r="J9" s="160">
        <f t="shared" ref="J9:J20" si="0">IFERROR(H9/D9-1,"-")</f>
        <v>-8.9188556557383114E-2</v>
      </c>
      <c r="K9" s="158">
        <f t="shared" ref="K9:K19" si="1">H9-G9</f>
        <v>-47016</v>
      </c>
      <c r="L9" s="158">
        <f t="shared" ref="L9:L20" si="2">H9-D9</f>
        <v>-290343</v>
      </c>
      <c r="M9" s="159">
        <f>H9/H$8</f>
        <v>0.12271085344073578</v>
      </c>
      <c r="N9" s="79"/>
    </row>
    <row r="10" spans="1:14" x14ac:dyDescent="0.25">
      <c r="A10" s="161" t="s">
        <v>103</v>
      </c>
      <c r="B10" s="162" t="s">
        <v>103</v>
      </c>
      <c r="C10" s="163">
        <v>984551</v>
      </c>
      <c r="D10" s="163">
        <v>931022</v>
      </c>
      <c r="E10" s="163">
        <v>343519</v>
      </c>
      <c r="F10" s="163">
        <v>855690</v>
      </c>
      <c r="G10" s="163">
        <v>923942</v>
      </c>
      <c r="H10" s="163">
        <v>950451</v>
      </c>
      <c r="I10" s="164">
        <f>IFERROR(H10/G10-1,"-")</f>
        <v>2.8691194901844463E-2</v>
      </c>
      <c r="J10" s="165">
        <f t="shared" si="0"/>
        <v>2.0868464977197076E-2</v>
      </c>
      <c r="K10" s="163">
        <f t="shared" si="1"/>
        <v>26509</v>
      </c>
      <c r="L10" s="163">
        <f t="shared" si="2"/>
        <v>19429</v>
      </c>
      <c r="M10" s="164">
        <f>H10/H$8</f>
        <v>3.9335258218554402E-2</v>
      </c>
      <c r="N10" s="79"/>
    </row>
    <row r="11" spans="1:14" x14ac:dyDescent="0.25">
      <c r="A11" s="161" t="s">
        <v>100</v>
      </c>
      <c r="B11" s="162" t="s">
        <v>100</v>
      </c>
      <c r="C11" s="163">
        <v>2268294</v>
      </c>
      <c r="D11" s="163">
        <v>2324362</v>
      </c>
      <c r="E11" s="163">
        <v>776169</v>
      </c>
      <c r="F11" s="163">
        <v>2000911</v>
      </c>
      <c r="G11" s="163">
        <v>2088115</v>
      </c>
      <c r="H11" s="163">
        <v>2014590</v>
      </c>
      <c r="I11" s="164">
        <f>IFERROR(H11/G11-1,"-")</f>
        <v>-3.5211183292107928E-2</v>
      </c>
      <c r="J11" s="165">
        <f t="shared" si="0"/>
        <v>-0.13327183975645795</v>
      </c>
      <c r="K11" s="163">
        <f t="shared" si="1"/>
        <v>-73525</v>
      </c>
      <c r="L11" s="163">
        <f t="shared" si="2"/>
        <v>-309772</v>
      </c>
      <c r="M11" s="164">
        <f>H11/H$8</f>
        <v>8.3375595222181381E-2</v>
      </c>
      <c r="N11" s="79"/>
    </row>
    <row r="12" spans="1:14" x14ac:dyDescent="0.25">
      <c r="A12" s="1"/>
      <c r="B12" s="157" t="s">
        <v>107</v>
      </c>
      <c r="C12" s="158">
        <v>19783534</v>
      </c>
      <c r="D12" s="158">
        <v>19563032</v>
      </c>
      <c r="E12" s="158">
        <v>7321271</v>
      </c>
      <c r="F12" s="158">
        <v>17588276</v>
      </c>
      <c r="G12" s="158">
        <v>19741617</v>
      </c>
      <c r="H12" s="158">
        <v>21197785</v>
      </c>
      <c r="I12" s="159">
        <f>IFERROR(H12/G12-1,"-")</f>
        <v>7.3761333734718937E-2</v>
      </c>
      <c r="J12" s="160">
        <f t="shared" si="0"/>
        <v>8.3563376065632466E-2</v>
      </c>
      <c r="K12" s="158">
        <f t="shared" si="1"/>
        <v>1456168</v>
      </c>
      <c r="L12" s="158">
        <f t="shared" si="2"/>
        <v>1634753</v>
      </c>
      <c r="M12" s="159">
        <f>H12/H$8</f>
        <v>0.87728914655926427</v>
      </c>
      <c r="N12" s="79"/>
    </row>
    <row r="13" spans="1:14" s="56" customFormat="1" x14ac:dyDescent="0.25">
      <c r="A13" s="161"/>
      <c r="B13" s="162" t="s">
        <v>110</v>
      </c>
      <c r="C13" s="163">
        <v>8510627</v>
      </c>
      <c r="D13" s="163">
        <v>8844437</v>
      </c>
      <c r="E13" s="163">
        <v>2845158</v>
      </c>
      <c r="F13" s="163">
        <v>8226768</v>
      </c>
      <c r="G13" s="163">
        <v>9062635</v>
      </c>
      <c r="H13" s="163">
        <v>9845418</v>
      </c>
      <c r="I13" s="164">
        <f t="shared" ref="I13:I20" si="3">IFERROR(H13/G13-1,"-")</f>
        <v>8.6374768486207287E-2</v>
      </c>
      <c r="J13" s="165">
        <f t="shared" si="0"/>
        <v>0.11317633898008439</v>
      </c>
      <c r="K13" s="163">
        <f t="shared" si="1"/>
        <v>782783</v>
      </c>
      <c r="L13" s="163">
        <f t="shared" si="2"/>
        <v>1000981</v>
      </c>
      <c r="M13" s="164">
        <f t="shared" ref="M13:M20" si="4">H13/H$8</f>
        <v>0.40746136234230218</v>
      </c>
      <c r="N13" s="166"/>
    </row>
    <row r="14" spans="1:14" s="56" customFormat="1" x14ac:dyDescent="0.25">
      <c r="A14" s="161"/>
      <c r="B14" s="162" t="s">
        <v>113</v>
      </c>
      <c r="C14" s="163">
        <v>3363060</v>
      </c>
      <c r="D14" s="163">
        <v>2890119</v>
      </c>
      <c r="E14" s="163">
        <v>1129027</v>
      </c>
      <c r="F14" s="163">
        <v>1973645</v>
      </c>
      <c r="G14" s="163">
        <v>2266680</v>
      </c>
      <c r="H14" s="163">
        <v>2396723</v>
      </c>
      <c r="I14" s="164">
        <f t="shared" si="3"/>
        <v>5.7371574284857063E-2</v>
      </c>
      <c r="J14" s="165">
        <f t="shared" si="0"/>
        <v>-0.17071822994139685</v>
      </c>
      <c r="K14" s="163">
        <f t="shared" si="1"/>
        <v>130043</v>
      </c>
      <c r="L14" s="163">
        <f t="shared" si="2"/>
        <v>-493396</v>
      </c>
      <c r="M14" s="164">
        <f t="shared" si="4"/>
        <v>9.9190508593655399E-2</v>
      </c>
      <c r="N14" s="166"/>
    </row>
    <row r="15" spans="1:14" x14ac:dyDescent="0.25">
      <c r="A15" s="161"/>
      <c r="B15" s="162" t="s">
        <v>116</v>
      </c>
      <c r="C15" s="163">
        <v>816901</v>
      </c>
      <c r="D15" s="163">
        <v>839023</v>
      </c>
      <c r="E15" s="163">
        <v>307957</v>
      </c>
      <c r="F15" s="163">
        <v>846254</v>
      </c>
      <c r="G15" s="163">
        <v>1020771</v>
      </c>
      <c r="H15" s="163">
        <v>1105365</v>
      </c>
      <c r="I15" s="164">
        <f t="shared" si="3"/>
        <v>8.2872652142351289E-2</v>
      </c>
      <c r="J15" s="165">
        <f t="shared" si="0"/>
        <v>0.31744302599571173</v>
      </c>
      <c r="K15" s="163">
        <f t="shared" si="1"/>
        <v>84594</v>
      </c>
      <c r="L15" s="163">
        <f t="shared" si="2"/>
        <v>266342</v>
      </c>
      <c r="M15" s="164">
        <f t="shared" si="4"/>
        <v>4.5746511604230398E-2</v>
      </c>
      <c r="N15" s="79"/>
    </row>
    <row r="16" spans="1:14" x14ac:dyDescent="0.25">
      <c r="A16" s="161"/>
      <c r="B16" s="162" t="s">
        <v>123</v>
      </c>
      <c r="C16" s="163">
        <v>830299</v>
      </c>
      <c r="D16" s="163">
        <v>775677</v>
      </c>
      <c r="E16" s="163">
        <v>277681</v>
      </c>
      <c r="F16" s="163">
        <v>894323</v>
      </c>
      <c r="G16" s="163">
        <v>876898</v>
      </c>
      <c r="H16" s="163">
        <v>915633</v>
      </c>
      <c r="I16" s="164">
        <f t="shared" si="3"/>
        <v>4.4172754413854376E-2</v>
      </c>
      <c r="J16" s="165">
        <f t="shared" si="0"/>
        <v>0.18043077208683522</v>
      </c>
      <c r="K16" s="163">
        <f t="shared" si="1"/>
        <v>38735</v>
      </c>
      <c r="L16" s="163">
        <f t="shared" si="2"/>
        <v>139956</v>
      </c>
      <c r="M16" s="164">
        <f t="shared" si="4"/>
        <v>3.789428438544399E-2</v>
      </c>
      <c r="N16" s="79"/>
    </row>
    <row r="17" spans="1:14" x14ac:dyDescent="0.25">
      <c r="A17" s="161"/>
      <c r="B17" s="162" t="s">
        <v>119</v>
      </c>
      <c r="C17" s="163">
        <v>741359</v>
      </c>
      <c r="D17" s="163">
        <v>717224</v>
      </c>
      <c r="E17" s="163">
        <v>319391</v>
      </c>
      <c r="F17" s="163">
        <v>739943</v>
      </c>
      <c r="G17" s="163">
        <v>760328</v>
      </c>
      <c r="H17" s="163">
        <v>791373</v>
      </c>
      <c r="I17" s="164">
        <f t="shared" si="3"/>
        <v>4.083106238360279E-2</v>
      </c>
      <c r="J17" s="165">
        <f t="shared" si="0"/>
        <v>0.10338332236511882</v>
      </c>
      <c r="K17" s="163">
        <f t="shared" si="1"/>
        <v>31045</v>
      </c>
      <c r="L17" s="163">
        <f t="shared" si="2"/>
        <v>74149</v>
      </c>
      <c r="M17" s="164">
        <f t="shared" si="4"/>
        <v>3.2751673997073023E-2</v>
      </c>
      <c r="N17" s="79"/>
    </row>
    <row r="18" spans="1:14" x14ac:dyDescent="0.25">
      <c r="A18" s="161"/>
      <c r="B18" s="162" t="s">
        <v>128</v>
      </c>
      <c r="C18" s="163">
        <v>373875</v>
      </c>
      <c r="D18" s="163">
        <v>401022</v>
      </c>
      <c r="E18" s="163">
        <v>239774</v>
      </c>
      <c r="F18" s="163">
        <v>293569</v>
      </c>
      <c r="G18" s="163">
        <v>355039</v>
      </c>
      <c r="H18" s="163">
        <v>337692</v>
      </c>
      <c r="I18" s="164">
        <f t="shared" si="3"/>
        <v>-4.8859421077684373E-2</v>
      </c>
      <c r="J18" s="165">
        <f t="shared" si="0"/>
        <v>-0.1579215105405688</v>
      </c>
      <c r="K18" s="163">
        <f t="shared" si="1"/>
        <v>-17347</v>
      </c>
      <c r="L18" s="163">
        <f t="shared" si="2"/>
        <v>-63330</v>
      </c>
      <c r="M18" s="164">
        <f t="shared" si="4"/>
        <v>1.3975683142360914E-2</v>
      </c>
      <c r="N18" s="79"/>
    </row>
    <row r="19" spans="1:14" x14ac:dyDescent="0.25">
      <c r="A19" s="161" t="s">
        <v>144</v>
      </c>
      <c r="B19" s="162" t="s">
        <v>131</v>
      </c>
      <c r="C19" s="163">
        <v>600233</v>
      </c>
      <c r="D19" s="163">
        <v>507104</v>
      </c>
      <c r="E19" s="163">
        <v>338799</v>
      </c>
      <c r="F19" s="163">
        <v>216658</v>
      </c>
      <c r="G19" s="163">
        <v>317865</v>
      </c>
      <c r="H19" s="163">
        <v>330606</v>
      </c>
      <c r="I19" s="164">
        <f t="shared" si="3"/>
        <v>4.0083054126751838E-2</v>
      </c>
      <c r="J19" s="165">
        <f t="shared" si="0"/>
        <v>-0.34805089291348523</v>
      </c>
      <c r="K19" s="163">
        <f t="shared" si="1"/>
        <v>12741</v>
      </c>
      <c r="L19" s="163">
        <f t="shared" si="2"/>
        <v>-176498</v>
      </c>
      <c r="M19" s="164">
        <f t="shared" si="4"/>
        <v>1.3682422743101325E-2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4547180</v>
      </c>
      <c r="D20" s="169">
        <f t="shared" si="5"/>
        <v>4588426</v>
      </c>
      <c r="E20" s="169">
        <f t="shared" si="5"/>
        <v>1863484</v>
      </c>
      <c r="F20" s="169">
        <f t="shared" si="5"/>
        <v>4397116</v>
      </c>
      <c r="G20" s="169">
        <f t="shared" si="5"/>
        <v>5081401</v>
      </c>
      <c r="H20" s="169">
        <f t="shared" si="5"/>
        <v>5474975</v>
      </c>
      <c r="I20" s="170">
        <f t="shared" si="3"/>
        <v>7.7453836058205106E-2</v>
      </c>
      <c r="J20" s="171">
        <f t="shared" si="0"/>
        <v>0.19321418717442529</v>
      </c>
      <c r="K20" s="169">
        <f>H20-G20</f>
        <v>393574</v>
      </c>
      <c r="L20" s="169">
        <f t="shared" si="2"/>
        <v>886549</v>
      </c>
      <c r="M20" s="170">
        <f t="shared" si="4"/>
        <v>0.22658669975109699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8488504</v>
      </c>
      <c r="D22" s="176">
        <v>8787046</v>
      </c>
      <c r="E22" s="176">
        <v>3051448</v>
      </c>
      <c r="F22" s="176">
        <v>8320045</v>
      </c>
      <c r="G22" s="176">
        <v>8974624</v>
      </c>
      <c r="H22" s="176">
        <v>9249706</v>
      </c>
      <c r="I22" s="177">
        <f>IFERROR(H22/G22-1,"-")</f>
        <v>3.0651089115265373E-2</v>
      </c>
      <c r="J22" s="177">
        <f>IFERROR(H22/D22-1,"-")</f>
        <v>5.2652506883428263E-2</v>
      </c>
      <c r="K22" s="176">
        <f>H22-G22</f>
        <v>275082</v>
      </c>
      <c r="L22" s="176">
        <f>H22-D22</f>
        <v>462660</v>
      </c>
      <c r="M22" s="177">
        <f>H22/H$8</f>
        <v>0.38280729249136669</v>
      </c>
      <c r="N22" s="79"/>
    </row>
    <row r="23" spans="1:14" x14ac:dyDescent="0.25">
      <c r="A23" s="161" t="s">
        <v>96</v>
      </c>
      <c r="B23" s="157" t="s">
        <v>97</v>
      </c>
      <c r="C23" s="158">
        <v>585622</v>
      </c>
      <c r="D23" s="158">
        <v>726233</v>
      </c>
      <c r="E23" s="158">
        <v>211170</v>
      </c>
      <c r="F23" s="158">
        <v>656725</v>
      </c>
      <c r="G23" s="158">
        <v>575721</v>
      </c>
      <c r="H23" s="158">
        <v>527175</v>
      </c>
      <c r="I23" s="159">
        <f>IFERROR(H23/G23-1,"-")</f>
        <v>-8.4322093514045848E-2</v>
      </c>
      <c r="J23" s="160">
        <f t="shared" ref="J23:J34" si="6">IFERROR(H23/D23-1,"-")</f>
        <v>-0.27409660535943703</v>
      </c>
      <c r="K23" s="158">
        <f t="shared" ref="K23:K33" si="7">H23-G23</f>
        <v>-48546</v>
      </c>
      <c r="L23" s="158">
        <f t="shared" ref="L23:L34" si="8">H23-D23</f>
        <v>-199058</v>
      </c>
      <c r="M23" s="159">
        <f>H23/H$8</f>
        <v>2.1817605275144553E-2</v>
      </c>
      <c r="N23" s="79"/>
    </row>
    <row r="24" spans="1:14" x14ac:dyDescent="0.25">
      <c r="A24" s="161" t="s">
        <v>103</v>
      </c>
      <c r="B24" s="162" t="s">
        <v>103</v>
      </c>
      <c r="C24" s="163">
        <v>216638</v>
      </c>
      <c r="D24" s="163">
        <v>296117</v>
      </c>
      <c r="E24" s="163">
        <v>91497</v>
      </c>
      <c r="F24" s="163">
        <v>203244</v>
      </c>
      <c r="G24" s="163">
        <v>187191</v>
      </c>
      <c r="H24" s="163">
        <v>162235</v>
      </c>
      <c r="I24" s="164">
        <f>IFERROR(H24/G24-1,"-")</f>
        <v>-0.13331837534924218</v>
      </c>
      <c r="J24" s="165">
        <f t="shared" si="6"/>
        <v>-0.45212534234778823</v>
      </c>
      <c r="K24" s="163">
        <f t="shared" si="7"/>
        <v>-24956</v>
      </c>
      <c r="L24" s="163">
        <f t="shared" si="8"/>
        <v>-133882</v>
      </c>
      <c r="M24" s="164">
        <f>H24/H$8</f>
        <v>6.7142394685124991E-3</v>
      </c>
      <c r="N24" s="79"/>
    </row>
    <row r="25" spans="1:14" x14ac:dyDescent="0.25">
      <c r="A25" s="161" t="s">
        <v>100</v>
      </c>
      <c r="B25" s="162" t="s">
        <v>100</v>
      </c>
      <c r="C25" s="163">
        <v>368984</v>
      </c>
      <c r="D25" s="163">
        <v>430116</v>
      </c>
      <c r="E25" s="163">
        <v>119673</v>
      </c>
      <c r="F25" s="163">
        <v>453481</v>
      </c>
      <c r="G25" s="163">
        <v>388530</v>
      </c>
      <c r="H25" s="163">
        <v>364940</v>
      </c>
      <c r="I25" s="164">
        <f>IFERROR(H25/G25-1,"-")</f>
        <v>-6.0716032224023886E-2</v>
      </c>
      <c r="J25" s="165">
        <f t="shared" si="6"/>
        <v>-0.15153121483506771</v>
      </c>
      <c r="K25" s="163">
        <f t="shared" si="7"/>
        <v>-23590</v>
      </c>
      <c r="L25" s="163">
        <f t="shared" si="8"/>
        <v>-65176</v>
      </c>
      <c r="M25" s="164">
        <f>H25/H$8</f>
        <v>1.5103365806632055E-2</v>
      </c>
      <c r="N25" s="79"/>
    </row>
    <row r="26" spans="1:14" x14ac:dyDescent="0.25">
      <c r="A26" s="161"/>
      <c r="B26" s="157" t="s">
        <v>107</v>
      </c>
      <c r="C26" s="158">
        <v>7902882</v>
      </c>
      <c r="D26" s="158">
        <v>8060813</v>
      </c>
      <c r="E26" s="158">
        <v>2840278</v>
      </c>
      <c r="F26" s="158">
        <v>7663320</v>
      </c>
      <c r="G26" s="158">
        <v>8398903</v>
      </c>
      <c r="H26" s="158">
        <v>8722531</v>
      </c>
      <c r="I26" s="159">
        <f>IFERROR(H26/G26-1,"-")</f>
        <v>3.8532174975708156E-2</v>
      </c>
      <c r="J26" s="160">
        <f t="shared" si="6"/>
        <v>8.2090727076784997E-2</v>
      </c>
      <c r="K26" s="158">
        <f t="shared" si="7"/>
        <v>323628</v>
      </c>
      <c r="L26" s="158">
        <f t="shared" si="8"/>
        <v>661718</v>
      </c>
      <c r="M26" s="159">
        <f>H26/H$8</f>
        <v>0.36098968721622215</v>
      </c>
      <c r="N26" s="79"/>
    </row>
    <row r="27" spans="1:14" s="56" customFormat="1" x14ac:dyDescent="0.25">
      <c r="A27" s="161"/>
      <c r="B27" s="162" t="s">
        <v>110</v>
      </c>
      <c r="C27" s="163">
        <v>3557168</v>
      </c>
      <c r="D27" s="163">
        <v>3782850</v>
      </c>
      <c r="E27" s="163">
        <v>1212190</v>
      </c>
      <c r="F27" s="163">
        <v>3811221</v>
      </c>
      <c r="G27" s="163">
        <v>4234329</v>
      </c>
      <c r="H27" s="163">
        <v>4463058</v>
      </c>
      <c r="I27" s="164">
        <f t="shared" ref="I27:I34" si="9">IFERROR(H27/G27-1,"-")</f>
        <v>5.4017767632132507E-2</v>
      </c>
      <c r="J27" s="165">
        <f t="shared" si="6"/>
        <v>0.17981363257861127</v>
      </c>
      <c r="K27" s="163">
        <f t="shared" si="7"/>
        <v>228729</v>
      </c>
      <c r="L27" s="163">
        <f t="shared" si="8"/>
        <v>680208</v>
      </c>
      <c r="M27" s="164">
        <f t="shared" ref="M27:M34" si="10">H27/H$8</f>
        <v>0.18470761656769782</v>
      </c>
      <c r="N27" s="166"/>
    </row>
    <row r="28" spans="1:14" s="56" customFormat="1" x14ac:dyDescent="0.25">
      <c r="A28" s="161"/>
      <c r="B28" s="162" t="s">
        <v>113</v>
      </c>
      <c r="C28" s="163">
        <v>1276814</v>
      </c>
      <c r="D28" s="163">
        <v>1189391</v>
      </c>
      <c r="E28" s="163">
        <v>405155</v>
      </c>
      <c r="F28" s="163">
        <v>906436</v>
      </c>
      <c r="G28" s="163">
        <v>964985</v>
      </c>
      <c r="H28" s="163">
        <v>947608</v>
      </c>
      <c r="I28" s="164">
        <f t="shared" si="9"/>
        <v>-1.8007533795862063E-2</v>
      </c>
      <c r="J28" s="165">
        <f t="shared" si="6"/>
        <v>-0.20328302467397186</v>
      </c>
      <c r="K28" s="163">
        <f t="shared" si="7"/>
        <v>-17377</v>
      </c>
      <c r="L28" s="163">
        <f t="shared" si="8"/>
        <v>-241783</v>
      </c>
      <c r="M28" s="164">
        <f t="shared" si="10"/>
        <v>3.9217598140217538E-2</v>
      </c>
      <c r="N28" s="166"/>
    </row>
    <row r="29" spans="1:14" x14ac:dyDescent="0.25">
      <c r="A29" s="161"/>
      <c r="B29" s="162" t="s">
        <v>116</v>
      </c>
      <c r="C29" s="163">
        <v>287608</v>
      </c>
      <c r="D29" s="163">
        <v>303154</v>
      </c>
      <c r="E29" s="163">
        <v>129251</v>
      </c>
      <c r="F29" s="163">
        <v>319559</v>
      </c>
      <c r="G29" s="163">
        <v>360275</v>
      </c>
      <c r="H29" s="163">
        <v>341122</v>
      </c>
      <c r="I29" s="164">
        <f t="shared" si="9"/>
        <v>-5.3162167788494918E-2</v>
      </c>
      <c r="J29" s="165">
        <f t="shared" si="6"/>
        <v>0.12524327569486138</v>
      </c>
      <c r="K29" s="163">
        <f t="shared" si="7"/>
        <v>-19153</v>
      </c>
      <c r="L29" s="163">
        <f t="shared" si="8"/>
        <v>37968</v>
      </c>
      <c r="M29" s="164">
        <f t="shared" si="10"/>
        <v>1.4117636736696278E-2</v>
      </c>
      <c r="N29" s="79"/>
    </row>
    <row r="30" spans="1:14" x14ac:dyDescent="0.25">
      <c r="A30" s="161"/>
      <c r="B30" s="162" t="s">
        <v>123</v>
      </c>
      <c r="C30" s="163">
        <v>374409</v>
      </c>
      <c r="D30" s="163">
        <v>343353</v>
      </c>
      <c r="E30" s="163">
        <v>120389</v>
      </c>
      <c r="F30" s="163">
        <v>417744</v>
      </c>
      <c r="G30" s="163">
        <v>376918</v>
      </c>
      <c r="H30" s="163">
        <v>377376</v>
      </c>
      <c r="I30" s="164">
        <f t="shared" si="9"/>
        <v>1.2151184077173749E-3</v>
      </c>
      <c r="J30" s="165">
        <f t="shared" si="6"/>
        <v>9.9090440450498418E-2</v>
      </c>
      <c r="K30" s="163">
        <f t="shared" si="7"/>
        <v>458</v>
      </c>
      <c r="L30" s="163">
        <f t="shared" si="8"/>
        <v>34023</v>
      </c>
      <c r="M30" s="164">
        <f t="shared" si="10"/>
        <v>1.5618040704344765E-2</v>
      </c>
      <c r="N30" s="79"/>
    </row>
    <row r="31" spans="1:14" x14ac:dyDescent="0.25">
      <c r="A31" s="161"/>
      <c r="B31" s="162" t="s">
        <v>119</v>
      </c>
      <c r="C31" s="163">
        <v>396693</v>
      </c>
      <c r="D31" s="163">
        <v>385664</v>
      </c>
      <c r="E31" s="163">
        <v>159519</v>
      </c>
      <c r="F31" s="163">
        <v>428214</v>
      </c>
      <c r="G31" s="163">
        <v>400517</v>
      </c>
      <c r="H31" s="163">
        <v>413533</v>
      </c>
      <c r="I31" s="164">
        <f t="shared" si="9"/>
        <v>3.2497996339730939E-2</v>
      </c>
      <c r="J31" s="165">
        <f t="shared" si="6"/>
        <v>7.2262383836707578E-2</v>
      </c>
      <c r="K31" s="163">
        <f t="shared" si="7"/>
        <v>13016</v>
      </c>
      <c r="L31" s="163">
        <f t="shared" si="8"/>
        <v>27869</v>
      </c>
      <c r="M31" s="164">
        <f t="shared" si="10"/>
        <v>1.7114430240899803E-2</v>
      </c>
      <c r="N31" s="79"/>
    </row>
    <row r="32" spans="1:14" x14ac:dyDescent="0.25">
      <c r="A32" s="161"/>
      <c r="B32" s="162" t="s">
        <v>128</v>
      </c>
      <c r="C32" s="163">
        <v>146604</v>
      </c>
      <c r="D32" s="163">
        <v>169678</v>
      </c>
      <c r="E32" s="163">
        <v>94458</v>
      </c>
      <c r="F32" s="163">
        <v>111088</v>
      </c>
      <c r="G32" s="163">
        <v>124442</v>
      </c>
      <c r="H32" s="163">
        <v>121368</v>
      </c>
      <c r="I32" s="164">
        <f t="shared" si="9"/>
        <v>-2.4702270937464799E-2</v>
      </c>
      <c r="J32" s="165">
        <f t="shared" si="6"/>
        <v>-0.28471575572555075</v>
      </c>
      <c r="K32" s="163">
        <f t="shared" si="7"/>
        <v>-3074</v>
      </c>
      <c r="L32" s="163">
        <f t="shared" si="8"/>
        <v>-48310</v>
      </c>
      <c r="M32" s="164">
        <f t="shared" si="10"/>
        <v>5.0229224015435944E-3</v>
      </c>
      <c r="N32" s="79"/>
    </row>
    <row r="33" spans="1:14" x14ac:dyDescent="0.25">
      <c r="A33" s="161" t="s">
        <v>144</v>
      </c>
      <c r="B33" s="162" t="s">
        <v>131</v>
      </c>
      <c r="C33" s="163">
        <v>183664</v>
      </c>
      <c r="D33" s="163">
        <v>160277</v>
      </c>
      <c r="E33" s="163">
        <v>103029</v>
      </c>
      <c r="F33" s="163">
        <v>66812</v>
      </c>
      <c r="G33" s="163">
        <v>107784</v>
      </c>
      <c r="H33" s="163">
        <v>101656</v>
      </c>
      <c r="I33" s="164">
        <f t="shared" si="9"/>
        <v>-5.6854449640020732E-2</v>
      </c>
      <c r="J33" s="165">
        <f t="shared" si="6"/>
        <v>-0.36574804869070421</v>
      </c>
      <c r="K33" s="163">
        <f t="shared" si="7"/>
        <v>-6128</v>
      </c>
      <c r="L33" s="163">
        <f t="shared" si="8"/>
        <v>-58621</v>
      </c>
      <c r="M33" s="164">
        <f t="shared" si="10"/>
        <v>4.2071237859346421E-3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1679922</v>
      </c>
      <c r="D34" s="169">
        <f t="shared" si="11"/>
        <v>1726446</v>
      </c>
      <c r="E34" s="169">
        <f t="shared" si="11"/>
        <v>616287</v>
      </c>
      <c r="F34" s="169">
        <f t="shared" si="11"/>
        <v>1602246</v>
      </c>
      <c r="G34" s="169">
        <f t="shared" si="11"/>
        <v>1829653</v>
      </c>
      <c r="H34" s="169">
        <f t="shared" si="11"/>
        <v>1956810</v>
      </c>
      <c r="I34" s="170">
        <f t="shared" si="9"/>
        <v>6.9497877466383029E-2</v>
      </c>
      <c r="J34" s="171">
        <f t="shared" si="6"/>
        <v>0.13343249658547096</v>
      </c>
      <c r="K34" s="169">
        <f>H34-G34</f>
        <v>127157</v>
      </c>
      <c r="L34" s="169">
        <f t="shared" si="8"/>
        <v>230364</v>
      </c>
      <c r="M34" s="170">
        <f t="shared" si="10"/>
        <v>8.0984318638887692E-2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6796234</v>
      </c>
      <c r="D36" s="176">
        <v>6776910</v>
      </c>
      <c r="E36" s="176">
        <v>2299038</v>
      </c>
      <c r="F36" s="176">
        <v>5738436</v>
      </c>
      <c r="G36" s="176">
        <v>6396470</v>
      </c>
      <c r="H36" s="176">
        <v>6684568</v>
      </c>
      <c r="I36" s="177">
        <f>IFERROR(H36/G36-1,"-")</f>
        <v>4.5040154960470424E-2</v>
      </c>
      <c r="J36" s="177">
        <f>IFERROR(H36/D36-1,"-")</f>
        <v>-1.3625974079632175E-2</v>
      </c>
      <c r="K36" s="176">
        <f>H36-G36</f>
        <v>288098</v>
      </c>
      <c r="L36" s="176">
        <f>H36-D36</f>
        <v>-92342</v>
      </c>
      <c r="M36" s="177">
        <f>H36/H$8</f>
        <v>0.27664677964406975</v>
      </c>
      <c r="N36" s="79"/>
    </row>
    <row r="37" spans="1:14" x14ac:dyDescent="0.25">
      <c r="A37" s="161" t="s">
        <v>96</v>
      </c>
      <c r="B37" s="157" t="s">
        <v>97</v>
      </c>
      <c r="C37" s="158">
        <v>475556</v>
      </c>
      <c r="D37" s="158">
        <v>440541</v>
      </c>
      <c r="E37" s="158">
        <v>143836</v>
      </c>
      <c r="F37" s="158">
        <v>361902</v>
      </c>
      <c r="G37" s="158">
        <v>395784</v>
      </c>
      <c r="H37" s="158">
        <v>387779</v>
      </c>
      <c r="I37" s="159">
        <f>IFERROR(H37/G37-1,"-")</f>
        <v>-2.0225678653002621E-2</v>
      </c>
      <c r="J37" s="160">
        <f t="shared" ref="J37:J48" si="12">IFERROR(H37/D37-1,"-")</f>
        <v>-0.11976637815776514</v>
      </c>
      <c r="K37" s="158">
        <f t="shared" ref="K37:K47" si="13">H37-G37</f>
        <v>-8005</v>
      </c>
      <c r="L37" s="158">
        <f t="shared" ref="L37:L48" si="14">H37-D37</f>
        <v>-52762</v>
      </c>
      <c r="M37" s="159">
        <f>H37/H$8</f>
        <v>1.6048578092645288E-2</v>
      </c>
      <c r="N37" s="79"/>
    </row>
    <row r="38" spans="1:14" x14ac:dyDescent="0.25">
      <c r="A38" s="161" t="s">
        <v>103</v>
      </c>
      <c r="B38" s="162" t="s">
        <v>103</v>
      </c>
      <c r="C38" s="163">
        <v>138494</v>
      </c>
      <c r="D38" s="163">
        <v>160052</v>
      </c>
      <c r="E38" s="163">
        <v>53363</v>
      </c>
      <c r="F38" s="163">
        <v>121205</v>
      </c>
      <c r="G38" s="163">
        <v>140584</v>
      </c>
      <c r="H38" s="163">
        <v>176080</v>
      </c>
      <c r="I38" s="164">
        <f>IFERROR(H38/G38-1,"-")</f>
        <v>0.2524896147499005</v>
      </c>
      <c r="J38" s="165">
        <f t="shared" si="12"/>
        <v>0.1001424537025466</v>
      </c>
      <c r="K38" s="163">
        <f t="shared" si="13"/>
        <v>35496</v>
      </c>
      <c r="L38" s="163">
        <f t="shared" si="14"/>
        <v>16028</v>
      </c>
      <c r="M38" s="164">
        <f>H38/H$8</f>
        <v>7.2872270817991242E-3</v>
      </c>
      <c r="N38" s="79"/>
    </row>
    <row r="39" spans="1:14" x14ac:dyDescent="0.25">
      <c r="A39" s="161" t="s">
        <v>100</v>
      </c>
      <c r="B39" s="162" t="s">
        <v>100</v>
      </c>
      <c r="C39" s="163">
        <v>337062</v>
      </c>
      <c r="D39" s="163">
        <v>280489</v>
      </c>
      <c r="E39" s="163">
        <v>90473</v>
      </c>
      <c r="F39" s="163">
        <v>240697</v>
      </c>
      <c r="G39" s="163">
        <v>255200</v>
      </c>
      <c r="H39" s="163">
        <v>211699</v>
      </c>
      <c r="I39" s="164">
        <f>IFERROR(H39/G39-1,"-")</f>
        <v>-0.17045846394984321</v>
      </c>
      <c r="J39" s="165">
        <f t="shared" si="12"/>
        <v>-0.24525025936846012</v>
      </c>
      <c r="K39" s="163">
        <f t="shared" si="13"/>
        <v>-43501</v>
      </c>
      <c r="L39" s="163">
        <f t="shared" si="14"/>
        <v>-68790</v>
      </c>
      <c r="M39" s="164">
        <f>H39/H$8</f>
        <v>8.7613510108461648E-3</v>
      </c>
      <c r="N39" s="79"/>
    </row>
    <row r="40" spans="1:14" x14ac:dyDescent="0.25">
      <c r="A40" s="161"/>
      <c r="B40" s="157" t="s">
        <v>107</v>
      </c>
      <c r="C40" s="158">
        <v>6320678</v>
      </c>
      <c r="D40" s="158">
        <v>6336369</v>
      </c>
      <c r="E40" s="158">
        <v>2155202</v>
      </c>
      <c r="F40" s="158">
        <v>5376534</v>
      </c>
      <c r="G40" s="158">
        <v>6000686</v>
      </c>
      <c r="H40" s="158">
        <v>6296789</v>
      </c>
      <c r="I40" s="159">
        <f>IFERROR(H40/G40-1,"-")</f>
        <v>4.9344858237874822E-2</v>
      </c>
      <c r="J40" s="160">
        <f t="shared" si="12"/>
        <v>-6.2464796478867157E-3</v>
      </c>
      <c r="K40" s="158">
        <f t="shared" si="13"/>
        <v>296103</v>
      </c>
      <c r="L40" s="158">
        <f t="shared" si="14"/>
        <v>-39580</v>
      </c>
      <c r="M40" s="159">
        <f>H40/H$8</f>
        <v>0.26059820155142449</v>
      </c>
      <c r="N40" s="79"/>
    </row>
    <row r="41" spans="1:14" s="56" customFormat="1" x14ac:dyDescent="0.25">
      <c r="A41" s="161"/>
      <c r="B41" s="162" t="s">
        <v>110</v>
      </c>
      <c r="C41" s="163">
        <v>3189352</v>
      </c>
      <c r="D41" s="163">
        <v>3452060</v>
      </c>
      <c r="E41" s="163">
        <v>942319</v>
      </c>
      <c r="F41" s="163">
        <v>2744556</v>
      </c>
      <c r="G41" s="163">
        <v>3039995</v>
      </c>
      <c r="H41" s="163">
        <v>3263290</v>
      </c>
      <c r="I41" s="164">
        <f t="shared" ref="I41:I48" si="15">IFERROR(H41/G41-1,"-")</f>
        <v>7.3452423441485948E-2</v>
      </c>
      <c r="J41" s="165">
        <f t="shared" si="12"/>
        <v>-5.4683290556942765E-2</v>
      </c>
      <c r="K41" s="163">
        <f t="shared" si="13"/>
        <v>223295</v>
      </c>
      <c r="L41" s="163">
        <f t="shared" si="14"/>
        <v>-188770</v>
      </c>
      <c r="M41" s="164">
        <f t="shared" ref="M41:M48" si="16">H41/H$8</f>
        <v>0.13505415302001514</v>
      </c>
      <c r="N41" s="166"/>
    </row>
    <row r="42" spans="1:14" s="56" customFormat="1" x14ac:dyDescent="0.25">
      <c r="A42" s="161"/>
      <c r="B42" s="162" t="s">
        <v>113</v>
      </c>
      <c r="C42" s="163">
        <v>427613</v>
      </c>
      <c r="D42" s="163">
        <v>313965</v>
      </c>
      <c r="E42" s="163">
        <v>115304</v>
      </c>
      <c r="F42" s="163">
        <v>194866</v>
      </c>
      <c r="G42" s="163">
        <v>226552</v>
      </c>
      <c r="H42" s="163">
        <v>222015</v>
      </c>
      <c r="I42" s="164">
        <f t="shared" si="15"/>
        <v>-2.0026307426109669E-2</v>
      </c>
      <c r="J42" s="165">
        <f t="shared" si="12"/>
        <v>-0.2928670393196694</v>
      </c>
      <c r="K42" s="163">
        <f t="shared" si="13"/>
        <v>-4537</v>
      </c>
      <c r="L42" s="163">
        <f t="shared" si="14"/>
        <v>-91950</v>
      </c>
      <c r="M42" s="164">
        <f t="shared" si="16"/>
        <v>9.1882878269288534E-3</v>
      </c>
      <c r="N42" s="166"/>
    </row>
    <row r="43" spans="1:14" x14ac:dyDescent="0.25">
      <c r="A43" s="161"/>
      <c r="B43" s="162" t="s">
        <v>116</v>
      </c>
      <c r="C43" s="163">
        <v>131837</v>
      </c>
      <c r="D43" s="163">
        <v>127284</v>
      </c>
      <c r="E43" s="163">
        <v>51200</v>
      </c>
      <c r="F43" s="163">
        <v>129327</v>
      </c>
      <c r="G43" s="163">
        <v>164627</v>
      </c>
      <c r="H43" s="163">
        <v>167650</v>
      </c>
      <c r="I43" s="164">
        <f t="shared" si="15"/>
        <v>1.8362723004124559E-2</v>
      </c>
      <c r="J43" s="165">
        <f t="shared" si="12"/>
        <v>0.31713333961849099</v>
      </c>
      <c r="K43" s="163">
        <f t="shared" si="13"/>
        <v>3023</v>
      </c>
      <c r="L43" s="163">
        <f t="shared" si="14"/>
        <v>40366</v>
      </c>
      <c r="M43" s="164">
        <f t="shared" si="16"/>
        <v>6.9383440496571056E-3</v>
      </c>
      <c r="N43" s="79"/>
    </row>
    <row r="44" spans="1:14" x14ac:dyDescent="0.25">
      <c r="A44" s="161"/>
      <c r="B44" s="162" t="s">
        <v>123</v>
      </c>
      <c r="C44" s="163">
        <v>323272</v>
      </c>
      <c r="D44" s="163">
        <v>317397</v>
      </c>
      <c r="E44" s="163">
        <v>102146</v>
      </c>
      <c r="F44" s="163">
        <v>325913</v>
      </c>
      <c r="G44" s="163">
        <v>332845</v>
      </c>
      <c r="H44" s="163">
        <v>330625</v>
      </c>
      <c r="I44" s="164">
        <f t="shared" si="15"/>
        <v>-6.6697712148297006E-3</v>
      </c>
      <c r="J44" s="165">
        <f t="shared" si="12"/>
        <v>4.167651238039416E-2</v>
      </c>
      <c r="K44" s="163">
        <f t="shared" si="13"/>
        <v>-2220</v>
      </c>
      <c r="L44" s="163">
        <f t="shared" si="14"/>
        <v>13228</v>
      </c>
      <c r="M44" s="164">
        <f t="shared" si="16"/>
        <v>1.3683209074964989E-2</v>
      </c>
      <c r="N44" s="79"/>
    </row>
    <row r="45" spans="1:14" x14ac:dyDescent="0.25">
      <c r="A45" s="161"/>
      <c r="B45" s="162" t="s">
        <v>119</v>
      </c>
      <c r="C45" s="163">
        <v>235387</v>
      </c>
      <c r="D45" s="163">
        <v>220537</v>
      </c>
      <c r="E45" s="163">
        <v>92072</v>
      </c>
      <c r="F45" s="163">
        <v>196352</v>
      </c>
      <c r="G45" s="163">
        <v>236105</v>
      </c>
      <c r="H45" s="163">
        <v>242327</v>
      </c>
      <c r="I45" s="164">
        <f t="shared" si="15"/>
        <v>2.635268206941821E-2</v>
      </c>
      <c r="J45" s="165">
        <f t="shared" si="12"/>
        <v>9.8804282274629562E-2</v>
      </c>
      <c r="K45" s="163">
        <f t="shared" si="13"/>
        <v>6222</v>
      </c>
      <c r="L45" s="163">
        <f t="shared" si="14"/>
        <v>21790</v>
      </c>
      <c r="M45" s="164">
        <f t="shared" si="16"/>
        <v>1.0028917975074604E-2</v>
      </c>
      <c r="N45" s="79"/>
    </row>
    <row r="46" spans="1:14" x14ac:dyDescent="0.25">
      <c r="A46" s="161"/>
      <c r="B46" s="162" t="s">
        <v>128</v>
      </c>
      <c r="C46" s="163">
        <v>158762</v>
      </c>
      <c r="D46" s="163">
        <v>151270</v>
      </c>
      <c r="E46" s="163">
        <v>85840</v>
      </c>
      <c r="F46" s="163">
        <v>117803</v>
      </c>
      <c r="G46" s="163">
        <v>126088</v>
      </c>
      <c r="H46" s="163">
        <v>121379</v>
      </c>
      <c r="I46" s="164">
        <f t="shared" si="15"/>
        <v>-3.7346932301249969E-2</v>
      </c>
      <c r="J46" s="165">
        <f t="shared" si="12"/>
        <v>-0.1976003173134131</v>
      </c>
      <c r="K46" s="163">
        <f t="shared" si="13"/>
        <v>-4709</v>
      </c>
      <c r="L46" s="163">
        <f t="shared" si="14"/>
        <v>-29891</v>
      </c>
      <c r="M46" s="164">
        <f t="shared" si="16"/>
        <v>5.0233776463067693E-3</v>
      </c>
      <c r="N46" s="79"/>
    </row>
    <row r="47" spans="1:14" x14ac:dyDescent="0.25">
      <c r="A47" s="161" t="s">
        <v>144</v>
      </c>
      <c r="B47" s="162" t="s">
        <v>131</v>
      </c>
      <c r="C47" s="163">
        <v>253900</v>
      </c>
      <c r="D47" s="163">
        <v>222654</v>
      </c>
      <c r="E47" s="163">
        <v>138918</v>
      </c>
      <c r="F47" s="163">
        <v>100764</v>
      </c>
      <c r="G47" s="163">
        <v>128912</v>
      </c>
      <c r="H47" s="163">
        <v>137593</v>
      </c>
      <c r="I47" s="164">
        <f t="shared" si="15"/>
        <v>6.7340511356584365E-2</v>
      </c>
      <c r="J47" s="165">
        <f t="shared" si="12"/>
        <v>-0.38203221141322408</v>
      </c>
      <c r="K47" s="163">
        <f t="shared" si="13"/>
        <v>8681</v>
      </c>
      <c r="L47" s="163">
        <f t="shared" si="14"/>
        <v>-85061</v>
      </c>
      <c r="M47" s="164">
        <f t="shared" si="16"/>
        <v>5.6944084272261865E-3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1600555</v>
      </c>
      <c r="D48" s="169">
        <f t="shared" si="17"/>
        <v>1531202</v>
      </c>
      <c r="E48" s="169">
        <f t="shared" si="17"/>
        <v>627403</v>
      </c>
      <c r="F48" s="169">
        <f t="shared" si="17"/>
        <v>1566953</v>
      </c>
      <c r="G48" s="169">
        <f t="shared" si="17"/>
        <v>1745562</v>
      </c>
      <c r="H48" s="169">
        <f t="shared" si="17"/>
        <v>1811910</v>
      </c>
      <c r="I48" s="170">
        <f t="shared" si="15"/>
        <v>3.8009535037999198E-2</v>
      </c>
      <c r="J48" s="171">
        <f t="shared" si="12"/>
        <v>0.18332525688968526</v>
      </c>
      <c r="K48" s="169">
        <f>H48-G48</f>
        <v>66348</v>
      </c>
      <c r="L48" s="169">
        <f t="shared" si="14"/>
        <v>280708</v>
      </c>
      <c r="M48" s="170">
        <f t="shared" si="16"/>
        <v>7.498750353125086E-2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156985</v>
      </c>
      <c r="D50" s="176">
        <v>150976</v>
      </c>
      <c r="E50" s="176">
        <v>57370</v>
      </c>
      <c r="F50" s="176">
        <v>105500</v>
      </c>
      <c r="G50" s="176">
        <v>110466</v>
      </c>
      <c r="H50" s="176">
        <v>124605</v>
      </c>
      <c r="I50" s="177">
        <f>IFERROR(H50/G50-1,"-")</f>
        <v>0.12799413394166526</v>
      </c>
      <c r="J50" s="177">
        <f>IFERROR(H50/D50-1,"-")</f>
        <v>-0.17467014624841037</v>
      </c>
      <c r="K50" s="176">
        <f>H50-G50</f>
        <v>14139</v>
      </c>
      <c r="L50" s="176">
        <f>H50-D50</f>
        <v>-26371</v>
      </c>
      <c r="M50" s="177">
        <f>H50/H$8</f>
        <v>5.1568885195796216E-3</v>
      </c>
      <c r="N50" s="79"/>
    </row>
    <row r="51" spans="1:14" x14ac:dyDescent="0.25">
      <c r="A51" s="161" t="s">
        <v>96</v>
      </c>
      <c r="B51" s="157" t="s">
        <v>97</v>
      </c>
      <c r="C51" s="158">
        <v>23930</v>
      </c>
      <c r="D51" s="158">
        <v>20186</v>
      </c>
      <c r="E51" s="158">
        <v>5397</v>
      </c>
      <c r="F51" s="158">
        <v>11402</v>
      </c>
      <c r="G51" s="158">
        <v>28280</v>
      </c>
      <c r="H51" s="158">
        <v>18117</v>
      </c>
      <c r="I51" s="159">
        <f>IFERROR(H51/G51-1,"-")</f>
        <v>-0.35937057991513432</v>
      </c>
      <c r="J51" s="160">
        <f t="shared" ref="J51:J62" si="18">IFERROR(H51/D51-1,"-")</f>
        <v>-0.10249677994649753</v>
      </c>
      <c r="K51" s="158">
        <f t="shared" ref="K51:K61" si="19">H51-G51</f>
        <v>-10163</v>
      </c>
      <c r="L51" s="158">
        <f t="shared" ref="L51:L62" si="20">H51-D51</f>
        <v>-2069</v>
      </c>
      <c r="M51" s="159">
        <f>H51/H$8</f>
        <v>7.4978812494862971E-4</v>
      </c>
      <c r="N51" s="79"/>
    </row>
    <row r="52" spans="1:14" x14ac:dyDescent="0.25">
      <c r="A52" s="161" t="s">
        <v>103</v>
      </c>
      <c r="B52" s="162" t="s">
        <v>103</v>
      </c>
      <c r="C52" s="163">
        <v>14012</v>
      </c>
      <c r="D52" s="163">
        <v>9360</v>
      </c>
      <c r="E52" s="163">
        <v>3808</v>
      </c>
      <c r="F52" s="163">
        <v>3614</v>
      </c>
      <c r="G52" s="163">
        <v>18763</v>
      </c>
      <c r="H52" s="163">
        <v>9815</v>
      </c>
      <c r="I52" s="164">
        <f>IFERROR(H52/G52-1,"-")</f>
        <v>-0.47689601876032617</v>
      </c>
      <c r="J52" s="165">
        <f t="shared" si="18"/>
        <v>4.861111111111116E-2</v>
      </c>
      <c r="K52" s="163">
        <f t="shared" si="19"/>
        <v>-8948</v>
      </c>
      <c r="L52" s="163">
        <f t="shared" si="20"/>
        <v>455</v>
      </c>
      <c r="M52" s="164">
        <f>H52/H$8</f>
        <v>4.0620248641446164E-4</v>
      </c>
      <c r="N52" s="79"/>
    </row>
    <row r="53" spans="1:14" x14ac:dyDescent="0.25">
      <c r="A53" s="161" t="s">
        <v>100</v>
      </c>
      <c r="B53" s="162" t="s">
        <v>100</v>
      </c>
      <c r="C53" s="163">
        <v>9918</v>
      </c>
      <c r="D53" s="163">
        <v>10826</v>
      </c>
      <c r="E53" s="163">
        <v>1589</v>
      </c>
      <c r="F53" s="163">
        <v>7788</v>
      </c>
      <c r="G53" s="163">
        <v>9517</v>
      </c>
      <c r="H53" s="163">
        <v>8302</v>
      </c>
      <c r="I53" s="164">
        <f>IFERROR(H53/G53-1,"-")</f>
        <v>-0.12766628139119474</v>
      </c>
      <c r="J53" s="165">
        <f t="shared" si="18"/>
        <v>-0.233142434878995</v>
      </c>
      <c r="K53" s="163">
        <f t="shared" si="19"/>
        <v>-1215</v>
      </c>
      <c r="L53" s="163">
        <f t="shared" si="20"/>
        <v>-2524</v>
      </c>
      <c r="M53" s="164">
        <f>H53/H$8</f>
        <v>3.4358563853416812E-4</v>
      </c>
      <c r="N53" s="79"/>
    </row>
    <row r="54" spans="1:14" x14ac:dyDescent="0.25">
      <c r="A54" s="161"/>
      <c r="B54" s="157" t="s">
        <v>107</v>
      </c>
      <c r="C54" s="158">
        <v>133055</v>
      </c>
      <c r="D54" s="158">
        <v>130790</v>
      </c>
      <c r="E54" s="158">
        <v>51973</v>
      </c>
      <c r="F54" s="158">
        <v>94098</v>
      </c>
      <c r="G54" s="158">
        <v>82186</v>
      </c>
      <c r="H54" s="158">
        <v>106488</v>
      </c>
      <c r="I54" s="159">
        <f>IFERROR(H54/G54-1,"-")</f>
        <v>0.29569513055751595</v>
      </c>
      <c r="J54" s="160">
        <f t="shared" si="18"/>
        <v>-0.18580931263858091</v>
      </c>
      <c r="K54" s="158">
        <f t="shared" si="19"/>
        <v>24302</v>
      </c>
      <c r="L54" s="158">
        <f t="shared" si="20"/>
        <v>-24302</v>
      </c>
      <c r="M54" s="159">
        <f>H54/H$8</f>
        <v>4.4071003946309925E-3</v>
      </c>
      <c r="N54" s="79"/>
    </row>
    <row r="55" spans="1:14" s="56" customFormat="1" x14ac:dyDescent="0.25">
      <c r="A55" s="161"/>
      <c r="B55" s="162" t="s">
        <v>110</v>
      </c>
      <c r="C55" s="163">
        <v>42563</v>
      </c>
      <c r="D55" s="163">
        <v>44085</v>
      </c>
      <c r="E55" s="163">
        <v>18989</v>
      </c>
      <c r="F55" s="163">
        <v>43618</v>
      </c>
      <c r="G55" s="163">
        <v>34222</v>
      </c>
      <c r="H55" s="163">
        <v>44959</v>
      </c>
      <c r="I55" s="164">
        <f t="shared" ref="I55:I62" si="21">IFERROR(H55/G55-1,"-")</f>
        <v>0.31374554380223252</v>
      </c>
      <c r="J55" s="165">
        <f t="shared" si="18"/>
        <v>1.9825337416354838E-2</v>
      </c>
      <c r="K55" s="163">
        <f t="shared" si="19"/>
        <v>10737</v>
      </c>
      <c r="L55" s="163">
        <f t="shared" si="20"/>
        <v>874</v>
      </c>
      <c r="M55" s="164">
        <f t="shared" ref="M55:M62" si="22">H55/H$8</f>
        <v>1.8606681188698705E-3</v>
      </c>
      <c r="N55" s="166"/>
    </row>
    <row r="56" spans="1:14" s="56" customFormat="1" x14ac:dyDescent="0.25">
      <c r="A56" s="161"/>
      <c r="B56" s="162" t="s">
        <v>113</v>
      </c>
      <c r="C56" s="163">
        <v>53345</v>
      </c>
      <c r="D56" s="163">
        <v>41863</v>
      </c>
      <c r="E56" s="163">
        <v>14888</v>
      </c>
      <c r="F56" s="163">
        <v>21857</v>
      </c>
      <c r="G56" s="163">
        <v>17102</v>
      </c>
      <c r="H56" s="163">
        <v>24713</v>
      </c>
      <c r="I56" s="164">
        <f t="shared" si="21"/>
        <v>0.44503566834288377</v>
      </c>
      <c r="J56" s="165">
        <f t="shared" si="18"/>
        <v>-0.40966963667200151</v>
      </c>
      <c r="K56" s="163">
        <f t="shared" si="19"/>
        <v>7611</v>
      </c>
      <c r="L56" s="163">
        <f t="shared" si="20"/>
        <v>-17150</v>
      </c>
      <c r="M56" s="164">
        <f t="shared" si="22"/>
        <v>1.0227694393031676E-3</v>
      </c>
      <c r="N56" s="166"/>
    </row>
    <row r="57" spans="1:14" x14ac:dyDescent="0.25">
      <c r="A57" s="161"/>
      <c r="B57" s="162" t="s">
        <v>116</v>
      </c>
      <c r="C57" s="163">
        <v>3482</v>
      </c>
      <c r="D57" s="163">
        <v>5513</v>
      </c>
      <c r="E57" s="163">
        <v>1347</v>
      </c>
      <c r="F57" s="163">
        <v>3848</v>
      </c>
      <c r="G57" s="163">
        <v>4458</v>
      </c>
      <c r="H57" s="163">
        <v>3942</v>
      </c>
      <c r="I57" s="164">
        <f t="shared" si="21"/>
        <v>-0.11574697173620463</v>
      </c>
      <c r="J57" s="165">
        <f t="shared" si="18"/>
        <v>-0.28496281516415745</v>
      </c>
      <c r="K57" s="163">
        <f t="shared" si="19"/>
        <v>-516</v>
      </c>
      <c r="L57" s="163">
        <f t="shared" si="20"/>
        <v>-1571</v>
      </c>
      <c r="M57" s="164">
        <f t="shared" si="22"/>
        <v>1.6314316876676595E-4</v>
      </c>
      <c r="N57" s="79"/>
    </row>
    <row r="58" spans="1:14" x14ac:dyDescent="0.25">
      <c r="A58" s="161"/>
      <c r="B58" s="162" t="s">
        <v>123</v>
      </c>
      <c r="C58" s="163">
        <v>1950</v>
      </c>
      <c r="D58" s="163">
        <v>2942</v>
      </c>
      <c r="E58" s="163">
        <v>911</v>
      </c>
      <c r="F58" s="163">
        <v>2081</v>
      </c>
      <c r="G58" s="163">
        <v>1273</v>
      </c>
      <c r="H58" s="163">
        <v>3049</v>
      </c>
      <c r="I58" s="164">
        <f t="shared" si="21"/>
        <v>1.3951296150824821</v>
      </c>
      <c r="J58" s="165">
        <f t="shared" si="18"/>
        <v>3.6369816451393699E-2</v>
      </c>
      <c r="K58" s="163">
        <f t="shared" si="19"/>
        <v>1776</v>
      </c>
      <c r="L58" s="163">
        <f t="shared" si="20"/>
        <v>107</v>
      </c>
      <c r="M58" s="164">
        <f t="shared" si="22"/>
        <v>1.2618557117449755E-4</v>
      </c>
      <c r="N58" s="79"/>
    </row>
    <row r="59" spans="1:14" x14ac:dyDescent="0.25">
      <c r="A59" s="161"/>
      <c r="B59" s="162" t="s">
        <v>119</v>
      </c>
      <c r="C59" s="163">
        <v>2014</v>
      </c>
      <c r="D59" s="163">
        <v>3396</v>
      </c>
      <c r="E59" s="163">
        <v>793</v>
      </c>
      <c r="F59" s="163">
        <v>1710</v>
      </c>
      <c r="G59" s="163">
        <v>1837</v>
      </c>
      <c r="H59" s="163">
        <v>1761</v>
      </c>
      <c r="I59" s="164">
        <f t="shared" si="21"/>
        <v>-4.137180185084377E-2</v>
      </c>
      <c r="J59" s="165">
        <f t="shared" si="18"/>
        <v>-0.48144876325088337</v>
      </c>
      <c r="K59" s="163">
        <f t="shared" si="19"/>
        <v>-76</v>
      </c>
      <c r="L59" s="163">
        <f t="shared" si="20"/>
        <v>-1635</v>
      </c>
      <c r="M59" s="164">
        <f t="shared" si="22"/>
        <v>7.2880547995503501E-5</v>
      </c>
      <c r="N59" s="79"/>
    </row>
    <row r="60" spans="1:14" x14ac:dyDescent="0.25">
      <c r="A60" s="161"/>
      <c r="B60" s="162" t="s">
        <v>128</v>
      </c>
      <c r="C60" s="163">
        <v>854</v>
      </c>
      <c r="D60" s="163">
        <v>1076</v>
      </c>
      <c r="E60" s="163">
        <v>713</v>
      </c>
      <c r="F60" s="163">
        <v>285</v>
      </c>
      <c r="G60" s="163">
        <v>555</v>
      </c>
      <c r="H60" s="163">
        <v>440</v>
      </c>
      <c r="I60" s="164">
        <f t="shared" si="21"/>
        <v>-0.2072072072072072</v>
      </c>
      <c r="J60" s="165">
        <f t="shared" si="18"/>
        <v>-0.59107806691449816</v>
      </c>
      <c r="K60" s="163">
        <f t="shared" si="19"/>
        <v>-115</v>
      </c>
      <c r="L60" s="163">
        <f t="shared" si="20"/>
        <v>-636</v>
      </c>
      <c r="M60" s="164">
        <f t="shared" si="22"/>
        <v>1.8209790526985545E-5</v>
      </c>
      <c r="N60" s="79"/>
    </row>
    <row r="61" spans="1:14" x14ac:dyDescent="0.25">
      <c r="A61" s="161" t="s">
        <v>144</v>
      </c>
      <c r="B61" s="162" t="s">
        <v>131</v>
      </c>
      <c r="C61" s="163">
        <v>987</v>
      </c>
      <c r="D61" s="163">
        <v>1713</v>
      </c>
      <c r="E61" s="163">
        <v>1488</v>
      </c>
      <c r="F61" s="163">
        <v>258</v>
      </c>
      <c r="G61" s="163">
        <v>458</v>
      </c>
      <c r="H61" s="163">
        <v>378</v>
      </c>
      <c r="I61" s="164">
        <f t="shared" si="21"/>
        <v>-0.1746724890829694</v>
      </c>
      <c r="J61" s="165">
        <f t="shared" si="18"/>
        <v>-0.7793345008756567</v>
      </c>
      <c r="K61" s="163">
        <f t="shared" si="19"/>
        <v>-80</v>
      </c>
      <c r="L61" s="163">
        <f t="shared" si="20"/>
        <v>-1335</v>
      </c>
      <c r="M61" s="164">
        <f t="shared" si="22"/>
        <v>1.5643865498183036E-5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27860</v>
      </c>
      <c r="D62" s="169">
        <f t="shared" si="23"/>
        <v>30202</v>
      </c>
      <c r="E62" s="169">
        <f t="shared" si="23"/>
        <v>12844</v>
      </c>
      <c r="F62" s="169">
        <f t="shared" si="23"/>
        <v>20441</v>
      </c>
      <c r="G62" s="169">
        <f t="shared" si="23"/>
        <v>22281</v>
      </c>
      <c r="H62" s="169">
        <f t="shared" si="23"/>
        <v>27246</v>
      </c>
      <c r="I62" s="170">
        <f t="shared" si="21"/>
        <v>0.22283559983842727</v>
      </c>
      <c r="J62" s="171">
        <f t="shared" si="18"/>
        <v>-9.7874312959406629E-2</v>
      </c>
      <c r="K62" s="169">
        <f>H62-G62</f>
        <v>4965</v>
      </c>
      <c r="L62" s="169">
        <f t="shared" si="20"/>
        <v>-2956</v>
      </c>
      <c r="M62" s="170">
        <f t="shared" si="22"/>
        <v>1.1275998924960185E-3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609773</v>
      </c>
      <c r="D64" s="176">
        <v>563442</v>
      </c>
      <c r="E64" s="176">
        <v>173998</v>
      </c>
      <c r="F64" s="176">
        <v>654193</v>
      </c>
      <c r="G64" s="176">
        <v>722818</v>
      </c>
      <c r="H64" s="176">
        <v>957820</v>
      </c>
      <c r="I64" s="177">
        <f>IFERROR(H64/G64-1,"-")</f>
        <v>0.32511918629585868</v>
      </c>
      <c r="J64" s="177">
        <f>IFERROR(H64/D64-1,"-")</f>
        <v>0.69994427110510049</v>
      </c>
      <c r="K64" s="176">
        <f>H64-G64</f>
        <v>235002</v>
      </c>
      <c r="L64" s="176">
        <f>H64-D64</f>
        <v>394378</v>
      </c>
      <c r="M64" s="177">
        <f>H64/H$8</f>
        <v>3.9640230823993851E-2</v>
      </c>
      <c r="N64" s="79"/>
    </row>
    <row r="65" spans="1:14" x14ac:dyDescent="0.25">
      <c r="A65" s="161" t="s">
        <v>96</v>
      </c>
      <c r="B65" s="157" t="s">
        <v>97</v>
      </c>
      <c r="C65" s="158">
        <v>104088</v>
      </c>
      <c r="D65" s="158">
        <v>106748</v>
      </c>
      <c r="E65" s="158">
        <v>40911</v>
      </c>
      <c r="F65" s="158">
        <v>99132</v>
      </c>
      <c r="G65" s="158">
        <v>112156</v>
      </c>
      <c r="H65" s="158">
        <v>180804</v>
      </c>
      <c r="I65" s="159">
        <f>IFERROR(H65/G65-1,"-")</f>
        <v>0.61207603694853607</v>
      </c>
      <c r="J65" s="160">
        <f t="shared" ref="J65:J76" si="24">IFERROR(H65/D65-1,"-")</f>
        <v>0.69374601866077112</v>
      </c>
      <c r="K65" s="158">
        <f t="shared" ref="K65:K75" si="25">H65-G65</f>
        <v>68648</v>
      </c>
      <c r="L65" s="158">
        <f t="shared" ref="L65:L76" si="26">H65-D65</f>
        <v>74056</v>
      </c>
      <c r="M65" s="159">
        <f>H65/H$8</f>
        <v>7.4827340146388505E-3</v>
      </c>
      <c r="N65" s="79"/>
    </row>
    <row r="66" spans="1:14" x14ac:dyDescent="0.25">
      <c r="A66" s="161" t="s">
        <v>103</v>
      </c>
      <c r="B66" s="162" t="s">
        <v>103</v>
      </c>
      <c r="C66" s="163">
        <v>52411</v>
      </c>
      <c r="D66" s="163">
        <v>45298</v>
      </c>
      <c r="E66" s="163">
        <v>13912</v>
      </c>
      <c r="F66" s="163">
        <v>69515</v>
      </c>
      <c r="G66" s="163">
        <v>60538</v>
      </c>
      <c r="H66" s="163">
        <v>88273</v>
      </c>
      <c r="I66" s="164">
        <f>IFERROR(H66/G66-1,"-")</f>
        <v>0.45814199345865414</v>
      </c>
      <c r="J66" s="165">
        <f t="shared" si="24"/>
        <v>0.94871738266590144</v>
      </c>
      <c r="K66" s="163">
        <f t="shared" si="25"/>
        <v>27735</v>
      </c>
      <c r="L66" s="163">
        <f t="shared" si="26"/>
        <v>42975</v>
      </c>
      <c r="M66" s="164">
        <f>H66/H$8</f>
        <v>3.6532564527013522E-3</v>
      </c>
      <c r="N66" s="79"/>
    </row>
    <row r="67" spans="1:14" x14ac:dyDescent="0.25">
      <c r="A67" s="161" t="s">
        <v>100</v>
      </c>
      <c r="B67" s="162" t="s">
        <v>100</v>
      </c>
      <c r="C67" s="163">
        <v>51677</v>
      </c>
      <c r="D67" s="163">
        <v>61450</v>
      </c>
      <c r="E67" s="163">
        <v>26999</v>
      </c>
      <c r="F67" s="163">
        <v>29617</v>
      </c>
      <c r="G67" s="163">
        <v>51618</v>
      </c>
      <c r="H67" s="163">
        <v>92531</v>
      </c>
      <c r="I67" s="164">
        <f>IFERROR(H67/G67-1,"-")</f>
        <v>0.79261110465341544</v>
      </c>
      <c r="J67" s="165">
        <f t="shared" si="24"/>
        <v>0.50579332790886911</v>
      </c>
      <c r="K67" s="163">
        <f t="shared" si="25"/>
        <v>40913</v>
      </c>
      <c r="L67" s="163">
        <f t="shared" si="26"/>
        <v>31081</v>
      </c>
      <c r="M67" s="164">
        <f>H67/H$8</f>
        <v>3.8294775619374987E-3</v>
      </c>
      <c r="N67" s="79"/>
    </row>
    <row r="68" spans="1:14" x14ac:dyDescent="0.25">
      <c r="A68" s="161"/>
      <c r="B68" s="157" t="s">
        <v>107</v>
      </c>
      <c r="C68" s="158">
        <v>505685</v>
      </c>
      <c r="D68" s="158">
        <v>456694</v>
      </c>
      <c r="E68" s="158">
        <v>133087</v>
      </c>
      <c r="F68" s="158">
        <v>555061</v>
      </c>
      <c r="G68" s="158">
        <v>610662</v>
      </c>
      <c r="H68" s="158">
        <v>777016</v>
      </c>
      <c r="I68" s="159">
        <f>IFERROR(H68/G68-1,"-")</f>
        <v>0.27241583723893092</v>
      </c>
      <c r="J68" s="160">
        <f t="shared" si="24"/>
        <v>0.70139305530617868</v>
      </c>
      <c r="K68" s="158">
        <f t="shared" si="25"/>
        <v>166354</v>
      </c>
      <c r="L68" s="158">
        <f t="shared" si="26"/>
        <v>320322</v>
      </c>
      <c r="M68" s="159">
        <f>H68/H$8</f>
        <v>3.2157496809355E-2</v>
      </c>
      <c r="N68" s="79"/>
    </row>
    <row r="69" spans="1:14" s="56" customFormat="1" x14ac:dyDescent="0.25">
      <c r="A69" s="161"/>
      <c r="B69" s="162" t="s">
        <v>110</v>
      </c>
      <c r="C69" s="163">
        <v>232561</v>
      </c>
      <c r="D69" s="163">
        <v>200762</v>
      </c>
      <c r="E69" s="163">
        <v>48617</v>
      </c>
      <c r="F69" s="163">
        <v>268413</v>
      </c>
      <c r="G69" s="163">
        <v>228304</v>
      </c>
      <c r="H69" s="163">
        <v>327415</v>
      </c>
      <c r="I69" s="164">
        <f t="shared" ref="I69:I76" si="27">IFERROR(H69/G69-1,"-")</f>
        <v>0.43411854369612457</v>
      </c>
      <c r="J69" s="165">
        <f t="shared" si="24"/>
        <v>0.6308614179974299</v>
      </c>
      <c r="K69" s="163">
        <f t="shared" si="25"/>
        <v>99111</v>
      </c>
      <c r="L69" s="163">
        <f t="shared" si="26"/>
        <v>126653</v>
      </c>
      <c r="M69" s="164">
        <f t="shared" ref="M69:M76" si="28">H69/H$8</f>
        <v>1.3550360375893118E-2</v>
      </c>
      <c r="N69" s="166"/>
    </row>
    <row r="70" spans="1:14" s="56" customFormat="1" x14ac:dyDescent="0.25">
      <c r="A70" s="161"/>
      <c r="B70" s="162" t="s">
        <v>113</v>
      </c>
      <c r="C70" s="163">
        <v>72166</v>
      </c>
      <c r="D70" s="163">
        <v>57741</v>
      </c>
      <c r="E70" s="163">
        <v>19857</v>
      </c>
      <c r="F70" s="163">
        <v>40858</v>
      </c>
      <c r="G70" s="163">
        <v>51860</v>
      </c>
      <c r="H70" s="163">
        <v>48453</v>
      </c>
      <c r="I70" s="164">
        <f t="shared" si="27"/>
        <v>-6.5696104897801755E-2</v>
      </c>
      <c r="J70" s="165">
        <f t="shared" si="24"/>
        <v>-0.16085623733568866</v>
      </c>
      <c r="K70" s="163">
        <f t="shared" si="25"/>
        <v>-3407</v>
      </c>
      <c r="L70" s="163">
        <f t="shared" si="26"/>
        <v>-9288</v>
      </c>
      <c r="M70" s="164">
        <f t="shared" si="28"/>
        <v>2.0052704100091603E-3</v>
      </c>
      <c r="N70" s="166"/>
    </row>
    <row r="71" spans="1:14" x14ac:dyDescent="0.25">
      <c r="A71" s="161"/>
      <c r="B71" s="162" t="s">
        <v>116</v>
      </c>
      <c r="C71" s="163">
        <v>33058</v>
      </c>
      <c r="D71" s="163">
        <v>51412</v>
      </c>
      <c r="E71" s="163">
        <v>15907</v>
      </c>
      <c r="F71" s="163">
        <v>69832</v>
      </c>
      <c r="G71" s="163">
        <v>75186</v>
      </c>
      <c r="H71" s="163">
        <v>93752</v>
      </c>
      <c r="I71" s="164">
        <f t="shared" si="27"/>
        <v>0.24693426967786558</v>
      </c>
      <c r="J71" s="165">
        <f t="shared" si="24"/>
        <v>0.82354314167898535</v>
      </c>
      <c r="K71" s="163">
        <f t="shared" si="25"/>
        <v>18566</v>
      </c>
      <c r="L71" s="163">
        <f t="shared" si="26"/>
        <v>42340</v>
      </c>
      <c r="M71" s="164">
        <f t="shared" si="28"/>
        <v>3.8800097306498833E-3</v>
      </c>
      <c r="N71" s="79"/>
    </row>
    <row r="72" spans="1:14" x14ac:dyDescent="0.25">
      <c r="A72" s="161"/>
      <c r="B72" s="162" t="s">
        <v>123</v>
      </c>
      <c r="C72" s="163">
        <v>11265</v>
      </c>
      <c r="D72" s="163">
        <v>8439</v>
      </c>
      <c r="E72" s="163">
        <v>1538</v>
      </c>
      <c r="F72" s="163">
        <v>16387</v>
      </c>
      <c r="G72" s="163">
        <v>17963</v>
      </c>
      <c r="H72" s="163">
        <v>31265</v>
      </c>
      <c r="I72" s="164">
        <f t="shared" si="27"/>
        <v>0.74052218449034135</v>
      </c>
      <c r="J72" s="165">
        <f t="shared" si="24"/>
        <v>2.7048228463088044</v>
      </c>
      <c r="K72" s="163">
        <f t="shared" si="25"/>
        <v>13302</v>
      </c>
      <c r="L72" s="163">
        <f t="shared" si="26"/>
        <v>22826</v>
      </c>
      <c r="M72" s="164">
        <f t="shared" si="28"/>
        <v>1.293929774605007E-3</v>
      </c>
      <c r="N72" s="79"/>
    </row>
    <row r="73" spans="1:14" x14ac:dyDescent="0.25">
      <c r="A73" s="161"/>
      <c r="B73" s="162" t="s">
        <v>119</v>
      </c>
      <c r="C73" s="163">
        <v>12915</v>
      </c>
      <c r="D73" s="163">
        <v>9405</v>
      </c>
      <c r="E73" s="163">
        <v>4050</v>
      </c>
      <c r="F73" s="163">
        <v>15541</v>
      </c>
      <c r="G73" s="163">
        <v>13850</v>
      </c>
      <c r="H73" s="163">
        <v>19418</v>
      </c>
      <c r="I73" s="164">
        <f t="shared" si="27"/>
        <v>0.40202166064981948</v>
      </c>
      <c r="J73" s="165">
        <f t="shared" si="24"/>
        <v>1.0646464646464646</v>
      </c>
      <c r="K73" s="163">
        <f t="shared" si="25"/>
        <v>5568</v>
      </c>
      <c r="L73" s="163">
        <f t="shared" si="26"/>
        <v>10013</v>
      </c>
      <c r="M73" s="164">
        <f t="shared" si="28"/>
        <v>8.0363116466592116E-4</v>
      </c>
      <c r="N73" s="79"/>
    </row>
    <row r="74" spans="1:14" x14ac:dyDescent="0.25">
      <c r="A74" s="161"/>
      <c r="B74" s="162" t="s">
        <v>128</v>
      </c>
      <c r="C74" s="163">
        <v>6797</v>
      </c>
      <c r="D74" s="163">
        <v>8997</v>
      </c>
      <c r="E74" s="163">
        <v>5452</v>
      </c>
      <c r="F74" s="163">
        <v>7782</v>
      </c>
      <c r="G74" s="163">
        <v>23149</v>
      </c>
      <c r="H74" s="163">
        <v>17330</v>
      </c>
      <c r="I74" s="164">
        <f t="shared" si="27"/>
        <v>-0.25137154952697738</v>
      </c>
      <c r="J74" s="165">
        <f t="shared" si="24"/>
        <v>0.92619762142936524</v>
      </c>
      <c r="K74" s="163">
        <f t="shared" si="25"/>
        <v>-5819</v>
      </c>
      <c r="L74" s="163">
        <f t="shared" si="26"/>
        <v>8333</v>
      </c>
      <c r="M74" s="164">
        <f t="shared" si="28"/>
        <v>7.1721743143786246E-4</v>
      </c>
      <c r="N74" s="79"/>
    </row>
    <row r="75" spans="1:14" x14ac:dyDescent="0.25">
      <c r="A75" s="161" t="s">
        <v>144</v>
      </c>
      <c r="B75" s="162" t="s">
        <v>131</v>
      </c>
      <c r="C75" s="163">
        <v>10166</v>
      </c>
      <c r="D75" s="163">
        <v>7238</v>
      </c>
      <c r="E75" s="163">
        <v>4537</v>
      </c>
      <c r="F75" s="163">
        <v>2773</v>
      </c>
      <c r="G75" s="163">
        <v>6950</v>
      </c>
      <c r="H75" s="163">
        <v>11802</v>
      </c>
      <c r="I75" s="164">
        <f t="shared" si="27"/>
        <v>0.69812949640287769</v>
      </c>
      <c r="J75" s="165">
        <f t="shared" si="24"/>
        <v>0.63056092843326894</v>
      </c>
      <c r="K75" s="163">
        <f t="shared" si="25"/>
        <v>4852</v>
      </c>
      <c r="L75" s="163">
        <f t="shared" si="26"/>
        <v>4564</v>
      </c>
      <c r="M75" s="164">
        <f t="shared" si="28"/>
        <v>4.8843624499882588E-4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126757</v>
      </c>
      <c r="D76" s="169">
        <f t="shared" si="29"/>
        <v>112700</v>
      </c>
      <c r="E76" s="169">
        <f t="shared" si="29"/>
        <v>33129</v>
      </c>
      <c r="F76" s="169">
        <f t="shared" si="29"/>
        <v>133475</v>
      </c>
      <c r="G76" s="169">
        <f t="shared" si="29"/>
        <v>193400</v>
      </c>
      <c r="H76" s="169">
        <f t="shared" si="29"/>
        <v>227581</v>
      </c>
      <c r="I76" s="170">
        <f t="shared" si="27"/>
        <v>0.17673733195449848</v>
      </c>
      <c r="J76" s="171">
        <f t="shared" si="24"/>
        <v>1.0193522626441882</v>
      </c>
      <c r="K76" s="169">
        <f>H76-G76</f>
        <v>34181</v>
      </c>
      <c r="L76" s="169">
        <f t="shared" si="26"/>
        <v>114881</v>
      </c>
      <c r="M76" s="170">
        <f t="shared" si="28"/>
        <v>9.4186416770952203E-3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3895087</v>
      </c>
      <c r="D78" s="176">
        <v>3676857</v>
      </c>
      <c r="E78" s="176">
        <v>1257955</v>
      </c>
      <c r="F78" s="176">
        <v>2786196</v>
      </c>
      <c r="G78" s="176">
        <v>3356298</v>
      </c>
      <c r="H78" s="176">
        <v>3819820</v>
      </c>
      <c r="I78" s="177">
        <f>IFERROR(H78/G78-1,"-")</f>
        <v>0.13810513845909989</v>
      </c>
      <c r="J78" s="177">
        <f>IFERROR(H78/D78-1,"-")</f>
        <v>3.8881849362104592E-2</v>
      </c>
      <c r="K78" s="176">
        <f>H78-G78</f>
        <v>463522</v>
      </c>
      <c r="L78" s="176">
        <f>H78-D78</f>
        <v>142963</v>
      </c>
      <c r="M78" s="177">
        <f>H78/H$8</f>
        <v>0.15808664102452255</v>
      </c>
      <c r="N78" s="79"/>
    </row>
    <row r="79" spans="1:14" x14ac:dyDescent="0.25">
      <c r="A79" s="161" t="s">
        <v>96</v>
      </c>
      <c r="B79" s="157" t="s">
        <v>97</v>
      </c>
      <c r="C79" s="158">
        <v>1403512</v>
      </c>
      <c r="D79" s="158">
        <v>1336652</v>
      </c>
      <c r="E79" s="158">
        <v>318750</v>
      </c>
      <c r="F79" s="158">
        <v>1140059</v>
      </c>
      <c r="G79" s="158">
        <v>1199991</v>
      </c>
      <c r="H79" s="158">
        <v>1192192</v>
      </c>
      <c r="I79" s="159">
        <f>IFERROR(H79/G79-1,"-")</f>
        <v>-6.4992154107822442E-3</v>
      </c>
      <c r="J79" s="160">
        <f t="shared" ref="J79:J90" si="30">IFERROR(H79/D79-1,"-")</f>
        <v>-0.10807599883888996</v>
      </c>
      <c r="K79" s="158">
        <f t="shared" ref="K79:K89" si="31">H79-G79</f>
        <v>-7799</v>
      </c>
      <c r="L79" s="158">
        <f t="shared" ref="L79:L90" si="32">H79-D79</f>
        <v>-144460</v>
      </c>
      <c r="M79" s="159">
        <f>H79/H$8</f>
        <v>4.9339924063518066E-2</v>
      </c>
      <c r="N79" s="79"/>
    </row>
    <row r="80" spans="1:14" x14ac:dyDescent="0.25">
      <c r="A80" s="161" t="s">
        <v>103</v>
      </c>
      <c r="B80" s="162" t="s">
        <v>103</v>
      </c>
      <c r="C80" s="163">
        <v>238089</v>
      </c>
      <c r="D80" s="163">
        <v>146723</v>
      </c>
      <c r="E80" s="163">
        <v>34032</v>
      </c>
      <c r="F80" s="163">
        <v>173457</v>
      </c>
      <c r="G80" s="163">
        <v>186447</v>
      </c>
      <c r="H80" s="163">
        <v>210234</v>
      </c>
      <c r="I80" s="164">
        <f>IFERROR(H80/G80-1,"-")</f>
        <v>0.12758049204331523</v>
      </c>
      <c r="J80" s="165">
        <f t="shared" si="30"/>
        <v>0.4328632866012827</v>
      </c>
      <c r="K80" s="163">
        <f t="shared" si="31"/>
        <v>23787</v>
      </c>
      <c r="L80" s="163">
        <f t="shared" si="32"/>
        <v>63511</v>
      </c>
      <c r="M80" s="164">
        <f>H80/H$8</f>
        <v>8.7007206855688156E-3</v>
      </c>
      <c r="N80" s="79"/>
    </row>
    <row r="81" spans="1:14" x14ac:dyDescent="0.25">
      <c r="A81" s="161" t="s">
        <v>100</v>
      </c>
      <c r="B81" s="162" t="s">
        <v>100</v>
      </c>
      <c r="C81" s="163">
        <v>1165423</v>
      </c>
      <c r="D81" s="163">
        <v>1189929</v>
      </c>
      <c r="E81" s="163">
        <v>284718</v>
      </c>
      <c r="F81" s="163">
        <v>966602</v>
      </c>
      <c r="G81" s="163">
        <v>1013544</v>
      </c>
      <c r="H81" s="163">
        <v>981958</v>
      </c>
      <c r="I81" s="164">
        <f>IFERROR(H81/G81-1,"-")</f>
        <v>-3.1163915922742369E-2</v>
      </c>
      <c r="J81" s="165">
        <f t="shared" si="30"/>
        <v>-0.1747759740287026</v>
      </c>
      <c r="K81" s="163">
        <f t="shared" si="31"/>
        <v>-31586</v>
      </c>
      <c r="L81" s="163">
        <f t="shared" si="32"/>
        <v>-207971</v>
      </c>
      <c r="M81" s="164">
        <f>H81/H$8</f>
        <v>4.0639203377949254E-2</v>
      </c>
      <c r="N81" s="79"/>
    </row>
    <row r="82" spans="1:14" x14ac:dyDescent="0.25">
      <c r="A82" s="161"/>
      <c r="B82" s="157" t="s">
        <v>107</v>
      </c>
      <c r="C82" s="158">
        <v>2491575</v>
      </c>
      <c r="D82" s="158">
        <v>2340205</v>
      </c>
      <c r="E82" s="158">
        <v>939205</v>
      </c>
      <c r="F82" s="158">
        <v>1646137</v>
      </c>
      <c r="G82" s="158">
        <v>2156307</v>
      </c>
      <c r="H82" s="158">
        <v>2627628</v>
      </c>
      <c r="I82" s="159">
        <f>IFERROR(H82/G82-1,"-")</f>
        <v>0.2185778741153277</v>
      </c>
      <c r="J82" s="160">
        <f t="shared" si="30"/>
        <v>0.12281958204516275</v>
      </c>
      <c r="K82" s="158">
        <f t="shared" si="31"/>
        <v>471321</v>
      </c>
      <c r="L82" s="158">
        <f t="shared" si="32"/>
        <v>287423</v>
      </c>
      <c r="M82" s="159">
        <f>H82/H$8</f>
        <v>0.10874671696100448</v>
      </c>
      <c r="N82" s="79"/>
    </row>
    <row r="83" spans="1:14" s="56" customFormat="1" x14ac:dyDescent="0.25">
      <c r="A83" s="161"/>
      <c r="B83" s="162" t="s">
        <v>110</v>
      </c>
      <c r="C83" s="163">
        <v>317933</v>
      </c>
      <c r="D83" s="163">
        <v>361763</v>
      </c>
      <c r="E83" s="163">
        <v>136256</v>
      </c>
      <c r="F83" s="163">
        <v>315869</v>
      </c>
      <c r="G83" s="163">
        <v>406507</v>
      </c>
      <c r="H83" s="163">
        <v>507124</v>
      </c>
      <c r="I83" s="164">
        <f t="shared" ref="I83:I90" si="33">IFERROR(H83/G83-1,"-")</f>
        <v>0.24751603293424229</v>
      </c>
      <c r="J83" s="165">
        <f t="shared" si="30"/>
        <v>0.40181278903591577</v>
      </c>
      <c r="K83" s="163">
        <f t="shared" si="31"/>
        <v>100617</v>
      </c>
      <c r="L83" s="163">
        <f t="shared" si="32"/>
        <v>145361</v>
      </c>
      <c r="M83" s="164">
        <f t="shared" ref="M83:M90" si="34">H83/H$8</f>
        <v>2.0987776843652311E-2</v>
      </c>
      <c r="N83" s="166"/>
    </row>
    <row r="84" spans="1:14" s="56" customFormat="1" x14ac:dyDescent="0.25">
      <c r="A84" s="161"/>
      <c r="B84" s="162" t="s">
        <v>113</v>
      </c>
      <c r="C84" s="163">
        <v>1214997</v>
      </c>
      <c r="D84" s="163">
        <v>1026997</v>
      </c>
      <c r="E84" s="163">
        <v>402338</v>
      </c>
      <c r="F84" s="163">
        <v>607388</v>
      </c>
      <c r="G84" s="163">
        <v>745567</v>
      </c>
      <c r="H84" s="163">
        <v>879608</v>
      </c>
      <c r="I84" s="164">
        <f t="shared" si="33"/>
        <v>0.1797839764903757</v>
      </c>
      <c r="J84" s="165">
        <f t="shared" si="30"/>
        <v>-0.14351453801715097</v>
      </c>
      <c r="K84" s="163">
        <f t="shared" si="31"/>
        <v>134041</v>
      </c>
      <c r="L84" s="163">
        <f t="shared" si="32"/>
        <v>-147389</v>
      </c>
      <c r="M84" s="164">
        <f t="shared" si="34"/>
        <v>3.6403357786047044E-2</v>
      </c>
      <c r="N84" s="166"/>
    </row>
    <row r="85" spans="1:14" x14ac:dyDescent="0.25">
      <c r="A85" s="161"/>
      <c r="B85" s="162" t="s">
        <v>116</v>
      </c>
      <c r="C85" s="163">
        <v>109727</v>
      </c>
      <c r="D85" s="163">
        <v>118633</v>
      </c>
      <c r="E85" s="163">
        <v>39889</v>
      </c>
      <c r="F85" s="163">
        <v>117554</v>
      </c>
      <c r="G85" s="163">
        <v>174065</v>
      </c>
      <c r="H85" s="163">
        <v>264968</v>
      </c>
      <c r="I85" s="164">
        <f t="shared" si="33"/>
        <v>0.52223594634188375</v>
      </c>
      <c r="J85" s="165">
        <f t="shared" si="30"/>
        <v>1.2335100688678531</v>
      </c>
      <c r="K85" s="163">
        <f t="shared" si="31"/>
        <v>90903</v>
      </c>
      <c r="L85" s="163">
        <f t="shared" si="32"/>
        <v>146335</v>
      </c>
      <c r="M85" s="164">
        <f t="shared" si="34"/>
        <v>1.0965935855350694E-2</v>
      </c>
      <c r="N85" s="79"/>
    </row>
    <row r="86" spans="1:14" x14ac:dyDescent="0.25">
      <c r="A86" s="161"/>
      <c r="B86" s="162" t="s">
        <v>123</v>
      </c>
      <c r="C86" s="163">
        <v>72791</v>
      </c>
      <c r="D86" s="163">
        <v>53638</v>
      </c>
      <c r="E86" s="163">
        <v>12366</v>
      </c>
      <c r="F86" s="163">
        <v>48078</v>
      </c>
      <c r="G86" s="163">
        <v>55473</v>
      </c>
      <c r="H86" s="163">
        <v>85234</v>
      </c>
      <c r="I86" s="164">
        <f t="shared" si="33"/>
        <v>0.53649523191462523</v>
      </c>
      <c r="J86" s="165">
        <f t="shared" si="30"/>
        <v>0.5890599947798203</v>
      </c>
      <c r="K86" s="163">
        <f t="shared" si="31"/>
        <v>29761</v>
      </c>
      <c r="L86" s="163">
        <f t="shared" si="32"/>
        <v>31596</v>
      </c>
      <c r="M86" s="164">
        <f t="shared" si="34"/>
        <v>3.5274847404024676E-3</v>
      </c>
      <c r="N86" s="79"/>
    </row>
    <row r="87" spans="1:14" x14ac:dyDescent="0.25">
      <c r="A87" s="161"/>
      <c r="B87" s="162" t="s">
        <v>119</v>
      </c>
      <c r="C87" s="163">
        <v>39216</v>
      </c>
      <c r="D87" s="163">
        <v>33543</v>
      </c>
      <c r="E87" s="163">
        <v>8893</v>
      </c>
      <c r="F87" s="163">
        <v>21476</v>
      </c>
      <c r="G87" s="163">
        <v>29279</v>
      </c>
      <c r="H87" s="163">
        <v>38413</v>
      </c>
      <c r="I87" s="164">
        <f t="shared" si="33"/>
        <v>0.31196420642781519</v>
      </c>
      <c r="J87" s="165">
        <f t="shared" si="30"/>
        <v>0.14518677518409207</v>
      </c>
      <c r="K87" s="163">
        <f t="shared" si="31"/>
        <v>9134</v>
      </c>
      <c r="L87" s="163">
        <f t="shared" si="32"/>
        <v>4870</v>
      </c>
      <c r="M87" s="164">
        <f t="shared" si="34"/>
        <v>1.5897560988933992E-3</v>
      </c>
      <c r="N87" s="79"/>
    </row>
    <row r="88" spans="1:14" x14ac:dyDescent="0.25">
      <c r="A88" s="161"/>
      <c r="B88" s="162" t="s">
        <v>128</v>
      </c>
      <c r="C88" s="163">
        <v>41437</v>
      </c>
      <c r="D88" s="163">
        <v>48258</v>
      </c>
      <c r="E88" s="163">
        <v>30196</v>
      </c>
      <c r="F88" s="163">
        <v>33899</v>
      </c>
      <c r="G88" s="163">
        <v>49629</v>
      </c>
      <c r="H88" s="163">
        <v>45008</v>
      </c>
      <c r="I88" s="164">
        <f t="shared" si="33"/>
        <v>-9.3110882750005008E-2</v>
      </c>
      <c r="J88" s="165">
        <f t="shared" si="30"/>
        <v>-6.7346346719714845E-2</v>
      </c>
      <c r="K88" s="163">
        <f t="shared" si="31"/>
        <v>-4621</v>
      </c>
      <c r="L88" s="163">
        <f t="shared" si="32"/>
        <v>-3250</v>
      </c>
      <c r="M88" s="164">
        <f t="shared" si="34"/>
        <v>1.8626960273603757E-3</v>
      </c>
      <c r="N88" s="79"/>
    </row>
    <row r="89" spans="1:14" x14ac:dyDescent="0.25">
      <c r="A89" s="161" t="s">
        <v>144</v>
      </c>
      <c r="B89" s="162" t="s">
        <v>131</v>
      </c>
      <c r="C89" s="163">
        <v>79610</v>
      </c>
      <c r="D89" s="163">
        <v>64111</v>
      </c>
      <c r="E89" s="163">
        <v>48705</v>
      </c>
      <c r="F89" s="163">
        <v>28844</v>
      </c>
      <c r="G89" s="163">
        <v>48881</v>
      </c>
      <c r="H89" s="163">
        <v>51662</v>
      </c>
      <c r="I89" s="164">
        <f t="shared" si="33"/>
        <v>5.6893271414250934E-2</v>
      </c>
      <c r="J89" s="165">
        <f t="shared" si="30"/>
        <v>-0.19417884606385805</v>
      </c>
      <c r="K89" s="163">
        <f t="shared" si="31"/>
        <v>2781</v>
      </c>
      <c r="L89" s="163">
        <f t="shared" si="32"/>
        <v>-12449</v>
      </c>
      <c r="M89" s="164">
        <f t="shared" si="34"/>
        <v>2.1380777231934708E-3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615864</v>
      </c>
      <c r="D90" s="169">
        <f t="shared" si="35"/>
        <v>633262</v>
      </c>
      <c r="E90" s="169">
        <f t="shared" si="35"/>
        <v>260562</v>
      </c>
      <c r="F90" s="169">
        <f t="shared" si="35"/>
        <v>473029</v>
      </c>
      <c r="G90" s="169">
        <f t="shared" si="35"/>
        <v>646906</v>
      </c>
      <c r="H90" s="169">
        <f t="shared" si="35"/>
        <v>755611</v>
      </c>
      <c r="I90" s="170">
        <f t="shared" si="33"/>
        <v>0.16803832396051366</v>
      </c>
      <c r="J90" s="171">
        <f t="shared" si="30"/>
        <v>0.19320439249473353</v>
      </c>
      <c r="K90" s="169">
        <f>H90-G90</f>
        <v>108705</v>
      </c>
      <c r="L90" s="169">
        <f t="shared" si="32"/>
        <v>122349</v>
      </c>
      <c r="M90" s="170">
        <f t="shared" si="34"/>
        <v>3.1271631886104712E-2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90909</v>
      </c>
      <c r="D92" s="176">
        <v>90305</v>
      </c>
      <c r="E92" s="176">
        <v>40600</v>
      </c>
      <c r="F92" s="176">
        <v>90028</v>
      </c>
      <c r="G92" s="176">
        <v>101541</v>
      </c>
      <c r="H92" s="176">
        <v>100477</v>
      </c>
      <c r="I92" s="177">
        <f>IFERROR(H92/G92-1,"-")</f>
        <v>-1.0478525915640025E-2</v>
      </c>
      <c r="J92" s="177">
        <f>IFERROR(H92/D92-1,"-")</f>
        <v>0.11264049609656168</v>
      </c>
      <c r="K92" s="176">
        <f>H92-G92</f>
        <v>-1064</v>
      </c>
      <c r="L92" s="176">
        <f>H92-D92</f>
        <v>10172</v>
      </c>
      <c r="M92" s="177">
        <f>H92/H$8</f>
        <v>4.1583298244998327E-3</v>
      </c>
      <c r="N92" s="79"/>
    </row>
    <row r="93" spans="1:14" x14ac:dyDescent="0.25">
      <c r="A93" s="161" t="s">
        <v>96</v>
      </c>
      <c r="B93" s="157" t="s">
        <v>97</v>
      </c>
      <c r="C93" s="158">
        <v>46310</v>
      </c>
      <c r="D93" s="158">
        <v>48291</v>
      </c>
      <c r="E93" s="158">
        <v>18397</v>
      </c>
      <c r="F93" s="158">
        <v>46710</v>
      </c>
      <c r="G93" s="158">
        <v>51247</v>
      </c>
      <c r="H93" s="158">
        <v>44299</v>
      </c>
      <c r="I93" s="159">
        <f>IFERROR(H93/G93-1,"-")</f>
        <v>-0.1355786680195914</v>
      </c>
      <c r="J93" s="160">
        <f t="shared" ref="J93:J104" si="36">IFERROR(H93/D93-1,"-")</f>
        <v>-8.2665507030295515E-2</v>
      </c>
      <c r="K93" s="158">
        <f t="shared" ref="K93:K103" si="37">H93-G93</f>
        <v>-6948</v>
      </c>
      <c r="L93" s="158">
        <f t="shared" ref="L93:L104" si="38">H93-D93</f>
        <v>-3992</v>
      </c>
      <c r="M93" s="159">
        <f>H93/H$8</f>
        <v>1.8333534330793922E-3</v>
      </c>
      <c r="N93" s="79"/>
    </row>
    <row r="94" spans="1:14" x14ac:dyDescent="0.25">
      <c r="A94" s="161" t="s">
        <v>103</v>
      </c>
      <c r="B94" s="162" t="s">
        <v>103</v>
      </c>
      <c r="C94" s="163">
        <v>20147</v>
      </c>
      <c r="D94" s="163">
        <v>20211</v>
      </c>
      <c r="E94" s="163">
        <v>8728</v>
      </c>
      <c r="F94" s="163">
        <v>19971</v>
      </c>
      <c r="G94" s="163">
        <v>14042</v>
      </c>
      <c r="H94" s="163">
        <v>11977</v>
      </c>
      <c r="I94" s="164">
        <f>IFERROR(H94/G94-1,"-")</f>
        <v>-0.1470588235294118</v>
      </c>
      <c r="J94" s="165">
        <f t="shared" si="36"/>
        <v>-0.40740190985107116</v>
      </c>
      <c r="K94" s="163">
        <f t="shared" si="37"/>
        <v>-2065</v>
      </c>
      <c r="L94" s="163">
        <f t="shared" si="38"/>
        <v>-8234</v>
      </c>
      <c r="M94" s="164">
        <f>H94/H$8</f>
        <v>4.9567877532205877E-4</v>
      </c>
      <c r="N94" s="79"/>
    </row>
    <row r="95" spans="1:14" x14ac:dyDescent="0.25">
      <c r="A95" s="161" t="s">
        <v>100</v>
      </c>
      <c r="B95" s="162" t="s">
        <v>100</v>
      </c>
      <c r="C95" s="163">
        <v>26163</v>
      </c>
      <c r="D95" s="163">
        <v>28080</v>
      </c>
      <c r="E95" s="163">
        <v>9669</v>
      </c>
      <c r="F95" s="163">
        <v>26739</v>
      </c>
      <c r="G95" s="163">
        <v>37205</v>
      </c>
      <c r="H95" s="163">
        <v>32322</v>
      </c>
      <c r="I95" s="164">
        <f>IFERROR(H95/G95-1,"-")</f>
        <v>-0.13124580029565913</v>
      </c>
      <c r="J95" s="165">
        <f t="shared" si="36"/>
        <v>0.15106837606837598</v>
      </c>
      <c r="K95" s="163">
        <f t="shared" si="37"/>
        <v>-4883</v>
      </c>
      <c r="L95" s="163">
        <f t="shared" si="38"/>
        <v>4242</v>
      </c>
      <c r="M95" s="164">
        <f>H95/H$8</f>
        <v>1.3376746577573335E-3</v>
      </c>
      <c r="N95" s="79"/>
    </row>
    <row r="96" spans="1:14" x14ac:dyDescent="0.25">
      <c r="A96" s="161"/>
      <c r="B96" s="157" t="s">
        <v>107</v>
      </c>
      <c r="C96" s="158">
        <v>44599</v>
      </c>
      <c r="D96" s="158">
        <v>42014</v>
      </c>
      <c r="E96" s="158">
        <v>22203</v>
      </c>
      <c r="F96" s="158">
        <v>43318</v>
      </c>
      <c r="G96" s="158">
        <v>50294</v>
      </c>
      <c r="H96" s="158">
        <v>56178</v>
      </c>
      <c r="I96" s="159">
        <f>IFERROR(H96/G96-1,"-")</f>
        <v>0.11699208653119664</v>
      </c>
      <c r="J96" s="160">
        <f t="shared" si="36"/>
        <v>0.33712571999809593</v>
      </c>
      <c r="K96" s="158">
        <f t="shared" si="37"/>
        <v>5884</v>
      </c>
      <c r="L96" s="158">
        <f t="shared" si="38"/>
        <v>14164</v>
      </c>
      <c r="M96" s="159">
        <f>H96/H$8</f>
        <v>2.3249763914204406E-3</v>
      </c>
      <c r="N96" s="79"/>
    </row>
    <row r="97" spans="1:14" s="56" customFormat="1" x14ac:dyDescent="0.25">
      <c r="A97" s="161"/>
      <c r="B97" s="162" t="s">
        <v>110</v>
      </c>
      <c r="C97" s="163">
        <v>4780</v>
      </c>
      <c r="D97" s="163">
        <v>5869</v>
      </c>
      <c r="E97" s="163">
        <v>4507</v>
      </c>
      <c r="F97" s="163">
        <v>5956</v>
      </c>
      <c r="G97" s="163">
        <v>7773</v>
      </c>
      <c r="H97" s="163">
        <v>8993</v>
      </c>
      <c r="I97" s="164">
        <f t="shared" ref="I97:I104" si="39">IFERROR(H97/G97-1,"-")</f>
        <v>0.15695355718512793</v>
      </c>
      <c r="J97" s="165">
        <f t="shared" si="36"/>
        <v>0.53228829442835246</v>
      </c>
      <c r="K97" s="163">
        <f t="shared" si="37"/>
        <v>1220</v>
      </c>
      <c r="L97" s="163">
        <f t="shared" si="38"/>
        <v>3124</v>
      </c>
      <c r="M97" s="164">
        <f t="shared" ref="M97:M104" si="40">H97/H$8</f>
        <v>3.7218328683904774E-4</v>
      </c>
      <c r="N97" s="166"/>
    </row>
    <row r="98" spans="1:14" s="56" customFormat="1" x14ac:dyDescent="0.25">
      <c r="A98" s="161"/>
      <c r="B98" s="162" t="s">
        <v>113</v>
      </c>
      <c r="C98" s="163">
        <v>16825</v>
      </c>
      <c r="D98" s="163">
        <v>13632</v>
      </c>
      <c r="E98" s="163">
        <v>6774</v>
      </c>
      <c r="F98" s="163">
        <v>13294</v>
      </c>
      <c r="G98" s="163">
        <v>14649</v>
      </c>
      <c r="H98" s="163">
        <v>16532</v>
      </c>
      <c r="I98" s="164">
        <f t="shared" si="39"/>
        <v>0.12854119735135505</v>
      </c>
      <c r="J98" s="165">
        <f t="shared" si="36"/>
        <v>0.21273474178403751</v>
      </c>
      <c r="K98" s="163">
        <f t="shared" si="37"/>
        <v>1883</v>
      </c>
      <c r="L98" s="163">
        <f t="shared" si="38"/>
        <v>2900</v>
      </c>
      <c r="M98" s="164">
        <f t="shared" si="40"/>
        <v>6.8419149316392052E-4</v>
      </c>
      <c r="N98" s="166"/>
    </row>
    <row r="99" spans="1:14" x14ac:dyDescent="0.25">
      <c r="A99" s="161"/>
      <c r="B99" s="162" t="s">
        <v>116</v>
      </c>
      <c r="C99" s="163">
        <v>5945</v>
      </c>
      <c r="D99" s="163">
        <v>5953</v>
      </c>
      <c r="E99" s="163">
        <v>3568</v>
      </c>
      <c r="F99" s="163">
        <v>5614</v>
      </c>
      <c r="G99" s="163">
        <v>6032</v>
      </c>
      <c r="H99" s="163">
        <v>7221</v>
      </c>
      <c r="I99" s="164">
        <f t="shared" si="39"/>
        <v>0.19711538461538458</v>
      </c>
      <c r="J99" s="165">
        <f t="shared" si="36"/>
        <v>0.21300184780782794</v>
      </c>
      <c r="K99" s="163">
        <f t="shared" si="37"/>
        <v>1189</v>
      </c>
      <c r="L99" s="163">
        <f t="shared" si="38"/>
        <v>1268</v>
      </c>
      <c r="M99" s="164">
        <f t="shared" si="40"/>
        <v>2.9884749408036959E-4</v>
      </c>
      <c r="N99" s="79"/>
    </row>
    <row r="100" spans="1:14" x14ac:dyDescent="0.25">
      <c r="A100" s="161"/>
      <c r="B100" s="162" t="s">
        <v>123</v>
      </c>
      <c r="C100" s="163">
        <v>1695</v>
      </c>
      <c r="D100" s="163">
        <v>1614</v>
      </c>
      <c r="E100" s="163">
        <v>858</v>
      </c>
      <c r="F100" s="163">
        <v>3103</v>
      </c>
      <c r="G100" s="163">
        <v>2476</v>
      </c>
      <c r="H100" s="163">
        <v>3041</v>
      </c>
      <c r="I100" s="164">
        <f t="shared" si="39"/>
        <v>0.22819063004846529</v>
      </c>
      <c r="J100" s="165">
        <f t="shared" si="36"/>
        <v>0.88413878562577453</v>
      </c>
      <c r="K100" s="163">
        <f t="shared" si="37"/>
        <v>565</v>
      </c>
      <c r="L100" s="163">
        <f t="shared" si="38"/>
        <v>1427</v>
      </c>
      <c r="M100" s="164">
        <f t="shared" si="40"/>
        <v>1.258544840740069E-4</v>
      </c>
      <c r="N100" s="79"/>
    </row>
    <row r="101" spans="1:14" x14ac:dyDescent="0.25">
      <c r="A101" s="161"/>
      <c r="B101" s="162" t="s">
        <v>119</v>
      </c>
      <c r="C101" s="163">
        <v>1010</v>
      </c>
      <c r="D101" s="163">
        <v>983</v>
      </c>
      <c r="E101" s="163">
        <v>414</v>
      </c>
      <c r="F101" s="163">
        <v>1423</v>
      </c>
      <c r="G101" s="163">
        <v>1103</v>
      </c>
      <c r="H101" s="163">
        <v>1535</v>
      </c>
      <c r="I101" s="164">
        <f t="shared" si="39"/>
        <v>0.39165911151405264</v>
      </c>
      <c r="J101" s="165">
        <f t="shared" si="36"/>
        <v>0.56154628687690744</v>
      </c>
      <c r="K101" s="163">
        <f t="shared" si="37"/>
        <v>432</v>
      </c>
      <c r="L101" s="163">
        <f t="shared" si="38"/>
        <v>552</v>
      </c>
      <c r="M101" s="164">
        <f t="shared" si="40"/>
        <v>6.3527337406642749E-5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313</v>
      </c>
      <c r="E102" s="163">
        <v>566</v>
      </c>
      <c r="F102" s="163">
        <v>603</v>
      </c>
      <c r="G102" s="163">
        <v>284</v>
      </c>
      <c r="H102" s="163">
        <v>596</v>
      </c>
      <c r="I102" s="164">
        <f t="shared" si="39"/>
        <v>1.0985915492957745</v>
      </c>
      <c r="J102" s="165">
        <f t="shared" si="36"/>
        <v>0.90415335463258795</v>
      </c>
      <c r="K102" s="163">
        <f t="shared" si="37"/>
        <v>312</v>
      </c>
      <c r="L102" s="163">
        <f t="shared" si="38"/>
        <v>283</v>
      </c>
      <c r="M102" s="164">
        <f t="shared" si="40"/>
        <v>2.4665988986553146E-5</v>
      </c>
      <c r="N102" s="79"/>
    </row>
    <row r="103" spans="1:14" x14ac:dyDescent="0.25">
      <c r="A103" s="161" t="s">
        <v>144</v>
      </c>
      <c r="B103" s="162" t="s">
        <v>131</v>
      </c>
      <c r="C103" s="163">
        <v>656</v>
      </c>
      <c r="D103" s="163">
        <v>383</v>
      </c>
      <c r="E103" s="163">
        <v>213</v>
      </c>
      <c r="F103" s="163">
        <v>239</v>
      </c>
      <c r="G103" s="163">
        <v>640</v>
      </c>
      <c r="H103" s="163">
        <v>847</v>
      </c>
      <c r="I103" s="164">
        <f t="shared" si="39"/>
        <v>0.32343750000000004</v>
      </c>
      <c r="J103" s="165">
        <f t="shared" si="36"/>
        <v>1.2114882506527413</v>
      </c>
      <c r="K103" s="163">
        <f t="shared" si="37"/>
        <v>207</v>
      </c>
      <c r="L103" s="163">
        <f t="shared" si="38"/>
        <v>464</v>
      </c>
      <c r="M103" s="164">
        <f t="shared" si="40"/>
        <v>3.5053846764447173E-5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13467</v>
      </c>
      <c r="D104" s="169">
        <f t="shared" si="41"/>
        <v>13267</v>
      </c>
      <c r="E104" s="169">
        <f t="shared" si="41"/>
        <v>5303</v>
      </c>
      <c r="F104" s="169">
        <f t="shared" si="41"/>
        <v>13086</v>
      </c>
      <c r="G104" s="169">
        <f t="shared" si="41"/>
        <v>17337</v>
      </c>
      <c r="H104" s="169">
        <f t="shared" si="41"/>
        <v>17413</v>
      </c>
      <c r="I104" s="170">
        <f t="shared" si="39"/>
        <v>4.3836880659859911E-3</v>
      </c>
      <c r="J104" s="171">
        <f t="shared" si="36"/>
        <v>0.31250471093691123</v>
      </c>
      <c r="K104" s="169">
        <f>H104-G104</f>
        <v>76</v>
      </c>
      <c r="L104" s="169">
        <f t="shared" si="38"/>
        <v>4146</v>
      </c>
      <c r="M104" s="170">
        <f t="shared" si="40"/>
        <v>7.2065246010545288E-4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709602</v>
      </c>
      <c r="D106" s="176">
        <v>706584</v>
      </c>
      <c r="E106" s="176">
        <v>299768</v>
      </c>
      <c r="F106" s="176">
        <v>853267</v>
      </c>
      <c r="G106" s="176">
        <v>938988</v>
      </c>
      <c r="H106" s="176">
        <v>995472</v>
      </c>
      <c r="I106" s="177">
        <f>IFERROR(H106/G106-1,"-")</f>
        <v>6.0154123375378621E-2</v>
      </c>
      <c r="J106" s="177">
        <f>IFERROR(H106/D106-1,"-")</f>
        <v>0.40885160150810096</v>
      </c>
      <c r="K106" s="176">
        <f>H106-G106</f>
        <v>56484</v>
      </c>
      <c r="L106" s="176">
        <f>H106-D106</f>
        <v>288888</v>
      </c>
      <c r="M106" s="177">
        <f>H106/H$8</f>
        <v>4.1198492262453076E-2</v>
      </c>
      <c r="N106" s="79"/>
    </row>
    <row r="107" spans="1:14" x14ac:dyDescent="0.25">
      <c r="A107" s="161" t="s">
        <v>96</v>
      </c>
      <c r="B107" s="157" t="s">
        <v>97</v>
      </c>
      <c r="C107" s="158">
        <v>108423</v>
      </c>
      <c r="D107" s="158">
        <v>98057</v>
      </c>
      <c r="E107" s="158">
        <v>73323</v>
      </c>
      <c r="F107" s="158">
        <v>123300</v>
      </c>
      <c r="G107" s="158">
        <v>147044</v>
      </c>
      <c r="H107" s="158">
        <v>148373</v>
      </c>
      <c r="I107" s="159">
        <f>IFERROR(H107/G107-1,"-")</f>
        <v>9.0381110415929111E-3</v>
      </c>
      <c r="J107" s="160">
        <f t="shared" ref="J107:J118" si="42">IFERROR(H107/D107-1,"-")</f>
        <v>0.51313011819655907</v>
      </c>
      <c r="K107" s="158">
        <f t="shared" ref="K107:K117" si="43">H107-G107</f>
        <v>1329</v>
      </c>
      <c r="L107" s="158">
        <f t="shared" ref="L107:L118" si="44">H107-D107</f>
        <v>50316</v>
      </c>
      <c r="M107" s="159">
        <f>H107/H$8</f>
        <v>6.1405482951373321E-3</v>
      </c>
      <c r="N107" s="79"/>
    </row>
    <row r="108" spans="1:14" x14ac:dyDescent="0.25">
      <c r="A108" s="161" t="s">
        <v>103</v>
      </c>
      <c r="B108" s="162" t="s">
        <v>103</v>
      </c>
      <c r="C108" s="163">
        <v>36621</v>
      </c>
      <c r="D108" s="163">
        <v>27837</v>
      </c>
      <c r="E108" s="163">
        <v>4584</v>
      </c>
      <c r="F108" s="163">
        <v>43118</v>
      </c>
      <c r="G108" s="163">
        <v>42455</v>
      </c>
      <c r="H108" s="163">
        <v>41139</v>
      </c>
      <c r="I108" s="164">
        <f>IFERROR(H108/G108-1,"-")</f>
        <v>-3.0997526793074992E-2</v>
      </c>
      <c r="J108" s="165">
        <f t="shared" si="42"/>
        <v>0.47785321694148086</v>
      </c>
      <c r="K108" s="163">
        <f t="shared" si="43"/>
        <v>-1316</v>
      </c>
      <c r="L108" s="163">
        <f t="shared" si="44"/>
        <v>13302</v>
      </c>
      <c r="M108" s="164">
        <f>H108/H$8</f>
        <v>1.702574028385587E-3</v>
      </c>
      <c r="N108" s="79"/>
    </row>
    <row r="109" spans="1:14" x14ac:dyDescent="0.25">
      <c r="A109" s="161" t="s">
        <v>100</v>
      </c>
      <c r="B109" s="162" t="s">
        <v>100</v>
      </c>
      <c r="C109" s="163">
        <v>71802</v>
      </c>
      <c r="D109" s="163">
        <v>70220</v>
      </c>
      <c r="E109" s="163">
        <v>68739</v>
      </c>
      <c r="F109" s="163">
        <v>80182</v>
      </c>
      <c r="G109" s="163">
        <v>104589</v>
      </c>
      <c r="H109" s="163">
        <v>107234</v>
      </c>
      <c r="I109" s="164">
        <f>IFERROR(H109/G109-1,"-")</f>
        <v>2.5289466387478532E-2</v>
      </c>
      <c r="J109" s="165">
        <f t="shared" si="42"/>
        <v>0.52711478211335794</v>
      </c>
      <c r="K109" s="163">
        <f t="shared" si="43"/>
        <v>2645</v>
      </c>
      <c r="L109" s="163">
        <f t="shared" si="44"/>
        <v>37014</v>
      </c>
      <c r="M109" s="164">
        <f>H109/H$8</f>
        <v>4.4379742667517447E-3</v>
      </c>
      <c r="N109" s="79"/>
    </row>
    <row r="110" spans="1:14" x14ac:dyDescent="0.25">
      <c r="A110" s="161"/>
      <c r="B110" s="157" t="s">
        <v>107</v>
      </c>
      <c r="C110" s="158">
        <v>601179</v>
      </c>
      <c r="D110" s="158">
        <v>608527</v>
      </c>
      <c r="E110" s="158">
        <v>226445</v>
      </c>
      <c r="F110" s="158">
        <v>729967</v>
      </c>
      <c r="G110" s="158">
        <v>791944</v>
      </c>
      <c r="H110" s="158">
        <v>847099</v>
      </c>
      <c r="I110" s="159">
        <f>IFERROR(H110/G110-1,"-")</f>
        <v>6.9645075914458676E-2</v>
      </c>
      <c r="J110" s="160">
        <f t="shared" si="42"/>
        <v>0.39204833967925823</v>
      </c>
      <c r="K110" s="158">
        <f t="shared" si="43"/>
        <v>55155</v>
      </c>
      <c r="L110" s="158">
        <f t="shared" si="44"/>
        <v>238572</v>
      </c>
      <c r="M110" s="159">
        <f>H110/H$8</f>
        <v>3.5057943967315743E-2</v>
      </c>
      <c r="N110" s="79"/>
    </row>
    <row r="111" spans="1:14" s="56" customFormat="1" x14ac:dyDescent="0.25">
      <c r="A111" s="161"/>
      <c r="B111" s="162" t="s">
        <v>110</v>
      </c>
      <c r="C111" s="163">
        <v>336460</v>
      </c>
      <c r="D111" s="163">
        <v>326998</v>
      </c>
      <c r="E111" s="163">
        <v>123253</v>
      </c>
      <c r="F111" s="163">
        <v>442180</v>
      </c>
      <c r="G111" s="163">
        <v>487297</v>
      </c>
      <c r="H111" s="163">
        <v>520074</v>
      </c>
      <c r="I111" s="164">
        <f t="shared" ref="I111:I118" si="45">IFERROR(H111/G111-1,"-")</f>
        <v>6.7262880748291121E-2</v>
      </c>
      <c r="J111" s="165">
        <f t="shared" si="42"/>
        <v>0.59045009449599073</v>
      </c>
      <c r="K111" s="163">
        <f t="shared" si="43"/>
        <v>32777</v>
      </c>
      <c r="L111" s="163">
        <f t="shared" si="44"/>
        <v>193076</v>
      </c>
      <c r="M111" s="164">
        <f t="shared" ref="M111:M118" si="46">H111/H$8</f>
        <v>2.1523724087571545E-2</v>
      </c>
      <c r="N111" s="166"/>
    </row>
    <row r="112" spans="1:14" s="56" customFormat="1" x14ac:dyDescent="0.25">
      <c r="A112" s="161"/>
      <c r="B112" s="162" t="s">
        <v>113</v>
      </c>
      <c r="C112" s="163">
        <v>74220</v>
      </c>
      <c r="D112" s="163">
        <v>56114</v>
      </c>
      <c r="E112" s="163">
        <v>17432</v>
      </c>
      <c r="F112" s="163">
        <v>30912</v>
      </c>
      <c r="G112" s="163">
        <v>39760</v>
      </c>
      <c r="H112" s="163">
        <v>37467</v>
      </c>
      <c r="I112" s="164">
        <f t="shared" si="45"/>
        <v>-5.767102615694164E-2</v>
      </c>
      <c r="J112" s="165">
        <f t="shared" si="42"/>
        <v>-0.3323056634707916</v>
      </c>
      <c r="K112" s="163">
        <f t="shared" si="43"/>
        <v>-2293</v>
      </c>
      <c r="L112" s="163">
        <f t="shared" si="44"/>
        <v>-18647</v>
      </c>
      <c r="M112" s="164">
        <f t="shared" si="46"/>
        <v>1.5506050492603803E-3</v>
      </c>
      <c r="N112" s="166"/>
    </row>
    <row r="113" spans="1:14" x14ac:dyDescent="0.25">
      <c r="A113" s="161"/>
      <c r="B113" s="162" t="s">
        <v>116</v>
      </c>
      <c r="C113" s="163">
        <v>69478</v>
      </c>
      <c r="D113" s="163">
        <v>71262</v>
      </c>
      <c r="E113" s="163">
        <v>9074</v>
      </c>
      <c r="F113" s="163">
        <v>42990</v>
      </c>
      <c r="G113" s="163">
        <v>58589</v>
      </c>
      <c r="H113" s="163">
        <v>52258</v>
      </c>
      <c r="I113" s="164">
        <f t="shared" si="45"/>
        <v>-0.10805782655447271</v>
      </c>
      <c r="J113" s="165">
        <f t="shared" si="42"/>
        <v>-0.26667789284611709</v>
      </c>
      <c r="K113" s="163">
        <f t="shared" si="43"/>
        <v>-6331</v>
      </c>
      <c r="L113" s="163">
        <f t="shared" si="44"/>
        <v>-19004</v>
      </c>
      <c r="M113" s="164">
        <f t="shared" si="46"/>
        <v>2.1627437121800241E-3</v>
      </c>
      <c r="N113" s="79"/>
    </row>
    <row r="114" spans="1:14" x14ac:dyDescent="0.25">
      <c r="A114" s="161"/>
      <c r="B114" s="162" t="s">
        <v>123</v>
      </c>
      <c r="C114" s="163">
        <v>10107</v>
      </c>
      <c r="D114" s="163">
        <v>12991</v>
      </c>
      <c r="E114" s="163">
        <v>7237</v>
      </c>
      <c r="F114" s="163">
        <v>28567</v>
      </c>
      <c r="G114" s="163">
        <v>25623</v>
      </c>
      <c r="H114" s="163">
        <v>27149</v>
      </c>
      <c r="I114" s="164">
        <f t="shared" si="45"/>
        <v>5.9555867775045845E-2</v>
      </c>
      <c r="J114" s="165">
        <f t="shared" si="42"/>
        <v>1.0898314217535217</v>
      </c>
      <c r="K114" s="163">
        <f t="shared" si="43"/>
        <v>1526</v>
      </c>
      <c r="L114" s="163">
        <f t="shared" si="44"/>
        <v>14158</v>
      </c>
      <c r="M114" s="164">
        <f t="shared" si="46"/>
        <v>1.1235854614025694E-3</v>
      </c>
      <c r="N114" s="79"/>
    </row>
    <row r="115" spans="1:14" x14ac:dyDescent="0.25">
      <c r="A115" s="161"/>
      <c r="B115" s="162" t="s">
        <v>119</v>
      </c>
      <c r="C115" s="163">
        <v>17393</v>
      </c>
      <c r="D115" s="163">
        <v>22036</v>
      </c>
      <c r="E115" s="163">
        <v>9104</v>
      </c>
      <c r="F115" s="163">
        <v>31284</v>
      </c>
      <c r="G115" s="163">
        <v>30265</v>
      </c>
      <c r="H115" s="163">
        <v>20918</v>
      </c>
      <c r="I115" s="164">
        <f t="shared" si="45"/>
        <v>-0.30883859243350409</v>
      </c>
      <c r="J115" s="165">
        <f t="shared" si="42"/>
        <v>-5.0735160646215305E-2</v>
      </c>
      <c r="K115" s="163">
        <f t="shared" si="43"/>
        <v>-9347</v>
      </c>
      <c r="L115" s="163">
        <f t="shared" si="44"/>
        <v>-1118</v>
      </c>
      <c r="M115" s="164">
        <f t="shared" si="46"/>
        <v>8.657099960079173E-4</v>
      </c>
      <c r="N115" s="79"/>
    </row>
    <row r="116" spans="1:14" x14ac:dyDescent="0.25">
      <c r="A116" s="161"/>
      <c r="B116" s="162" t="s">
        <v>128</v>
      </c>
      <c r="C116" s="163">
        <v>2906</v>
      </c>
      <c r="D116" s="163">
        <v>3749</v>
      </c>
      <c r="E116" s="163">
        <v>2280</v>
      </c>
      <c r="F116" s="163">
        <v>4298</v>
      </c>
      <c r="G116" s="163">
        <v>6898</v>
      </c>
      <c r="H116" s="163">
        <v>9968</v>
      </c>
      <c r="I116" s="164">
        <f t="shared" si="45"/>
        <v>0.44505653812699331</v>
      </c>
      <c r="J116" s="165">
        <f t="shared" si="42"/>
        <v>1.6588423579621234</v>
      </c>
      <c r="K116" s="163">
        <f t="shared" si="43"/>
        <v>3070</v>
      </c>
      <c r="L116" s="163">
        <f t="shared" si="44"/>
        <v>6219</v>
      </c>
      <c r="M116" s="164">
        <f t="shared" si="46"/>
        <v>4.1253452721134521E-4</v>
      </c>
      <c r="N116" s="79"/>
    </row>
    <row r="117" spans="1:14" x14ac:dyDescent="0.25">
      <c r="A117" s="161" t="s">
        <v>144</v>
      </c>
      <c r="B117" s="162" t="s">
        <v>131</v>
      </c>
      <c r="C117" s="163">
        <v>7698</v>
      </c>
      <c r="D117" s="163">
        <v>8018</v>
      </c>
      <c r="E117" s="163">
        <v>7210</v>
      </c>
      <c r="F117" s="163">
        <v>5280</v>
      </c>
      <c r="G117" s="163">
        <v>4360</v>
      </c>
      <c r="H117" s="163">
        <v>8892</v>
      </c>
      <c r="I117" s="164">
        <f t="shared" si="45"/>
        <v>1.0394495412844038</v>
      </c>
      <c r="J117" s="165">
        <f t="shared" si="42"/>
        <v>0.1090047393364928</v>
      </c>
      <c r="K117" s="163">
        <f t="shared" si="43"/>
        <v>4532</v>
      </c>
      <c r="L117" s="163">
        <f t="shared" si="44"/>
        <v>874</v>
      </c>
      <c r="M117" s="164">
        <f t="shared" si="46"/>
        <v>3.6800331219535333E-4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82917</v>
      </c>
      <c r="D118" s="169">
        <f t="shared" si="47"/>
        <v>107359</v>
      </c>
      <c r="E118" s="169">
        <f t="shared" si="47"/>
        <v>50855</v>
      </c>
      <c r="F118" s="169">
        <f t="shared" si="47"/>
        <v>144456</v>
      </c>
      <c r="G118" s="169">
        <f t="shared" si="47"/>
        <v>139152</v>
      </c>
      <c r="H118" s="169">
        <f t="shared" si="47"/>
        <v>170373</v>
      </c>
      <c r="I118" s="170">
        <f t="shared" si="45"/>
        <v>0.22436616074508442</v>
      </c>
      <c r="J118" s="171">
        <f t="shared" si="42"/>
        <v>0.58694659972615248</v>
      </c>
      <c r="K118" s="169">
        <f>H118-G118</f>
        <v>31221</v>
      </c>
      <c r="L118" s="169">
        <f t="shared" si="44"/>
        <v>63014</v>
      </c>
      <c r="M118" s="170">
        <f t="shared" si="46"/>
        <v>7.0510378214866092E-3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350866</v>
      </c>
      <c r="D120" s="176">
        <v>330257</v>
      </c>
      <c r="E120" s="176">
        <v>133486</v>
      </c>
      <c r="F120" s="176">
        <v>342925</v>
      </c>
      <c r="G120" s="176">
        <v>377873</v>
      </c>
      <c r="H120" s="176">
        <v>389611</v>
      </c>
      <c r="I120" s="177">
        <f>IFERROR(H120/G120-1,"-")</f>
        <v>3.1063346679969239E-2</v>
      </c>
      <c r="J120" s="177">
        <f>IFERROR(H120/D120-1,"-")</f>
        <v>0.1797206418032018</v>
      </c>
      <c r="K120" s="176">
        <f>H120-G120</f>
        <v>11738</v>
      </c>
      <c r="L120" s="176">
        <f>H120-D120</f>
        <v>59354</v>
      </c>
      <c r="M120" s="177">
        <f>H120/H$8</f>
        <v>1.6124397038657649E-2</v>
      </c>
      <c r="N120" s="79"/>
    </row>
    <row r="121" spans="1:14" x14ac:dyDescent="0.25">
      <c r="A121" s="161" t="s">
        <v>96</v>
      </c>
      <c r="B121" s="157" t="s">
        <v>97</v>
      </c>
      <c r="C121" s="158">
        <v>180562</v>
      </c>
      <c r="D121" s="158">
        <v>154334</v>
      </c>
      <c r="E121" s="158">
        <v>60618</v>
      </c>
      <c r="F121" s="158">
        <v>174454</v>
      </c>
      <c r="G121" s="158">
        <v>201874</v>
      </c>
      <c r="H121" s="158">
        <v>202800</v>
      </c>
      <c r="I121" s="159">
        <f>IFERROR(H121/G121-1,"-")</f>
        <v>4.5870196261033058E-3</v>
      </c>
      <c r="J121" s="160">
        <f t="shared" ref="J121:J132" si="48">IFERROR(H121/D121-1,"-")</f>
        <v>0.31403320072051533</v>
      </c>
      <c r="K121" s="158">
        <f t="shared" ref="K121:K131" si="49">H121-G121</f>
        <v>926</v>
      </c>
      <c r="L121" s="158">
        <f t="shared" ref="L121:L132" si="50">H121-D121</f>
        <v>48466</v>
      </c>
      <c r="M121" s="159">
        <f>H121/H$8</f>
        <v>8.3930579974378829E-3</v>
      </c>
      <c r="N121" s="79"/>
    </row>
    <row r="122" spans="1:14" x14ac:dyDescent="0.25">
      <c r="A122" s="161" t="s">
        <v>103</v>
      </c>
      <c r="B122" s="162" t="s">
        <v>103</v>
      </c>
      <c r="C122" s="163">
        <v>93314</v>
      </c>
      <c r="D122" s="163">
        <v>72381</v>
      </c>
      <c r="E122" s="163">
        <v>25414</v>
      </c>
      <c r="F122" s="163">
        <v>83307</v>
      </c>
      <c r="G122" s="163">
        <v>82386</v>
      </c>
      <c r="H122" s="163">
        <v>90315</v>
      </c>
      <c r="I122" s="164">
        <f>IFERROR(H122/G122-1,"-")</f>
        <v>9.6242079965042526E-2</v>
      </c>
      <c r="J122" s="165">
        <f t="shared" si="48"/>
        <v>0.24777220541302269</v>
      </c>
      <c r="K122" s="163">
        <f t="shared" si="49"/>
        <v>7929</v>
      </c>
      <c r="L122" s="163">
        <f t="shared" si="50"/>
        <v>17934</v>
      </c>
      <c r="M122" s="164">
        <f>H122/H$8</f>
        <v>3.7377664351015893E-3</v>
      </c>
      <c r="N122" s="79"/>
    </row>
    <row r="123" spans="1:14" x14ac:dyDescent="0.25">
      <c r="A123" s="161" t="s">
        <v>100</v>
      </c>
      <c r="B123" s="162" t="s">
        <v>100</v>
      </c>
      <c r="C123" s="163">
        <v>87248</v>
      </c>
      <c r="D123" s="163">
        <v>81953</v>
      </c>
      <c r="E123" s="163">
        <v>35204</v>
      </c>
      <c r="F123" s="163">
        <v>91147</v>
      </c>
      <c r="G123" s="163">
        <v>119488</v>
      </c>
      <c r="H123" s="163">
        <v>112485</v>
      </c>
      <c r="I123" s="164">
        <f>IFERROR(H123/G123-1,"-")</f>
        <v>-5.8608395822174586E-2</v>
      </c>
      <c r="J123" s="165">
        <f t="shared" si="48"/>
        <v>0.37255500103717987</v>
      </c>
      <c r="K123" s="163">
        <f t="shared" si="49"/>
        <v>-7003</v>
      </c>
      <c r="L123" s="163">
        <f t="shared" si="50"/>
        <v>30532</v>
      </c>
      <c r="M123" s="164">
        <f>H123/H$8</f>
        <v>4.6552915623362928E-3</v>
      </c>
      <c r="N123" s="79"/>
    </row>
    <row r="124" spans="1:14" x14ac:dyDescent="0.25">
      <c r="A124" s="161"/>
      <c r="B124" s="157" t="s">
        <v>107</v>
      </c>
      <c r="C124" s="158">
        <v>170304</v>
      </c>
      <c r="D124" s="158">
        <v>175923</v>
      </c>
      <c r="E124" s="158">
        <v>72868</v>
      </c>
      <c r="F124" s="158">
        <v>168471</v>
      </c>
      <c r="G124" s="158">
        <v>175999</v>
      </c>
      <c r="H124" s="158">
        <v>186811</v>
      </c>
      <c r="I124" s="159">
        <f>IFERROR(H124/G124-1,"-")</f>
        <v>6.1432167228222978E-2</v>
      </c>
      <c r="J124" s="160">
        <f t="shared" si="48"/>
        <v>6.189071355081488E-2</v>
      </c>
      <c r="K124" s="158">
        <f t="shared" si="49"/>
        <v>10812</v>
      </c>
      <c r="L124" s="158">
        <f t="shared" si="50"/>
        <v>10888</v>
      </c>
      <c r="M124" s="159">
        <f>H124/H$8</f>
        <v>7.7313390412197648E-3</v>
      </c>
      <c r="N124" s="79"/>
    </row>
    <row r="125" spans="1:14" s="56" customFormat="1" x14ac:dyDescent="0.25">
      <c r="A125" s="161"/>
      <c r="B125" s="162" t="s">
        <v>110</v>
      </c>
      <c r="C125" s="163">
        <v>24344</v>
      </c>
      <c r="D125" s="163">
        <v>22056</v>
      </c>
      <c r="E125" s="163">
        <v>9147</v>
      </c>
      <c r="F125" s="163">
        <v>22618</v>
      </c>
      <c r="G125" s="163">
        <v>23452</v>
      </c>
      <c r="H125" s="163">
        <v>25649</v>
      </c>
      <c r="I125" s="164">
        <f t="shared" ref="I125:I132" si="51">IFERROR(H125/G125-1,"-")</f>
        <v>9.3680709534368134E-2</v>
      </c>
      <c r="J125" s="165">
        <f t="shared" si="48"/>
        <v>0.16290351831701133</v>
      </c>
      <c r="K125" s="163">
        <f t="shared" si="49"/>
        <v>2197</v>
      </c>
      <c r="L125" s="163">
        <f t="shared" si="50"/>
        <v>3593</v>
      </c>
      <c r="M125" s="164">
        <f t="shared" ref="M125:M132" si="52">H125/H$8</f>
        <v>1.0615066300605732E-3</v>
      </c>
      <c r="N125" s="166"/>
    </row>
    <row r="126" spans="1:14" s="56" customFormat="1" x14ac:dyDescent="0.25">
      <c r="A126" s="161"/>
      <c r="B126" s="162" t="s">
        <v>113</v>
      </c>
      <c r="C126" s="163">
        <v>22584</v>
      </c>
      <c r="D126" s="163">
        <v>19653</v>
      </c>
      <c r="E126" s="163">
        <v>9349</v>
      </c>
      <c r="F126" s="163">
        <v>19966</v>
      </c>
      <c r="G126" s="163">
        <v>27436</v>
      </c>
      <c r="H126" s="163">
        <v>26799</v>
      </c>
      <c r="I126" s="164">
        <f t="shared" si="51"/>
        <v>-2.3217670214316977E-2</v>
      </c>
      <c r="J126" s="165">
        <f t="shared" si="48"/>
        <v>0.36360860937261497</v>
      </c>
      <c r="K126" s="163">
        <f t="shared" si="49"/>
        <v>-637</v>
      </c>
      <c r="L126" s="163">
        <f t="shared" si="50"/>
        <v>7146</v>
      </c>
      <c r="M126" s="164">
        <f t="shared" si="52"/>
        <v>1.1091004007561037E-3</v>
      </c>
      <c r="N126" s="166"/>
    </row>
    <row r="127" spans="1:14" x14ac:dyDescent="0.25">
      <c r="A127" s="161"/>
      <c r="B127" s="162" t="s">
        <v>116</v>
      </c>
      <c r="C127" s="163">
        <v>11996</v>
      </c>
      <c r="D127" s="163">
        <v>13170</v>
      </c>
      <c r="E127" s="163">
        <v>5350</v>
      </c>
      <c r="F127" s="163">
        <v>15527</v>
      </c>
      <c r="G127" s="163">
        <v>18572</v>
      </c>
      <c r="H127" s="163">
        <v>18167</v>
      </c>
      <c r="I127" s="164">
        <f t="shared" si="51"/>
        <v>-2.180702132242085E-2</v>
      </c>
      <c r="J127" s="165">
        <f t="shared" si="48"/>
        <v>0.37942293090356882</v>
      </c>
      <c r="K127" s="163">
        <f t="shared" si="49"/>
        <v>-405</v>
      </c>
      <c r="L127" s="163">
        <f t="shared" si="50"/>
        <v>4997</v>
      </c>
      <c r="M127" s="164">
        <f t="shared" si="52"/>
        <v>7.5185741932669629E-4</v>
      </c>
      <c r="N127" s="79"/>
    </row>
    <row r="128" spans="1:14" x14ac:dyDescent="0.25">
      <c r="A128" s="161"/>
      <c r="B128" s="162" t="s">
        <v>123</v>
      </c>
      <c r="C128" s="163">
        <v>3187</v>
      </c>
      <c r="D128" s="163">
        <v>3128</v>
      </c>
      <c r="E128" s="163">
        <v>1388</v>
      </c>
      <c r="F128" s="163">
        <v>4119</v>
      </c>
      <c r="G128" s="163">
        <v>4558</v>
      </c>
      <c r="H128" s="163">
        <v>5112</v>
      </c>
      <c r="I128" s="164">
        <f t="shared" si="51"/>
        <v>0.12154453707766555</v>
      </c>
      <c r="J128" s="165">
        <f t="shared" si="48"/>
        <v>0.63427109974424556</v>
      </c>
      <c r="K128" s="163">
        <f t="shared" si="49"/>
        <v>554</v>
      </c>
      <c r="L128" s="163">
        <f t="shared" si="50"/>
        <v>1984</v>
      </c>
      <c r="M128" s="164">
        <f t="shared" si="52"/>
        <v>2.1156465721352297E-4</v>
      </c>
      <c r="N128" s="79"/>
    </row>
    <row r="129" spans="1:14" x14ac:dyDescent="0.25">
      <c r="A129" s="161"/>
      <c r="B129" s="162" t="s">
        <v>119</v>
      </c>
      <c r="C129" s="163">
        <v>3256</v>
      </c>
      <c r="D129" s="163">
        <v>2421</v>
      </c>
      <c r="E129" s="163">
        <v>1246</v>
      </c>
      <c r="F129" s="163">
        <v>3183</v>
      </c>
      <c r="G129" s="163">
        <v>3649</v>
      </c>
      <c r="H129" s="163">
        <v>3764</v>
      </c>
      <c r="I129" s="164">
        <f t="shared" si="51"/>
        <v>3.1515483694162683E-2</v>
      </c>
      <c r="J129" s="165">
        <f t="shared" si="48"/>
        <v>0.55472945064023138</v>
      </c>
      <c r="K129" s="163">
        <f t="shared" si="49"/>
        <v>115</v>
      </c>
      <c r="L129" s="163">
        <f t="shared" si="50"/>
        <v>1343</v>
      </c>
      <c r="M129" s="164">
        <f t="shared" si="52"/>
        <v>1.5577648078084907E-4</v>
      </c>
      <c r="N129" s="79"/>
    </row>
    <row r="130" spans="1:14" x14ac:dyDescent="0.25">
      <c r="A130" s="161"/>
      <c r="B130" s="162" t="s">
        <v>128</v>
      </c>
      <c r="C130" s="163">
        <v>2893</v>
      </c>
      <c r="D130" s="163">
        <v>3133</v>
      </c>
      <c r="E130" s="163">
        <v>1591</v>
      </c>
      <c r="F130" s="163">
        <v>1653</v>
      </c>
      <c r="G130" s="163">
        <v>2259</v>
      </c>
      <c r="H130" s="163">
        <v>2935</v>
      </c>
      <c r="I130" s="164">
        <f t="shared" si="51"/>
        <v>0.29924745462594071</v>
      </c>
      <c r="J130" s="165">
        <f t="shared" si="48"/>
        <v>-6.3198212575805934E-2</v>
      </c>
      <c r="K130" s="163">
        <f t="shared" si="49"/>
        <v>676</v>
      </c>
      <c r="L130" s="163">
        <f t="shared" si="50"/>
        <v>-198</v>
      </c>
      <c r="M130" s="164">
        <f t="shared" si="52"/>
        <v>1.2146757999250584E-4</v>
      </c>
      <c r="N130" s="79"/>
    </row>
    <row r="131" spans="1:14" x14ac:dyDescent="0.25">
      <c r="A131" s="161" t="s">
        <v>144</v>
      </c>
      <c r="B131" s="162" t="s">
        <v>131</v>
      </c>
      <c r="C131" s="163">
        <v>4809</v>
      </c>
      <c r="D131" s="163">
        <v>3820</v>
      </c>
      <c r="E131" s="163">
        <v>1922</v>
      </c>
      <c r="F131" s="163">
        <v>2460</v>
      </c>
      <c r="G131" s="163">
        <v>3064</v>
      </c>
      <c r="H131" s="163">
        <v>3446</v>
      </c>
      <c r="I131" s="164">
        <f t="shared" si="51"/>
        <v>0.12467362924281988</v>
      </c>
      <c r="J131" s="165">
        <f t="shared" si="48"/>
        <v>-9.7905759162303707E-2</v>
      </c>
      <c r="K131" s="163">
        <f t="shared" si="49"/>
        <v>382</v>
      </c>
      <c r="L131" s="163">
        <f t="shared" si="50"/>
        <v>-374</v>
      </c>
      <c r="M131" s="164">
        <f t="shared" si="52"/>
        <v>1.4261576853634588E-4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97235</v>
      </c>
      <c r="D132" s="169">
        <f t="shared" si="53"/>
        <v>108542</v>
      </c>
      <c r="E132" s="169">
        <f t="shared" si="53"/>
        <v>42875</v>
      </c>
      <c r="F132" s="169">
        <f t="shared" si="53"/>
        <v>98945</v>
      </c>
      <c r="G132" s="169">
        <f t="shared" si="53"/>
        <v>93009</v>
      </c>
      <c r="H132" s="169">
        <f t="shared" si="53"/>
        <v>100939</v>
      </c>
      <c r="I132" s="170">
        <f t="shared" si="51"/>
        <v>8.5260566181767361E-2</v>
      </c>
      <c r="J132" s="171">
        <f t="shared" si="48"/>
        <v>-7.004661789906208E-2</v>
      </c>
      <c r="K132" s="169">
        <f>H132-G132</f>
        <v>7930</v>
      </c>
      <c r="L132" s="169">
        <f t="shared" si="50"/>
        <v>-7603</v>
      </c>
      <c r="M132" s="170">
        <f t="shared" si="52"/>
        <v>4.1774501045531674E-3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1420474</v>
      </c>
      <c r="D134" s="176">
        <v>1236378</v>
      </c>
      <c r="E134" s="176">
        <v>473204</v>
      </c>
      <c r="F134" s="176">
        <v>1153750</v>
      </c>
      <c r="G134" s="176">
        <v>1242308</v>
      </c>
      <c r="H134" s="176">
        <v>1342017</v>
      </c>
      <c r="I134" s="177">
        <f>IFERROR(H134/G134-1,"-")</f>
        <v>8.0261094672174682E-2</v>
      </c>
      <c r="J134" s="177">
        <f>IFERROR(H134/D134-1,"-")</f>
        <v>8.5442316184856093E-2</v>
      </c>
      <c r="K134" s="176">
        <f>H134-G134</f>
        <v>99709</v>
      </c>
      <c r="L134" s="176">
        <f>H134-D134</f>
        <v>105639</v>
      </c>
      <c r="M134" s="177">
        <f>H134/H$8</f>
        <v>5.5540564667394453E-2</v>
      </c>
      <c r="N134" s="79"/>
    </row>
    <row r="135" spans="1:14" x14ac:dyDescent="0.25">
      <c r="A135" s="161" t="s">
        <v>96</v>
      </c>
      <c r="B135" s="157" t="s">
        <v>97</v>
      </c>
      <c r="C135" s="158">
        <v>158043</v>
      </c>
      <c r="D135" s="158">
        <v>137126</v>
      </c>
      <c r="E135" s="158">
        <v>33884</v>
      </c>
      <c r="F135" s="158">
        <v>75529</v>
      </c>
      <c r="G135" s="158">
        <v>83338</v>
      </c>
      <c r="H135" s="158">
        <v>69683</v>
      </c>
      <c r="I135" s="159">
        <f>IFERROR(H135/G135-1,"-")</f>
        <v>-0.16385082435383613</v>
      </c>
      <c r="J135" s="160">
        <f t="shared" ref="J135:J146" si="54">IFERROR(H135/D135-1,"-")</f>
        <v>-0.4918323293904876</v>
      </c>
      <c r="K135" s="158">
        <f t="shared" ref="K135:K145" si="55">H135-G135</f>
        <v>-13655</v>
      </c>
      <c r="L135" s="158">
        <f t="shared" ref="L135:L146" si="56">H135-D135</f>
        <v>-67443</v>
      </c>
      <c r="M135" s="159">
        <f>H135/H$8</f>
        <v>2.8838928029362131E-3</v>
      </c>
      <c r="N135" s="79"/>
    </row>
    <row r="136" spans="1:14" x14ac:dyDescent="0.25">
      <c r="A136" s="161" t="s">
        <v>103</v>
      </c>
      <c r="B136" s="162" t="s">
        <v>103</v>
      </c>
      <c r="C136" s="163">
        <v>114208</v>
      </c>
      <c r="D136" s="163">
        <v>74097</v>
      </c>
      <c r="E136" s="163">
        <v>21710</v>
      </c>
      <c r="F136" s="163">
        <v>41539</v>
      </c>
      <c r="G136" s="163">
        <v>45150</v>
      </c>
      <c r="H136" s="163">
        <v>34096</v>
      </c>
      <c r="I136" s="164">
        <f>IFERROR(H136/G136-1,"-")</f>
        <v>-0.24482834994462899</v>
      </c>
      <c r="J136" s="165">
        <f t="shared" si="54"/>
        <v>-0.53984641753377327</v>
      </c>
      <c r="K136" s="163">
        <f t="shared" si="55"/>
        <v>-11054</v>
      </c>
      <c r="L136" s="163">
        <f t="shared" si="56"/>
        <v>-40001</v>
      </c>
      <c r="M136" s="164">
        <f>H136/H$8</f>
        <v>1.4110932222911343E-3</v>
      </c>
      <c r="N136" s="79"/>
    </row>
    <row r="137" spans="1:14" x14ac:dyDescent="0.25">
      <c r="A137" s="161" t="s">
        <v>100</v>
      </c>
      <c r="B137" s="162" t="s">
        <v>100</v>
      </c>
      <c r="C137" s="163">
        <v>43835</v>
      </c>
      <c r="D137" s="163">
        <v>63029</v>
      </c>
      <c r="E137" s="163">
        <v>12174</v>
      </c>
      <c r="F137" s="163">
        <v>33990</v>
      </c>
      <c r="G137" s="163">
        <v>38188</v>
      </c>
      <c r="H137" s="163">
        <v>35587</v>
      </c>
      <c r="I137" s="164">
        <f>IFERROR(H137/G137-1,"-")</f>
        <v>-6.8110401173143376E-2</v>
      </c>
      <c r="J137" s="165">
        <f t="shared" si="54"/>
        <v>-0.4353868854019578</v>
      </c>
      <c r="K137" s="163">
        <f t="shared" si="55"/>
        <v>-2601</v>
      </c>
      <c r="L137" s="163">
        <f t="shared" si="56"/>
        <v>-27442</v>
      </c>
      <c r="M137" s="164">
        <f>H137/H$8</f>
        <v>1.4727995806450786E-3</v>
      </c>
      <c r="N137" s="79"/>
    </row>
    <row r="138" spans="1:14" x14ac:dyDescent="0.25">
      <c r="A138" s="161"/>
      <c r="B138" s="157" t="s">
        <v>107</v>
      </c>
      <c r="C138" s="158">
        <v>1262431</v>
      </c>
      <c r="D138" s="158">
        <v>1099252</v>
      </c>
      <c r="E138" s="158">
        <v>439320</v>
      </c>
      <c r="F138" s="158">
        <v>1078221</v>
      </c>
      <c r="G138" s="158">
        <v>1158970</v>
      </c>
      <c r="H138" s="158">
        <v>1272334</v>
      </c>
      <c r="I138" s="159">
        <f>IFERROR(H138/G138-1,"-")</f>
        <v>9.7814438682623406E-2</v>
      </c>
      <c r="J138" s="160">
        <f t="shared" si="54"/>
        <v>0.15745434167961481</v>
      </c>
      <c r="K138" s="158">
        <f t="shared" si="55"/>
        <v>113364</v>
      </c>
      <c r="L138" s="158">
        <f t="shared" si="56"/>
        <v>173082</v>
      </c>
      <c r="M138" s="159">
        <f>H138/H$8</f>
        <v>5.2656671864458236E-2</v>
      </c>
      <c r="N138" s="79"/>
    </row>
    <row r="139" spans="1:14" s="56" customFormat="1" x14ac:dyDescent="0.25">
      <c r="A139" s="161"/>
      <c r="B139" s="162" t="s">
        <v>110</v>
      </c>
      <c r="C139" s="163">
        <v>695086</v>
      </c>
      <c r="D139" s="163">
        <v>559786</v>
      </c>
      <c r="E139" s="163">
        <v>200238</v>
      </c>
      <c r="F139" s="163">
        <v>485247</v>
      </c>
      <c r="G139" s="163">
        <v>476282</v>
      </c>
      <c r="H139" s="163">
        <v>573079</v>
      </c>
      <c r="I139" s="164">
        <f t="shared" ref="I139:I146" si="57">IFERROR(H139/G139-1,"-")</f>
        <v>0.20323463830251831</v>
      </c>
      <c r="J139" s="165">
        <f t="shared" si="54"/>
        <v>2.3746574583858759E-2</v>
      </c>
      <c r="K139" s="163">
        <f t="shared" si="55"/>
        <v>96797</v>
      </c>
      <c r="L139" s="163">
        <f t="shared" si="56"/>
        <v>13293</v>
      </c>
      <c r="M139" s="164">
        <f t="shared" ref="M139:M146" si="58">H139/H$8</f>
        <v>2.3717383057759882E-2</v>
      </c>
      <c r="N139" s="166"/>
    </row>
    <row r="140" spans="1:14" s="56" customFormat="1" x14ac:dyDescent="0.25">
      <c r="A140" s="161"/>
      <c r="B140" s="162" t="s">
        <v>113</v>
      </c>
      <c r="C140" s="163">
        <v>78783</v>
      </c>
      <c r="D140" s="163">
        <v>71294</v>
      </c>
      <c r="E140" s="163">
        <v>32199</v>
      </c>
      <c r="F140" s="163">
        <v>77863</v>
      </c>
      <c r="G140" s="163">
        <v>113870</v>
      </c>
      <c r="H140" s="163">
        <v>127281</v>
      </c>
      <c r="I140" s="164">
        <f t="shared" si="57"/>
        <v>0.11777465530868536</v>
      </c>
      <c r="J140" s="165">
        <f t="shared" si="54"/>
        <v>0.78529750049092484</v>
      </c>
      <c r="K140" s="163">
        <f t="shared" si="55"/>
        <v>13411</v>
      </c>
      <c r="L140" s="163">
        <f t="shared" si="56"/>
        <v>55987</v>
      </c>
      <c r="M140" s="164">
        <f t="shared" si="58"/>
        <v>5.2676371546937434E-3</v>
      </c>
      <c r="N140" s="166"/>
    </row>
    <row r="141" spans="1:14" x14ac:dyDescent="0.25">
      <c r="A141" s="161"/>
      <c r="B141" s="162" t="s">
        <v>116</v>
      </c>
      <c r="C141" s="163">
        <v>118481</v>
      </c>
      <c r="D141" s="163">
        <v>96085</v>
      </c>
      <c r="E141" s="163">
        <v>29612</v>
      </c>
      <c r="F141" s="163">
        <v>117681</v>
      </c>
      <c r="G141" s="163">
        <v>112196</v>
      </c>
      <c r="H141" s="163">
        <v>121065</v>
      </c>
      <c r="I141" s="164">
        <f t="shared" si="57"/>
        <v>7.9049163963064606E-2</v>
      </c>
      <c r="J141" s="165">
        <f t="shared" si="54"/>
        <v>0.25997814435135558</v>
      </c>
      <c r="K141" s="163">
        <f t="shared" si="55"/>
        <v>8869</v>
      </c>
      <c r="L141" s="163">
        <f t="shared" si="56"/>
        <v>24980</v>
      </c>
      <c r="M141" s="164">
        <f t="shared" si="58"/>
        <v>5.010382477612511E-3</v>
      </c>
      <c r="N141" s="79"/>
    </row>
    <row r="142" spans="1:14" x14ac:dyDescent="0.25">
      <c r="A142" s="161"/>
      <c r="B142" s="162" t="s">
        <v>123</v>
      </c>
      <c r="C142" s="163">
        <v>26724</v>
      </c>
      <c r="D142" s="163">
        <v>27323</v>
      </c>
      <c r="E142" s="163">
        <v>6757</v>
      </c>
      <c r="F142" s="163">
        <v>43011</v>
      </c>
      <c r="G142" s="163">
        <v>52082</v>
      </c>
      <c r="H142" s="163">
        <v>42799</v>
      </c>
      <c r="I142" s="164">
        <f t="shared" si="57"/>
        <v>-0.17823816289697014</v>
      </c>
      <c r="J142" s="165">
        <f t="shared" si="54"/>
        <v>0.56640925227830041</v>
      </c>
      <c r="K142" s="163">
        <f t="shared" si="55"/>
        <v>-9283</v>
      </c>
      <c r="L142" s="163">
        <f t="shared" si="56"/>
        <v>15476</v>
      </c>
      <c r="M142" s="164">
        <f t="shared" si="58"/>
        <v>1.7712746017373962E-3</v>
      </c>
      <c r="N142" s="79"/>
    </row>
    <row r="143" spans="1:14" x14ac:dyDescent="0.25">
      <c r="A143" s="161"/>
      <c r="B143" s="162" t="s">
        <v>119</v>
      </c>
      <c r="C143" s="163">
        <v>24765</v>
      </c>
      <c r="D143" s="163">
        <v>26768</v>
      </c>
      <c r="E143" s="163">
        <v>9265</v>
      </c>
      <c r="F143" s="163">
        <v>21223</v>
      </c>
      <c r="G143" s="163">
        <v>27309</v>
      </c>
      <c r="H143" s="163">
        <v>31901</v>
      </c>
      <c r="I143" s="164">
        <f t="shared" si="57"/>
        <v>0.16814969423999404</v>
      </c>
      <c r="J143" s="165">
        <f t="shared" si="54"/>
        <v>0.1917588164973103</v>
      </c>
      <c r="K143" s="163">
        <f t="shared" si="55"/>
        <v>4592</v>
      </c>
      <c r="L143" s="163">
        <f t="shared" si="56"/>
        <v>5133</v>
      </c>
      <c r="M143" s="164">
        <f t="shared" si="58"/>
        <v>1.3202511990940133E-3</v>
      </c>
      <c r="N143" s="79"/>
    </row>
    <row r="144" spans="1:14" x14ac:dyDescent="0.25">
      <c r="A144" s="161"/>
      <c r="B144" s="162" t="s">
        <v>128</v>
      </c>
      <c r="C144" s="163">
        <v>11807</v>
      </c>
      <c r="D144" s="163">
        <v>12082</v>
      </c>
      <c r="E144" s="163">
        <v>15289</v>
      </c>
      <c r="F144" s="163">
        <v>14684</v>
      </c>
      <c r="G144" s="163">
        <v>18600</v>
      </c>
      <c r="H144" s="163">
        <v>16524</v>
      </c>
      <c r="I144" s="164">
        <f t="shared" si="57"/>
        <v>-0.11161290322580641</v>
      </c>
      <c r="J144" s="165">
        <f t="shared" si="54"/>
        <v>0.36765436186061917</v>
      </c>
      <c r="K144" s="163">
        <f t="shared" si="55"/>
        <v>-2076</v>
      </c>
      <c r="L144" s="163">
        <f t="shared" si="56"/>
        <v>4442</v>
      </c>
      <c r="M144" s="164">
        <f t="shared" si="58"/>
        <v>6.8386040606342984E-4</v>
      </c>
      <c r="N144" s="79"/>
    </row>
    <row r="145" spans="1:14" x14ac:dyDescent="0.25">
      <c r="A145" s="161" t="s">
        <v>144</v>
      </c>
      <c r="B145" s="162" t="s">
        <v>131</v>
      </c>
      <c r="C145" s="163">
        <v>52968</v>
      </c>
      <c r="D145" s="163">
        <v>33743</v>
      </c>
      <c r="E145" s="163">
        <v>28797</v>
      </c>
      <c r="F145" s="163">
        <v>6599</v>
      </c>
      <c r="G145" s="163">
        <v>12860</v>
      </c>
      <c r="H145" s="163">
        <v>10617</v>
      </c>
      <c r="I145" s="164">
        <f t="shared" si="57"/>
        <v>-0.17441679626749607</v>
      </c>
      <c r="J145" s="165">
        <f t="shared" si="54"/>
        <v>-0.68535696292564385</v>
      </c>
      <c r="K145" s="163">
        <f t="shared" si="55"/>
        <v>-2243</v>
      </c>
      <c r="L145" s="163">
        <f t="shared" si="56"/>
        <v>-23126</v>
      </c>
      <c r="M145" s="164">
        <f t="shared" si="58"/>
        <v>4.3939396823864892E-4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253817</v>
      </c>
      <c r="D146" s="169">
        <f t="shared" si="59"/>
        <v>272171</v>
      </c>
      <c r="E146" s="169">
        <f t="shared" si="59"/>
        <v>117163</v>
      </c>
      <c r="F146" s="169">
        <f t="shared" si="59"/>
        <v>311913</v>
      </c>
      <c r="G146" s="169">
        <f t="shared" si="59"/>
        <v>345771</v>
      </c>
      <c r="H146" s="169">
        <f t="shared" si="59"/>
        <v>349068</v>
      </c>
      <c r="I146" s="170">
        <f t="shared" si="57"/>
        <v>9.5352126118153357E-3</v>
      </c>
      <c r="J146" s="171">
        <f t="shared" si="54"/>
        <v>0.28253193764214402</v>
      </c>
      <c r="K146" s="169">
        <f>H146-G146</f>
        <v>3297</v>
      </c>
      <c r="L146" s="169">
        <f t="shared" si="56"/>
        <v>76897</v>
      </c>
      <c r="M146" s="170">
        <f t="shared" si="58"/>
        <v>1.4446488999258614E-2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517945</v>
      </c>
      <c r="D148" s="176">
        <v>499661</v>
      </c>
      <c r="E148" s="176">
        <v>184985</v>
      </c>
      <c r="F148" s="176">
        <v>400537</v>
      </c>
      <c r="G148" s="176">
        <v>532288</v>
      </c>
      <c r="H148" s="176">
        <v>498730</v>
      </c>
      <c r="I148" s="177">
        <f>IFERROR(H148/G148-1,"-")</f>
        <v>-6.3044817842972223E-2</v>
      </c>
      <c r="J148" s="177">
        <f>IFERROR(H148/D148-1,"-")</f>
        <v>-1.8632632925122961E-3</v>
      </c>
      <c r="K148" s="176">
        <f>H148-G148</f>
        <v>-33558</v>
      </c>
      <c r="L148" s="176">
        <f>H148-D148</f>
        <v>-931</v>
      </c>
      <c r="M148" s="177">
        <f>H148/H$8</f>
        <v>2.0640383703462502E-2</v>
      </c>
      <c r="N148" s="79"/>
    </row>
    <row r="149" spans="1:14" x14ac:dyDescent="0.25">
      <c r="A149" s="161" t="s">
        <v>96</v>
      </c>
      <c r="B149" s="157" t="s">
        <v>97</v>
      </c>
      <c r="C149" s="158">
        <v>166799</v>
      </c>
      <c r="D149" s="158">
        <v>187216</v>
      </c>
      <c r="E149" s="158">
        <v>63220</v>
      </c>
      <c r="F149" s="158">
        <v>167388</v>
      </c>
      <c r="G149" s="158">
        <v>216622</v>
      </c>
      <c r="H149" s="158">
        <v>193819</v>
      </c>
      <c r="I149" s="159">
        <f>IFERROR(H149/G149-1,"-")</f>
        <v>-0.10526631644062001</v>
      </c>
      <c r="J149" s="160">
        <f t="shared" ref="J149:J160" si="60">IFERROR(H149/D149-1,"-")</f>
        <v>3.5269421416972868E-2</v>
      </c>
      <c r="K149" s="158">
        <f t="shared" ref="K149:K159" si="61">H149-G149</f>
        <v>-22803</v>
      </c>
      <c r="L149" s="158">
        <f t="shared" ref="L149:L160" si="62">H149-D149</f>
        <v>6603</v>
      </c>
      <c r="M149" s="159">
        <f>H149/H$8</f>
        <v>8.0213713412495714E-3</v>
      </c>
      <c r="N149" s="79"/>
    </row>
    <row r="150" spans="1:14" x14ac:dyDescent="0.25">
      <c r="A150" s="161" t="s">
        <v>103</v>
      </c>
      <c r="B150" s="162" t="s">
        <v>103</v>
      </c>
      <c r="C150" s="163">
        <v>60617</v>
      </c>
      <c r="D150" s="163">
        <v>78946</v>
      </c>
      <c r="E150" s="163">
        <v>25556</v>
      </c>
      <c r="F150" s="163">
        <v>96720</v>
      </c>
      <c r="G150" s="163">
        <v>146386</v>
      </c>
      <c r="H150" s="163">
        <v>126287</v>
      </c>
      <c r="I150" s="164">
        <f>IFERROR(H150/G150-1,"-")</f>
        <v>-0.13730138127963054</v>
      </c>
      <c r="J150" s="165">
        <f t="shared" si="60"/>
        <v>0.59966306082638776</v>
      </c>
      <c r="K150" s="163">
        <f t="shared" si="61"/>
        <v>-20099</v>
      </c>
      <c r="L150" s="163">
        <f t="shared" si="62"/>
        <v>47341</v>
      </c>
      <c r="M150" s="164">
        <f>H150/H$8</f>
        <v>5.2264995824577807E-3</v>
      </c>
      <c r="N150" s="79"/>
    </row>
    <row r="151" spans="1:14" x14ac:dyDescent="0.25">
      <c r="A151" s="161" t="s">
        <v>100</v>
      </c>
      <c r="B151" s="162" t="s">
        <v>100</v>
      </c>
      <c r="C151" s="163">
        <v>106182</v>
      </c>
      <c r="D151" s="163">
        <v>108270</v>
      </c>
      <c r="E151" s="163">
        <v>37664</v>
      </c>
      <c r="F151" s="163">
        <v>70668</v>
      </c>
      <c r="G151" s="163">
        <v>70236</v>
      </c>
      <c r="H151" s="163">
        <v>67532</v>
      </c>
      <c r="I151" s="164">
        <f>IFERROR(H151/G151-1,"-")</f>
        <v>-3.8498775556694564E-2</v>
      </c>
      <c r="J151" s="165">
        <f t="shared" si="60"/>
        <v>-0.37626304608848249</v>
      </c>
      <c r="K151" s="163">
        <f t="shared" si="61"/>
        <v>-2704</v>
      </c>
      <c r="L151" s="163">
        <f t="shared" si="62"/>
        <v>-40738</v>
      </c>
      <c r="M151" s="164">
        <f>H151/H$8</f>
        <v>2.7948717587917902E-3</v>
      </c>
      <c r="N151" s="79"/>
    </row>
    <row r="152" spans="1:14" x14ac:dyDescent="0.25">
      <c r="A152" s="161"/>
      <c r="B152" s="157" t="s">
        <v>107</v>
      </c>
      <c r="C152" s="158">
        <v>351146</v>
      </c>
      <c r="D152" s="158">
        <v>312445</v>
      </c>
      <c r="E152" s="158">
        <v>121765</v>
      </c>
      <c r="F152" s="158">
        <v>233149</v>
      </c>
      <c r="G152" s="158">
        <v>315666</v>
      </c>
      <c r="H152" s="158">
        <v>304911</v>
      </c>
      <c r="I152" s="159">
        <f>IFERROR(H152/G152-1,"-")</f>
        <v>-3.4070821691281283E-2</v>
      </c>
      <c r="J152" s="160">
        <f t="shared" si="60"/>
        <v>-2.4113043895725661E-2</v>
      </c>
      <c r="K152" s="158">
        <f t="shared" si="61"/>
        <v>-10755</v>
      </c>
      <c r="L152" s="158">
        <f t="shared" si="62"/>
        <v>-7534</v>
      </c>
      <c r="M152" s="159">
        <f>H152/H$8</f>
        <v>1.261901236221293E-2</v>
      </c>
      <c r="N152" s="79"/>
    </row>
    <row r="153" spans="1:14" s="56" customFormat="1" x14ac:dyDescent="0.25">
      <c r="A153" s="161"/>
      <c r="B153" s="162" t="s">
        <v>110</v>
      </c>
      <c r="C153" s="163">
        <v>110380</v>
      </c>
      <c r="D153" s="163">
        <v>88208</v>
      </c>
      <c r="E153" s="163">
        <v>26701</v>
      </c>
      <c r="F153" s="163">
        <v>87090</v>
      </c>
      <c r="G153" s="163">
        <v>124474</v>
      </c>
      <c r="H153" s="163">
        <v>111777</v>
      </c>
      <c r="I153" s="164">
        <f t="shared" ref="I153:I160" si="63">IFERROR(H153/G153-1,"-")</f>
        <v>-0.10200523804167938</v>
      </c>
      <c r="J153" s="165">
        <f t="shared" si="60"/>
        <v>0.26719798657718119</v>
      </c>
      <c r="K153" s="163">
        <f t="shared" si="61"/>
        <v>-12697</v>
      </c>
      <c r="L153" s="163">
        <f t="shared" si="62"/>
        <v>23569</v>
      </c>
      <c r="M153" s="164">
        <f t="shared" ref="M153:M160" si="64">H153/H$8</f>
        <v>4.6259903539428706E-3</v>
      </c>
      <c r="N153" s="166"/>
    </row>
    <row r="154" spans="1:14" s="56" customFormat="1" x14ac:dyDescent="0.25">
      <c r="A154" s="161"/>
      <c r="B154" s="162" t="s">
        <v>113</v>
      </c>
      <c r="C154" s="163">
        <v>125713</v>
      </c>
      <c r="D154" s="163">
        <v>99469</v>
      </c>
      <c r="E154" s="163">
        <v>45281</v>
      </c>
      <c r="F154" s="163">
        <v>60205</v>
      </c>
      <c r="G154" s="163">
        <v>64899</v>
      </c>
      <c r="H154" s="163">
        <v>66247</v>
      </c>
      <c r="I154" s="164">
        <f t="shared" si="63"/>
        <v>2.0770736066811457E-2</v>
      </c>
      <c r="J154" s="165">
        <f t="shared" si="60"/>
        <v>-0.33399350551428086</v>
      </c>
      <c r="K154" s="163">
        <f t="shared" si="61"/>
        <v>1348</v>
      </c>
      <c r="L154" s="163">
        <f t="shared" si="62"/>
        <v>-33222</v>
      </c>
      <c r="M154" s="164">
        <f t="shared" si="64"/>
        <v>2.7416908932754802E-3</v>
      </c>
      <c r="N154" s="166"/>
    </row>
    <row r="155" spans="1:14" x14ac:dyDescent="0.25">
      <c r="A155" s="161"/>
      <c r="B155" s="162" t="s">
        <v>116</v>
      </c>
      <c r="C155" s="163">
        <v>45289</v>
      </c>
      <c r="D155" s="163">
        <v>46557</v>
      </c>
      <c r="E155" s="163">
        <v>12717</v>
      </c>
      <c r="F155" s="163">
        <v>24322</v>
      </c>
      <c r="G155" s="163">
        <v>46771</v>
      </c>
      <c r="H155" s="163">
        <v>35220</v>
      </c>
      <c r="I155" s="164">
        <f t="shared" si="63"/>
        <v>-0.24696927583331552</v>
      </c>
      <c r="J155" s="165">
        <f t="shared" si="60"/>
        <v>-0.24350795798698366</v>
      </c>
      <c r="K155" s="163">
        <f t="shared" si="61"/>
        <v>-11551</v>
      </c>
      <c r="L155" s="163">
        <f t="shared" si="62"/>
        <v>-11337</v>
      </c>
      <c r="M155" s="164">
        <f t="shared" si="64"/>
        <v>1.4576109599100701E-3</v>
      </c>
      <c r="N155" s="79"/>
    </row>
    <row r="156" spans="1:14" x14ac:dyDescent="0.25">
      <c r="A156" s="161"/>
      <c r="B156" s="162" t="s">
        <v>123</v>
      </c>
      <c r="C156" s="163">
        <v>4899</v>
      </c>
      <c r="D156" s="163">
        <v>4852</v>
      </c>
      <c r="E156" s="163">
        <v>2455</v>
      </c>
      <c r="F156" s="163">
        <v>5320</v>
      </c>
      <c r="G156" s="163">
        <v>7687</v>
      </c>
      <c r="H156" s="163">
        <v>9983</v>
      </c>
      <c r="I156" s="164">
        <f t="shared" si="63"/>
        <v>0.29868609340444907</v>
      </c>
      <c r="J156" s="165">
        <f t="shared" si="60"/>
        <v>1.0575020610057706</v>
      </c>
      <c r="K156" s="163">
        <f t="shared" si="61"/>
        <v>2296</v>
      </c>
      <c r="L156" s="163">
        <f t="shared" si="62"/>
        <v>5131</v>
      </c>
      <c r="M156" s="164">
        <f t="shared" si="64"/>
        <v>4.1315531552476518E-4</v>
      </c>
      <c r="N156" s="79"/>
    </row>
    <row r="157" spans="1:14" x14ac:dyDescent="0.25">
      <c r="A157" s="161"/>
      <c r="B157" s="162" t="s">
        <v>119</v>
      </c>
      <c r="C157" s="163">
        <v>8710</v>
      </c>
      <c r="D157" s="163">
        <v>12471</v>
      </c>
      <c r="E157" s="163">
        <v>6985</v>
      </c>
      <c r="F157" s="163">
        <v>19537</v>
      </c>
      <c r="G157" s="163">
        <v>16414</v>
      </c>
      <c r="H157" s="163">
        <v>17803</v>
      </c>
      <c r="I157" s="164">
        <f t="shared" si="63"/>
        <v>8.4622882904837438E-2</v>
      </c>
      <c r="J157" s="165">
        <f t="shared" si="60"/>
        <v>0.42755192045545676</v>
      </c>
      <c r="K157" s="163">
        <f t="shared" si="61"/>
        <v>1389</v>
      </c>
      <c r="L157" s="163">
        <f t="shared" si="62"/>
        <v>5332</v>
      </c>
      <c r="M157" s="164">
        <f t="shared" si="64"/>
        <v>7.3679295625437191E-4</v>
      </c>
      <c r="N157" s="79"/>
    </row>
    <row r="158" spans="1:14" x14ac:dyDescent="0.25">
      <c r="A158" s="161"/>
      <c r="B158" s="162" t="s">
        <v>128</v>
      </c>
      <c r="C158" s="163">
        <v>1594</v>
      </c>
      <c r="D158" s="163">
        <v>2466</v>
      </c>
      <c r="E158" s="163">
        <v>2774</v>
      </c>
      <c r="F158" s="163">
        <v>1474</v>
      </c>
      <c r="G158" s="163">
        <v>3135</v>
      </c>
      <c r="H158" s="163">
        <v>2144</v>
      </c>
      <c r="I158" s="164">
        <f t="shared" si="63"/>
        <v>-0.31610845295055823</v>
      </c>
      <c r="J158" s="165">
        <f t="shared" si="60"/>
        <v>-0.13057583130575834</v>
      </c>
      <c r="K158" s="163">
        <f t="shared" si="61"/>
        <v>-991</v>
      </c>
      <c r="L158" s="163">
        <f t="shared" si="62"/>
        <v>-322</v>
      </c>
      <c r="M158" s="164">
        <f t="shared" si="64"/>
        <v>8.8731342931493195E-5</v>
      </c>
      <c r="N158" s="79"/>
    </row>
    <row r="159" spans="1:14" x14ac:dyDescent="0.25">
      <c r="A159" s="161" t="s">
        <v>144</v>
      </c>
      <c r="B159" s="162" t="s">
        <v>131</v>
      </c>
      <c r="C159" s="163">
        <v>5775</v>
      </c>
      <c r="D159" s="163">
        <v>5147</v>
      </c>
      <c r="E159" s="163">
        <v>3726</v>
      </c>
      <c r="F159" s="163">
        <v>2629</v>
      </c>
      <c r="G159" s="163">
        <v>3956</v>
      </c>
      <c r="H159" s="163">
        <v>3713</v>
      </c>
      <c r="I159" s="164">
        <f t="shared" si="63"/>
        <v>-6.1425682507583401E-2</v>
      </c>
      <c r="J159" s="165">
        <f t="shared" si="60"/>
        <v>-0.2786088983874101</v>
      </c>
      <c r="K159" s="163">
        <f t="shared" si="61"/>
        <v>-243</v>
      </c>
      <c r="L159" s="163">
        <f t="shared" si="62"/>
        <v>-1434</v>
      </c>
      <c r="M159" s="164">
        <f t="shared" si="64"/>
        <v>1.5366580051522118E-4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48786</v>
      </c>
      <c r="D160" s="169">
        <f t="shared" si="65"/>
        <v>53275</v>
      </c>
      <c r="E160" s="169">
        <f t="shared" si="65"/>
        <v>21126</v>
      </c>
      <c r="F160" s="169">
        <f t="shared" si="65"/>
        <v>32572</v>
      </c>
      <c r="G160" s="169">
        <f t="shared" si="65"/>
        <v>48330</v>
      </c>
      <c r="H160" s="169">
        <f t="shared" si="65"/>
        <v>58024</v>
      </c>
      <c r="I160" s="170">
        <f t="shared" si="63"/>
        <v>0.20057935030002061</v>
      </c>
      <c r="J160" s="171">
        <f t="shared" si="60"/>
        <v>8.9141248240262705E-2</v>
      </c>
      <c r="K160" s="169">
        <f>H160-G160</f>
        <v>9694</v>
      </c>
      <c r="L160" s="169">
        <f t="shared" si="62"/>
        <v>4749</v>
      </c>
      <c r="M160" s="170">
        <f t="shared" si="64"/>
        <v>2.4013747398586574E-3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48241-E291-4638-A35A-24BEBFF2B9D4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F630D-C75D-43E5-BC6A-680EDF24DBB2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1B1F1-53DB-4303-ACBD-835721285D0C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agosto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446971</v>
      </c>
      <c r="F7" s="64">
        <v>286184</v>
      </c>
      <c r="G7" s="64">
        <v>442299</v>
      </c>
      <c r="H7" s="64">
        <v>447853</v>
      </c>
      <c r="I7" s="64">
        <v>494247</v>
      </c>
      <c r="J7" s="65">
        <f>I7/H7-1</f>
        <v>0.10359202684809521</v>
      </c>
      <c r="K7" s="64">
        <f>I7-H7</f>
        <v>46394</v>
      </c>
      <c r="L7" s="65">
        <f>I7/E7-1</f>
        <v>0.1057697255526644</v>
      </c>
      <c r="M7" s="64">
        <f>I7-E7</f>
        <v>47276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164814</v>
      </c>
      <c r="F8" s="16">
        <v>118184</v>
      </c>
      <c r="G8" s="16">
        <v>164674</v>
      </c>
      <c r="H8" s="16">
        <v>166974</v>
      </c>
      <c r="I8" s="16">
        <v>175399</v>
      </c>
      <c r="J8" s="17">
        <f t="shared" ref="J8:J63" si="0">I8/H8-1</f>
        <v>5.0456957370608624E-2</v>
      </c>
      <c r="K8" s="16">
        <f t="shared" ref="K8:K50" si="1">I8-H8</f>
        <v>8425</v>
      </c>
      <c r="L8" s="17">
        <f t="shared" ref="L8:L63" si="2">I8/E8-1</f>
        <v>6.4223913017098067E-2</v>
      </c>
      <c r="M8" s="16">
        <f t="shared" ref="M8:M50" si="3">I8-E8</f>
        <v>10585</v>
      </c>
      <c r="N8" s="18">
        <f t="shared" ref="N8:N17" si="4">I8/$I$7</f>
        <v>0.35488126382153051</v>
      </c>
      <c r="R8" s="66"/>
    </row>
    <row r="9" spans="2:18" x14ac:dyDescent="0.25">
      <c r="B9" s="272"/>
      <c r="C9" s="275"/>
      <c r="D9" s="19" t="s">
        <v>45</v>
      </c>
      <c r="E9" s="20">
        <v>119564</v>
      </c>
      <c r="F9" s="20">
        <v>53067</v>
      </c>
      <c r="G9" s="20">
        <v>117894</v>
      </c>
      <c r="H9" s="20">
        <v>116797</v>
      </c>
      <c r="I9" s="20">
        <v>126181</v>
      </c>
      <c r="J9" s="67">
        <f t="shared" si="0"/>
        <v>8.0344529397159192E-2</v>
      </c>
      <c r="K9" s="20">
        <f t="shared" si="1"/>
        <v>9384</v>
      </c>
      <c r="L9" s="67">
        <f t="shared" si="2"/>
        <v>5.5342745307952246E-2</v>
      </c>
      <c r="M9" s="20">
        <f t="shared" si="3"/>
        <v>6617</v>
      </c>
      <c r="N9" s="68">
        <f t="shared" si="4"/>
        <v>0.25529947576818879</v>
      </c>
      <c r="R9" s="66"/>
    </row>
    <row r="10" spans="2:18" x14ac:dyDescent="0.25">
      <c r="B10" s="272"/>
      <c r="C10" s="275"/>
      <c r="D10" s="19" t="s">
        <v>46</v>
      </c>
      <c r="E10" s="20">
        <v>3508</v>
      </c>
      <c r="F10" s="20">
        <v>2316</v>
      </c>
      <c r="G10" s="20">
        <v>3343</v>
      </c>
      <c r="H10" s="20">
        <v>3080</v>
      </c>
      <c r="I10" s="20">
        <v>3161</v>
      </c>
      <c r="J10" s="67">
        <f t="shared" si="0"/>
        <v>2.6298701298701266E-2</v>
      </c>
      <c r="K10" s="20">
        <f t="shared" si="1"/>
        <v>81</v>
      </c>
      <c r="L10" s="67">
        <f t="shared" si="2"/>
        <v>-9.8916761687571242E-2</v>
      </c>
      <c r="M10" s="20">
        <f t="shared" si="3"/>
        <v>-347</v>
      </c>
      <c r="N10" s="68">
        <f t="shared" si="4"/>
        <v>6.3955876312855719E-3</v>
      </c>
      <c r="R10" s="66"/>
    </row>
    <row r="11" spans="2:18" x14ac:dyDescent="0.25">
      <c r="B11" s="272"/>
      <c r="C11" s="275"/>
      <c r="D11" s="19" t="s">
        <v>47</v>
      </c>
      <c r="E11" s="20">
        <v>14488</v>
      </c>
      <c r="F11" s="20">
        <v>6446</v>
      </c>
      <c r="G11" s="20">
        <v>14928</v>
      </c>
      <c r="H11" s="20">
        <v>11309</v>
      </c>
      <c r="I11" s="20">
        <v>25050</v>
      </c>
      <c r="J11" s="67">
        <f t="shared" si="0"/>
        <v>1.2150499602086833</v>
      </c>
      <c r="K11" s="20">
        <f t="shared" si="1"/>
        <v>13741</v>
      </c>
      <c r="L11" s="67">
        <f t="shared" si="2"/>
        <v>0.72901711761457766</v>
      </c>
      <c r="M11" s="20">
        <f t="shared" si="3"/>
        <v>10562</v>
      </c>
      <c r="N11" s="68">
        <f t="shared" si="4"/>
        <v>5.0683160444069467E-2</v>
      </c>
      <c r="R11" s="66"/>
    </row>
    <row r="12" spans="2:18" x14ac:dyDescent="0.25">
      <c r="B12" s="272"/>
      <c r="C12" s="275"/>
      <c r="D12" s="19" t="s">
        <v>48</v>
      </c>
      <c r="E12" s="20">
        <v>76074</v>
      </c>
      <c r="F12" s="20">
        <v>50036</v>
      </c>
      <c r="G12" s="20">
        <v>65748</v>
      </c>
      <c r="H12" s="20">
        <v>73184</v>
      </c>
      <c r="I12" s="20">
        <v>89034</v>
      </c>
      <c r="J12" s="67">
        <f t="shared" si="0"/>
        <v>0.21657739396589415</v>
      </c>
      <c r="K12" s="20">
        <f t="shared" si="1"/>
        <v>15850</v>
      </c>
      <c r="L12" s="67">
        <f t="shared" si="2"/>
        <v>0.17036043852038807</v>
      </c>
      <c r="M12" s="20">
        <f t="shared" si="3"/>
        <v>12960</v>
      </c>
      <c r="N12" s="68">
        <f t="shared" si="4"/>
        <v>0.18014069888132855</v>
      </c>
      <c r="R12" s="66"/>
    </row>
    <row r="13" spans="2:18" x14ac:dyDescent="0.25">
      <c r="B13" s="272"/>
      <c r="C13" s="275"/>
      <c r="D13" s="19" t="s">
        <v>49</v>
      </c>
      <c r="E13" s="20">
        <v>4223</v>
      </c>
      <c r="F13" s="20">
        <v>2929</v>
      </c>
      <c r="G13" s="20">
        <v>3932</v>
      </c>
      <c r="H13" s="20">
        <v>4645</v>
      </c>
      <c r="I13" s="20">
        <v>2899</v>
      </c>
      <c r="J13" s="67">
        <f t="shared" si="0"/>
        <v>-0.37588805166846073</v>
      </c>
      <c r="K13" s="20">
        <f t="shared" si="1"/>
        <v>-1746</v>
      </c>
      <c r="L13" s="67">
        <f t="shared" si="2"/>
        <v>-0.3135211934643618</v>
      </c>
      <c r="M13" s="20">
        <f t="shared" si="3"/>
        <v>-1324</v>
      </c>
      <c r="N13" s="68">
        <f t="shared" si="4"/>
        <v>5.8654883084773403E-3</v>
      </c>
      <c r="R13" s="66"/>
    </row>
    <row r="14" spans="2:18" x14ac:dyDescent="0.25">
      <c r="B14" s="272"/>
      <c r="C14" s="275"/>
      <c r="D14" s="19" t="s">
        <v>50</v>
      </c>
      <c r="E14" s="20">
        <v>13742</v>
      </c>
      <c r="F14" s="20">
        <v>13469</v>
      </c>
      <c r="G14" s="20">
        <v>21074</v>
      </c>
      <c r="H14" s="20">
        <v>20367</v>
      </c>
      <c r="I14" s="20">
        <v>22021</v>
      </c>
      <c r="J14" s="67">
        <f t="shared" si="0"/>
        <v>8.1209800166936796E-2</v>
      </c>
      <c r="K14" s="20">
        <f t="shared" si="1"/>
        <v>1654</v>
      </c>
      <c r="L14" s="67">
        <f t="shared" si="2"/>
        <v>0.6024596128656674</v>
      </c>
      <c r="M14" s="20">
        <f t="shared" si="3"/>
        <v>8279</v>
      </c>
      <c r="N14" s="68">
        <f t="shared" si="4"/>
        <v>4.4554645754046052E-2</v>
      </c>
      <c r="R14" s="66"/>
    </row>
    <row r="15" spans="2:18" x14ac:dyDescent="0.25">
      <c r="B15" s="272"/>
      <c r="C15" s="275"/>
      <c r="D15" s="19" t="s">
        <v>51</v>
      </c>
      <c r="E15" s="20">
        <v>13793</v>
      </c>
      <c r="F15" s="20">
        <v>13925</v>
      </c>
      <c r="G15" s="20">
        <v>15520</v>
      </c>
      <c r="H15" s="20">
        <v>14993</v>
      </c>
      <c r="I15" s="20">
        <v>15201</v>
      </c>
      <c r="J15" s="67">
        <f t="shared" si="0"/>
        <v>1.3873140799039563E-2</v>
      </c>
      <c r="K15" s="20">
        <f t="shared" si="1"/>
        <v>208</v>
      </c>
      <c r="L15" s="67">
        <f t="shared" si="2"/>
        <v>0.10208076560574209</v>
      </c>
      <c r="M15" s="20">
        <f t="shared" si="3"/>
        <v>1408</v>
      </c>
      <c r="N15" s="68">
        <f t="shared" si="4"/>
        <v>3.0755877122167662E-2</v>
      </c>
      <c r="R15" s="66"/>
    </row>
    <row r="16" spans="2:18" x14ac:dyDescent="0.25">
      <c r="B16" s="272"/>
      <c r="C16" s="275"/>
      <c r="D16" s="19" t="s">
        <v>52</v>
      </c>
      <c r="E16" s="20">
        <v>24709</v>
      </c>
      <c r="F16" s="20">
        <v>18239</v>
      </c>
      <c r="G16" s="20">
        <v>24659</v>
      </c>
      <c r="H16" s="20">
        <v>25495</v>
      </c>
      <c r="I16" s="20">
        <v>25319</v>
      </c>
      <c r="J16" s="67">
        <f t="shared" si="0"/>
        <v>-6.9033143753677306E-3</v>
      </c>
      <c r="K16" s="20">
        <f t="shared" si="1"/>
        <v>-176</v>
      </c>
      <c r="L16" s="67">
        <f t="shared" si="2"/>
        <v>2.4687360880650822E-2</v>
      </c>
      <c r="M16" s="20">
        <f t="shared" si="3"/>
        <v>610</v>
      </c>
      <c r="N16" s="68">
        <f t="shared" si="4"/>
        <v>5.1227422725884021E-2</v>
      </c>
      <c r="R16" s="66"/>
    </row>
    <row r="17" spans="2:18" x14ac:dyDescent="0.25">
      <c r="B17" s="272"/>
      <c r="C17" s="276"/>
      <c r="D17" s="23" t="s">
        <v>53</v>
      </c>
      <c r="E17" s="69">
        <v>12056</v>
      </c>
      <c r="F17" s="69">
        <v>7573</v>
      </c>
      <c r="G17" s="69">
        <v>10527</v>
      </c>
      <c r="H17" s="69">
        <v>11009</v>
      </c>
      <c r="I17" s="69">
        <v>9982</v>
      </c>
      <c r="J17" s="25">
        <f t="shared" si="0"/>
        <v>-9.3287310382414335E-2</v>
      </c>
      <c r="K17" s="69">
        <f t="shared" si="1"/>
        <v>-1027</v>
      </c>
      <c r="L17" s="25">
        <f t="shared" si="2"/>
        <v>-0.17203052422030529</v>
      </c>
      <c r="M17" s="69">
        <f t="shared" si="3"/>
        <v>-2074</v>
      </c>
      <c r="N17" s="46">
        <f t="shared" si="4"/>
        <v>2.019637954302201E-2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534846</v>
      </c>
      <c r="F18" s="64">
        <v>323520</v>
      </c>
      <c r="G18" s="64">
        <v>524175</v>
      </c>
      <c r="H18" s="64">
        <v>536478</v>
      </c>
      <c r="I18" s="64">
        <v>584505</v>
      </c>
      <c r="J18" s="65">
        <f t="shared" si="0"/>
        <v>8.9522776330063891E-2</v>
      </c>
      <c r="K18" s="64">
        <f t="shared" si="1"/>
        <v>48027</v>
      </c>
      <c r="L18" s="65">
        <f t="shared" si="2"/>
        <v>9.2847286882579372E-2</v>
      </c>
      <c r="M18" s="64">
        <f t="shared" si="3"/>
        <v>49659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199935</v>
      </c>
      <c r="F19" s="27">
        <v>135673</v>
      </c>
      <c r="G19" s="27">
        <v>198300</v>
      </c>
      <c r="H19" s="27">
        <v>203132</v>
      </c>
      <c r="I19" s="27">
        <v>210914</v>
      </c>
      <c r="J19" s="28">
        <f t="shared" si="0"/>
        <v>3.8310064391627208E-2</v>
      </c>
      <c r="K19" s="27">
        <f t="shared" si="1"/>
        <v>7782</v>
      </c>
      <c r="L19" s="28">
        <f t="shared" si="2"/>
        <v>5.491284667516938E-2</v>
      </c>
      <c r="M19" s="27">
        <f t="shared" si="3"/>
        <v>10979</v>
      </c>
      <c r="N19" s="18">
        <f t="shared" si="5"/>
        <v>0.36084208005064117</v>
      </c>
    </row>
    <row r="20" spans="2:18" x14ac:dyDescent="0.25">
      <c r="B20" s="272"/>
      <c r="C20" s="278"/>
      <c r="D20" s="4" t="s">
        <v>45</v>
      </c>
      <c r="E20" s="29">
        <v>146945</v>
      </c>
      <c r="F20" s="29">
        <v>60982</v>
      </c>
      <c r="G20" s="29">
        <v>142344</v>
      </c>
      <c r="H20" s="29">
        <v>143539</v>
      </c>
      <c r="I20" s="29">
        <v>152016</v>
      </c>
      <c r="J20" s="70">
        <f t="shared" si="0"/>
        <v>5.9057120364500282E-2</v>
      </c>
      <c r="K20" s="29">
        <f t="shared" si="1"/>
        <v>8477</v>
      </c>
      <c r="L20" s="70">
        <f t="shared" si="2"/>
        <v>3.4509510361019347E-2</v>
      </c>
      <c r="M20" s="29">
        <f t="shared" si="3"/>
        <v>5071</v>
      </c>
      <c r="N20" s="68">
        <f>I20/$I$18</f>
        <v>0.2600764749659969</v>
      </c>
    </row>
    <row r="21" spans="2:18" x14ac:dyDescent="0.25">
      <c r="B21" s="272"/>
      <c r="C21" s="278"/>
      <c r="D21" s="4" t="s">
        <v>46</v>
      </c>
      <c r="E21" s="29">
        <v>3880</v>
      </c>
      <c r="F21" s="29">
        <v>2524</v>
      </c>
      <c r="G21" s="29">
        <v>3626</v>
      </c>
      <c r="H21" s="29">
        <v>3264</v>
      </c>
      <c r="I21" s="29">
        <v>3498</v>
      </c>
      <c r="J21" s="70">
        <f t="shared" si="0"/>
        <v>7.1691176470588314E-2</v>
      </c>
      <c r="K21" s="29">
        <f t="shared" si="1"/>
        <v>234</v>
      </c>
      <c r="L21" s="70">
        <f t="shared" si="2"/>
        <v>-9.8453608247422664E-2</v>
      </c>
      <c r="M21" s="29">
        <f t="shared" si="3"/>
        <v>-382</v>
      </c>
      <c r="N21" s="68">
        <f t="shared" ref="N21:N28" si="6">I21/$I$18</f>
        <v>5.984551030359022E-3</v>
      </c>
    </row>
    <row r="22" spans="2:18" x14ac:dyDescent="0.25">
      <c r="B22" s="272"/>
      <c r="C22" s="278"/>
      <c r="D22" s="4" t="s">
        <v>47</v>
      </c>
      <c r="E22" s="29">
        <v>16702</v>
      </c>
      <c r="F22" s="29">
        <v>6786</v>
      </c>
      <c r="G22" s="29">
        <v>18865</v>
      </c>
      <c r="H22" s="29">
        <v>13528</v>
      </c>
      <c r="I22" s="29">
        <v>29179</v>
      </c>
      <c r="J22" s="70">
        <f t="shared" si="0"/>
        <v>1.1569337670017741</v>
      </c>
      <c r="K22" s="29">
        <f t="shared" si="1"/>
        <v>15651</v>
      </c>
      <c r="L22" s="70">
        <f t="shared" si="2"/>
        <v>0.74703628307987069</v>
      </c>
      <c r="M22" s="29">
        <f t="shared" si="3"/>
        <v>12477</v>
      </c>
      <c r="N22" s="68">
        <f t="shared" si="6"/>
        <v>4.9920873217508835E-2</v>
      </c>
    </row>
    <row r="23" spans="2:18" x14ac:dyDescent="0.25">
      <c r="B23" s="272"/>
      <c r="C23" s="278"/>
      <c r="D23" s="4" t="s">
        <v>48</v>
      </c>
      <c r="E23" s="29">
        <v>88878</v>
      </c>
      <c r="F23" s="29">
        <v>55912</v>
      </c>
      <c r="G23" s="29">
        <v>75727</v>
      </c>
      <c r="H23" s="29">
        <v>86056</v>
      </c>
      <c r="I23" s="29">
        <v>102682</v>
      </c>
      <c r="J23" s="70">
        <f t="shared" si="0"/>
        <v>0.19319977688946732</v>
      </c>
      <c r="K23" s="29">
        <f t="shared" si="1"/>
        <v>16626</v>
      </c>
      <c r="L23" s="70">
        <f t="shared" si="2"/>
        <v>0.15531402596818111</v>
      </c>
      <c r="M23" s="29">
        <f t="shared" si="3"/>
        <v>13804</v>
      </c>
      <c r="N23" s="68">
        <f t="shared" si="6"/>
        <v>0.17567343307585051</v>
      </c>
    </row>
    <row r="24" spans="2:18" x14ac:dyDescent="0.25">
      <c r="B24" s="272"/>
      <c r="C24" s="278"/>
      <c r="D24" s="4" t="s">
        <v>49</v>
      </c>
      <c r="E24" s="29">
        <v>4334</v>
      </c>
      <c r="F24" s="29">
        <v>3078</v>
      </c>
      <c r="G24" s="29">
        <v>4073</v>
      </c>
      <c r="H24" s="29">
        <v>4816</v>
      </c>
      <c r="I24" s="29">
        <v>3075</v>
      </c>
      <c r="J24" s="70">
        <f t="shared" si="0"/>
        <v>-0.36150332225913617</v>
      </c>
      <c r="K24" s="29">
        <f t="shared" si="1"/>
        <v>-1741</v>
      </c>
      <c r="L24" s="70">
        <f t="shared" si="2"/>
        <v>-0.29049377018920164</v>
      </c>
      <c r="M24" s="29">
        <f t="shared" si="3"/>
        <v>-1259</v>
      </c>
      <c r="N24" s="68">
        <f t="shared" si="6"/>
        <v>5.2608617548181797E-3</v>
      </c>
    </row>
    <row r="25" spans="2:18" x14ac:dyDescent="0.25">
      <c r="B25" s="272"/>
      <c r="C25" s="278"/>
      <c r="D25" s="4" t="s">
        <v>50</v>
      </c>
      <c r="E25" s="29">
        <v>16563</v>
      </c>
      <c r="F25" s="29">
        <v>15789</v>
      </c>
      <c r="G25" s="29">
        <v>23478</v>
      </c>
      <c r="H25" s="29">
        <v>23404</v>
      </c>
      <c r="I25" s="29">
        <v>25728</v>
      </c>
      <c r="J25" s="70">
        <f t="shared" si="0"/>
        <v>9.9299265082891885E-2</v>
      </c>
      <c r="K25" s="29">
        <f t="shared" si="1"/>
        <v>2324</v>
      </c>
      <c r="L25" s="70">
        <f t="shared" si="2"/>
        <v>0.55334178590835004</v>
      </c>
      <c r="M25" s="29">
        <f t="shared" si="3"/>
        <v>9165</v>
      </c>
      <c r="N25" s="68">
        <f t="shared" si="6"/>
        <v>4.4016732106654348E-2</v>
      </c>
    </row>
    <row r="26" spans="2:18" x14ac:dyDescent="0.25">
      <c r="B26" s="272"/>
      <c r="C26" s="278"/>
      <c r="D26" s="4" t="s">
        <v>51</v>
      </c>
      <c r="E26" s="29">
        <v>14527</v>
      </c>
      <c r="F26" s="29">
        <v>14503</v>
      </c>
      <c r="G26" s="29">
        <v>16220</v>
      </c>
      <c r="H26" s="29">
        <v>15661</v>
      </c>
      <c r="I26" s="29">
        <v>15944</v>
      </c>
      <c r="J26" s="70">
        <f t="shared" si="0"/>
        <v>1.8070365877019379E-2</v>
      </c>
      <c r="K26" s="29">
        <f t="shared" si="1"/>
        <v>283</v>
      </c>
      <c r="L26" s="70">
        <f t="shared" si="2"/>
        <v>9.7542507055827121E-2</v>
      </c>
      <c r="M26" s="29">
        <f t="shared" si="3"/>
        <v>1417</v>
      </c>
      <c r="N26" s="68">
        <f t="shared" si="6"/>
        <v>2.7277782054901157E-2</v>
      </c>
    </row>
    <row r="27" spans="2:18" x14ac:dyDescent="0.25">
      <c r="B27" s="272"/>
      <c r="C27" s="278"/>
      <c r="D27" s="4" t="s">
        <v>52</v>
      </c>
      <c r="E27" s="29">
        <v>29468</v>
      </c>
      <c r="F27" s="29">
        <v>20044</v>
      </c>
      <c r="G27" s="29">
        <v>29629</v>
      </c>
      <c r="H27" s="29">
        <v>30619</v>
      </c>
      <c r="I27" s="29">
        <v>30242</v>
      </c>
      <c r="J27" s="30">
        <f t="shared" si="0"/>
        <v>-1.2312616349325567E-2</v>
      </c>
      <c r="K27" s="29">
        <f t="shared" si="1"/>
        <v>-377</v>
      </c>
      <c r="L27" s="30">
        <f t="shared" si="2"/>
        <v>2.626577982896694E-2</v>
      </c>
      <c r="M27" s="29">
        <f t="shared" si="3"/>
        <v>774</v>
      </c>
      <c r="N27" s="31">
        <f t="shared" si="6"/>
        <v>5.1739506077792319E-2</v>
      </c>
    </row>
    <row r="28" spans="2:18" x14ac:dyDescent="0.25">
      <c r="B28" s="272"/>
      <c r="C28" s="279"/>
      <c r="D28" s="32" t="s">
        <v>53</v>
      </c>
      <c r="E28" s="71">
        <v>13614</v>
      </c>
      <c r="F28" s="71">
        <v>8229</v>
      </c>
      <c r="G28" s="71">
        <v>11913</v>
      </c>
      <c r="H28" s="71">
        <v>12459</v>
      </c>
      <c r="I28" s="71">
        <v>11227</v>
      </c>
      <c r="J28" s="34">
        <f t="shared" si="0"/>
        <v>-9.8884340637290347E-2</v>
      </c>
      <c r="K28" s="71">
        <f t="shared" si="1"/>
        <v>-1232</v>
      </c>
      <c r="L28" s="34">
        <f t="shared" si="2"/>
        <v>-0.1753342147789041</v>
      </c>
      <c r="M28" s="71">
        <f t="shared" si="3"/>
        <v>-2387</v>
      </c>
      <c r="N28" s="72">
        <f t="shared" si="6"/>
        <v>1.9207705665477626E-2</v>
      </c>
    </row>
    <row r="29" spans="2:18" x14ac:dyDescent="0.25">
      <c r="B29" s="272"/>
      <c r="C29" s="274" t="s">
        <v>21</v>
      </c>
      <c r="D29" s="63" t="s">
        <v>43</v>
      </c>
      <c r="E29" s="64">
        <v>3266064</v>
      </c>
      <c r="F29" s="64">
        <v>1779812</v>
      </c>
      <c r="G29" s="64">
        <v>3120334</v>
      </c>
      <c r="H29" s="64">
        <v>3219468</v>
      </c>
      <c r="I29" s="64">
        <v>3413127</v>
      </c>
      <c r="J29" s="65">
        <f t="shared" si="0"/>
        <v>6.0152484820473529E-2</v>
      </c>
      <c r="K29" s="64">
        <f t="shared" si="1"/>
        <v>193659</v>
      </c>
      <c r="L29" s="65">
        <f t="shared" si="2"/>
        <v>4.5027592845700459E-2</v>
      </c>
      <c r="M29" s="64">
        <f t="shared" si="3"/>
        <v>147063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1271850</v>
      </c>
      <c r="F30" s="16">
        <v>796040</v>
      </c>
      <c r="G30" s="16">
        <v>1241553</v>
      </c>
      <c r="H30" s="16">
        <v>1271908</v>
      </c>
      <c r="I30" s="16">
        <v>1304294</v>
      </c>
      <c r="J30" s="17">
        <f t="shared" si="0"/>
        <v>2.5462533453677549E-2</v>
      </c>
      <c r="K30" s="16">
        <f t="shared" si="1"/>
        <v>32386</v>
      </c>
      <c r="L30" s="17">
        <f t="shared" si="2"/>
        <v>2.550929748004882E-2</v>
      </c>
      <c r="M30" s="16">
        <f t="shared" si="3"/>
        <v>32444</v>
      </c>
      <c r="N30" s="18">
        <f t="shared" si="7"/>
        <v>0.38214048290614444</v>
      </c>
    </row>
    <row r="31" spans="2:18" x14ac:dyDescent="0.25">
      <c r="B31" s="272"/>
      <c r="C31" s="275"/>
      <c r="D31" s="19" t="s">
        <v>45</v>
      </c>
      <c r="E31" s="20">
        <v>967054</v>
      </c>
      <c r="F31" s="20">
        <v>386772</v>
      </c>
      <c r="G31" s="20">
        <v>895466</v>
      </c>
      <c r="H31" s="20">
        <v>947197</v>
      </c>
      <c r="I31" s="20">
        <v>936279</v>
      </c>
      <c r="J31" s="67">
        <f>I31/H31-1</f>
        <v>-1.1526641237250557E-2</v>
      </c>
      <c r="K31" s="20">
        <f t="shared" si="1"/>
        <v>-10918</v>
      </c>
      <c r="L31" s="67">
        <f t="shared" si="2"/>
        <v>-3.1823455567114189E-2</v>
      </c>
      <c r="M31" s="20">
        <f t="shared" si="3"/>
        <v>-30775</v>
      </c>
      <c r="N31" s="68">
        <f>I31/$I$29</f>
        <v>0.27431707053385357</v>
      </c>
    </row>
    <row r="32" spans="2:18" x14ac:dyDescent="0.25">
      <c r="B32" s="272"/>
      <c r="C32" s="275"/>
      <c r="D32" s="19" t="s">
        <v>46</v>
      </c>
      <c r="E32" s="20">
        <v>16598</v>
      </c>
      <c r="F32" s="20">
        <v>10607</v>
      </c>
      <c r="G32" s="20">
        <v>14845</v>
      </c>
      <c r="H32" s="20">
        <v>12529</v>
      </c>
      <c r="I32" s="20">
        <v>16653</v>
      </c>
      <c r="J32" s="67">
        <f t="shared" ref="J32:J41" si="8">I32/H32-1</f>
        <v>0.32915635725117731</v>
      </c>
      <c r="K32" s="20">
        <f t="shared" si="1"/>
        <v>4124</v>
      </c>
      <c r="L32" s="67">
        <f t="shared" si="2"/>
        <v>3.3136522472587693E-3</v>
      </c>
      <c r="M32" s="20">
        <f t="shared" si="3"/>
        <v>55</v>
      </c>
      <c r="N32" s="68">
        <f t="shared" ref="N32:N39" si="9">I32/$I$29</f>
        <v>4.8791035317466945E-3</v>
      </c>
    </row>
    <row r="33" spans="2:14" x14ac:dyDescent="0.25">
      <c r="B33" s="272"/>
      <c r="C33" s="275"/>
      <c r="D33" s="19" t="s">
        <v>47</v>
      </c>
      <c r="E33" s="20">
        <v>94508</v>
      </c>
      <c r="F33" s="20">
        <v>32683</v>
      </c>
      <c r="G33" s="20">
        <v>125617</v>
      </c>
      <c r="H33" s="20">
        <v>71685</v>
      </c>
      <c r="I33" s="20">
        <v>168193</v>
      </c>
      <c r="J33" s="67">
        <f t="shared" si="8"/>
        <v>1.3462788588965613</v>
      </c>
      <c r="K33" s="20">
        <f t="shared" si="1"/>
        <v>96508</v>
      </c>
      <c r="L33" s="67">
        <f t="shared" si="2"/>
        <v>0.77966944597282772</v>
      </c>
      <c r="M33" s="20">
        <f t="shared" si="3"/>
        <v>73685</v>
      </c>
      <c r="N33" s="68">
        <f t="shared" si="9"/>
        <v>4.9278271801781764E-2</v>
      </c>
    </row>
    <row r="34" spans="2:14" x14ac:dyDescent="0.25">
      <c r="B34" s="272"/>
      <c r="C34" s="275"/>
      <c r="D34" s="19" t="s">
        <v>48</v>
      </c>
      <c r="E34" s="20">
        <v>512668</v>
      </c>
      <c r="F34" s="20">
        <v>283986</v>
      </c>
      <c r="G34" s="20">
        <v>416027</v>
      </c>
      <c r="H34" s="20">
        <v>480859</v>
      </c>
      <c r="I34" s="20">
        <v>551869</v>
      </c>
      <c r="J34" s="67">
        <f t="shared" si="8"/>
        <v>0.14767322645515635</v>
      </c>
      <c r="K34" s="20">
        <f t="shared" si="1"/>
        <v>71010</v>
      </c>
      <c r="L34" s="67">
        <f t="shared" si="2"/>
        <v>7.6464690598984086E-2</v>
      </c>
      <c r="M34" s="20">
        <f t="shared" si="3"/>
        <v>39201</v>
      </c>
      <c r="N34" s="68">
        <f t="shared" si="9"/>
        <v>0.1616901451367031</v>
      </c>
    </row>
    <row r="35" spans="2:14" x14ac:dyDescent="0.25">
      <c r="B35" s="272"/>
      <c r="C35" s="275"/>
      <c r="D35" s="19" t="s">
        <v>49</v>
      </c>
      <c r="E35" s="20">
        <v>9176</v>
      </c>
      <c r="F35" s="20">
        <v>8587</v>
      </c>
      <c r="G35" s="20">
        <v>10270</v>
      </c>
      <c r="H35" s="20">
        <v>11871</v>
      </c>
      <c r="I35" s="20">
        <v>9259</v>
      </c>
      <c r="J35" s="67">
        <f t="shared" si="8"/>
        <v>-0.22003201078257939</v>
      </c>
      <c r="K35" s="20">
        <f t="shared" si="1"/>
        <v>-2612</v>
      </c>
      <c r="L35" s="67">
        <f t="shared" si="2"/>
        <v>9.045335658238951E-3</v>
      </c>
      <c r="M35" s="20">
        <f t="shared" si="3"/>
        <v>83</v>
      </c>
      <c r="N35" s="68">
        <f t="shared" si="9"/>
        <v>2.7127616405718275E-3</v>
      </c>
    </row>
    <row r="36" spans="2:14" x14ac:dyDescent="0.25">
      <c r="B36" s="272"/>
      <c r="C36" s="275"/>
      <c r="D36" s="19" t="s">
        <v>50</v>
      </c>
      <c r="E36" s="20">
        <v>106171</v>
      </c>
      <c r="F36" s="20">
        <v>93383</v>
      </c>
      <c r="G36" s="20">
        <v>136811</v>
      </c>
      <c r="H36" s="20">
        <v>135765</v>
      </c>
      <c r="I36" s="20">
        <v>150260</v>
      </c>
      <c r="J36" s="67">
        <f t="shared" si="8"/>
        <v>0.10676536662615543</v>
      </c>
      <c r="K36" s="20">
        <f t="shared" si="1"/>
        <v>14495</v>
      </c>
      <c r="L36" s="67">
        <f t="shared" si="2"/>
        <v>0.41526405515630449</v>
      </c>
      <c r="M36" s="20">
        <f t="shared" si="3"/>
        <v>44089</v>
      </c>
      <c r="N36" s="68">
        <f t="shared" si="9"/>
        <v>4.4024145600207669E-2</v>
      </c>
    </row>
    <row r="37" spans="2:14" x14ac:dyDescent="0.25">
      <c r="B37" s="272"/>
      <c r="C37" s="275"/>
      <c r="D37" s="19" t="s">
        <v>51</v>
      </c>
      <c r="E37" s="20">
        <v>38714</v>
      </c>
      <c r="F37" s="20">
        <v>36151</v>
      </c>
      <c r="G37" s="20">
        <v>41695</v>
      </c>
      <c r="H37" s="20">
        <v>43373</v>
      </c>
      <c r="I37" s="20">
        <v>42595</v>
      </c>
      <c r="J37" s="67">
        <f t="shared" si="8"/>
        <v>-1.7937426509579746E-2</v>
      </c>
      <c r="K37" s="20">
        <f t="shared" si="1"/>
        <v>-778</v>
      </c>
      <c r="L37" s="67">
        <f t="shared" si="2"/>
        <v>0.10024797230975868</v>
      </c>
      <c r="M37" s="20">
        <f t="shared" si="3"/>
        <v>3881</v>
      </c>
      <c r="N37" s="68">
        <f t="shared" si="9"/>
        <v>1.2479758297889297E-2</v>
      </c>
    </row>
    <row r="38" spans="2:14" x14ac:dyDescent="0.25">
      <c r="B38" s="272"/>
      <c r="C38" s="275"/>
      <c r="D38" s="19" t="s">
        <v>52</v>
      </c>
      <c r="E38" s="20">
        <v>181850</v>
      </c>
      <c r="F38" s="20">
        <v>94829</v>
      </c>
      <c r="G38" s="20">
        <v>178525</v>
      </c>
      <c r="H38" s="20">
        <v>181874</v>
      </c>
      <c r="I38" s="20">
        <v>179514</v>
      </c>
      <c r="J38" s="21">
        <f t="shared" si="8"/>
        <v>-1.2976016362976517E-2</v>
      </c>
      <c r="K38" s="20">
        <f t="shared" si="1"/>
        <v>-2360</v>
      </c>
      <c r="L38" s="21">
        <f t="shared" si="2"/>
        <v>-1.28457519934011E-2</v>
      </c>
      <c r="M38" s="20">
        <f t="shared" si="3"/>
        <v>-2336</v>
      </c>
      <c r="N38" s="22">
        <f t="shared" si="9"/>
        <v>5.259517152452868E-2</v>
      </c>
    </row>
    <row r="39" spans="2:14" x14ac:dyDescent="0.25">
      <c r="B39" s="272"/>
      <c r="C39" s="276"/>
      <c r="D39" s="23" t="s">
        <v>53</v>
      </c>
      <c r="E39" s="69">
        <v>67475</v>
      </c>
      <c r="F39" s="69">
        <v>36774</v>
      </c>
      <c r="G39" s="69">
        <v>59525</v>
      </c>
      <c r="H39" s="69">
        <v>62407</v>
      </c>
      <c r="I39" s="69">
        <v>54211</v>
      </c>
      <c r="J39" s="25">
        <f t="shared" si="8"/>
        <v>-0.13133142115467811</v>
      </c>
      <c r="K39" s="69">
        <f t="shared" si="1"/>
        <v>-8196</v>
      </c>
      <c r="L39" s="25">
        <f t="shared" si="2"/>
        <v>-0.19657650981845132</v>
      </c>
      <c r="M39" s="69">
        <f t="shared" si="3"/>
        <v>-13264</v>
      </c>
      <c r="N39" s="46">
        <f t="shared" si="9"/>
        <v>1.5883089026572993E-2</v>
      </c>
    </row>
    <row r="40" spans="2:14" x14ac:dyDescent="0.25">
      <c r="B40" s="272"/>
      <c r="C40" s="287" t="s">
        <v>22</v>
      </c>
      <c r="D40" s="63" t="s">
        <v>43</v>
      </c>
      <c r="E40" s="73">
        <v>7.3071049352195105</v>
      </c>
      <c r="F40" s="73">
        <v>6.2191177703854859</v>
      </c>
      <c r="G40" s="73">
        <v>7.0548068162035182</v>
      </c>
      <c r="H40" s="73">
        <v>7.1886712827646573</v>
      </c>
      <c r="I40" s="73">
        <v>6.9057111120553083</v>
      </c>
      <c r="J40" s="65">
        <f t="shared" si="8"/>
        <v>-3.9361957109899537E-2</v>
      </c>
      <c r="K40" s="73">
        <f t="shared" si="1"/>
        <v>-0.28296017070934898</v>
      </c>
      <c r="L40" s="65">
        <f t="shared" si="2"/>
        <v>-5.4931991085761522E-2</v>
      </c>
      <c r="M40" s="73">
        <f t="shared" si="3"/>
        <v>-0.40139382316420225</v>
      </c>
      <c r="N40" s="65"/>
    </row>
    <row r="41" spans="2:14" x14ac:dyDescent="0.25">
      <c r="B41" s="272"/>
      <c r="C41" s="288"/>
      <c r="D41" s="26" t="s">
        <v>44</v>
      </c>
      <c r="E41" s="35">
        <v>7.7168808475008195</v>
      </c>
      <c r="F41" s="35">
        <v>6.7355987274081093</v>
      </c>
      <c r="G41" s="35">
        <v>7.5394597811433499</v>
      </c>
      <c r="H41" s="35">
        <v>7.6174015116125862</v>
      </c>
      <c r="I41" s="35">
        <v>7.4361541399893953</v>
      </c>
      <c r="J41" s="36">
        <f t="shared" si="8"/>
        <v>-2.379385822670399E-2</v>
      </c>
      <c r="K41" s="37">
        <f t="shared" si="1"/>
        <v>-0.18124737162319082</v>
      </c>
      <c r="L41" s="36">
        <f t="shared" si="2"/>
        <v>-3.637826125076693E-2</v>
      </c>
      <c r="M41" s="37">
        <f t="shared" si="3"/>
        <v>-0.28072670751142415</v>
      </c>
      <c r="N41" s="38"/>
    </row>
    <row r="42" spans="2:14" x14ac:dyDescent="0.25">
      <c r="B42" s="272"/>
      <c r="C42" s="288"/>
      <c r="D42" s="4" t="s">
        <v>45</v>
      </c>
      <c r="E42" s="39">
        <v>8.0881703522799508</v>
      </c>
      <c r="F42" s="39">
        <v>7.2883713042003508</v>
      </c>
      <c r="G42" s="39">
        <v>7.5955180077018341</v>
      </c>
      <c r="H42" s="39">
        <v>8.1097716550938816</v>
      </c>
      <c r="I42" s="39">
        <v>7.4201266434724724</v>
      </c>
      <c r="J42" s="74">
        <f t="shared" si="0"/>
        <v>-8.5038770627805738E-2</v>
      </c>
      <c r="K42" s="41">
        <f t="shared" si="1"/>
        <v>-0.68964501162140923</v>
      </c>
      <c r="L42" s="74">
        <f t="shared" si="2"/>
        <v>-8.2595158077891528E-2</v>
      </c>
      <c r="M42" s="41">
        <f t="shared" si="3"/>
        <v>-0.66804370880747843</v>
      </c>
      <c r="N42" s="75"/>
    </row>
    <row r="43" spans="2:14" x14ac:dyDescent="0.25">
      <c r="B43" s="272"/>
      <c r="C43" s="288"/>
      <c r="D43" s="4" t="s">
        <v>46</v>
      </c>
      <c r="E43" s="39">
        <v>4.7314709236031929</v>
      </c>
      <c r="F43" s="39">
        <v>4.5798791018998273</v>
      </c>
      <c r="G43" s="39">
        <v>4.440622195632665</v>
      </c>
      <c r="H43" s="39">
        <v>4.0678571428571431</v>
      </c>
      <c r="I43" s="39">
        <v>5.2682695349572919</v>
      </c>
      <c r="J43" s="74">
        <f t="shared" si="0"/>
        <v>0.29509698840038778</v>
      </c>
      <c r="K43" s="41">
        <f t="shared" si="1"/>
        <v>1.2004123921001488</v>
      </c>
      <c r="L43" s="74">
        <f t="shared" si="2"/>
        <v>0.11345279724244972</v>
      </c>
      <c r="M43" s="41">
        <f t="shared" si="3"/>
        <v>0.53679861135409901</v>
      </c>
      <c r="N43" s="75"/>
    </row>
    <row r="44" spans="2:14" x14ac:dyDescent="0.25">
      <c r="B44" s="272"/>
      <c r="C44" s="288"/>
      <c r="D44" s="4" t="s">
        <v>47</v>
      </c>
      <c r="E44" s="39">
        <v>6.5231916068470461</v>
      </c>
      <c r="F44" s="39">
        <v>5.0702761402420107</v>
      </c>
      <c r="G44" s="39">
        <v>8.4148579849946401</v>
      </c>
      <c r="H44" s="39">
        <v>6.3387567424175435</v>
      </c>
      <c r="I44" s="39">
        <v>6.7142914171656685</v>
      </c>
      <c r="J44" s="74">
        <f t="shared" si="0"/>
        <v>5.924421617809239E-2</v>
      </c>
      <c r="K44" s="41">
        <f t="shared" si="1"/>
        <v>0.37553467474812496</v>
      </c>
      <c r="L44" s="74">
        <f t="shared" si="2"/>
        <v>2.9295446437298533E-2</v>
      </c>
      <c r="M44" s="41">
        <f t="shared" si="3"/>
        <v>0.19109981031862233</v>
      </c>
      <c r="N44" s="75"/>
    </row>
    <row r="45" spans="2:14" x14ac:dyDescent="0.25">
      <c r="B45" s="272"/>
      <c r="C45" s="288"/>
      <c r="D45" s="4" t="s">
        <v>48</v>
      </c>
      <c r="E45" s="39">
        <v>6.7390698530378312</v>
      </c>
      <c r="F45" s="39">
        <v>5.6756335438484289</v>
      </c>
      <c r="G45" s="39">
        <v>6.327599318610452</v>
      </c>
      <c r="H45" s="39">
        <v>6.5705482072584172</v>
      </c>
      <c r="I45" s="39">
        <v>6.1984073500011228</v>
      </c>
      <c r="J45" s="74">
        <f t="shared" si="0"/>
        <v>-5.6637718120109759E-2</v>
      </c>
      <c r="K45" s="41">
        <f t="shared" si="1"/>
        <v>-0.3721408572572944</v>
      </c>
      <c r="L45" s="74">
        <f t="shared" si="2"/>
        <v>-8.0228060374383792E-2</v>
      </c>
      <c r="M45" s="41">
        <f t="shared" si="3"/>
        <v>-0.54066250303670849</v>
      </c>
      <c r="N45" s="75"/>
    </row>
    <row r="46" spans="2:14" x14ac:dyDescent="0.25">
      <c r="B46" s="272"/>
      <c r="C46" s="288"/>
      <c r="D46" s="4" t="s">
        <v>49</v>
      </c>
      <c r="E46" s="39">
        <v>2.1728628936774803</v>
      </c>
      <c r="F46" s="39">
        <v>2.9317173096620008</v>
      </c>
      <c r="G46" s="39">
        <v>2.6119023397761953</v>
      </c>
      <c r="H46" s="39">
        <v>2.5556512378902045</v>
      </c>
      <c r="I46" s="39">
        <v>3.1938599517074855</v>
      </c>
      <c r="J46" s="74">
        <f t="shared" si="0"/>
        <v>0.24972449462398028</v>
      </c>
      <c r="K46" s="41">
        <f t="shared" si="1"/>
        <v>0.63820871381728095</v>
      </c>
      <c r="L46" s="74">
        <f t="shared" si="2"/>
        <v>0.46988563383399207</v>
      </c>
      <c r="M46" s="41">
        <f t="shared" si="3"/>
        <v>1.0209970580300052</v>
      </c>
      <c r="N46" s="75"/>
    </row>
    <row r="47" spans="2:14" x14ac:dyDescent="0.25">
      <c r="B47" s="272"/>
      <c r="C47" s="288"/>
      <c r="D47" s="4" t="s">
        <v>50</v>
      </c>
      <c r="E47" s="39">
        <v>7.7260224130403143</v>
      </c>
      <c r="F47" s="39">
        <v>6.9331798945727225</v>
      </c>
      <c r="G47" s="39">
        <v>6.491933187814368</v>
      </c>
      <c r="H47" s="39">
        <v>6.6659301811754306</v>
      </c>
      <c r="I47" s="39">
        <v>6.823486671813269</v>
      </c>
      <c r="J47" s="74">
        <f t="shared" si="0"/>
        <v>2.3636084740698005E-2</v>
      </c>
      <c r="K47" s="41">
        <f t="shared" si="1"/>
        <v>0.15755649063783839</v>
      </c>
      <c r="L47" s="74">
        <f t="shared" si="2"/>
        <v>-0.11681764470469391</v>
      </c>
      <c r="M47" s="41">
        <f t="shared" si="3"/>
        <v>-0.90253574122704538</v>
      </c>
      <c r="N47" s="75"/>
    </row>
    <row r="48" spans="2:14" x14ac:dyDescent="0.25">
      <c r="B48" s="272"/>
      <c r="C48" s="288"/>
      <c r="D48" s="4" t="s">
        <v>51</v>
      </c>
      <c r="E48" s="39">
        <v>2.8067860508953819</v>
      </c>
      <c r="F48" s="39">
        <v>2.5961220825852784</v>
      </c>
      <c r="G48" s="39">
        <v>2.6865335051546393</v>
      </c>
      <c r="H48" s="39">
        <v>2.8928833455612621</v>
      </c>
      <c r="I48" s="39">
        <v>2.8021182816919938</v>
      </c>
      <c r="J48" s="74">
        <f t="shared" si="0"/>
        <v>-3.1375293445045083E-2</v>
      </c>
      <c r="K48" s="41">
        <f t="shared" si="1"/>
        <v>-9.0765063869268303E-2</v>
      </c>
      <c r="L48" s="74">
        <f t="shared" si="2"/>
        <v>-1.663029927734927E-3</v>
      </c>
      <c r="M48" s="41">
        <f t="shared" si="3"/>
        <v>-4.6677692033880724E-3</v>
      </c>
      <c r="N48" s="75"/>
    </row>
    <row r="49" spans="2:14" x14ac:dyDescent="0.25">
      <c r="B49" s="272"/>
      <c r="C49" s="288"/>
      <c r="D49" s="4" t="s">
        <v>52</v>
      </c>
      <c r="E49" s="39">
        <v>7.3596665182726939</v>
      </c>
      <c r="F49" s="39">
        <v>5.1992433795712483</v>
      </c>
      <c r="G49" s="39">
        <v>7.2397501926274384</v>
      </c>
      <c r="H49" s="39">
        <v>7.1337124926456168</v>
      </c>
      <c r="I49" s="39">
        <v>7.0900904459101861</v>
      </c>
      <c r="J49" s="40">
        <f t="shared" si="0"/>
        <v>-6.11491516940188E-3</v>
      </c>
      <c r="K49" s="41">
        <f t="shared" si="1"/>
        <v>-4.3622046735430686E-2</v>
      </c>
      <c r="L49" s="40">
        <f t="shared" si="2"/>
        <v>-3.6628843398433863E-2</v>
      </c>
      <c r="M49" s="41">
        <f t="shared" si="3"/>
        <v>-0.2695760723625078</v>
      </c>
      <c r="N49" s="42"/>
    </row>
    <row r="50" spans="2:14" x14ac:dyDescent="0.25">
      <c r="B50" s="272"/>
      <c r="C50" s="289"/>
      <c r="D50" s="32" t="s">
        <v>53</v>
      </c>
      <c r="E50" s="76">
        <v>5.5967982747179832</v>
      </c>
      <c r="F50" s="76">
        <v>4.8559355605440384</v>
      </c>
      <c r="G50" s="76">
        <v>5.6545074570152938</v>
      </c>
      <c r="H50" s="76">
        <v>5.6687255881551462</v>
      </c>
      <c r="I50" s="76">
        <v>5.4308755760368665</v>
      </c>
      <c r="J50" s="61">
        <f t="shared" si="0"/>
        <v>-4.1958286464821914E-2</v>
      </c>
      <c r="K50" s="77">
        <f t="shared" si="1"/>
        <v>-0.23785001211827961</v>
      </c>
      <c r="L50" s="61">
        <f t="shared" si="2"/>
        <v>-2.9646003042601565E-2</v>
      </c>
      <c r="M50" s="77">
        <f t="shared" si="3"/>
        <v>-0.16592269868111664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0.79530000000000001</v>
      </c>
      <c r="F51" s="65">
        <v>0.57719999999999994</v>
      </c>
      <c r="G51" s="65">
        <v>0.80730000000000002</v>
      </c>
      <c r="H51" s="65">
        <v>20.494600000000002</v>
      </c>
      <c r="I51" s="65">
        <v>21.228899999999999</v>
      </c>
      <c r="J51" s="65">
        <f t="shared" si="0"/>
        <v>3.5828950064894949E-2</v>
      </c>
      <c r="K51" s="73">
        <f t="shared" ref="K51" si="10">(I51-H51)*100</f>
        <v>73.429999999999751</v>
      </c>
      <c r="L51" s="65">
        <f t="shared" si="2"/>
        <v>25.692946058091284</v>
      </c>
      <c r="M51" s="73">
        <f t="shared" ref="M51" si="11">(I51-E51)*100</f>
        <v>2043.36</v>
      </c>
      <c r="N51" s="65"/>
    </row>
    <row r="52" spans="2:14" x14ac:dyDescent="0.25">
      <c r="B52" s="272"/>
      <c r="C52" s="281"/>
      <c r="D52" s="15" t="s">
        <v>44</v>
      </c>
      <c r="E52" s="18">
        <v>0.86730000000000007</v>
      </c>
      <c r="F52" s="18">
        <v>0.68180000000000007</v>
      </c>
      <c r="G52" s="18">
        <v>0.90879999999999994</v>
      </c>
      <c r="H52" s="18">
        <v>0.91400000000000003</v>
      </c>
      <c r="I52" s="18">
        <v>0.90689999999999993</v>
      </c>
      <c r="J52" s="17">
        <f t="shared" si="0"/>
        <v>-7.7680525164115499E-3</v>
      </c>
      <c r="K52" s="44">
        <f>(I52-H52)*100</f>
        <v>-0.71000000000001062</v>
      </c>
      <c r="L52" s="17">
        <f t="shared" si="2"/>
        <v>4.5658941542718656E-2</v>
      </c>
      <c r="M52" s="44">
        <f>(I52-E52)*100</f>
        <v>3.9599999999999858</v>
      </c>
      <c r="N52" s="18"/>
    </row>
    <row r="53" spans="2:14" x14ac:dyDescent="0.25">
      <c r="B53" s="272"/>
      <c r="C53" s="281"/>
      <c r="D53" s="19" t="s">
        <v>45</v>
      </c>
      <c r="E53" s="68">
        <v>0.76029999999999998</v>
      </c>
      <c r="F53" s="68">
        <v>0.45500000000000002</v>
      </c>
      <c r="G53" s="68">
        <v>0.74010000000000009</v>
      </c>
      <c r="H53" s="68">
        <v>0.82290000000000008</v>
      </c>
      <c r="I53" s="68">
        <v>0.79330000000000001</v>
      </c>
      <c r="J53" s="67">
        <f t="shared" si="0"/>
        <v>-3.5970348766557358E-2</v>
      </c>
      <c r="K53" s="45">
        <f t="shared" ref="K53:K61" si="12">(I53-H53)*100</f>
        <v>-2.9600000000000071</v>
      </c>
      <c r="L53" s="67">
        <f t="shared" si="2"/>
        <v>4.3403919505458521E-2</v>
      </c>
      <c r="M53" s="45">
        <f t="shared" ref="M53:M61" si="13">(I53-E53)*100</f>
        <v>3.3000000000000029</v>
      </c>
      <c r="N53" s="68"/>
    </row>
    <row r="54" spans="2:14" x14ac:dyDescent="0.25">
      <c r="B54" s="272"/>
      <c r="C54" s="281"/>
      <c r="D54" s="19" t="s">
        <v>46</v>
      </c>
      <c r="E54" s="68">
        <v>0.47509999999999997</v>
      </c>
      <c r="F54" s="68">
        <v>0.42659999999999998</v>
      </c>
      <c r="G54" s="68">
        <v>0.56740000000000002</v>
      </c>
      <c r="H54" s="68">
        <v>0.44319999999999998</v>
      </c>
      <c r="I54" s="68">
        <v>0.58899999999999997</v>
      </c>
      <c r="J54" s="67">
        <f t="shared" si="0"/>
        <v>0.32897111913357402</v>
      </c>
      <c r="K54" s="45">
        <f t="shared" si="12"/>
        <v>14.579999999999998</v>
      </c>
      <c r="L54" s="67">
        <f t="shared" si="2"/>
        <v>0.2397390023153021</v>
      </c>
      <c r="M54" s="45">
        <f t="shared" si="13"/>
        <v>11.39</v>
      </c>
      <c r="N54" s="68"/>
    </row>
    <row r="55" spans="2:14" x14ac:dyDescent="0.25">
      <c r="B55" s="272"/>
      <c r="C55" s="281"/>
      <c r="D55" s="19" t="s">
        <v>47</v>
      </c>
      <c r="E55" s="68">
        <v>0.74909999999999999</v>
      </c>
      <c r="F55" s="68">
        <v>0.24660000000000001</v>
      </c>
      <c r="G55" s="68">
        <v>0.88819999999999988</v>
      </c>
      <c r="H55" s="68">
        <v>0.54079999999999995</v>
      </c>
      <c r="I55" s="68">
        <v>1.26</v>
      </c>
      <c r="J55" s="67">
        <f t="shared" si="0"/>
        <v>1.329881656804734</v>
      </c>
      <c r="K55" s="45">
        <f t="shared" si="12"/>
        <v>71.92</v>
      </c>
      <c r="L55" s="67">
        <f t="shared" si="2"/>
        <v>0.68201842210652797</v>
      </c>
      <c r="M55" s="45">
        <f t="shared" si="13"/>
        <v>51.09</v>
      </c>
      <c r="N55" s="68"/>
    </row>
    <row r="56" spans="2:14" x14ac:dyDescent="0.25">
      <c r="B56" s="272"/>
      <c r="C56" s="281"/>
      <c r="D56" s="19" t="s">
        <v>48</v>
      </c>
      <c r="E56" s="68">
        <v>0.76890000000000003</v>
      </c>
      <c r="F56" s="68">
        <v>0.60020000000000007</v>
      </c>
      <c r="G56" s="68">
        <v>0.72010000000000007</v>
      </c>
      <c r="H56" s="68">
        <v>0.79819999999999991</v>
      </c>
      <c r="I56" s="68">
        <v>0.88090000000000002</v>
      </c>
      <c r="J56" s="67">
        <f t="shared" si="0"/>
        <v>0.10360811826609884</v>
      </c>
      <c r="K56" s="45">
        <f t="shared" si="12"/>
        <v>8.2700000000000102</v>
      </c>
      <c r="L56" s="67">
        <f t="shared" si="2"/>
        <v>0.14566263493302123</v>
      </c>
      <c r="M56" s="45">
        <f t="shared" si="13"/>
        <v>11.2</v>
      </c>
      <c r="N56" s="68"/>
    </row>
    <row r="57" spans="2:14" x14ac:dyDescent="0.25">
      <c r="B57" s="272"/>
      <c r="C57" s="281"/>
      <c r="D57" s="19" t="s">
        <v>49</v>
      </c>
      <c r="E57" s="68">
        <v>0.50680000000000003</v>
      </c>
      <c r="F57" s="68">
        <v>0.44319999999999998</v>
      </c>
      <c r="G57" s="68">
        <v>0.49969999999999998</v>
      </c>
      <c r="H57" s="68">
        <v>0.60020000000000007</v>
      </c>
      <c r="I57" s="68">
        <v>0.44380000000000003</v>
      </c>
      <c r="J57" s="67">
        <f t="shared" si="0"/>
        <v>-0.26057980673108971</v>
      </c>
      <c r="K57" s="45">
        <f t="shared" si="12"/>
        <v>-15.640000000000004</v>
      </c>
      <c r="L57" s="67">
        <f t="shared" si="2"/>
        <v>-0.12430939226519333</v>
      </c>
      <c r="M57" s="45">
        <f t="shared" si="13"/>
        <v>-6.3</v>
      </c>
      <c r="N57" s="68"/>
    </row>
    <row r="58" spans="2:14" x14ac:dyDescent="0.25">
      <c r="B58" s="272"/>
      <c r="C58" s="281"/>
      <c r="D58" s="19" t="s">
        <v>50</v>
      </c>
      <c r="E58" s="68">
        <v>0.83109999999999995</v>
      </c>
      <c r="F58" s="68">
        <v>0.86809999999999998</v>
      </c>
      <c r="G58" s="68">
        <v>0.92120000000000002</v>
      </c>
      <c r="H58" s="68">
        <v>0.91409999999999991</v>
      </c>
      <c r="I58" s="68">
        <v>1.0104</v>
      </c>
      <c r="J58" s="67">
        <f t="shared" si="0"/>
        <v>0.10534952412208742</v>
      </c>
      <c r="K58" s="45">
        <f t="shared" si="12"/>
        <v>9.6300000000000061</v>
      </c>
      <c r="L58" s="67">
        <f t="shared" si="2"/>
        <v>0.21573817831789199</v>
      </c>
      <c r="M58" s="45">
        <f t="shared" si="13"/>
        <v>17.93</v>
      </c>
      <c r="N58" s="68"/>
    </row>
    <row r="59" spans="2:14" x14ac:dyDescent="0.25">
      <c r="B59" s="272"/>
      <c r="C59" s="281"/>
      <c r="D59" s="19" t="s">
        <v>51</v>
      </c>
      <c r="E59" s="68">
        <v>0.50770000000000004</v>
      </c>
      <c r="F59" s="68">
        <v>0.51919999999999999</v>
      </c>
      <c r="G59" s="68">
        <v>0.51259999999999994</v>
      </c>
      <c r="H59" s="68">
        <v>0.52780000000000005</v>
      </c>
      <c r="I59" s="68">
        <v>0.52239999999999998</v>
      </c>
      <c r="J59" s="67">
        <f t="shared" si="0"/>
        <v>-1.0231148162182735E-2</v>
      </c>
      <c r="K59" s="45">
        <f t="shared" si="12"/>
        <v>-0.54000000000000714</v>
      </c>
      <c r="L59" s="67">
        <f t="shared" si="2"/>
        <v>2.895410675595822E-2</v>
      </c>
      <c r="M59" s="45">
        <f t="shared" si="13"/>
        <v>1.4699999999999935</v>
      </c>
      <c r="N59" s="68"/>
    </row>
    <row r="60" spans="2:14" x14ac:dyDescent="0.25">
      <c r="B60" s="272"/>
      <c r="C60" s="281"/>
      <c r="D60" s="19" t="s">
        <v>52</v>
      </c>
      <c r="E60" s="22">
        <v>0.85140000000000005</v>
      </c>
      <c r="F60" s="22">
        <v>0.62039999999999995</v>
      </c>
      <c r="G60" s="22">
        <v>0.89769999999999994</v>
      </c>
      <c r="H60" s="22">
        <v>0.91459999999999997</v>
      </c>
      <c r="I60" s="22">
        <v>0.90269999999999995</v>
      </c>
      <c r="J60" s="21">
        <f t="shared" si="0"/>
        <v>-1.3011152416356864E-2</v>
      </c>
      <c r="K60" s="45">
        <f t="shared" si="12"/>
        <v>-1.1900000000000022</v>
      </c>
      <c r="L60" s="21">
        <f t="shared" si="2"/>
        <v>6.0253699788583415E-2</v>
      </c>
      <c r="M60" s="45">
        <f t="shared" si="13"/>
        <v>5.1299999999999901</v>
      </c>
      <c r="N60" s="22"/>
    </row>
    <row r="61" spans="2:14" x14ac:dyDescent="0.25">
      <c r="B61" s="272"/>
      <c r="C61" s="282"/>
      <c r="D61" s="23" t="s">
        <v>53</v>
      </c>
      <c r="E61" s="46">
        <v>0.64359999999999995</v>
      </c>
      <c r="F61" s="46">
        <v>0.42659999999999998</v>
      </c>
      <c r="G61" s="46">
        <v>0.63100000000000001</v>
      </c>
      <c r="H61" s="46">
        <v>0.66049999999999998</v>
      </c>
      <c r="I61" s="46">
        <v>0.56869999999999998</v>
      </c>
      <c r="J61" s="25">
        <f t="shared" si="0"/>
        <v>-0.13898561695685085</v>
      </c>
      <c r="K61" s="78">
        <f t="shared" si="12"/>
        <v>-9.18</v>
      </c>
      <c r="L61" s="25">
        <f t="shared" si="2"/>
        <v>-0.1163766314481044</v>
      </c>
      <c r="M61" s="78">
        <f t="shared" si="13"/>
        <v>-7.4899999999999967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132473</v>
      </c>
      <c r="F62" s="64">
        <v>99473</v>
      </c>
      <c r="G62" s="64">
        <v>124678</v>
      </c>
      <c r="H62" s="64">
        <v>372555</v>
      </c>
      <c r="I62" s="64">
        <v>382455</v>
      </c>
      <c r="J62" s="65">
        <f t="shared" si="0"/>
        <v>2.6573257639811665E-2</v>
      </c>
      <c r="K62" s="64">
        <f t="shared" ref="K62:K63" si="14">I62-H62</f>
        <v>9900</v>
      </c>
      <c r="L62" s="65">
        <f t="shared" si="2"/>
        <v>1.8870411329101024</v>
      </c>
      <c r="M62" s="64">
        <f t="shared" ref="M62:M63" si="15">I62-E62</f>
        <v>249982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47303</v>
      </c>
      <c r="F63" s="27">
        <v>37662</v>
      </c>
      <c r="G63" s="27">
        <v>44069</v>
      </c>
      <c r="H63" s="27">
        <v>44891</v>
      </c>
      <c r="I63" s="27">
        <v>46395</v>
      </c>
      <c r="J63" s="36">
        <f t="shared" si="0"/>
        <v>3.3503374841282296E-2</v>
      </c>
      <c r="K63" s="27">
        <f t="shared" si="14"/>
        <v>1504</v>
      </c>
      <c r="L63" s="36">
        <f t="shared" si="2"/>
        <v>-1.9195399868930041E-2</v>
      </c>
      <c r="M63" s="27">
        <f t="shared" si="15"/>
        <v>-908</v>
      </c>
      <c r="N63" s="38">
        <f t="shared" si="16"/>
        <v>0.12130838922226145</v>
      </c>
    </row>
    <row r="64" spans="2:14" x14ac:dyDescent="0.25">
      <c r="B64" s="272"/>
      <c r="C64" s="284"/>
      <c r="D64" s="4" t="s">
        <v>45</v>
      </c>
      <c r="E64" s="29">
        <v>41028</v>
      </c>
      <c r="F64" s="29">
        <v>27418</v>
      </c>
      <c r="G64" s="29">
        <v>39030</v>
      </c>
      <c r="H64" s="29">
        <v>37129</v>
      </c>
      <c r="I64" s="29">
        <v>38072</v>
      </c>
      <c r="J64" s="74">
        <f>I64/H64-1</f>
        <v>2.5397936922621156E-2</v>
      </c>
      <c r="K64" s="29">
        <f>I64-H64</f>
        <v>943</v>
      </c>
      <c r="L64" s="74">
        <f>I64/E64-1</f>
        <v>-7.2048357219459902E-2</v>
      </c>
      <c r="M64" s="29">
        <f>I64-E64</f>
        <v>-2956</v>
      </c>
      <c r="N64" s="75">
        <f>I64/$I$62</f>
        <v>9.9546351858388574E-2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844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2.3845942659920776E-3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1.1258840909388033E-2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15262</v>
      </c>
      <c r="G67" s="29">
        <v>18637</v>
      </c>
      <c r="H67" s="29">
        <v>19434</v>
      </c>
      <c r="I67" s="29">
        <v>20210</v>
      </c>
      <c r="J67" s="74">
        <f t="shared" si="17"/>
        <v>3.9930019553360063E-2</v>
      </c>
      <c r="K67" s="29">
        <f t="shared" si="18"/>
        <v>776</v>
      </c>
      <c r="L67" s="74">
        <f t="shared" si="19"/>
        <v>-6.0349637344244034E-2</v>
      </c>
      <c r="M67" s="29">
        <f t="shared" si="20"/>
        <v>-1298</v>
      </c>
      <c r="N67" s="75">
        <f t="shared" si="21"/>
        <v>5.2842818109320053E-2</v>
      </c>
    </row>
    <row r="68" spans="2:14" x14ac:dyDescent="0.25">
      <c r="B68" s="272"/>
      <c r="C68" s="284"/>
      <c r="D68" s="4" t="s">
        <v>49</v>
      </c>
      <c r="E68" s="29">
        <v>584</v>
      </c>
      <c r="F68" s="29">
        <v>625</v>
      </c>
      <c r="G68" s="29">
        <v>663</v>
      </c>
      <c r="H68" s="29">
        <v>638</v>
      </c>
      <c r="I68" s="29">
        <v>673</v>
      </c>
      <c r="J68" s="74">
        <f t="shared" si="17"/>
        <v>5.4858934169278895E-2</v>
      </c>
      <c r="K68" s="29">
        <f t="shared" si="18"/>
        <v>35</v>
      </c>
      <c r="L68" s="74">
        <f t="shared" si="19"/>
        <v>0.15239726027397271</v>
      </c>
      <c r="M68" s="29">
        <f t="shared" si="20"/>
        <v>89</v>
      </c>
      <c r="N68" s="75">
        <f t="shared" si="21"/>
        <v>1.7596841458472239E-3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3470</v>
      </c>
      <c r="G69" s="29">
        <v>4791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1.2542652076714908E-2</v>
      </c>
    </row>
    <row r="70" spans="2:14" x14ac:dyDescent="0.25">
      <c r="B70" s="272"/>
      <c r="C70" s="284"/>
      <c r="D70" s="4" t="s">
        <v>51</v>
      </c>
      <c r="E70" s="29">
        <v>2460</v>
      </c>
      <c r="F70" s="29">
        <v>2246</v>
      </c>
      <c r="G70" s="29">
        <v>2624</v>
      </c>
      <c r="H70" s="29">
        <v>2651</v>
      </c>
      <c r="I70" s="29">
        <v>2630</v>
      </c>
      <c r="J70" s="74">
        <f t="shared" si="17"/>
        <v>-7.9215390418709841E-3</v>
      </c>
      <c r="K70" s="29">
        <f t="shared" si="18"/>
        <v>-21</v>
      </c>
      <c r="L70" s="74">
        <f t="shared" si="19"/>
        <v>6.9105691056910556E-2</v>
      </c>
      <c r="M70" s="29">
        <f t="shared" si="20"/>
        <v>170</v>
      </c>
      <c r="N70" s="75">
        <f t="shared" si="21"/>
        <v>6.8766260082885567E-3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4931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1.6773215149494713E-2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2781</v>
      </c>
      <c r="G72" s="71">
        <v>3043</v>
      </c>
      <c r="H72" s="71">
        <v>3048</v>
      </c>
      <c r="I72" s="71">
        <v>3075</v>
      </c>
      <c r="J72" s="61">
        <f t="shared" si="17"/>
        <v>8.8582677165354173E-3</v>
      </c>
      <c r="K72" s="71">
        <f t="shared" si="18"/>
        <v>27</v>
      </c>
      <c r="L72" s="61">
        <f t="shared" si="19"/>
        <v>-9.0774689532820863E-2</v>
      </c>
      <c r="M72" s="71">
        <f t="shared" si="20"/>
        <v>-307</v>
      </c>
      <c r="N72" s="55">
        <f t="shared" si="21"/>
        <v>8.0401615876377619E-3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agosto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3238788</v>
      </c>
      <c r="F80" s="64">
        <v>1031934</v>
      </c>
      <c r="G80" s="64">
        <v>3101117</v>
      </c>
      <c r="H80" s="64">
        <v>3425135</v>
      </c>
      <c r="I80" s="64">
        <v>3660664</v>
      </c>
      <c r="J80" s="65">
        <f t="shared" ref="J80:J81" si="22">I80/H80-1</f>
        <v>6.8764880800318728E-2</v>
      </c>
      <c r="K80" s="64">
        <f t="shared" ref="K80:K81" si="23">I80-H80</f>
        <v>235529</v>
      </c>
      <c r="L80" s="65">
        <f t="shared" ref="L80:L81" si="24">I80/E80-1</f>
        <v>0.13025736787958953</v>
      </c>
      <c r="M80" s="64">
        <f t="shared" ref="M80:M81" si="25">I80-E80</f>
        <v>421876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1190064</v>
      </c>
      <c r="F81" s="16">
        <v>400181</v>
      </c>
      <c r="G81" s="16">
        <v>1157727</v>
      </c>
      <c r="H81" s="16">
        <v>1246990</v>
      </c>
      <c r="I81" s="16">
        <v>1301111</v>
      </c>
      <c r="J81" s="18">
        <f t="shared" si="22"/>
        <v>4.3401310355335676E-2</v>
      </c>
      <c r="K81" s="16">
        <f t="shared" si="23"/>
        <v>54121</v>
      </c>
      <c r="L81" s="18">
        <f t="shared" si="24"/>
        <v>9.3311788273571894E-2</v>
      </c>
      <c r="M81" s="16">
        <f t="shared" si="25"/>
        <v>111047</v>
      </c>
      <c r="N81" s="18">
        <f t="shared" si="26"/>
        <v>0.35543032630145788</v>
      </c>
      <c r="O81" s="79"/>
    </row>
    <row r="82" spans="2:15" x14ac:dyDescent="0.25">
      <c r="B82" s="272"/>
      <c r="C82" s="275"/>
      <c r="D82" s="19" t="s">
        <v>45</v>
      </c>
      <c r="E82" s="20">
        <v>873555</v>
      </c>
      <c r="F82" s="20">
        <v>176500</v>
      </c>
      <c r="G82" s="20">
        <v>810745</v>
      </c>
      <c r="H82" s="20">
        <v>867527</v>
      </c>
      <c r="I82" s="20">
        <v>922227</v>
      </c>
      <c r="J82" s="68">
        <f>I82/H82-1</f>
        <v>6.3052792593198737E-2</v>
      </c>
      <c r="K82" s="20">
        <f>I82-H82</f>
        <v>54700</v>
      </c>
      <c r="L82" s="68">
        <f>I82/E82-1</f>
        <v>5.5717155760083736E-2</v>
      </c>
      <c r="M82" s="20">
        <f>I82-E82</f>
        <v>48672</v>
      </c>
      <c r="N82" s="68">
        <f>I82/$I$80</f>
        <v>0.2519288850328793</v>
      </c>
      <c r="O82" s="79"/>
    </row>
    <row r="83" spans="2:15" x14ac:dyDescent="0.25">
      <c r="B83" s="272"/>
      <c r="C83" s="275"/>
      <c r="D83" s="19" t="s">
        <v>46</v>
      </c>
      <c r="E83" s="20">
        <v>29886</v>
      </c>
      <c r="F83" s="20">
        <v>9212</v>
      </c>
      <c r="G83" s="20">
        <v>22508</v>
      </c>
      <c r="H83" s="20">
        <v>33326</v>
      </c>
      <c r="I83" s="20">
        <v>28900</v>
      </c>
      <c r="J83" s="68">
        <f t="shared" ref="J83:J136" si="27">I83/H83-1</f>
        <v>-0.13280921802796619</v>
      </c>
      <c r="K83" s="20">
        <f t="shared" ref="K83:K112" si="28">I83-H83</f>
        <v>-4426</v>
      </c>
      <c r="L83" s="68">
        <f t="shared" ref="L83:L136" si="29">I83/E83-1</f>
        <v>-3.2992036405005698E-2</v>
      </c>
      <c r="M83" s="20">
        <f t="shared" ref="M83:M112" si="30">I83-E83</f>
        <v>-986</v>
      </c>
      <c r="N83" s="68">
        <f t="shared" ref="N83:N90" si="31">I83/$I$80</f>
        <v>7.8947425931470364E-3</v>
      </c>
      <c r="O83" s="79"/>
    </row>
    <row r="84" spans="2:15" x14ac:dyDescent="0.25">
      <c r="B84" s="272"/>
      <c r="C84" s="275"/>
      <c r="D84" s="19" t="s">
        <v>47</v>
      </c>
      <c r="E84" s="20">
        <v>91696</v>
      </c>
      <c r="F84" s="20">
        <v>25824</v>
      </c>
      <c r="G84" s="20">
        <v>106797</v>
      </c>
      <c r="H84" s="20">
        <v>121209</v>
      </c>
      <c r="I84" s="20">
        <v>158757</v>
      </c>
      <c r="J84" s="68">
        <f t="shared" si="27"/>
        <v>0.30977897680865274</v>
      </c>
      <c r="K84" s="20">
        <f t="shared" si="28"/>
        <v>37548</v>
      </c>
      <c r="L84" s="68">
        <f t="shared" si="29"/>
        <v>0.73134051648926879</v>
      </c>
      <c r="M84" s="20">
        <f t="shared" si="30"/>
        <v>67061</v>
      </c>
      <c r="N84" s="68">
        <f t="shared" si="31"/>
        <v>4.3368361586859652E-2</v>
      </c>
      <c r="O84" s="79"/>
    </row>
    <row r="85" spans="2:15" x14ac:dyDescent="0.25">
      <c r="B85" s="272"/>
      <c r="C85" s="275"/>
      <c r="D85" s="19" t="s">
        <v>48</v>
      </c>
      <c r="E85" s="20">
        <v>526928</v>
      </c>
      <c r="F85" s="20">
        <v>161693</v>
      </c>
      <c r="G85" s="20">
        <v>461029</v>
      </c>
      <c r="H85" s="20">
        <v>526478</v>
      </c>
      <c r="I85" s="20">
        <v>613713</v>
      </c>
      <c r="J85" s="68">
        <f t="shared" si="27"/>
        <v>0.16569543266765185</v>
      </c>
      <c r="K85" s="20">
        <f t="shared" si="28"/>
        <v>87235</v>
      </c>
      <c r="L85" s="68">
        <f t="shared" si="29"/>
        <v>0.16469992105183251</v>
      </c>
      <c r="M85" s="20">
        <f t="shared" si="30"/>
        <v>86785</v>
      </c>
      <c r="N85" s="68">
        <f t="shared" si="31"/>
        <v>0.16765073221688742</v>
      </c>
      <c r="O85" s="79"/>
    </row>
    <row r="86" spans="2:15" x14ac:dyDescent="0.25">
      <c r="B86" s="272"/>
      <c r="C86" s="275"/>
      <c r="D86" s="19" t="s">
        <v>49</v>
      </c>
      <c r="E86" s="20">
        <v>35588</v>
      </c>
      <c r="F86" s="20">
        <v>17159</v>
      </c>
      <c r="G86" s="20">
        <v>32878</v>
      </c>
      <c r="H86" s="20">
        <v>39668</v>
      </c>
      <c r="I86" s="20">
        <v>36690</v>
      </c>
      <c r="J86" s="68">
        <f t="shared" si="27"/>
        <v>-7.5073106786326504E-2</v>
      </c>
      <c r="K86" s="20">
        <f t="shared" si="28"/>
        <v>-2978</v>
      </c>
      <c r="L86" s="68">
        <f t="shared" si="29"/>
        <v>3.0965493986737203E-2</v>
      </c>
      <c r="M86" s="20">
        <f t="shared" si="30"/>
        <v>1102</v>
      </c>
      <c r="N86" s="68">
        <f t="shared" si="31"/>
        <v>1.002277182500224E-2</v>
      </c>
      <c r="O86" s="79"/>
    </row>
    <row r="87" spans="2:15" x14ac:dyDescent="0.25">
      <c r="B87" s="272"/>
      <c r="C87" s="275"/>
      <c r="D87" s="19" t="s">
        <v>50</v>
      </c>
      <c r="E87" s="20">
        <v>95805</v>
      </c>
      <c r="F87" s="20">
        <v>56805</v>
      </c>
      <c r="G87" s="20">
        <v>128669</v>
      </c>
      <c r="H87" s="20">
        <v>168871</v>
      </c>
      <c r="I87" s="20">
        <v>160886</v>
      </c>
      <c r="J87" s="68">
        <f t="shared" si="27"/>
        <v>-4.7284613699214217E-2</v>
      </c>
      <c r="K87" s="20">
        <f t="shared" si="28"/>
        <v>-7985</v>
      </c>
      <c r="L87" s="68">
        <f t="shared" si="29"/>
        <v>0.67930692552580774</v>
      </c>
      <c r="M87" s="20">
        <f t="shared" si="30"/>
        <v>65081</v>
      </c>
      <c r="N87" s="68">
        <f t="shared" si="31"/>
        <v>4.3949950063704286E-2</v>
      </c>
      <c r="O87" s="79"/>
    </row>
    <row r="88" spans="2:15" x14ac:dyDescent="0.25">
      <c r="B88" s="272"/>
      <c r="C88" s="275"/>
      <c r="D88" s="19" t="s">
        <v>51</v>
      </c>
      <c r="E88" s="20">
        <v>143138</v>
      </c>
      <c r="F88" s="20">
        <v>87126</v>
      </c>
      <c r="G88" s="20">
        <v>138024</v>
      </c>
      <c r="H88" s="20">
        <v>158379</v>
      </c>
      <c r="I88" s="20">
        <v>162243</v>
      </c>
      <c r="J88" s="68">
        <f t="shared" si="27"/>
        <v>2.4397173867747535E-2</v>
      </c>
      <c r="K88" s="20">
        <f t="shared" si="28"/>
        <v>3864</v>
      </c>
      <c r="L88" s="68">
        <f t="shared" si="29"/>
        <v>0.13347259288239322</v>
      </c>
      <c r="M88" s="20">
        <f t="shared" si="30"/>
        <v>19105</v>
      </c>
      <c r="N88" s="68">
        <f t="shared" si="31"/>
        <v>4.4320647838752752E-2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164737</v>
      </c>
      <c r="F89" s="20">
        <v>62317</v>
      </c>
      <c r="G89" s="20">
        <v>170296</v>
      </c>
      <c r="H89" s="20">
        <v>183132</v>
      </c>
      <c r="I89" s="20">
        <v>192634</v>
      </c>
      <c r="J89" s="22">
        <f t="shared" si="27"/>
        <v>5.1886071249153565E-2</v>
      </c>
      <c r="K89" s="20">
        <f t="shared" si="28"/>
        <v>9502</v>
      </c>
      <c r="L89" s="22">
        <f t="shared" si="29"/>
        <v>0.16934264919234909</v>
      </c>
      <c r="M89" s="20">
        <f t="shared" si="30"/>
        <v>27897</v>
      </c>
      <c r="N89" s="22">
        <f t="shared" si="31"/>
        <v>5.262269358782997E-2</v>
      </c>
      <c r="O89" s="79"/>
    </row>
    <row r="90" spans="2:15" x14ac:dyDescent="0.25">
      <c r="B90" s="272"/>
      <c r="C90" s="276"/>
      <c r="D90" s="23" t="s">
        <v>53</v>
      </c>
      <c r="E90" s="69">
        <v>87391</v>
      </c>
      <c r="F90" s="69">
        <v>35117</v>
      </c>
      <c r="G90" s="69">
        <v>72444</v>
      </c>
      <c r="H90" s="69">
        <v>79555</v>
      </c>
      <c r="I90" s="69">
        <v>83503</v>
      </c>
      <c r="J90" s="46">
        <f t="shared" si="27"/>
        <v>4.9626044874615083E-2</v>
      </c>
      <c r="K90" s="69">
        <f t="shared" si="28"/>
        <v>3948</v>
      </c>
      <c r="L90" s="46">
        <f t="shared" si="29"/>
        <v>-4.4489707178084648E-2</v>
      </c>
      <c r="M90" s="69">
        <f t="shared" si="30"/>
        <v>-3888</v>
      </c>
      <c r="N90" s="46">
        <f t="shared" si="31"/>
        <v>2.2810888953479477E-2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3869390</v>
      </c>
      <c r="F91" s="64">
        <v>1151540</v>
      </c>
      <c r="G91" s="64">
        <v>3651483</v>
      </c>
      <c r="H91" s="64">
        <v>4055641</v>
      </c>
      <c r="I91" s="64">
        <v>4328488</v>
      </c>
      <c r="J91" s="65">
        <f t="shared" si="27"/>
        <v>6.7275925063386977E-2</v>
      </c>
      <c r="K91" s="64">
        <f t="shared" si="28"/>
        <v>272847</v>
      </c>
      <c r="L91" s="65">
        <f t="shared" si="29"/>
        <v>0.11864867588948136</v>
      </c>
      <c r="M91" s="64">
        <f t="shared" si="30"/>
        <v>459098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1436210</v>
      </c>
      <c r="F92" s="27">
        <v>453494</v>
      </c>
      <c r="G92" s="27">
        <v>1387341</v>
      </c>
      <c r="H92" s="27">
        <v>1502826</v>
      </c>
      <c r="I92" s="27">
        <v>1565928</v>
      </c>
      <c r="J92" s="80">
        <f t="shared" si="27"/>
        <v>4.1988892925727939E-2</v>
      </c>
      <c r="K92" s="27">
        <f t="shared" si="28"/>
        <v>63102</v>
      </c>
      <c r="L92" s="80">
        <f t="shared" si="29"/>
        <v>9.0319660773842347E-2</v>
      </c>
      <c r="M92" s="27">
        <f t="shared" si="30"/>
        <v>129718</v>
      </c>
      <c r="N92" s="38">
        <f t="shared" si="32"/>
        <v>0.36177251733168719</v>
      </c>
    </row>
    <row r="93" spans="2:15" x14ac:dyDescent="0.25">
      <c r="B93" s="272"/>
      <c r="C93" s="278"/>
      <c r="D93" s="4" t="s">
        <v>45</v>
      </c>
      <c r="E93" s="29">
        <v>1065891</v>
      </c>
      <c r="F93" s="29">
        <v>200588</v>
      </c>
      <c r="G93" s="29">
        <v>966907</v>
      </c>
      <c r="H93" s="29">
        <v>1048846</v>
      </c>
      <c r="I93" s="29">
        <v>1110160</v>
      </c>
      <c r="J93" s="81">
        <f t="shared" si="27"/>
        <v>5.8458534427361153E-2</v>
      </c>
      <c r="K93" s="29">
        <f t="shared" si="28"/>
        <v>61314</v>
      </c>
      <c r="L93" s="81">
        <f t="shared" si="29"/>
        <v>4.1532389334369091E-2</v>
      </c>
      <c r="M93" s="29">
        <f t="shared" si="30"/>
        <v>44269</v>
      </c>
      <c r="N93" s="75">
        <f>I93/$I$91</f>
        <v>0.25647755059041399</v>
      </c>
    </row>
    <row r="94" spans="2:15" x14ac:dyDescent="0.25">
      <c r="B94" s="272"/>
      <c r="C94" s="278"/>
      <c r="D94" s="4" t="s">
        <v>46</v>
      </c>
      <c r="E94" s="29">
        <v>33901</v>
      </c>
      <c r="F94" s="29">
        <v>10140</v>
      </c>
      <c r="G94" s="29">
        <v>25130</v>
      </c>
      <c r="H94" s="29">
        <v>35869</v>
      </c>
      <c r="I94" s="29">
        <v>31904</v>
      </c>
      <c r="J94" s="81">
        <f t="shared" si="27"/>
        <v>-0.11054113579971558</v>
      </c>
      <c r="K94" s="29">
        <f t="shared" si="28"/>
        <v>-3965</v>
      </c>
      <c r="L94" s="81">
        <f t="shared" si="29"/>
        <v>-5.890681690805577E-2</v>
      </c>
      <c r="M94" s="29">
        <f t="shared" si="30"/>
        <v>-1997</v>
      </c>
      <c r="N94" s="75">
        <f t="shared" ref="N94:N101" si="33">I94/$I$91</f>
        <v>7.3707031185023504E-3</v>
      </c>
    </row>
    <row r="95" spans="2:15" x14ac:dyDescent="0.25">
      <c r="B95" s="272"/>
      <c r="C95" s="278"/>
      <c r="D95" s="4" t="s">
        <v>47</v>
      </c>
      <c r="E95" s="29">
        <v>106733</v>
      </c>
      <c r="F95" s="29">
        <v>30447</v>
      </c>
      <c r="G95" s="29">
        <v>125631</v>
      </c>
      <c r="H95" s="29">
        <v>141231</v>
      </c>
      <c r="I95" s="29">
        <v>184286</v>
      </c>
      <c r="J95" s="81">
        <f t="shared" si="27"/>
        <v>0.30485516635866072</v>
      </c>
      <c r="K95" s="29">
        <f t="shared" si="28"/>
        <v>43055</v>
      </c>
      <c r="L95" s="81">
        <f t="shared" si="29"/>
        <v>0.72660751595101791</v>
      </c>
      <c r="M95" s="29">
        <f t="shared" si="30"/>
        <v>77553</v>
      </c>
      <c r="N95" s="75">
        <f t="shared" si="33"/>
        <v>4.2575144022577859E-2</v>
      </c>
    </row>
    <row r="96" spans="2:15" x14ac:dyDescent="0.25">
      <c r="B96" s="272"/>
      <c r="C96" s="278"/>
      <c r="D96" s="4" t="s">
        <v>48</v>
      </c>
      <c r="E96" s="29">
        <v>626650</v>
      </c>
      <c r="F96" s="29">
        <v>177367</v>
      </c>
      <c r="G96" s="29">
        <v>532479</v>
      </c>
      <c r="H96" s="29">
        <v>616430</v>
      </c>
      <c r="I96" s="29">
        <v>713747</v>
      </c>
      <c r="J96" s="81">
        <f t="shared" si="27"/>
        <v>0.15787194004185401</v>
      </c>
      <c r="K96" s="29">
        <f t="shared" si="28"/>
        <v>97317</v>
      </c>
      <c r="L96" s="81">
        <f t="shared" si="29"/>
        <v>0.13898827096465327</v>
      </c>
      <c r="M96" s="29">
        <f t="shared" si="30"/>
        <v>87097</v>
      </c>
      <c r="N96" s="75">
        <f t="shared" si="33"/>
        <v>0.16489522438320264</v>
      </c>
    </row>
    <row r="97" spans="2:14" x14ac:dyDescent="0.25">
      <c r="B97" s="272"/>
      <c r="C97" s="278"/>
      <c r="D97" s="4" t="s">
        <v>49</v>
      </c>
      <c r="E97" s="29">
        <v>37387</v>
      </c>
      <c r="F97" s="29">
        <v>17855</v>
      </c>
      <c r="G97" s="29">
        <v>34377</v>
      </c>
      <c r="H97" s="29">
        <v>41604</v>
      </c>
      <c r="I97" s="29">
        <v>38605</v>
      </c>
      <c r="J97" s="81">
        <f t="shared" si="27"/>
        <v>-7.2084414960099985E-2</v>
      </c>
      <c r="K97" s="29">
        <f t="shared" si="28"/>
        <v>-2999</v>
      </c>
      <c r="L97" s="81">
        <f t="shared" si="29"/>
        <v>3.2578168882231751E-2</v>
      </c>
      <c r="M97" s="29">
        <f t="shared" si="30"/>
        <v>1218</v>
      </c>
      <c r="N97" s="75">
        <f t="shared" si="33"/>
        <v>8.9188187653517804E-3</v>
      </c>
    </row>
    <row r="98" spans="2:14" x14ac:dyDescent="0.25">
      <c r="B98" s="272"/>
      <c r="C98" s="278"/>
      <c r="D98" s="4" t="s">
        <v>50</v>
      </c>
      <c r="E98" s="29">
        <v>115117</v>
      </c>
      <c r="F98" s="29">
        <v>65785</v>
      </c>
      <c r="G98" s="29">
        <v>150691</v>
      </c>
      <c r="H98" s="29">
        <v>191150</v>
      </c>
      <c r="I98" s="29">
        <v>187665</v>
      </c>
      <c r="J98" s="81">
        <f t="shared" si="27"/>
        <v>-1.8231755166099872E-2</v>
      </c>
      <c r="K98" s="29">
        <f t="shared" si="28"/>
        <v>-3485</v>
      </c>
      <c r="L98" s="81">
        <f t="shared" si="29"/>
        <v>0.6302110027189729</v>
      </c>
      <c r="M98" s="29">
        <f t="shared" si="30"/>
        <v>72548</v>
      </c>
      <c r="N98" s="75">
        <f t="shared" si="33"/>
        <v>4.3355786131323452E-2</v>
      </c>
    </row>
    <row r="99" spans="2:14" x14ac:dyDescent="0.25">
      <c r="B99" s="272"/>
      <c r="C99" s="278"/>
      <c r="D99" s="4" t="s">
        <v>51</v>
      </c>
      <c r="E99" s="29">
        <v>149330</v>
      </c>
      <c r="F99" s="29">
        <v>89783</v>
      </c>
      <c r="G99" s="29">
        <v>144568</v>
      </c>
      <c r="H99" s="29">
        <v>165345</v>
      </c>
      <c r="I99" s="29">
        <v>169531</v>
      </c>
      <c r="J99" s="81">
        <f t="shared" si="27"/>
        <v>2.5316761922041797E-2</v>
      </c>
      <c r="K99" s="29">
        <f t="shared" si="28"/>
        <v>4186</v>
      </c>
      <c r="L99" s="81">
        <f t="shared" si="29"/>
        <v>0.13527757316011524</v>
      </c>
      <c r="M99" s="29">
        <f t="shared" si="30"/>
        <v>20201</v>
      </c>
      <c r="N99" s="75">
        <f t="shared" si="33"/>
        <v>3.9166332446803592E-2</v>
      </c>
    </row>
    <row r="100" spans="2:14" x14ac:dyDescent="0.25">
      <c r="B100" s="272"/>
      <c r="C100" s="278"/>
      <c r="D100" s="4" t="s">
        <v>52</v>
      </c>
      <c r="E100" s="29">
        <v>197984</v>
      </c>
      <c r="F100" s="29">
        <v>68473</v>
      </c>
      <c r="G100" s="29">
        <v>201809</v>
      </c>
      <c r="H100" s="29">
        <v>218175</v>
      </c>
      <c r="I100" s="29">
        <v>230645</v>
      </c>
      <c r="J100" s="31">
        <f t="shared" si="27"/>
        <v>5.7155952790191256E-2</v>
      </c>
      <c r="K100" s="29">
        <f t="shared" si="28"/>
        <v>12470</v>
      </c>
      <c r="L100" s="31">
        <f t="shared" si="29"/>
        <v>0.16496787619201547</v>
      </c>
      <c r="M100" s="29">
        <f t="shared" si="30"/>
        <v>32661</v>
      </c>
      <c r="N100" s="42">
        <f t="shared" si="33"/>
        <v>5.3285350450318909E-2</v>
      </c>
    </row>
    <row r="101" spans="2:14" x14ac:dyDescent="0.25">
      <c r="B101" s="272"/>
      <c r="C101" s="279"/>
      <c r="D101" s="32" t="s">
        <v>53</v>
      </c>
      <c r="E101" s="71">
        <v>100187</v>
      </c>
      <c r="F101" s="71">
        <v>37608</v>
      </c>
      <c r="G101" s="71">
        <v>82550</v>
      </c>
      <c r="H101" s="71">
        <v>94165</v>
      </c>
      <c r="I101" s="71">
        <v>96017</v>
      </c>
      <c r="J101" s="72">
        <f t="shared" si="27"/>
        <v>1.9667604736367084E-2</v>
      </c>
      <c r="K101" s="71">
        <f t="shared" si="28"/>
        <v>1852</v>
      </c>
      <c r="L101" s="72">
        <f t="shared" si="29"/>
        <v>-4.1622166548554218E-2</v>
      </c>
      <c r="M101" s="71">
        <f t="shared" si="30"/>
        <v>-4170</v>
      </c>
      <c r="N101" s="55">
        <f t="shared" si="33"/>
        <v>2.2182572759818209E-2</v>
      </c>
    </row>
    <row r="102" spans="2:14" x14ac:dyDescent="0.25">
      <c r="B102" s="272"/>
      <c r="C102" s="274" t="s">
        <v>21</v>
      </c>
      <c r="D102" s="63" t="s">
        <v>43</v>
      </c>
      <c r="E102" s="64">
        <v>22818416</v>
      </c>
      <c r="F102" s="64">
        <v>5391902</v>
      </c>
      <c r="G102" s="64">
        <v>20444877</v>
      </c>
      <c r="H102" s="64">
        <v>22753674</v>
      </c>
      <c r="I102" s="64">
        <v>24162826</v>
      </c>
      <c r="J102" s="65">
        <f t="shared" si="27"/>
        <v>6.1930745777583063E-2</v>
      </c>
      <c r="K102" s="64">
        <f t="shared" si="28"/>
        <v>1409152</v>
      </c>
      <c r="L102" s="65">
        <f t="shared" si="29"/>
        <v>5.8917761863926055E-2</v>
      </c>
      <c r="M102" s="64">
        <f t="shared" si="30"/>
        <v>1344410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8787046</v>
      </c>
      <c r="F103" s="16">
        <v>2291426</v>
      </c>
      <c r="G103" s="16">
        <v>8320045</v>
      </c>
      <c r="H103" s="16">
        <v>8974624</v>
      </c>
      <c r="I103" s="16">
        <v>9249706</v>
      </c>
      <c r="J103" s="18">
        <f t="shared" si="27"/>
        <v>3.0651089115265373E-2</v>
      </c>
      <c r="K103" s="16">
        <f t="shared" si="28"/>
        <v>275082</v>
      </c>
      <c r="L103" s="18">
        <f t="shared" si="29"/>
        <v>5.2652506883428263E-2</v>
      </c>
      <c r="M103" s="16">
        <f t="shared" si="30"/>
        <v>462660</v>
      </c>
      <c r="N103" s="18">
        <f t="shared" si="34"/>
        <v>0.38280729249136669</v>
      </c>
    </row>
    <row r="104" spans="2:14" x14ac:dyDescent="0.25">
      <c r="B104" s="272"/>
      <c r="C104" s="275"/>
      <c r="D104" s="19" t="s">
        <v>45</v>
      </c>
      <c r="E104" s="20">
        <v>6776910</v>
      </c>
      <c r="F104" s="20">
        <v>1076408</v>
      </c>
      <c r="G104" s="20">
        <v>5738436</v>
      </c>
      <c r="H104" s="20">
        <v>6396470</v>
      </c>
      <c r="I104" s="20">
        <v>6684568</v>
      </c>
      <c r="J104" s="68">
        <f t="shared" si="27"/>
        <v>4.5040154960470424E-2</v>
      </c>
      <c r="K104" s="20">
        <f t="shared" si="28"/>
        <v>288098</v>
      </c>
      <c r="L104" s="68">
        <f t="shared" si="29"/>
        <v>-1.3625974079632175E-2</v>
      </c>
      <c r="M104" s="20">
        <f t="shared" si="30"/>
        <v>-92342</v>
      </c>
      <c r="N104" s="68">
        <f>I104/$I$102</f>
        <v>0.27664677964406975</v>
      </c>
    </row>
    <row r="105" spans="2:14" x14ac:dyDescent="0.25">
      <c r="B105" s="272"/>
      <c r="C105" s="275"/>
      <c r="D105" s="19" t="s">
        <v>46</v>
      </c>
      <c r="E105" s="20">
        <v>150976</v>
      </c>
      <c r="F105" s="20">
        <v>40837</v>
      </c>
      <c r="G105" s="20">
        <v>105500</v>
      </c>
      <c r="H105" s="20">
        <v>110466</v>
      </c>
      <c r="I105" s="20">
        <v>124605</v>
      </c>
      <c r="J105" s="68">
        <f t="shared" si="27"/>
        <v>0.12799413394166526</v>
      </c>
      <c r="K105" s="20">
        <f t="shared" si="28"/>
        <v>14139</v>
      </c>
      <c r="L105" s="68">
        <f t="shared" si="29"/>
        <v>-0.17467014624841037</v>
      </c>
      <c r="M105" s="20">
        <f t="shared" si="30"/>
        <v>-26371</v>
      </c>
      <c r="N105" s="68">
        <f t="shared" ref="N105:N112" si="35">I105/$I$102</f>
        <v>5.1568885195796216E-3</v>
      </c>
    </row>
    <row r="106" spans="2:14" x14ac:dyDescent="0.25">
      <c r="B106" s="272"/>
      <c r="C106" s="275"/>
      <c r="D106" s="19" t="s">
        <v>47</v>
      </c>
      <c r="E106" s="20">
        <v>563442</v>
      </c>
      <c r="F106" s="20">
        <v>159370</v>
      </c>
      <c r="G106" s="20">
        <v>654193</v>
      </c>
      <c r="H106" s="20">
        <v>722818</v>
      </c>
      <c r="I106" s="20">
        <v>957820</v>
      </c>
      <c r="J106" s="68">
        <f t="shared" si="27"/>
        <v>0.32511918629585868</v>
      </c>
      <c r="K106" s="20">
        <f t="shared" si="28"/>
        <v>235002</v>
      </c>
      <c r="L106" s="68">
        <f t="shared" si="29"/>
        <v>0.69994427110510049</v>
      </c>
      <c r="M106" s="20">
        <f t="shared" si="30"/>
        <v>394378</v>
      </c>
      <c r="N106" s="68">
        <f t="shared" si="35"/>
        <v>3.9640230823993851E-2</v>
      </c>
    </row>
    <row r="107" spans="2:14" x14ac:dyDescent="0.25">
      <c r="B107" s="272"/>
      <c r="C107" s="275"/>
      <c r="D107" s="19" t="s">
        <v>48</v>
      </c>
      <c r="E107" s="20">
        <v>3676857</v>
      </c>
      <c r="F107" s="20">
        <v>810988</v>
      </c>
      <c r="G107" s="20">
        <v>2786196</v>
      </c>
      <c r="H107" s="20">
        <v>3356298</v>
      </c>
      <c r="I107" s="20">
        <v>3819820</v>
      </c>
      <c r="J107" s="68">
        <f t="shared" si="27"/>
        <v>0.13810513845909989</v>
      </c>
      <c r="K107" s="20">
        <f t="shared" si="28"/>
        <v>463522</v>
      </c>
      <c r="L107" s="68">
        <f t="shared" si="29"/>
        <v>3.8881849362104592E-2</v>
      </c>
      <c r="M107" s="20">
        <f t="shared" si="30"/>
        <v>142963</v>
      </c>
      <c r="N107" s="68">
        <f t="shared" si="35"/>
        <v>0.15808664102452255</v>
      </c>
    </row>
    <row r="108" spans="2:14" x14ac:dyDescent="0.25">
      <c r="B108" s="272"/>
      <c r="C108" s="275"/>
      <c r="D108" s="19" t="s">
        <v>49</v>
      </c>
      <c r="E108" s="20">
        <v>90305</v>
      </c>
      <c r="F108" s="20">
        <v>40297</v>
      </c>
      <c r="G108" s="20">
        <v>90028</v>
      </c>
      <c r="H108" s="20">
        <v>101541</v>
      </c>
      <c r="I108" s="20">
        <v>100477</v>
      </c>
      <c r="J108" s="68">
        <f t="shared" si="27"/>
        <v>-1.0478525915640025E-2</v>
      </c>
      <c r="K108" s="20">
        <f t="shared" si="28"/>
        <v>-1064</v>
      </c>
      <c r="L108" s="68">
        <f t="shared" si="29"/>
        <v>0.11264049609656168</v>
      </c>
      <c r="M108" s="20">
        <f t="shared" si="30"/>
        <v>10172</v>
      </c>
      <c r="N108" s="68">
        <f t="shared" si="35"/>
        <v>4.1583298244998327E-3</v>
      </c>
    </row>
    <row r="109" spans="2:14" x14ac:dyDescent="0.25">
      <c r="B109" s="272"/>
      <c r="C109" s="275"/>
      <c r="D109" s="19" t="s">
        <v>50</v>
      </c>
      <c r="E109" s="20">
        <v>706584</v>
      </c>
      <c r="F109" s="20">
        <v>366139</v>
      </c>
      <c r="G109" s="20">
        <v>853267</v>
      </c>
      <c r="H109" s="20">
        <v>938988</v>
      </c>
      <c r="I109" s="20">
        <v>995472</v>
      </c>
      <c r="J109" s="68">
        <f t="shared" si="27"/>
        <v>6.0154123375378621E-2</v>
      </c>
      <c r="K109" s="20">
        <f t="shared" si="28"/>
        <v>56484</v>
      </c>
      <c r="L109" s="68">
        <f t="shared" si="29"/>
        <v>0.40885160150810096</v>
      </c>
      <c r="M109" s="20">
        <f t="shared" si="30"/>
        <v>288888</v>
      </c>
      <c r="N109" s="68">
        <f t="shared" si="35"/>
        <v>4.1198492262453076E-2</v>
      </c>
    </row>
    <row r="110" spans="2:14" x14ac:dyDescent="0.25">
      <c r="B110" s="272"/>
      <c r="C110" s="275"/>
      <c r="D110" s="19" t="s">
        <v>51</v>
      </c>
      <c r="E110" s="20">
        <v>330257</v>
      </c>
      <c r="F110" s="20">
        <v>184291</v>
      </c>
      <c r="G110" s="20">
        <v>342925</v>
      </c>
      <c r="H110" s="20">
        <v>377873</v>
      </c>
      <c r="I110" s="20">
        <v>389611</v>
      </c>
      <c r="J110" s="68">
        <f t="shared" si="27"/>
        <v>3.1063346679969239E-2</v>
      </c>
      <c r="K110" s="20">
        <f t="shared" si="28"/>
        <v>11738</v>
      </c>
      <c r="L110" s="68">
        <f t="shared" si="29"/>
        <v>0.1797206418032018</v>
      </c>
      <c r="M110" s="20">
        <f t="shared" si="30"/>
        <v>59354</v>
      </c>
      <c r="N110" s="68">
        <f t="shared" si="35"/>
        <v>1.6124397038657649E-2</v>
      </c>
    </row>
    <row r="111" spans="2:14" x14ac:dyDescent="0.25">
      <c r="B111" s="272"/>
      <c r="C111" s="275"/>
      <c r="D111" s="19" t="s">
        <v>52</v>
      </c>
      <c r="E111" s="20">
        <v>1236378</v>
      </c>
      <c r="F111" s="20">
        <v>288076</v>
      </c>
      <c r="G111" s="20">
        <v>1153750</v>
      </c>
      <c r="H111" s="20">
        <v>1242308</v>
      </c>
      <c r="I111" s="20">
        <v>1342017</v>
      </c>
      <c r="J111" s="22">
        <f t="shared" si="27"/>
        <v>8.0261094672174682E-2</v>
      </c>
      <c r="K111" s="20">
        <f t="shared" si="28"/>
        <v>99709</v>
      </c>
      <c r="L111" s="22">
        <f t="shared" si="29"/>
        <v>8.5442316184856093E-2</v>
      </c>
      <c r="M111" s="20">
        <f t="shared" si="30"/>
        <v>105639</v>
      </c>
      <c r="N111" s="22">
        <f t="shared" si="35"/>
        <v>5.5540564667394453E-2</v>
      </c>
    </row>
    <row r="112" spans="2:14" x14ac:dyDescent="0.25">
      <c r="B112" s="272"/>
      <c r="C112" s="276"/>
      <c r="D112" s="23" t="s">
        <v>53</v>
      </c>
      <c r="E112" s="69">
        <v>499661</v>
      </c>
      <c r="F112" s="69">
        <v>134070</v>
      </c>
      <c r="G112" s="69">
        <v>400537</v>
      </c>
      <c r="H112" s="69">
        <v>532288</v>
      </c>
      <c r="I112" s="69">
        <v>498730</v>
      </c>
      <c r="J112" s="46">
        <f t="shared" si="27"/>
        <v>-6.3044817842972223E-2</v>
      </c>
      <c r="K112" s="69">
        <f t="shared" si="28"/>
        <v>-33558</v>
      </c>
      <c r="L112" s="46">
        <f t="shared" si="29"/>
        <v>-1.8632632925122961E-3</v>
      </c>
      <c r="M112" s="69">
        <f t="shared" si="30"/>
        <v>-931</v>
      </c>
      <c r="N112" s="46">
        <f t="shared" si="35"/>
        <v>2.0640383703462502E-2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7.0453564728534257</v>
      </c>
      <c r="F113" s="73">
        <f t="shared" si="36"/>
        <v>5.2250454001903224</v>
      </c>
      <c r="G113" s="73">
        <f t="shared" si="36"/>
        <v>6.5927460976157946</v>
      </c>
      <c r="H113" s="73">
        <f t="shared" si="36"/>
        <v>6.64314662049817</v>
      </c>
      <c r="I113" s="73">
        <f t="shared" si="36"/>
        <v>6.6006675291695718</v>
      </c>
      <c r="J113" s="65">
        <f t="shared" si="27"/>
        <v>-6.3944232688654123E-3</v>
      </c>
      <c r="K113" s="73">
        <f t="shared" ref="K113:K114" si="37">(I113-H113)</f>
        <v>-4.2479091328598173E-2</v>
      </c>
      <c r="L113" s="65">
        <f t="shared" si="29"/>
        <v>-6.31180189955316E-2</v>
      </c>
      <c r="M113" s="73">
        <f t="shared" ref="M113:M114" si="38">(I113-E113)</f>
        <v>-0.44468894368385392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7.3836751636886753</v>
      </c>
      <c r="F114" s="37">
        <f t="shared" si="36"/>
        <v>5.7259739967664629</v>
      </c>
      <c r="G114" s="37">
        <f t="shared" si="36"/>
        <v>7.1865344766080428</v>
      </c>
      <c r="H114" s="37">
        <f t="shared" si="36"/>
        <v>7.1970296473909174</v>
      </c>
      <c r="I114" s="37">
        <f t="shared" si="36"/>
        <v>7.1090829298960658</v>
      </c>
      <c r="J114" s="80">
        <f t="shared" si="27"/>
        <v>-1.2219863166290312E-2</v>
      </c>
      <c r="K114" s="37">
        <f t="shared" si="37"/>
        <v>-8.7946717494851612E-2</v>
      </c>
      <c r="L114" s="80">
        <f t="shared" si="29"/>
        <v>-3.718909996785813E-2</v>
      </c>
      <c r="M114" s="37">
        <f t="shared" si="38"/>
        <v>-0.27459223379260944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7.7578515376822299</v>
      </c>
      <c r="F115" s="41">
        <f t="shared" si="36"/>
        <v>6.0986288951841363</v>
      </c>
      <c r="G115" s="41">
        <f t="shared" si="36"/>
        <v>7.0779788959537218</v>
      </c>
      <c r="H115" s="41">
        <f>H104/H82</f>
        <v>7.3732229659710882</v>
      </c>
      <c r="I115" s="41">
        <f>I104/I82</f>
        <v>7.2482891956101918</v>
      </c>
      <c r="J115" s="81">
        <f t="shared" si="27"/>
        <v>-1.6944255034398226E-2</v>
      </c>
      <c r="K115" s="41">
        <f>(I115-H115)</f>
        <v>-0.12493377036089637</v>
      </c>
      <c r="L115" s="81">
        <f t="shared" si="29"/>
        <v>-6.5683435626080255E-2</v>
      </c>
      <c r="M115" s="41">
        <f>(I115-E115)</f>
        <v>-0.5095623420720381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5.0517299069798565</v>
      </c>
      <c r="F116" s="41">
        <f t="shared" si="36"/>
        <v>4.4330221450282243</v>
      </c>
      <c r="G116" s="41">
        <f t="shared" si="36"/>
        <v>4.6872223209525501</v>
      </c>
      <c r="H116" s="41">
        <f t="shared" si="36"/>
        <v>3.314709236031927</v>
      </c>
      <c r="I116" s="41">
        <f t="shared" si="36"/>
        <v>4.3115916955017299</v>
      </c>
      <c r="J116" s="81">
        <f t="shared" si="27"/>
        <v>0.30074506947197022</v>
      </c>
      <c r="K116" s="41">
        <f t="shared" ref="K116:K123" si="40">(I116-H116)</f>
        <v>0.99688245946980292</v>
      </c>
      <c r="L116" s="81">
        <f t="shared" si="29"/>
        <v>-0.14651183359100317</v>
      </c>
      <c r="M116" s="41">
        <f t="shared" ref="M116:M123" si="41">(I116-E116)</f>
        <v>-0.74013821147812653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6.1446737044145872</v>
      </c>
      <c r="F117" s="41">
        <f t="shared" si="36"/>
        <v>6.1713909541511773</v>
      </c>
      <c r="G117" s="41">
        <f t="shared" si="36"/>
        <v>6.1255746884275775</v>
      </c>
      <c r="H117" s="41">
        <f t="shared" si="36"/>
        <v>5.9634020576029831</v>
      </c>
      <c r="I117" s="41">
        <f t="shared" si="36"/>
        <v>6.0332457781389168</v>
      </c>
      <c r="J117" s="81">
        <f t="shared" si="27"/>
        <v>1.1712059636644234E-2</v>
      </c>
      <c r="K117" s="41">
        <f t="shared" si="40"/>
        <v>6.9843720535933684E-2</v>
      </c>
      <c r="L117" s="81">
        <f t="shared" si="29"/>
        <v>-1.813406726472977E-2</v>
      </c>
      <c r="M117" s="41">
        <f t="shared" si="41"/>
        <v>-0.11142792627567033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6.9779115932347491</v>
      </c>
      <c r="F118" s="41">
        <f t="shared" si="36"/>
        <v>5.0156036439425327</v>
      </c>
      <c r="G118" s="41">
        <f t="shared" si="36"/>
        <v>6.0434289383097379</v>
      </c>
      <c r="H118" s="41">
        <f t="shared" si="36"/>
        <v>6.3750014245609501</v>
      </c>
      <c r="I118" s="41">
        <f t="shared" si="36"/>
        <v>6.2241145291039945</v>
      </c>
      <c r="J118" s="81">
        <f t="shared" si="27"/>
        <v>-2.3668527331716982E-2</v>
      </c>
      <c r="K118" s="41">
        <f t="shared" si="40"/>
        <v>-0.15088689545695555</v>
      </c>
      <c r="L118" s="81">
        <f t="shared" si="29"/>
        <v>-0.10802617001648152</v>
      </c>
      <c r="M118" s="41">
        <f t="shared" si="41"/>
        <v>-0.75379706413075453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2.5375126447117005</v>
      </c>
      <c r="F119" s="41">
        <f t="shared" si="36"/>
        <v>2.348446879188764</v>
      </c>
      <c r="G119" s="41">
        <f t="shared" si="36"/>
        <v>2.738244418760265</v>
      </c>
      <c r="H119" s="41">
        <f t="shared" si="36"/>
        <v>2.5597711001310879</v>
      </c>
      <c r="I119" s="41">
        <f t="shared" si="36"/>
        <v>2.7385391114745161</v>
      </c>
      <c r="J119" s="81">
        <f t="shared" si="27"/>
        <v>6.9837498881940352E-2</v>
      </c>
      <c r="K119" s="41">
        <f t="shared" si="40"/>
        <v>0.17876801134342823</v>
      </c>
      <c r="L119" s="81">
        <f t="shared" si="29"/>
        <v>7.9221858138033063E-2</v>
      </c>
      <c r="M119" s="41">
        <f t="shared" si="41"/>
        <v>0.20102646676281566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7.3752309378424927</v>
      </c>
      <c r="F120" s="41">
        <f t="shared" si="36"/>
        <v>6.4455417656896401</v>
      </c>
      <c r="G120" s="41">
        <f t="shared" si="36"/>
        <v>6.6314885481351373</v>
      </c>
      <c r="H120" s="41">
        <f t="shared" si="36"/>
        <v>5.5603863303942065</v>
      </c>
      <c r="I120" s="41">
        <f t="shared" si="36"/>
        <v>6.1874370672401575</v>
      </c>
      <c r="J120" s="81">
        <f t="shared" si="27"/>
        <v>0.11277107373247852</v>
      </c>
      <c r="K120" s="41">
        <f t="shared" si="40"/>
        <v>0.62705073684595103</v>
      </c>
      <c r="L120" s="81">
        <f t="shared" si="29"/>
        <v>-0.16105175290277829</v>
      </c>
      <c r="M120" s="41">
        <f t="shared" si="41"/>
        <v>-1.1877938706023352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2.3072629210971232</v>
      </c>
      <c r="F121" s="41">
        <f t="shared" si="36"/>
        <v>2.1152239285632302</v>
      </c>
      <c r="G121" s="41">
        <f t="shared" si="36"/>
        <v>2.4845316756506115</v>
      </c>
      <c r="H121" s="41">
        <f t="shared" si="36"/>
        <v>2.3858781782938396</v>
      </c>
      <c r="I121" s="41">
        <f t="shared" si="36"/>
        <v>2.401404066739397</v>
      </c>
      <c r="J121" s="81">
        <f t="shared" si="27"/>
        <v>6.507410389519519E-3</v>
      </c>
      <c r="K121" s="41">
        <f t="shared" si="40"/>
        <v>1.5525888445557356E-2</v>
      </c>
      <c r="L121" s="81">
        <f t="shared" si="29"/>
        <v>4.080208838856958E-2</v>
      </c>
      <c r="M121" s="41">
        <f t="shared" si="41"/>
        <v>9.4141145642273827E-2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7.5051627746043694</v>
      </c>
      <c r="F122" s="41">
        <f t="shared" si="36"/>
        <v>4.6227514161464764</v>
      </c>
      <c r="G122" s="41">
        <f t="shared" si="36"/>
        <v>6.7749682905059423</v>
      </c>
      <c r="H122" s="41">
        <f t="shared" si="36"/>
        <v>6.7836751632702095</v>
      </c>
      <c r="I122" s="41">
        <f t="shared" si="36"/>
        <v>6.9666673588255446</v>
      </c>
      <c r="J122" s="31">
        <f t="shared" si="27"/>
        <v>2.6975377085585617E-2</v>
      </c>
      <c r="K122" s="41">
        <f t="shared" si="40"/>
        <v>0.18299219555533508</v>
      </c>
      <c r="L122" s="31">
        <f t="shared" si="29"/>
        <v>-7.1749998228014644E-2</v>
      </c>
      <c r="M122" s="41">
        <f t="shared" si="41"/>
        <v>-0.53849541577882487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5.7175338421576596</v>
      </c>
      <c r="F123" s="77">
        <f t="shared" si="36"/>
        <v>3.8178090383574905</v>
      </c>
      <c r="G123" s="77">
        <f t="shared" si="36"/>
        <v>5.5289188890729388</v>
      </c>
      <c r="H123" s="77">
        <f t="shared" si="36"/>
        <v>6.6908176733077749</v>
      </c>
      <c r="I123" s="77">
        <f t="shared" si="36"/>
        <v>5.9725997868340057</v>
      </c>
      <c r="J123" s="72">
        <f t="shared" si="27"/>
        <v>-0.10734381379708113</v>
      </c>
      <c r="K123" s="77">
        <f t="shared" si="40"/>
        <v>-0.71821788647376916</v>
      </c>
      <c r="L123" s="72">
        <f t="shared" si="29"/>
        <v>4.4611182324036935E-2</v>
      </c>
      <c r="M123" s="77">
        <f t="shared" si="41"/>
        <v>0.25506594467634613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0.71287961404855227</v>
      </c>
      <c r="F124" s="65">
        <v>0.33261785061424071</v>
      </c>
      <c r="G124" s="65">
        <v>0.68451435732721533</v>
      </c>
      <c r="H124" s="65">
        <v>0.74914475475759335</v>
      </c>
      <c r="I124" s="65">
        <v>0.77942674061666739</v>
      </c>
      <c r="J124" s="65">
        <f t="shared" si="27"/>
        <v>4.0422075529144674E-2</v>
      </c>
      <c r="K124" s="73">
        <f t="shared" ref="K124:K125" si="42">(I124-H124)*100</f>
        <v>3.0281985859074045</v>
      </c>
      <c r="L124" s="65">
        <f t="shared" si="29"/>
        <v>9.3349739923384467E-2</v>
      </c>
      <c r="M124" s="73">
        <f t="shared" ref="M124:M125" si="43">(I124-E124)*100</f>
        <v>6.6547126568115118</v>
      </c>
      <c r="N124" s="65"/>
    </row>
    <row r="125" spans="2:14" x14ac:dyDescent="0.25">
      <c r="B125" s="272"/>
      <c r="C125" s="281"/>
      <c r="D125" s="15" t="s">
        <v>44</v>
      </c>
      <c r="E125" s="18">
        <v>0.77993433922767819</v>
      </c>
      <c r="F125" s="18">
        <v>0.38983533837490153</v>
      </c>
      <c r="G125" s="18">
        <v>0.77783927328515179</v>
      </c>
      <c r="H125" s="18">
        <v>0.80989669346160831</v>
      </c>
      <c r="I125" s="18">
        <v>0.81771161303206763</v>
      </c>
      <c r="J125" s="18">
        <f t="shared" si="27"/>
        <v>9.6492795112637086E-3</v>
      </c>
      <c r="K125" s="44">
        <f t="shared" si="42"/>
        <v>0.78149195704593222</v>
      </c>
      <c r="L125" s="18">
        <f t="shared" si="29"/>
        <v>4.8436479719303094E-2</v>
      </c>
      <c r="M125" s="44">
        <f t="shared" si="43"/>
        <v>3.7777273804389444</v>
      </c>
      <c r="N125" s="18"/>
    </row>
    <row r="126" spans="2:14" x14ac:dyDescent="0.25">
      <c r="B126" s="272"/>
      <c r="C126" s="281"/>
      <c r="D126" s="19" t="s">
        <v>45</v>
      </c>
      <c r="E126" s="68">
        <v>0.67838376550132995</v>
      </c>
      <c r="F126" s="68">
        <v>0.23968642372655286</v>
      </c>
      <c r="G126" s="68">
        <v>0.62439112074042935</v>
      </c>
      <c r="H126" s="68">
        <v>0.70465983217417083</v>
      </c>
      <c r="I126" s="68">
        <v>0.72684632801448956</v>
      </c>
      <c r="J126" s="68">
        <f t="shared" si="27"/>
        <v>3.1485398808477782E-2</v>
      </c>
      <c r="K126" s="45">
        <f>(I126-H126)*100</f>
        <v>2.2186495840318732</v>
      </c>
      <c r="L126" s="68">
        <f t="shared" si="29"/>
        <v>7.1438269866828996E-2</v>
      </c>
      <c r="M126" s="45">
        <f>(I126-E126)*100</f>
        <v>4.8462562513159613</v>
      </c>
      <c r="N126" s="68"/>
    </row>
    <row r="127" spans="2:14" x14ac:dyDescent="0.25">
      <c r="B127" s="272"/>
      <c r="C127" s="281"/>
      <c r="D127" s="19" t="s">
        <v>46</v>
      </c>
      <c r="E127" s="68">
        <v>0.55128696674590394</v>
      </c>
      <c r="F127" s="68">
        <v>0.27862532920322586</v>
      </c>
      <c r="G127" s="68">
        <v>0.52069452258975191</v>
      </c>
      <c r="H127" s="68">
        <v>0.50906694562597643</v>
      </c>
      <c r="I127" s="68">
        <v>0.57143053682965084</v>
      </c>
      <c r="J127" s="68">
        <f t="shared" si="27"/>
        <v>0.12250567776894017</v>
      </c>
      <c r="K127" s="45">
        <f t="shared" ref="K127:K134" si="44">(I127-H127)*100</f>
        <v>6.2363591203674407</v>
      </c>
      <c r="L127" s="68">
        <f t="shared" si="29"/>
        <v>3.6539173422961424E-2</v>
      </c>
      <c r="M127" s="45">
        <f t="shared" ref="M127:M134" si="45">(I127-E127)*100</f>
        <v>2.0143570083746898</v>
      </c>
      <c r="N127" s="68"/>
    </row>
    <row r="128" spans="2:14" x14ac:dyDescent="0.25">
      <c r="B128" s="272"/>
      <c r="C128" s="281"/>
      <c r="D128" s="19" t="s">
        <v>47</v>
      </c>
      <c r="E128" s="68">
        <v>0.56970303636970299</v>
      </c>
      <c r="F128" s="68">
        <v>0.17208278804998034</v>
      </c>
      <c r="G128" s="68">
        <v>0.59012544133592404</v>
      </c>
      <c r="H128" s="68">
        <v>0.67339862193354127</v>
      </c>
      <c r="I128" s="68">
        <v>0.89839477895147568</v>
      </c>
      <c r="J128" s="68">
        <f t="shared" si="27"/>
        <v>0.33412031104533457</v>
      </c>
      <c r="K128" s="45">
        <f t="shared" si="44"/>
        <v>22.499615701793442</v>
      </c>
      <c r="L128" s="68">
        <f t="shared" si="29"/>
        <v>0.57695276591166267</v>
      </c>
      <c r="M128" s="45">
        <f t="shared" si="45"/>
        <v>32.869174258177267</v>
      </c>
      <c r="N128" s="68"/>
    </row>
    <row r="129" spans="2:14" x14ac:dyDescent="0.25">
      <c r="B129" s="272"/>
      <c r="C129" s="281"/>
      <c r="D129" s="19" t="s">
        <v>48</v>
      </c>
      <c r="E129" s="68">
        <v>0.7111925598279919</v>
      </c>
      <c r="F129" s="68">
        <v>0.39584411223200811</v>
      </c>
      <c r="G129" s="68">
        <v>0.62367422589028498</v>
      </c>
      <c r="H129" s="68">
        <v>0.72327025321693073</v>
      </c>
      <c r="I129" s="68">
        <v>0.78227326215539961</v>
      </c>
      <c r="J129" s="68">
        <f t="shared" si="27"/>
        <v>8.1578094323716099E-2</v>
      </c>
      <c r="K129" s="45">
        <f t="shared" si="44"/>
        <v>5.9003008938468877</v>
      </c>
      <c r="L129" s="68">
        <f t="shared" si="29"/>
        <v>9.9945790131155565E-2</v>
      </c>
      <c r="M129" s="45">
        <f t="shared" si="45"/>
        <v>7.1080702327407703</v>
      </c>
      <c r="N129" s="68"/>
    </row>
    <row r="130" spans="2:14" x14ac:dyDescent="0.25">
      <c r="B130" s="272"/>
      <c r="C130" s="281"/>
      <c r="D130" s="19" t="s">
        <v>49</v>
      </c>
      <c r="E130" s="68">
        <v>0.52746399074798778</v>
      </c>
      <c r="F130" s="68">
        <v>0.34163028273494128</v>
      </c>
      <c r="G130" s="68">
        <v>0.57092124371389252</v>
      </c>
      <c r="H130" s="68">
        <v>0.63330921700949272</v>
      </c>
      <c r="I130" s="68">
        <v>0.61187367549265581</v>
      </c>
      <c r="J130" s="68">
        <f t="shared" si="27"/>
        <v>-3.384688070395736E-2</v>
      </c>
      <c r="K130" s="45">
        <f t="shared" si="44"/>
        <v>-2.1435541516836909</v>
      </c>
      <c r="L130" s="68">
        <f t="shared" si="29"/>
        <v>0.16002928394214755</v>
      </c>
      <c r="M130" s="45">
        <f t="shared" si="45"/>
        <v>8.4409684744668034</v>
      </c>
      <c r="N130" s="68"/>
    </row>
    <row r="131" spans="2:14" x14ac:dyDescent="0.25">
      <c r="B131" s="272"/>
      <c r="C131" s="281"/>
      <c r="D131" s="19" t="s">
        <v>50</v>
      </c>
      <c r="E131" s="68">
        <v>0.70559405154568144</v>
      </c>
      <c r="F131" s="68">
        <v>0.6339630155487066</v>
      </c>
      <c r="G131" s="68">
        <v>0.80688636486140175</v>
      </c>
      <c r="H131" s="68">
        <v>0.80654313257110166</v>
      </c>
      <c r="I131" s="68">
        <v>0.85049057300156861</v>
      </c>
      <c r="J131" s="68">
        <f t="shared" si="27"/>
        <v>5.4488642523520259E-2</v>
      </c>
      <c r="K131" s="45">
        <f t="shared" si="44"/>
        <v>4.3947440430466944</v>
      </c>
      <c r="L131" s="68">
        <f t="shared" si="29"/>
        <v>0.20535394415312225</v>
      </c>
      <c r="M131" s="45">
        <f t="shared" si="45"/>
        <v>14.489652145588716</v>
      </c>
      <c r="N131" s="68"/>
    </row>
    <row r="132" spans="2:14" x14ac:dyDescent="0.25">
      <c r="B132" s="272"/>
      <c r="C132" s="281"/>
      <c r="D132" s="19" t="s">
        <v>51</v>
      </c>
      <c r="E132" s="68">
        <v>0.50726903812155455</v>
      </c>
      <c r="F132" s="68">
        <v>0.35031183648021108</v>
      </c>
      <c r="G132" s="68">
        <v>0.5415360563447007</v>
      </c>
      <c r="H132" s="68">
        <v>0.55888038454427802</v>
      </c>
      <c r="I132" s="68">
        <v>0.57981106074450639</v>
      </c>
      <c r="J132" s="68">
        <f t="shared" si="27"/>
        <v>3.7451083951167252E-2</v>
      </c>
      <c r="K132" s="45">
        <f t="shared" si="44"/>
        <v>2.0930676200228371</v>
      </c>
      <c r="L132" s="68">
        <f t="shared" si="29"/>
        <v>0.14300502725650088</v>
      </c>
      <c r="M132" s="45">
        <f t="shared" si="45"/>
        <v>7.2542022622951841</v>
      </c>
      <c r="N132" s="68"/>
    </row>
    <row r="133" spans="2:14" x14ac:dyDescent="0.25">
      <c r="B133" s="272"/>
      <c r="C133" s="281"/>
      <c r="D133" s="19" t="s">
        <v>52</v>
      </c>
      <c r="E133" s="68">
        <v>0.73845795481015608</v>
      </c>
      <c r="F133" s="68">
        <v>0.33670258771827299</v>
      </c>
      <c r="G133" s="68">
        <v>0.74043340784195188</v>
      </c>
      <c r="H133" s="68">
        <v>0.8081697282113367</v>
      </c>
      <c r="I133" s="68">
        <v>0.85737641030883049</v>
      </c>
      <c r="J133" s="68">
        <f t="shared" si="27"/>
        <v>6.0886569219066544E-2</v>
      </c>
      <c r="K133" s="45">
        <f t="shared" si="44"/>
        <v>4.9206682097493797</v>
      </c>
      <c r="L133" s="68">
        <f t="shared" si="29"/>
        <v>0.16103618997407398</v>
      </c>
      <c r="M133" s="45">
        <f t="shared" si="45"/>
        <v>11.89184554986744</v>
      </c>
      <c r="N133" s="22"/>
    </row>
    <row r="134" spans="2:14" x14ac:dyDescent="0.25">
      <c r="B134" s="272"/>
      <c r="C134" s="282"/>
      <c r="D134" s="23" t="s">
        <v>53</v>
      </c>
      <c r="E134" s="68">
        <v>0.60798879568181097</v>
      </c>
      <c r="F134" s="68">
        <v>0.20848462606656518</v>
      </c>
      <c r="G134" s="68">
        <v>0.50336994210209485</v>
      </c>
      <c r="H134" s="68">
        <v>0.71391323941244</v>
      </c>
      <c r="I134" s="68">
        <v>0.66204620637289002</v>
      </c>
      <c r="J134" s="68">
        <f t="shared" si="27"/>
        <v>-7.2651731577687562E-2</v>
      </c>
      <c r="K134" s="45">
        <f t="shared" si="44"/>
        <v>-5.1867033039549977</v>
      </c>
      <c r="L134" s="68">
        <f t="shared" si="29"/>
        <v>8.8911853433841559E-2</v>
      </c>
      <c r="M134" s="45">
        <f t="shared" si="45"/>
        <v>5.405741069107906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131732.625</v>
      </c>
      <c r="F135" s="64">
        <v>99473</v>
      </c>
      <c r="G135" s="64">
        <v>124678</v>
      </c>
      <c r="H135" s="64">
        <v>372555</v>
      </c>
      <c r="I135" s="64">
        <v>382455</v>
      </c>
      <c r="J135" s="65">
        <f t="shared" si="27"/>
        <v>2.6573257639811665E-2</v>
      </c>
      <c r="K135" s="64">
        <f t="shared" ref="K135:K136" si="46">I135-H135</f>
        <v>9900</v>
      </c>
      <c r="L135" s="65">
        <f t="shared" si="29"/>
        <v>1.9032671291565015</v>
      </c>
      <c r="M135" s="64">
        <f t="shared" ref="M135:M136" si="47">I135-E135</f>
        <v>250722.375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46363.75</v>
      </c>
      <c r="F136" s="27">
        <v>24077.5</v>
      </c>
      <c r="G136" s="27">
        <v>44014.25</v>
      </c>
      <c r="H136" s="27">
        <v>45607.125</v>
      </c>
      <c r="I136" s="27">
        <v>46359.125</v>
      </c>
      <c r="J136" s="36">
        <f t="shared" si="27"/>
        <v>1.648865171834446E-2</v>
      </c>
      <c r="K136" s="27">
        <f t="shared" si="46"/>
        <v>752</v>
      </c>
      <c r="L136" s="36">
        <f t="shared" si="29"/>
        <v>-9.9754657464035112E-5</v>
      </c>
      <c r="M136" s="27">
        <f t="shared" si="47"/>
        <v>-4.625</v>
      </c>
      <c r="N136" s="38">
        <f t="shared" ref="N136:N145" si="48">I136/$I$135</f>
        <v>0.12121458733707234</v>
      </c>
    </row>
    <row r="137" spans="2:14" x14ac:dyDescent="0.25">
      <c r="B137" s="272"/>
      <c r="C137" s="278"/>
      <c r="D137" s="4" t="s">
        <v>45</v>
      </c>
      <c r="E137" s="29">
        <v>41115.625</v>
      </c>
      <c r="F137" s="29">
        <v>18415.625</v>
      </c>
      <c r="G137" s="29">
        <v>37798.75</v>
      </c>
      <c r="H137" s="29">
        <v>37351.875</v>
      </c>
      <c r="I137" s="29">
        <v>37691.5</v>
      </c>
      <c r="J137" s="74">
        <f>I137/H137-1</f>
        <v>9.0925823670164885E-3</v>
      </c>
      <c r="K137" s="29">
        <f>I137-H137</f>
        <v>339.625</v>
      </c>
      <c r="L137" s="74">
        <f>I137/E137-1</f>
        <v>-8.3280383066048458E-2</v>
      </c>
      <c r="M137" s="29">
        <f>I137-E137</f>
        <v>-3424.125</v>
      </c>
      <c r="N137" s="75">
        <f t="shared" si="48"/>
        <v>9.8551463570877615E-2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602</v>
      </c>
      <c r="G138" s="29">
        <v>833.5</v>
      </c>
      <c r="H138" s="29">
        <v>893.375</v>
      </c>
      <c r="I138" s="29">
        <v>893.375</v>
      </c>
      <c r="J138" s="74">
        <f t="shared" ref="J138:J145" si="49">I138/H138-1</f>
        <v>0</v>
      </c>
      <c r="K138" s="29">
        <f t="shared" ref="K138:K145" si="50">I138-H138</f>
        <v>0</v>
      </c>
      <c r="L138" s="74">
        <f t="shared" ref="L138:L145" si="51">I138/E138-1</f>
        <v>-0.20729813664596275</v>
      </c>
      <c r="M138" s="29">
        <f t="shared" ref="M138:M145" si="52">I138-E138</f>
        <v>-233.625</v>
      </c>
      <c r="N138" s="75">
        <f t="shared" si="48"/>
        <v>2.3358957262945967E-3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3808</v>
      </c>
      <c r="G139" s="29">
        <v>4562</v>
      </c>
      <c r="H139" s="29">
        <v>4419</v>
      </c>
      <c r="I139" s="29">
        <v>4370.5</v>
      </c>
      <c r="J139" s="74">
        <f t="shared" si="49"/>
        <v>-1.0975333785924413E-2</v>
      </c>
      <c r="K139" s="29">
        <f t="shared" si="50"/>
        <v>-48.5</v>
      </c>
      <c r="L139" s="74">
        <f t="shared" si="51"/>
        <v>7.3832923832923836E-2</v>
      </c>
      <c r="M139" s="29">
        <f t="shared" si="52"/>
        <v>300.5</v>
      </c>
      <c r="N139" s="75">
        <f t="shared" si="48"/>
        <v>1.1427488201226289E-2</v>
      </c>
    </row>
    <row r="140" spans="2:14" x14ac:dyDescent="0.25">
      <c r="B140" s="272"/>
      <c r="C140" s="278"/>
      <c r="D140" s="4" t="s">
        <v>48</v>
      </c>
      <c r="E140" s="29">
        <v>21277.625</v>
      </c>
      <c r="F140" s="29">
        <v>8387.75</v>
      </c>
      <c r="G140" s="29">
        <v>18385.5</v>
      </c>
      <c r="H140" s="29">
        <v>19097</v>
      </c>
      <c r="I140" s="29">
        <v>20011.25</v>
      </c>
      <c r="J140" s="74">
        <f t="shared" si="49"/>
        <v>4.78740116248626E-2</v>
      </c>
      <c r="K140" s="29">
        <f t="shared" si="50"/>
        <v>914.25</v>
      </c>
      <c r="L140" s="74">
        <f t="shared" si="51"/>
        <v>-5.9516745877418176E-2</v>
      </c>
      <c r="M140" s="29">
        <f t="shared" si="52"/>
        <v>-1266.375</v>
      </c>
      <c r="N140" s="75">
        <f t="shared" si="48"/>
        <v>5.2323149128655662E-2</v>
      </c>
    </row>
    <row r="141" spans="2:14" x14ac:dyDescent="0.25">
      <c r="B141" s="272"/>
      <c r="C141" s="278"/>
      <c r="D141" s="4" t="s">
        <v>49</v>
      </c>
      <c r="E141" s="29">
        <v>705.25</v>
      </c>
      <c r="F141" s="29">
        <v>485</v>
      </c>
      <c r="G141" s="29">
        <v>648.75</v>
      </c>
      <c r="H141" s="29">
        <v>659.875</v>
      </c>
      <c r="I141" s="29">
        <v>673</v>
      </c>
      <c r="J141" s="74">
        <f t="shared" si="49"/>
        <v>1.9890130706573306E-2</v>
      </c>
      <c r="K141" s="29">
        <f t="shared" si="50"/>
        <v>13.125</v>
      </c>
      <c r="L141" s="74">
        <f t="shared" si="51"/>
        <v>-4.5728465083303749E-2</v>
      </c>
      <c r="M141" s="29">
        <f t="shared" si="52"/>
        <v>-32.25</v>
      </c>
      <c r="N141" s="75">
        <f t="shared" si="48"/>
        <v>1.7596841458472239E-3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2364.5</v>
      </c>
      <c r="G142" s="29">
        <v>4349.75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1.2542652076714908E-2</v>
      </c>
    </row>
    <row r="143" spans="2:14" x14ac:dyDescent="0.25">
      <c r="B143" s="272"/>
      <c r="C143" s="278"/>
      <c r="D143" s="4" t="s">
        <v>51</v>
      </c>
      <c r="E143" s="29">
        <v>2680.375</v>
      </c>
      <c r="F143" s="29">
        <v>2160.5</v>
      </c>
      <c r="G143" s="29">
        <v>2605.125</v>
      </c>
      <c r="H143" s="29">
        <v>2783.125</v>
      </c>
      <c r="I143" s="29">
        <v>2754.25</v>
      </c>
      <c r="J143" s="74">
        <f t="shared" si="49"/>
        <v>-1.0375028070963355E-2</v>
      </c>
      <c r="K143" s="29">
        <f t="shared" si="50"/>
        <v>-28.875</v>
      </c>
      <c r="L143" s="74">
        <f t="shared" si="51"/>
        <v>2.7561441962411948E-2</v>
      </c>
      <c r="M143" s="29">
        <f t="shared" si="52"/>
        <v>73.875</v>
      </c>
      <c r="N143" s="75">
        <f t="shared" si="48"/>
        <v>7.2015008301630256E-3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3507.875</v>
      </c>
      <c r="G144" s="29">
        <v>6412.375</v>
      </c>
      <c r="H144" s="29">
        <v>6325.75</v>
      </c>
      <c r="I144" s="29">
        <v>6415</v>
      </c>
      <c r="J144" s="40">
        <f t="shared" si="49"/>
        <v>1.4108998932932826E-2</v>
      </c>
      <c r="K144" s="29">
        <f t="shared" si="50"/>
        <v>89.25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1.6773215149494713E-2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2646.5</v>
      </c>
      <c r="G145" s="71">
        <v>3277.25</v>
      </c>
      <c r="H145" s="71">
        <v>3068.375</v>
      </c>
      <c r="I145" s="71">
        <v>3087.625</v>
      </c>
      <c r="J145" s="61">
        <f t="shared" si="49"/>
        <v>6.2736790646515939E-3</v>
      </c>
      <c r="K145" s="71">
        <f t="shared" si="50"/>
        <v>19.25</v>
      </c>
      <c r="L145" s="61">
        <f t="shared" si="51"/>
        <v>-8.7041691306918967E-2</v>
      </c>
      <c r="M145" s="71">
        <f t="shared" si="52"/>
        <v>-294.375</v>
      </c>
      <c r="N145" s="55">
        <f t="shared" si="48"/>
        <v>8.0731720071642414E-3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8FC4F-5CE7-41A4-98F6-6FC8926517F4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236</v>
      </c>
      <c r="E1" t="s">
        <v>236</v>
      </c>
      <c r="G1" t="s">
        <v>236</v>
      </c>
    </row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8.5916651129929651</v>
      </c>
      <c r="D9" s="185">
        <v>-0.12696023823411906</v>
      </c>
      <c r="E9" s="184">
        <v>8.698648398805064</v>
      </c>
      <c r="F9" s="185">
        <f t="shared" ref="F9:J21" si="0">IFERROR(E9-C9,"-")</f>
        <v>0.10698328581209893</v>
      </c>
      <c r="G9" s="184">
        <v>6.4503121098626712</v>
      </c>
      <c r="H9" s="185">
        <f t="shared" si="0"/>
        <v>-2.2483362889423928</v>
      </c>
      <c r="I9" s="184">
        <v>7.8975915168785624</v>
      </c>
      <c r="J9" s="185">
        <f t="shared" si="0"/>
        <v>1.4472794070158912</v>
      </c>
      <c r="K9" s="184">
        <v>7.9384785610073729</v>
      </c>
      <c r="L9" s="185">
        <f t="shared" ref="L9:L21" si="1">IFERROR(K9-I9,"-")</f>
        <v>4.0887044128810501E-2</v>
      </c>
      <c r="M9" s="184">
        <v>8.192558804240365</v>
      </c>
      <c r="N9" s="185">
        <f t="shared" ref="N9:N14" si="2">IFERROR(M9-K9,"-")</f>
        <v>0.25408024323299205</v>
      </c>
      <c r="O9" s="185">
        <f t="shared" ref="O9:O14" si="3">IFERROR(M9-C9,"-")</f>
        <v>-0.39910630875260011</v>
      </c>
    </row>
    <row r="10" spans="1:16" x14ac:dyDescent="0.25">
      <c r="A10" s="1" t="s">
        <v>72</v>
      </c>
      <c r="B10" s="114" t="s">
        <v>73</v>
      </c>
      <c r="C10" s="184">
        <v>8.0381996180038193</v>
      </c>
      <c r="D10" s="185">
        <v>-0.15581963480853211</v>
      </c>
      <c r="E10" s="184">
        <v>7.9022125154306337</v>
      </c>
      <c r="F10" s="185">
        <f t="shared" si="0"/>
        <v>-0.13598710257318558</v>
      </c>
      <c r="G10" s="184">
        <v>5.3170466883821934</v>
      </c>
      <c r="H10" s="185">
        <f t="shared" si="0"/>
        <v>-2.5851658270484403</v>
      </c>
      <c r="I10" s="184">
        <v>6.9120244256787435</v>
      </c>
      <c r="J10" s="185">
        <f t="shared" si="0"/>
        <v>1.5949777372965501</v>
      </c>
      <c r="K10" s="184">
        <v>7.573860021727854</v>
      </c>
      <c r="L10" s="185">
        <f t="shared" si="1"/>
        <v>0.66183559604911046</v>
      </c>
      <c r="M10" s="184">
        <v>7.3477985852502536</v>
      </c>
      <c r="N10" s="185">
        <f t="shared" si="2"/>
        <v>-0.22606143647760035</v>
      </c>
      <c r="O10" s="185">
        <f>IFERROR(M10-C10,"-")</f>
        <v>-0.69040103275356568</v>
      </c>
    </row>
    <row r="11" spans="1:16" x14ac:dyDescent="0.25">
      <c r="A11" s="1" t="s">
        <v>74</v>
      </c>
      <c r="B11" s="114" t="s">
        <v>75</v>
      </c>
      <c r="C11" s="184">
        <v>7.2381455487636153</v>
      </c>
      <c r="D11" s="185">
        <v>-0.27713874335714994</v>
      </c>
      <c r="E11" s="184">
        <v>9.2650728155339799</v>
      </c>
      <c r="F11" s="185">
        <f t="shared" si="0"/>
        <v>2.0269272667703646</v>
      </c>
      <c r="G11" s="184">
        <v>5.692027581932285</v>
      </c>
      <c r="H11" s="185">
        <f t="shared" si="0"/>
        <v>-3.5730452336016949</v>
      </c>
      <c r="I11" s="184">
        <v>7.1458150200649726</v>
      </c>
      <c r="J11" s="185">
        <f t="shared" si="0"/>
        <v>1.4537874381326876</v>
      </c>
      <c r="K11" s="184">
        <v>7.1611875782049825</v>
      </c>
      <c r="L11" s="185">
        <f t="shared" si="1"/>
        <v>1.5372558140009929E-2</v>
      </c>
      <c r="M11" s="184">
        <v>7.0496921187274779</v>
      </c>
      <c r="N11" s="185">
        <f t="shared" si="2"/>
        <v>-0.11149545947750461</v>
      </c>
      <c r="O11" s="185">
        <f t="shared" si="3"/>
        <v>-0.18845343003613735</v>
      </c>
    </row>
    <row r="12" spans="1:16" x14ac:dyDescent="0.25">
      <c r="A12" s="1" t="s">
        <v>76</v>
      </c>
      <c r="B12" s="114" t="s">
        <v>77</v>
      </c>
      <c r="C12" s="184">
        <v>7.1676330754171715</v>
      </c>
      <c r="D12" s="185">
        <v>-3.9174022227324024E-2</v>
      </c>
      <c r="E12" s="184" t="s">
        <v>236</v>
      </c>
      <c r="F12" s="185" t="str">
        <f t="shared" si="0"/>
        <v>-</v>
      </c>
      <c r="G12" s="184">
        <v>5.1790914385556199</v>
      </c>
      <c r="H12" s="185" t="str">
        <f t="shared" si="0"/>
        <v>-</v>
      </c>
      <c r="I12" s="184">
        <v>6.5430669710120082</v>
      </c>
      <c r="J12" s="185">
        <f t="shared" si="0"/>
        <v>1.3639755324563883</v>
      </c>
      <c r="K12" s="184">
        <v>6.6071071115401994</v>
      </c>
      <c r="L12" s="185">
        <f t="shared" si="1"/>
        <v>6.4040140528191181E-2</v>
      </c>
      <c r="M12" s="184">
        <v>6.9559722393475543</v>
      </c>
      <c r="N12" s="185">
        <f t="shared" si="2"/>
        <v>0.3488651278073549</v>
      </c>
      <c r="O12" s="185">
        <f t="shared" si="3"/>
        <v>-0.21166083606961728</v>
      </c>
    </row>
    <row r="13" spans="1:16" x14ac:dyDescent="0.25">
      <c r="A13" s="1" t="s">
        <v>78</v>
      </c>
      <c r="B13" s="114" t="s">
        <v>79</v>
      </c>
      <c r="C13" s="184">
        <v>7.1473914210142979</v>
      </c>
      <c r="D13" s="185">
        <v>-0.17755459069212343</v>
      </c>
      <c r="E13" s="184" t="s">
        <v>236</v>
      </c>
      <c r="F13" s="185" t="str">
        <f t="shared" si="0"/>
        <v>-</v>
      </c>
      <c r="G13" s="184">
        <v>4.6204303863106038</v>
      </c>
      <c r="H13" s="185" t="str">
        <f t="shared" si="0"/>
        <v>-</v>
      </c>
      <c r="I13" s="184">
        <v>6.7084381642859343</v>
      </c>
      <c r="J13" s="185">
        <f t="shared" si="0"/>
        <v>2.0880077779753305</v>
      </c>
      <c r="K13" s="184">
        <v>6.9440868449374946</v>
      </c>
      <c r="L13" s="185">
        <f t="shared" si="1"/>
        <v>0.2356486806515603</v>
      </c>
      <c r="M13" s="184">
        <v>6.7511616134222852</v>
      </c>
      <c r="N13" s="185">
        <f t="shared" si="2"/>
        <v>-0.19292523151520946</v>
      </c>
      <c r="O13" s="185">
        <f t="shared" si="3"/>
        <v>-0.39622980759201276</v>
      </c>
    </row>
    <row r="14" spans="1:16" x14ac:dyDescent="0.25">
      <c r="A14" s="1" t="s">
        <v>80</v>
      </c>
      <c r="B14" s="114" t="s">
        <v>81</v>
      </c>
      <c r="C14" s="184">
        <v>7.5785995784071121</v>
      </c>
      <c r="D14" s="185">
        <v>0.2918845532364216</v>
      </c>
      <c r="E14" s="184" t="s">
        <v>236</v>
      </c>
      <c r="F14" s="185" t="str">
        <f t="shared" si="0"/>
        <v>-</v>
      </c>
      <c r="G14" s="184">
        <v>5.3860594883435002</v>
      </c>
      <c r="H14" s="185" t="str">
        <f t="shared" si="0"/>
        <v>-</v>
      </c>
      <c r="I14" s="184">
        <v>6.7874628069998488</v>
      </c>
      <c r="J14" s="185">
        <f t="shared" si="0"/>
        <v>1.4014033186563486</v>
      </c>
      <c r="K14" s="184">
        <v>6.9046855643809666</v>
      </c>
      <c r="L14" s="185">
        <f t="shared" si="1"/>
        <v>0.11722275738111776</v>
      </c>
      <c r="M14" s="184">
        <v>6.9467325160948938</v>
      </c>
      <c r="N14" s="185">
        <f t="shared" si="2"/>
        <v>4.204695171392725E-2</v>
      </c>
      <c r="O14" s="185">
        <f t="shared" si="3"/>
        <v>-0.63186706231221823</v>
      </c>
    </row>
    <row r="15" spans="1:16" x14ac:dyDescent="0.25">
      <c r="A15" s="1" t="s">
        <v>82</v>
      </c>
      <c r="B15" s="114" t="s">
        <v>83</v>
      </c>
      <c r="C15" s="184">
        <v>8.2578639356254566</v>
      </c>
      <c r="D15" s="185">
        <v>0.32498328793676468</v>
      </c>
      <c r="E15" s="184" t="s">
        <v>236</v>
      </c>
      <c r="F15" s="185" t="str">
        <f t="shared" si="0"/>
        <v>-</v>
      </c>
      <c r="G15" s="184">
        <v>6.0443979654893756</v>
      </c>
      <c r="H15" s="185" t="str">
        <f t="shared" si="0"/>
        <v>-</v>
      </c>
      <c r="I15" s="184">
        <v>7.167841512711723</v>
      </c>
      <c r="J15" s="185">
        <f t="shared" si="0"/>
        <v>1.1234435472223474</v>
      </c>
      <c r="K15" s="184">
        <v>7.7222369937073472</v>
      </c>
      <c r="L15" s="185">
        <f t="shared" si="1"/>
        <v>0.55439548099562419</v>
      </c>
      <c r="M15" s="184">
        <v>7.3925116386568499</v>
      </c>
      <c r="N15" s="185">
        <f>IFERROR(M15-K15,"-")</f>
        <v>-0.32972535505049727</v>
      </c>
      <c r="O15" s="185">
        <f>IFERROR(M15-C15,"-")</f>
        <v>-0.86535229696860672</v>
      </c>
    </row>
    <row r="16" spans="1:16" x14ac:dyDescent="0.25">
      <c r="A16" s="1" t="s">
        <v>84</v>
      </c>
      <c r="B16" s="114" t="s">
        <v>85</v>
      </c>
      <c r="C16" s="184">
        <v>8.0881703522799508</v>
      </c>
      <c r="D16" s="185">
        <v>9.0710890612671236E-2</v>
      </c>
      <c r="E16" s="184">
        <v>6.2072200759666263</v>
      </c>
      <c r="F16" s="185">
        <f t="shared" si="0"/>
        <v>-1.8809502763133246</v>
      </c>
      <c r="G16" s="184">
        <v>7.2883713042003508</v>
      </c>
      <c r="H16" s="185">
        <f t="shared" si="0"/>
        <v>1.0811512282337246</v>
      </c>
      <c r="I16" s="184">
        <v>7.5955180077018341</v>
      </c>
      <c r="J16" s="185">
        <f t="shared" si="0"/>
        <v>0.30714670350148321</v>
      </c>
      <c r="K16" s="184">
        <v>8.1097716550938816</v>
      </c>
      <c r="L16" s="185">
        <f t="shared" si="1"/>
        <v>0.5142536473920476</v>
      </c>
      <c r="M16" s="184">
        <v>7.4201266434724724</v>
      </c>
      <c r="N16" s="185">
        <f>IFERROR(M16-K16,"-")</f>
        <v>-0.68964501162140923</v>
      </c>
      <c r="O16" s="185">
        <f>IFERROR(M16-C16,"-")</f>
        <v>-0.66804370880747843</v>
      </c>
    </row>
    <row r="17" spans="1:16" x14ac:dyDescent="0.25">
      <c r="A17" s="1" t="s">
        <v>86</v>
      </c>
      <c r="B17" s="114" t="s">
        <v>87</v>
      </c>
      <c r="C17" s="184">
        <v>8.0254357611092644</v>
      </c>
      <c r="D17" s="185">
        <v>0.35134646848521101</v>
      </c>
      <c r="E17" s="184">
        <v>5.8190319031903188</v>
      </c>
      <c r="F17" s="185">
        <f t="shared" si="0"/>
        <v>-2.2064038579189456</v>
      </c>
      <c r="G17" s="184">
        <v>7.164842426296171</v>
      </c>
      <c r="H17" s="185">
        <f t="shared" si="0"/>
        <v>1.3458105231058521</v>
      </c>
      <c r="I17" s="184">
        <v>7.2474007241185694</v>
      </c>
      <c r="J17" s="185">
        <f t="shared" si="0"/>
        <v>8.255829782239843E-2</v>
      </c>
      <c r="K17" s="184">
        <v>7.4536678097510061</v>
      </c>
      <c r="L17" s="185">
        <f t="shared" si="1"/>
        <v>0.20626708563243668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7.5382472368397098</v>
      </c>
      <c r="D18" s="185">
        <v>0.18504874085779743</v>
      </c>
      <c r="E18" s="184">
        <v>4.6894435729445423</v>
      </c>
      <c r="F18" s="185">
        <f t="shared" si="0"/>
        <v>-2.8488036638951675</v>
      </c>
      <c r="G18" s="184">
        <v>7.0135595872877472</v>
      </c>
      <c r="H18" s="185">
        <f t="shared" si="0"/>
        <v>2.3241160143432049</v>
      </c>
      <c r="I18" s="184">
        <v>7.0836770928106425</v>
      </c>
      <c r="J18" s="185">
        <f t="shared" si="0"/>
        <v>7.0117505522895307E-2</v>
      </c>
      <c r="K18" s="184">
        <v>7.2239690096301068</v>
      </c>
      <c r="L18" s="185">
        <f t="shared" si="1"/>
        <v>0.14029191681946429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7.7145717878265732</v>
      </c>
      <c r="D19" s="185">
        <v>-5.3092656302617947E-2</v>
      </c>
      <c r="E19" s="184">
        <v>6.71445023639229</v>
      </c>
      <c r="F19" s="185">
        <f t="shared" si="0"/>
        <v>-1.0001215514342832</v>
      </c>
      <c r="G19" s="184">
        <v>7.474227037296723</v>
      </c>
      <c r="H19" s="185">
        <f t="shared" si="0"/>
        <v>0.759776800904433</v>
      </c>
      <c r="I19" s="184">
        <v>7.319989568392228</v>
      </c>
      <c r="J19" s="185">
        <f t="shared" si="0"/>
        <v>-0.15423746890449497</v>
      </c>
      <c r="K19" s="184">
        <v>7.4367055851367114</v>
      </c>
      <c r="L19" s="185">
        <f t="shared" si="1"/>
        <v>0.1167160167444834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7.8962540239976589</v>
      </c>
      <c r="D20" s="185">
        <v>0.36865761694163623</v>
      </c>
      <c r="E20" s="184">
        <v>6.7961834693642951</v>
      </c>
      <c r="F20" s="185">
        <f t="shared" si="0"/>
        <v>-1.1000705546333638</v>
      </c>
      <c r="G20" s="184">
        <v>7.3496544290152812</v>
      </c>
      <c r="H20" s="185">
        <f t="shared" si="0"/>
        <v>0.55347095965098614</v>
      </c>
      <c r="I20" s="184">
        <v>7.2560849086919399</v>
      </c>
      <c r="J20" s="185">
        <f t="shared" si="0"/>
        <v>-9.3569520323341315E-2</v>
      </c>
      <c r="K20" s="184">
        <v>7.4519302269326904</v>
      </c>
      <c r="L20" s="185">
        <f t="shared" si="1"/>
        <v>0.19584531824075047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7.7678094151888821</v>
      </c>
      <c r="D21" s="187">
        <v>6.8048510347545665E-2</v>
      </c>
      <c r="E21" s="186">
        <v>7.6155004062928775</v>
      </c>
      <c r="F21" s="187">
        <f t="shared" si="0"/>
        <v>-0.15230900889600463</v>
      </c>
      <c r="G21" s="186">
        <v>6.8402382490482632</v>
      </c>
      <c r="H21" s="187">
        <f t="shared" si="0"/>
        <v>-0.77526215724461434</v>
      </c>
      <c r="I21" s="186">
        <v>7.1290659289847085</v>
      </c>
      <c r="J21" s="187">
        <f t="shared" si="0"/>
        <v>0.28882767993644531</v>
      </c>
      <c r="K21" s="186">
        <v>7.378386609473794</v>
      </c>
      <c r="L21" s="187">
        <f t="shared" si="1"/>
        <v>0.24932068048908551</v>
      </c>
      <c r="M21" s="186">
        <v>7.2482891956101918</v>
      </c>
      <c r="N21" s="187">
        <v>-0.12493377036089637</v>
      </c>
      <c r="O21" s="187">
        <v>-0.5095623420720381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5.9371813175606771</v>
      </c>
      <c r="D31" s="185">
        <v>-0.79057143907855298</v>
      </c>
      <c r="E31" s="184">
        <v>6.760768126346016</v>
      </c>
      <c r="F31" s="185">
        <f t="shared" ref="F31:J43" si="4">IFERROR(E31-C31,"-")</f>
        <v>0.82358680878533885</v>
      </c>
      <c r="G31" s="184">
        <v>2.9690666666666665</v>
      </c>
      <c r="H31" s="185">
        <f t="shared" si="4"/>
        <v>-3.7917014596793495</v>
      </c>
      <c r="I31" s="184">
        <v>5.5555555555555554</v>
      </c>
      <c r="J31" s="185">
        <f t="shared" si="4"/>
        <v>2.5864888888888888</v>
      </c>
      <c r="K31" s="184">
        <v>5.5796133567662567</v>
      </c>
      <c r="L31" s="185">
        <f t="shared" ref="L31:N43" si="5">IFERROR(K31-I31,"-")</f>
        <v>2.4057801210701335E-2</v>
      </c>
      <c r="M31" s="184">
        <v>7.3524869407222351</v>
      </c>
      <c r="N31" s="185">
        <f t="shared" si="5"/>
        <v>1.7728735839559784</v>
      </c>
      <c r="O31" s="185">
        <f t="shared" ref="O31:O36" si="6">IFERROR(M31-C31,"-")</f>
        <v>1.4153056231615579</v>
      </c>
    </row>
    <row r="32" spans="1:16" x14ac:dyDescent="0.25">
      <c r="B32" s="114" t="s">
        <v>73</v>
      </c>
      <c r="C32" s="184">
        <v>5.596774193548387</v>
      </c>
      <c r="D32" s="185">
        <v>7.1808974812879178E-2</v>
      </c>
      <c r="E32" s="184">
        <v>5.0345876701361085</v>
      </c>
      <c r="F32" s="185">
        <f t="shared" si="4"/>
        <v>-0.56218652341227848</v>
      </c>
      <c r="G32" s="184">
        <v>2.6767744085304899</v>
      </c>
      <c r="H32" s="185">
        <f t="shared" si="4"/>
        <v>-2.3578132616056187</v>
      </c>
      <c r="I32" s="184">
        <v>4.0021885521885521</v>
      </c>
      <c r="J32" s="185">
        <f t="shared" si="4"/>
        <v>1.3254141436580622</v>
      </c>
      <c r="K32" s="184">
        <v>5.0381155303030303</v>
      </c>
      <c r="L32" s="185">
        <f t="shared" si="5"/>
        <v>1.0359269781144782</v>
      </c>
      <c r="M32" s="184">
        <v>5.4027580612451835</v>
      </c>
      <c r="N32" s="185">
        <f t="shared" si="5"/>
        <v>0.36464253094215326</v>
      </c>
      <c r="O32" s="185">
        <f>IFERROR(M32-C32,"-")</f>
        <v>-0.19401613230320347</v>
      </c>
    </row>
    <row r="33" spans="2:16" x14ac:dyDescent="0.25">
      <c r="B33" s="114" t="s">
        <v>75</v>
      </c>
      <c r="C33" s="184">
        <v>4.7031207226936766</v>
      </c>
      <c r="D33" s="185">
        <v>0.23769519077878343</v>
      </c>
      <c r="E33" s="184">
        <v>6.5454119850187267</v>
      </c>
      <c r="F33" s="185">
        <f t="shared" si="4"/>
        <v>1.84229126232505</v>
      </c>
      <c r="G33" s="184">
        <v>2.8041892209931749</v>
      </c>
      <c r="H33" s="185">
        <f t="shared" si="4"/>
        <v>-3.7412227640255518</v>
      </c>
      <c r="I33" s="184">
        <v>4.7348951911220718</v>
      </c>
      <c r="J33" s="185">
        <f t="shared" si="4"/>
        <v>1.9307059701288969</v>
      </c>
      <c r="K33" s="184">
        <v>3.8983811508254527</v>
      </c>
      <c r="L33" s="185">
        <f t="shared" si="5"/>
        <v>-0.83651404029661913</v>
      </c>
      <c r="M33" s="184">
        <v>4.4575552755183869</v>
      </c>
      <c r="N33" s="185">
        <f t="shared" si="5"/>
        <v>0.55917412469293426</v>
      </c>
      <c r="O33" s="185">
        <f t="shared" si="6"/>
        <v>-0.24556544717528972</v>
      </c>
    </row>
    <row r="34" spans="2:16" x14ac:dyDescent="0.25">
      <c r="B34" s="114" t="s">
        <v>77</v>
      </c>
      <c r="C34" s="184">
        <v>4.1832217130771943</v>
      </c>
      <c r="D34" s="185">
        <v>-0.63776663929191102</v>
      </c>
      <c r="E34" s="184" t="s">
        <v>236</v>
      </c>
      <c r="F34" s="185" t="str">
        <f>IFERROR(E34-C34,"-")</f>
        <v>-</v>
      </c>
      <c r="G34" s="184">
        <v>2.8363602668643439</v>
      </c>
      <c r="H34" s="185" t="str">
        <f>IFERROR(G34-E34,"-")</f>
        <v>-</v>
      </c>
      <c r="I34" s="184">
        <v>3.6411368735976066</v>
      </c>
      <c r="J34" s="185">
        <f>IFERROR(I34-G34,"-")</f>
        <v>0.80477660673326268</v>
      </c>
      <c r="K34" s="184">
        <v>3.6246361991662077</v>
      </c>
      <c r="L34" s="185">
        <f>IFERROR(K34-I34,"-")</f>
        <v>-1.650067443139891E-2</v>
      </c>
      <c r="M34" s="184">
        <v>4.6420082464225079</v>
      </c>
      <c r="N34" s="185">
        <f>IFERROR(M34-K34,"-")</f>
        <v>1.0173720472563001</v>
      </c>
      <c r="O34" s="185">
        <f t="shared" si="6"/>
        <v>0.45878653334531361</v>
      </c>
    </row>
    <row r="35" spans="2:16" x14ac:dyDescent="0.25">
      <c r="B35" s="114" t="s">
        <v>79</v>
      </c>
      <c r="C35" s="184">
        <v>4.806009430858647</v>
      </c>
      <c r="D35" s="185">
        <v>0.3975935892744884</v>
      </c>
      <c r="E35" s="184" t="s">
        <v>236</v>
      </c>
      <c r="F35" s="185" t="str">
        <f t="shared" si="4"/>
        <v>-</v>
      </c>
      <c r="G35" s="184">
        <v>2.8338310205515547</v>
      </c>
      <c r="H35" s="185" t="str">
        <f t="shared" si="4"/>
        <v>-</v>
      </c>
      <c r="I35" s="184">
        <v>3.4796167758334149</v>
      </c>
      <c r="J35" s="185">
        <f t="shared" si="4"/>
        <v>0.64578575528186022</v>
      </c>
      <c r="K35" s="184">
        <v>3.6548551535496707</v>
      </c>
      <c r="L35" s="185">
        <f t="shared" si="5"/>
        <v>0.17523837771625583</v>
      </c>
      <c r="M35" s="184">
        <v>4.3112755314714466</v>
      </c>
      <c r="N35" s="185">
        <f t="shared" si="5"/>
        <v>0.65642037792177588</v>
      </c>
      <c r="O35" s="185">
        <f>IFERROR(M35-C35,"-")</f>
        <v>-0.49473389938720036</v>
      </c>
    </row>
    <row r="36" spans="2:16" x14ac:dyDescent="0.25">
      <c r="B36" s="114" t="s">
        <v>81</v>
      </c>
      <c r="C36" s="184">
        <v>4.237353189529439</v>
      </c>
      <c r="D36" s="185">
        <v>0.12331512018885427</v>
      </c>
      <c r="E36" s="184" t="s">
        <v>236</v>
      </c>
      <c r="F36" s="185" t="str">
        <f t="shared" si="4"/>
        <v>-</v>
      </c>
      <c r="G36" s="184">
        <v>3.6374367622259696</v>
      </c>
      <c r="H36" s="185" t="str">
        <f t="shared" si="4"/>
        <v>-</v>
      </c>
      <c r="I36" s="184">
        <v>3.7317953020134227</v>
      </c>
      <c r="J36" s="185">
        <f t="shared" si="4"/>
        <v>9.4358539787453122E-2</v>
      </c>
      <c r="K36" s="184">
        <v>3.624319271722344</v>
      </c>
      <c r="L36" s="185">
        <f t="shared" si="5"/>
        <v>-0.10747603029107866</v>
      </c>
      <c r="M36" s="184">
        <v>4.4162603150787696</v>
      </c>
      <c r="N36" s="185">
        <f t="shared" si="5"/>
        <v>0.79194104335642557</v>
      </c>
      <c r="O36" s="185">
        <f t="shared" si="6"/>
        <v>0.17890712554933064</v>
      </c>
    </row>
    <row r="37" spans="2:16" x14ac:dyDescent="0.25">
      <c r="B37" s="114" t="s">
        <v>83</v>
      </c>
      <c r="C37" s="184">
        <v>4.7719722522751864</v>
      </c>
      <c r="D37" s="185">
        <v>-0.49904695008818134</v>
      </c>
      <c r="E37" s="184" t="s">
        <v>236</v>
      </c>
      <c r="F37" s="185" t="str">
        <f t="shared" si="4"/>
        <v>-</v>
      </c>
      <c r="G37" s="184">
        <v>4.3441689240814059</v>
      </c>
      <c r="H37" s="185" t="str">
        <f t="shared" si="4"/>
        <v>-</v>
      </c>
      <c r="I37" s="184">
        <v>3.8822834434240909</v>
      </c>
      <c r="J37" s="185">
        <f t="shared" si="4"/>
        <v>-0.46188548065731494</v>
      </c>
      <c r="K37" s="184">
        <v>4.5663906142167008</v>
      </c>
      <c r="L37" s="185">
        <f t="shared" si="5"/>
        <v>0.68410717079260985</v>
      </c>
      <c r="M37" s="184">
        <v>4.9601563571526537</v>
      </c>
      <c r="N37" s="185">
        <f t="shared" si="5"/>
        <v>0.3937657429359529</v>
      </c>
      <c r="O37" s="185">
        <f>IFERROR(M37-C37,"-")</f>
        <v>0.18818410487746728</v>
      </c>
    </row>
    <row r="38" spans="2:16" x14ac:dyDescent="0.25">
      <c r="B38" s="114" t="s">
        <v>85</v>
      </c>
      <c r="C38" s="184">
        <v>5.1153683219581074</v>
      </c>
      <c r="D38" s="185">
        <v>-0.35196519160411643</v>
      </c>
      <c r="E38" s="184">
        <v>4.6143269522941353</v>
      </c>
      <c r="F38" s="185">
        <f t="shared" si="4"/>
        <v>-0.50104136966397217</v>
      </c>
      <c r="G38" s="184">
        <v>5.4277981213182613</v>
      </c>
      <c r="H38" s="185">
        <f t="shared" si="4"/>
        <v>0.81347116902412608</v>
      </c>
      <c r="I38" s="184">
        <v>4.4554703476482613</v>
      </c>
      <c r="J38" s="185">
        <f t="shared" si="4"/>
        <v>-0.97232777367000001</v>
      </c>
      <c r="K38" s="184">
        <v>6.6265664160401005</v>
      </c>
      <c r="L38" s="185">
        <f t="shared" si="5"/>
        <v>2.1710960683918392</v>
      </c>
      <c r="M38" s="184">
        <v>4.7279829175563775</v>
      </c>
      <c r="N38" s="185">
        <f t="shared" si="5"/>
        <v>-1.8985834984837231</v>
      </c>
      <c r="O38" s="185">
        <f>IFERROR(M38-C38,"-")</f>
        <v>-0.38738540440172997</v>
      </c>
    </row>
    <row r="39" spans="2:16" x14ac:dyDescent="0.25">
      <c r="B39" s="114" t="s">
        <v>87</v>
      </c>
      <c r="C39" s="184">
        <v>4.7854845626072038</v>
      </c>
      <c r="D39" s="185">
        <v>-0.68344284637016361</v>
      </c>
      <c r="E39" s="184">
        <v>4.3455778468493929</v>
      </c>
      <c r="F39" s="185">
        <f t="shared" si="4"/>
        <v>-0.43990671575781093</v>
      </c>
      <c r="G39" s="184">
        <v>4.9467008029791693</v>
      </c>
      <c r="H39" s="185">
        <f t="shared" si="4"/>
        <v>0.6011229561297764</v>
      </c>
      <c r="I39" s="184">
        <v>4.1337996184939598</v>
      </c>
      <c r="J39" s="185">
        <f t="shared" si="4"/>
        <v>-0.81290118448520943</v>
      </c>
      <c r="K39" s="184">
        <v>5.0893605138229541</v>
      </c>
      <c r="L39" s="185">
        <f t="shared" si="5"/>
        <v>0.95556089532899424</v>
      </c>
      <c r="M39" s="184"/>
      <c r="N39" s="185"/>
      <c r="O39" s="185"/>
    </row>
    <row r="40" spans="2:16" x14ac:dyDescent="0.25">
      <c r="B40" s="114" t="s">
        <v>89</v>
      </c>
      <c r="C40" s="184">
        <v>4.7246743510448876</v>
      </c>
      <c r="D40" s="185">
        <v>-0.46265071892712317</v>
      </c>
      <c r="E40" s="184">
        <v>3.6897439197014541</v>
      </c>
      <c r="F40" s="185">
        <f t="shared" si="4"/>
        <v>-1.0349304313434335</v>
      </c>
      <c r="G40" s="184">
        <v>4.7896052631578945</v>
      </c>
      <c r="H40" s="185">
        <f t="shared" si="4"/>
        <v>1.0998613434564404</v>
      </c>
      <c r="I40" s="184">
        <v>4.0372852953498111</v>
      </c>
      <c r="J40" s="185">
        <f t="shared" si="4"/>
        <v>-0.75231996780808341</v>
      </c>
      <c r="K40" s="184">
        <v>4.4011691271178046</v>
      </c>
      <c r="L40" s="185">
        <f t="shared" si="5"/>
        <v>0.36388383176799355</v>
      </c>
      <c r="M40" s="184"/>
      <c r="N40" s="185"/>
      <c r="O40" s="185"/>
    </row>
    <row r="41" spans="2:16" x14ac:dyDescent="0.25">
      <c r="B41" s="114" t="s">
        <v>91</v>
      </c>
      <c r="C41" s="184">
        <v>5.1015215110178387</v>
      </c>
      <c r="D41" s="185">
        <v>-2.04967049717526E-2</v>
      </c>
      <c r="E41" s="184">
        <v>4.1041587180465475</v>
      </c>
      <c r="F41" s="185">
        <f t="shared" si="4"/>
        <v>-0.99736279297129116</v>
      </c>
      <c r="G41" s="184">
        <v>4.617627567925779</v>
      </c>
      <c r="H41" s="185">
        <f t="shared" si="4"/>
        <v>0.51346884987923147</v>
      </c>
      <c r="I41" s="184">
        <v>5.1769686706181206</v>
      </c>
      <c r="J41" s="185">
        <f t="shared" si="4"/>
        <v>0.55934110269234161</v>
      </c>
      <c r="K41" s="184">
        <v>5.175188719555619</v>
      </c>
      <c r="L41" s="185">
        <f t="shared" si="5"/>
        <v>-1.7799510625016168E-3</v>
      </c>
      <c r="M41" s="184"/>
      <c r="N41" s="185"/>
      <c r="O41" s="185"/>
    </row>
    <row r="42" spans="2:16" x14ac:dyDescent="0.25">
      <c r="B42" s="114" t="s">
        <v>93</v>
      </c>
      <c r="C42" s="184">
        <v>4.7462067330488384</v>
      </c>
      <c r="D42" s="185">
        <v>-0.36037672265355969</v>
      </c>
      <c r="E42" s="184">
        <v>3.6467040068935805</v>
      </c>
      <c r="F42" s="185">
        <f t="shared" si="4"/>
        <v>-1.0995027261552579</v>
      </c>
      <c r="G42" s="184">
        <v>4.3334217154978125</v>
      </c>
      <c r="H42" s="185">
        <f t="shared" si="4"/>
        <v>0.68671770860423198</v>
      </c>
      <c r="I42" s="184">
        <v>4.5729776891437117</v>
      </c>
      <c r="J42" s="185">
        <f t="shared" si="4"/>
        <v>0.2395559736458992</v>
      </c>
      <c r="K42" s="184">
        <v>6.1214965803942603</v>
      </c>
      <c r="L42" s="185">
        <f t="shared" si="5"/>
        <v>1.5485188912505485</v>
      </c>
      <c r="M42" s="184"/>
      <c r="N42" s="185"/>
      <c r="O42" s="185"/>
    </row>
    <row r="43" spans="2:16" ht="15.75" x14ac:dyDescent="0.25">
      <c r="B43" s="117" t="s">
        <v>30</v>
      </c>
      <c r="C43" s="186">
        <v>4.8078141747314564</v>
      </c>
      <c r="D43" s="187">
        <v>-0.30743499018443021</v>
      </c>
      <c r="E43" s="186">
        <v>4.6644126738794434</v>
      </c>
      <c r="F43" s="187">
        <f t="shared" si="4"/>
        <v>-0.14340150085201309</v>
      </c>
      <c r="G43" s="186">
        <v>4.2036948291560838</v>
      </c>
      <c r="H43" s="187">
        <f t="shared" si="4"/>
        <v>-0.46071784472335953</v>
      </c>
      <c r="I43" s="186">
        <v>4.1404910004759943</v>
      </c>
      <c r="J43" s="187">
        <f t="shared" si="4"/>
        <v>-6.3203828680089558E-2</v>
      </c>
      <c r="K43" s="186">
        <v>4.848973656338786</v>
      </c>
      <c r="L43" s="187">
        <f t="shared" si="5"/>
        <v>0.70848265586279169</v>
      </c>
      <c r="M43" s="186">
        <v>4.8260030864197532</v>
      </c>
      <c r="N43" s="187">
        <v>9.4687636699483768E-2</v>
      </c>
      <c r="O43" s="187">
        <v>2.4989572906239488E-2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6.2543114543114546</v>
      </c>
      <c r="D53" s="185">
        <v>-0.39330948934771293</v>
      </c>
      <c r="E53" s="184">
        <v>6.4704109589041092</v>
      </c>
      <c r="F53" s="185">
        <f t="shared" ref="F53:J65" si="7">IFERROR(E53-C53,"-")</f>
        <v>0.21609950459265459</v>
      </c>
      <c r="G53" s="184">
        <v>6.2305084745762711</v>
      </c>
      <c r="H53" s="185">
        <f t="shared" si="7"/>
        <v>-0.23990248432783812</v>
      </c>
      <c r="I53" s="184">
        <v>6.2981175566653862</v>
      </c>
      <c r="J53" s="185">
        <f t="shared" si="7"/>
        <v>6.7609082089115091E-2</v>
      </c>
      <c r="K53" s="184">
        <v>5.8958968347010554</v>
      </c>
      <c r="L53" s="185">
        <f t="shared" ref="L53:N65" si="8">IFERROR(K53-I53,"-")</f>
        <v>-0.40222072196433079</v>
      </c>
      <c r="M53" s="184">
        <v>5.7927927927927927</v>
      </c>
      <c r="N53" s="185">
        <f t="shared" si="8"/>
        <v>-0.10310404190826272</v>
      </c>
      <c r="O53" s="185">
        <f t="shared" ref="O53:O58" si="9">IFERROR(M53-C53,"-")</f>
        <v>-0.46151866151866194</v>
      </c>
    </row>
    <row r="54" spans="1:16" x14ac:dyDescent="0.25">
      <c r="A54" s="1">
        <v>2</v>
      </c>
      <c r="B54" s="114" t="s">
        <v>73</v>
      </c>
      <c r="C54" s="184">
        <v>5.4918845807033367</v>
      </c>
      <c r="D54" s="185">
        <v>-0.27400566801359982</v>
      </c>
      <c r="E54" s="184">
        <v>5.418016194331984</v>
      </c>
      <c r="F54" s="185">
        <f t="shared" si="7"/>
        <v>-7.3868386371352734E-2</v>
      </c>
      <c r="G54" s="184">
        <v>4.1800554016620497</v>
      </c>
      <c r="H54" s="185">
        <f t="shared" si="7"/>
        <v>-1.2379607926699343</v>
      </c>
      <c r="I54" s="184">
        <v>4.7242679037402144</v>
      </c>
      <c r="J54" s="185">
        <f t="shared" si="7"/>
        <v>0.54421250207816474</v>
      </c>
      <c r="K54" s="184">
        <v>5.6632508833922257</v>
      </c>
      <c r="L54" s="185">
        <f t="shared" si="8"/>
        <v>0.93898297965201127</v>
      </c>
      <c r="M54" s="184">
        <v>5.2402392947103271</v>
      </c>
      <c r="N54" s="185">
        <f t="shared" si="8"/>
        <v>-0.42301158868189859</v>
      </c>
      <c r="O54" s="185">
        <f>IFERROR(M54-C54,"-")</f>
        <v>-0.25164528599300962</v>
      </c>
    </row>
    <row r="55" spans="1:16" x14ac:dyDescent="0.25">
      <c r="A55" s="1">
        <v>3</v>
      </c>
      <c r="B55" s="114" t="s">
        <v>75</v>
      </c>
      <c r="C55" s="184">
        <v>4.3160896130346229</v>
      </c>
      <c r="D55" s="185">
        <v>-0.28266379561360466</v>
      </c>
      <c r="E55" s="184">
        <v>5.7727987421383649</v>
      </c>
      <c r="F55" s="185">
        <f t="shared" si="7"/>
        <v>1.456709129103742</v>
      </c>
      <c r="G55" s="184">
        <v>5.1527446300715987</v>
      </c>
      <c r="H55" s="185">
        <f t="shared" si="7"/>
        <v>-0.62005411206676619</v>
      </c>
      <c r="I55" s="184">
        <v>5.6271498771498774</v>
      </c>
      <c r="J55" s="185">
        <f t="shared" si="7"/>
        <v>0.47440524707827869</v>
      </c>
      <c r="K55" s="184">
        <v>4.3027632205812294</v>
      </c>
      <c r="L55" s="185">
        <f t="shared" si="8"/>
        <v>-1.324386656568648</v>
      </c>
      <c r="M55" s="184">
        <v>4.2800166181969255</v>
      </c>
      <c r="N55" s="185">
        <f t="shared" si="8"/>
        <v>-2.2746602384303927E-2</v>
      </c>
      <c r="O55" s="185">
        <f t="shared" si="9"/>
        <v>-3.6072994837697436E-2</v>
      </c>
    </row>
    <row r="56" spans="1:16" x14ac:dyDescent="0.25">
      <c r="A56" s="1">
        <v>4</v>
      </c>
      <c r="B56" s="114" t="s">
        <v>77</v>
      </c>
      <c r="C56" s="184">
        <v>4.292050209205021</v>
      </c>
      <c r="D56" s="185">
        <v>-0.7442268754962269</v>
      </c>
      <c r="E56" s="184" t="s">
        <v>236</v>
      </c>
      <c r="F56" s="185" t="str">
        <f>IFERROR(E56-C56,"-")</f>
        <v>-</v>
      </c>
      <c r="G56" s="184">
        <v>4.6789340101522843</v>
      </c>
      <c r="H56" s="185" t="str">
        <f>IFERROR(G56-E56,"-")</f>
        <v>-</v>
      </c>
      <c r="I56" s="184">
        <v>4.0749454280863446</v>
      </c>
      <c r="J56" s="185">
        <f>IFERROR(I56-G56,"-")</f>
        <v>-0.60398858206593964</v>
      </c>
      <c r="K56" s="184">
        <v>4.441545480467636</v>
      </c>
      <c r="L56" s="185">
        <f>IFERROR(K56-I56,"-")</f>
        <v>0.36660005238129134</v>
      </c>
      <c r="M56" s="184">
        <v>4.3705595542140703</v>
      </c>
      <c r="N56" s="185">
        <f>IFERROR(M56-K56,"-")</f>
        <v>-7.0985926253565701E-2</v>
      </c>
      <c r="O56" s="185">
        <f t="shared" si="9"/>
        <v>7.8509345009049269E-2</v>
      </c>
    </row>
    <row r="57" spans="1:16" x14ac:dyDescent="0.25">
      <c r="A57" s="1">
        <v>5</v>
      </c>
      <c r="B57" s="114" t="s">
        <v>79</v>
      </c>
      <c r="C57" s="184">
        <v>5.5048412519702774</v>
      </c>
      <c r="D57" s="185">
        <v>0.69241812773903533</v>
      </c>
      <c r="E57" s="184" t="s">
        <v>236</v>
      </c>
      <c r="F57" s="185" t="str">
        <f t="shared" si="7"/>
        <v>-</v>
      </c>
      <c r="G57" s="184">
        <v>4.5305245055889936</v>
      </c>
      <c r="H57" s="185" t="str">
        <f t="shared" si="7"/>
        <v>-</v>
      </c>
      <c r="I57" s="184">
        <v>4.0293577981651376</v>
      </c>
      <c r="J57" s="185">
        <f t="shared" si="7"/>
        <v>-0.50116670742385594</v>
      </c>
      <c r="K57" s="184">
        <v>4.5702598652550526</v>
      </c>
      <c r="L57" s="185">
        <f t="shared" si="8"/>
        <v>0.54090206708991495</v>
      </c>
      <c r="M57" s="184">
        <v>4.1132490379329303</v>
      </c>
      <c r="N57" s="185">
        <f t="shared" si="8"/>
        <v>-0.45701082732212228</v>
      </c>
      <c r="O57" s="185">
        <f t="shared" si="9"/>
        <v>-1.3915922140373471</v>
      </c>
    </row>
    <row r="58" spans="1:16" x14ac:dyDescent="0.25">
      <c r="A58" s="1">
        <v>6</v>
      </c>
      <c r="B58" s="114" t="s">
        <v>81</v>
      </c>
      <c r="C58" s="184">
        <v>5.0049911447431974</v>
      </c>
      <c r="D58" s="185">
        <v>0.59177237408886807</v>
      </c>
      <c r="E58" s="184" t="s">
        <v>236</v>
      </c>
      <c r="F58" s="185" t="str">
        <f t="shared" si="7"/>
        <v>-</v>
      </c>
      <c r="G58" s="184">
        <v>5.6843838193791161</v>
      </c>
      <c r="H58" s="185" t="str">
        <f t="shared" si="7"/>
        <v>-</v>
      </c>
      <c r="I58" s="184">
        <v>4.052148918696961</v>
      </c>
      <c r="J58" s="185">
        <f t="shared" si="7"/>
        <v>-1.632234900682155</v>
      </c>
      <c r="K58" s="184">
        <v>3.9241338112305852</v>
      </c>
      <c r="L58" s="185">
        <f t="shared" si="8"/>
        <v>-0.12801510746637579</v>
      </c>
      <c r="M58" s="184">
        <v>4.4874932517545441</v>
      </c>
      <c r="N58" s="185">
        <f t="shared" si="8"/>
        <v>0.56335944052395881</v>
      </c>
      <c r="O58" s="185">
        <f t="shared" si="9"/>
        <v>-0.51749789298865334</v>
      </c>
    </row>
    <row r="59" spans="1:16" x14ac:dyDescent="0.25">
      <c r="A59" s="1">
        <v>7</v>
      </c>
      <c r="B59" s="114" t="s">
        <v>83</v>
      </c>
      <c r="C59" s="184">
        <v>5.52286102308737</v>
      </c>
      <c r="D59" s="185">
        <v>7.9206657650826351E-2</v>
      </c>
      <c r="E59" s="184" t="s">
        <v>236</v>
      </c>
      <c r="F59" s="185" t="str">
        <f t="shared" si="7"/>
        <v>-</v>
      </c>
      <c r="G59" s="184">
        <v>5.4066531944660348</v>
      </c>
      <c r="H59" s="185" t="str">
        <f t="shared" si="7"/>
        <v>-</v>
      </c>
      <c r="I59" s="184">
        <v>4.3680290297937354</v>
      </c>
      <c r="J59" s="185">
        <f t="shared" si="7"/>
        <v>-1.0386241646722993</v>
      </c>
      <c r="K59" s="184">
        <v>4.7745406824146981</v>
      </c>
      <c r="L59" s="185">
        <f t="shared" si="8"/>
        <v>0.40651165262096267</v>
      </c>
      <c r="M59" s="184">
        <v>5.1919989472298989</v>
      </c>
      <c r="N59" s="185">
        <f t="shared" si="8"/>
        <v>0.41745826481520076</v>
      </c>
      <c r="O59" s="185">
        <f>IFERROR(M59-C59,"-")</f>
        <v>-0.33086207585747118</v>
      </c>
    </row>
    <row r="60" spans="1:16" x14ac:dyDescent="0.25">
      <c r="A60" s="1">
        <v>8</v>
      </c>
      <c r="B60" s="114" t="s">
        <v>85</v>
      </c>
      <c r="C60" s="184">
        <v>5.6152787336545078</v>
      </c>
      <c r="D60" s="185">
        <v>1.7862156690029884E-2</v>
      </c>
      <c r="E60" s="184">
        <v>6.1453225806451615</v>
      </c>
      <c r="F60" s="185">
        <f t="shared" si="7"/>
        <v>0.53004384699065366</v>
      </c>
      <c r="G60" s="184">
        <v>6.0862650602409643</v>
      </c>
      <c r="H60" s="185">
        <f t="shared" si="7"/>
        <v>-5.9057520404197206E-2</v>
      </c>
      <c r="I60" s="184">
        <v>5.2447577406977786</v>
      </c>
      <c r="J60" s="185">
        <f t="shared" si="7"/>
        <v>-0.84150731954318569</v>
      </c>
      <c r="K60" s="184">
        <v>8.7609565950273911</v>
      </c>
      <c r="L60" s="185">
        <f t="shared" si="8"/>
        <v>3.5161988543296125</v>
      </c>
      <c r="M60" s="184">
        <v>5.306243386243386</v>
      </c>
      <c r="N60" s="185">
        <f t="shared" si="8"/>
        <v>-3.4547132087840051</v>
      </c>
      <c r="O60" s="185">
        <f>IFERROR(M60-C60,"-")</f>
        <v>-0.30903534741112182</v>
      </c>
    </row>
    <row r="61" spans="1:16" x14ac:dyDescent="0.25">
      <c r="A61" s="1">
        <v>9</v>
      </c>
      <c r="B61" s="114" t="s">
        <v>87</v>
      </c>
      <c r="C61" s="184">
        <v>5.677777777777778</v>
      </c>
      <c r="D61" s="185">
        <v>0.57156803175760551</v>
      </c>
      <c r="E61" s="184">
        <v>5.920080591000672</v>
      </c>
      <c r="F61" s="185">
        <f t="shared" si="7"/>
        <v>0.24230281322289393</v>
      </c>
      <c r="G61" s="184">
        <v>5.9526781071242851</v>
      </c>
      <c r="H61" s="185">
        <f t="shared" si="7"/>
        <v>3.2597516123613168E-2</v>
      </c>
      <c r="I61" s="184">
        <v>4.8726756564939677</v>
      </c>
      <c r="J61" s="185">
        <f t="shared" si="7"/>
        <v>-1.0800024506303174</v>
      </c>
      <c r="K61" s="184">
        <v>4.5549738219895284</v>
      </c>
      <c r="L61" s="185">
        <f t="shared" si="8"/>
        <v>-0.31770183450443934</v>
      </c>
      <c r="M61" s="184"/>
      <c r="N61" s="185"/>
      <c r="O61" s="185"/>
    </row>
    <row r="62" spans="1:16" x14ac:dyDescent="0.25">
      <c r="A62" s="1">
        <v>10</v>
      </c>
      <c r="B62" s="114" t="s">
        <v>89</v>
      </c>
      <c r="C62" s="184">
        <v>5.5789648307896487</v>
      </c>
      <c r="D62" s="185">
        <v>0.24728376578469202</v>
      </c>
      <c r="E62" s="184">
        <v>4.9292088042831645</v>
      </c>
      <c r="F62" s="185">
        <f t="shared" si="7"/>
        <v>-0.64975602650648412</v>
      </c>
      <c r="G62" s="184">
        <v>5.2199030149694288</v>
      </c>
      <c r="H62" s="185">
        <f t="shared" si="7"/>
        <v>0.29069421068626422</v>
      </c>
      <c r="I62" s="184">
        <v>4.3959196195735544</v>
      </c>
      <c r="J62" s="185">
        <f t="shared" si="7"/>
        <v>-0.8239833953958744</v>
      </c>
      <c r="K62" s="184">
        <v>4.2007654836464861</v>
      </c>
      <c r="L62" s="185">
        <f t="shared" si="8"/>
        <v>-0.19515413592706832</v>
      </c>
      <c r="M62" s="184"/>
      <c r="N62" s="185"/>
      <c r="O62" s="185"/>
    </row>
    <row r="63" spans="1:16" x14ac:dyDescent="0.25">
      <c r="A63" s="1">
        <v>11</v>
      </c>
      <c r="B63" s="114" t="s">
        <v>91</v>
      </c>
      <c r="C63" s="184">
        <v>5.5927469779074617</v>
      </c>
      <c r="D63" s="185">
        <v>0.66829808011187009</v>
      </c>
      <c r="E63" s="184">
        <v>4.4172297297297298</v>
      </c>
      <c r="F63" s="185">
        <f t="shared" si="7"/>
        <v>-1.1755172481777318</v>
      </c>
      <c r="G63" s="184">
        <v>5.3574163900944605</v>
      </c>
      <c r="H63" s="185">
        <f t="shared" si="7"/>
        <v>0.94018666036473064</v>
      </c>
      <c r="I63" s="184">
        <v>5.6564042303172739</v>
      </c>
      <c r="J63" s="185">
        <f t="shared" si="7"/>
        <v>0.29898784022281344</v>
      </c>
      <c r="K63" s="184">
        <v>4.7480719794344477</v>
      </c>
      <c r="L63" s="185">
        <f t="shared" si="8"/>
        <v>-0.90833225088282621</v>
      </c>
      <c r="M63" s="184"/>
      <c r="N63" s="185"/>
      <c r="O63" s="185"/>
    </row>
    <row r="64" spans="1:16" x14ac:dyDescent="0.25">
      <c r="A64" s="1">
        <v>12</v>
      </c>
      <c r="B64" s="114" t="s">
        <v>93</v>
      </c>
      <c r="C64" s="184">
        <v>4.9915781764921272</v>
      </c>
      <c r="D64" s="185">
        <v>0.60737791658903362</v>
      </c>
      <c r="E64" s="184">
        <v>4.6758080313418215</v>
      </c>
      <c r="F64" s="185">
        <f t="shared" si="7"/>
        <v>-0.31577014515030566</v>
      </c>
      <c r="G64" s="184">
        <v>4.9493049877350774</v>
      </c>
      <c r="H64" s="185">
        <f t="shared" si="7"/>
        <v>0.27349695639325589</v>
      </c>
      <c r="I64" s="184">
        <v>5.0190114068441067</v>
      </c>
      <c r="J64" s="185">
        <f t="shared" si="7"/>
        <v>6.9706419109029305E-2</v>
      </c>
      <c r="K64" s="184">
        <v>6.695100988397078</v>
      </c>
      <c r="L64" s="185">
        <f t="shared" si="8"/>
        <v>1.6760895815529713</v>
      </c>
      <c r="M64" s="184"/>
      <c r="N64" s="185"/>
      <c r="O64" s="185"/>
    </row>
    <row r="65" spans="1:16" ht="15.75" x14ac:dyDescent="0.25">
      <c r="B65" s="117" t="s">
        <v>30</v>
      </c>
      <c r="C65" s="186">
        <v>5.2814971696016526</v>
      </c>
      <c r="D65" s="187">
        <v>5.7912640096070334E-2</v>
      </c>
      <c r="E65" s="186">
        <v>5.5458879618593562</v>
      </c>
      <c r="F65" s="187">
        <f t="shared" si="7"/>
        <v>0.26439079225770357</v>
      </c>
      <c r="G65" s="186">
        <v>5.4971239933976888</v>
      </c>
      <c r="H65" s="187">
        <f t="shared" si="7"/>
        <v>-4.8763968461667417E-2</v>
      </c>
      <c r="I65" s="186">
        <v>4.7208563481287156</v>
      </c>
      <c r="J65" s="187">
        <f t="shared" si="7"/>
        <v>-0.77626764526897318</v>
      </c>
      <c r="K65" s="186">
        <v>5.3480555886913992</v>
      </c>
      <c r="L65" s="187">
        <f t="shared" si="8"/>
        <v>0.62719924056268361</v>
      </c>
      <c r="M65" s="186">
        <v>4.8578214277518992</v>
      </c>
      <c r="N65" s="187">
        <v>-0.65751215051526568</v>
      </c>
      <c r="O65" s="187">
        <v>-0.34576649870859466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4.7269155206286833</v>
      </c>
      <c r="D75" s="185">
        <v>-2.2850901290888306</v>
      </c>
      <c r="E75" s="184">
        <v>7.3121748178980228</v>
      </c>
      <c r="F75" s="185">
        <f t="shared" ref="F75:J77" si="10">IFERROR(E75-C75,"-")</f>
        <v>2.5852592972693396</v>
      </c>
      <c r="G75" s="184">
        <v>2.3601265822784812</v>
      </c>
      <c r="H75" s="185">
        <f t="shared" si="10"/>
        <v>-4.9520482356195412</v>
      </c>
      <c r="I75" s="184">
        <v>4.3053040103492881</v>
      </c>
      <c r="J75" s="185">
        <f t="shared" si="10"/>
        <v>1.945177428070807</v>
      </c>
      <c r="K75" s="184">
        <v>4.6329824561403505</v>
      </c>
      <c r="L75" s="185">
        <f t="shared" ref="L75:L77" si="11">IFERROR(K75-I75,"-")</f>
        <v>0.32767844579106242</v>
      </c>
      <c r="M75" s="184">
        <v>11.592905405405405</v>
      </c>
      <c r="N75" s="185">
        <f t="shared" ref="N75:N77" si="12">IFERROR(M75-K75,"-")</f>
        <v>6.9599229492650547</v>
      </c>
      <c r="O75" s="185">
        <f t="shared" ref="O75" si="13">IFERROR(M75-C75,"-")</f>
        <v>6.865989884776722</v>
      </c>
    </row>
    <row r="76" spans="1:16" x14ac:dyDescent="0.25">
      <c r="A76" s="1">
        <v>2</v>
      </c>
      <c r="B76" s="114" t="s">
        <v>73</v>
      </c>
      <c r="C76" s="184">
        <v>5.8515881708652797</v>
      </c>
      <c r="D76" s="185">
        <v>1.1965632243221576</v>
      </c>
      <c r="E76" s="184">
        <v>4.373746184038378</v>
      </c>
      <c r="F76" s="185">
        <f t="shared" si="10"/>
        <v>-1.4778419868269017</v>
      </c>
      <c r="G76" s="184">
        <v>2.2005265467310222</v>
      </c>
      <c r="H76" s="185">
        <f t="shared" si="10"/>
        <v>-2.1732196373073558</v>
      </c>
      <c r="I76" s="184">
        <v>3.0024086712163789</v>
      </c>
      <c r="J76" s="185">
        <f t="shared" si="10"/>
        <v>0.80188212448535667</v>
      </c>
      <c r="K76" s="184">
        <v>3.7690100430416069</v>
      </c>
      <c r="L76" s="185">
        <f t="shared" si="11"/>
        <v>0.76660137182522803</v>
      </c>
      <c r="M76" s="184">
        <v>5.6968660968660965</v>
      </c>
      <c r="N76" s="185">
        <f t="shared" si="12"/>
        <v>1.9278560538244895</v>
      </c>
      <c r="O76" s="185">
        <f>IFERROR(M76-C76,"-")</f>
        <v>-0.15472207399918325</v>
      </c>
    </row>
    <row r="77" spans="1:16" x14ac:dyDescent="0.25">
      <c r="A77" s="1">
        <v>3</v>
      </c>
      <c r="B77" s="114" t="s">
        <v>75</v>
      </c>
      <c r="C77" s="184">
        <v>5.4962437395659434</v>
      </c>
      <c r="D77" s="185">
        <v>1.3177022475290618</v>
      </c>
      <c r="E77" s="184">
        <v>7.6828703703703702</v>
      </c>
      <c r="F77" s="185">
        <f t="shared" si="10"/>
        <v>2.1866266308044269</v>
      </c>
      <c r="G77" s="184">
        <v>2.2272060979184989</v>
      </c>
      <c r="H77" s="185">
        <f t="shared" si="10"/>
        <v>-5.4556642724518714</v>
      </c>
      <c r="I77" s="184">
        <v>3.5349029326724493</v>
      </c>
      <c r="J77" s="185">
        <f t="shared" si="10"/>
        <v>1.3076968347539504</v>
      </c>
      <c r="K77" s="184">
        <v>3.0666340029397352</v>
      </c>
      <c r="L77" s="185">
        <f t="shared" si="11"/>
        <v>-0.46826892973271406</v>
      </c>
      <c r="M77" s="184">
        <v>4.6758620689655173</v>
      </c>
      <c r="N77" s="185">
        <f t="shared" si="12"/>
        <v>1.6092280660257821</v>
      </c>
      <c r="O77" s="185">
        <f t="shared" ref="O77:O80" si="14">IFERROR(M77-C77,"-")</f>
        <v>-0.82038167060042611</v>
      </c>
    </row>
    <row r="78" spans="1:16" x14ac:dyDescent="0.25">
      <c r="A78" s="1">
        <v>4</v>
      </c>
      <c r="B78" s="114" t="s">
        <v>77</v>
      </c>
      <c r="C78" s="184">
        <v>3.9582702702702703</v>
      </c>
      <c r="D78" s="185">
        <v>-0.38596818847200476</v>
      </c>
      <c r="E78" s="184" t="s">
        <v>236</v>
      </c>
      <c r="F78" s="185" t="str">
        <f>IFERROR(E78-C78,"-")</f>
        <v>-</v>
      </c>
      <c r="G78" s="184">
        <v>2.5212673611111112</v>
      </c>
      <c r="H78" s="185" t="str">
        <f>IFERROR(G78-E78,"-")</f>
        <v>-</v>
      </c>
      <c r="I78" s="184">
        <v>2.9430132708821235</v>
      </c>
      <c r="J78" s="185">
        <f>IFERROR(I78-G78,"-")</f>
        <v>0.42174590977101234</v>
      </c>
      <c r="K78" s="184">
        <v>2.6192314441130025</v>
      </c>
      <c r="L78" s="185">
        <f>IFERROR(K78-I78,"-")</f>
        <v>-0.32378182676912104</v>
      </c>
      <c r="M78" s="184">
        <v>4.938816958618939</v>
      </c>
      <c r="N78" s="185">
        <f>IFERROR(M78-K78,"-")</f>
        <v>2.3195855145059365</v>
      </c>
      <c r="O78" s="185">
        <f t="shared" si="14"/>
        <v>0.98054668834866865</v>
      </c>
    </row>
    <row r="79" spans="1:16" x14ac:dyDescent="0.25">
      <c r="A79" s="1">
        <v>5</v>
      </c>
      <c r="B79" s="114" t="s">
        <v>79</v>
      </c>
      <c r="C79" s="184">
        <v>4.14258230012826</v>
      </c>
      <c r="D79" s="185">
        <v>0.4648848585264802</v>
      </c>
      <c r="E79" s="184" t="s">
        <v>236</v>
      </c>
      <c r="F79" s="185" t="str">
        <f t="shared" ref="F79:J87" si="15">IFERROR(E79-C79,"-")</f>
        <v>-</v>
      </c>
      <c r="G79" s="184">
        <v>2.398233995584989</v>
      </c>
      <c r="H79" s="185" t="str">
        <f t="shared" si="15"/>
        <v>-</v>
      </c>
      <c r="I79" s="184">
        <v>2.8526888470391296</v>
      </c>
      <c r="J79" s="185">
        <f t="shared" si="15"/>
        <v>0.45445485145414066</v>
      </c>
      <c r="K79" s="184">
        <v>2.6760998199125288</v>
      </c>
      <c r="L79" s="185">
        <f t="shared" ref="L79:L87" si="16">IFERROR(K79-I79,"-")</f>
        <v>-0.17658902712660085</v>
      </c>
      <c r="M79" s="184">
        <v>4.5723604735443342</v>
      </c>
      <c r="N79" s="185">
        <f t="shared" ref="N79:N86" si="17">IFERROR(M79-K79,"-")</f>
        <v>1.8962606536318054</v>
      </c>
      <c r="O79" s="185">
        <f t="shared" si="14"/>
        <v>0.42977817341607416</v>
      </c>
    </row>
    <row r="80" spans="1:16" x14ac:dyDescent="0.25">
      <c r="A80" s="1">
        <v>6</v>
      </c>
      <c r="B80" s="114" t="s">
        <v>81</v>
      </c>
      <c r="C80" s="184">
        <v>3.5378521126760565</v>
      </c>
      <c r="D80" s="185">
        <v>-3.7689167362011666E-2</v>
      </c>
      <c r="E80" s="184" t="s">
        <v>236</v>
      </c>
      <c r="F80" s="185" t="str">
        <f t="shared" si="15"/>
        <v>-</v>
      </c>
      <c r="G80" s="184">
        <v>2.6477143506936547</v>
      </c>
      <c r="H80" s="185" t="str">
        <f t="shared" si="15"/>
        <v>-</v>
      </c>
      <c r="I80" s="184">
        <v>3.2245340268747289</v>
      </c>
      <c r="J80" s="185">
        <f t="shared" si="15"/>
        <v>0.57681967618107421</v>
      </c>
      <c r="K80" s="184">
        <v>3.266274299982165</v>
      </c>
      <c r="L80" s="185">
        <f t="shared" si="16"/>
        <v>4.174027310743611E-2</v>
      </c>
      <c r="M80" s="184">
        <v>4.3387507342862737</v>
      </c>
      <c r="N80" s="185">
        <f t="shared" si="17"/>
        <v>1.0724764343041087</v>
      </c>
      <c r="O80" s="185">
        <f t="shared" si="14"/>
        <v>0.80089862161021719</v>
      </c>
    </row>
    <row r="81" spans="1:16" x14ac:dyDescent="0.25">
      <c r="A81" s="1">
        <v>7</v>
      </c>
      <c r="B81" s="114" t="s">
        <v>83</v>
      </c>
      <c r="C81" s="184">
        <v>3.8071833648393194</v>
      </c>
      <c r="D81" s="185">
        <v>-1.1340032215751257</v>
      </c>
      <c r="E81" s="184" t="s">
        <v>236</v>
      </c>
      <c r="F81" s="185" t="str">
        <f t="shared" si="15"/>
        <v>-</v>
      </c>
      <c r="G81" s="184">
        <v>3.4859367152184833</v>
      </c>
      <c r="H81" s="185" t="str">
        <f t="shared" si="15"/>
        <v>-</v>
      </c>
      <c r="I81" s="184">
        <v>3.2580684746594675</v>
      </c>
      <c r="J81" s="185">
        <f t="shared" si="15"/>
        <v>-0.22786824055901578</v>
      </c>
      <c r="K81" s="184">
        <v>4.3355167394468701</v>
      </c>
      <c r="L81" s="185">
        <f t="shared" si="16"/>
        <v>1.0774482647874026</v>
      </c>
      <c r="M81" s="184">
        <v>4.7078619504510959</v>
      </c>
      <c r="N81" s="185">
        <f t="shared" si="17"/>
        <v>0.3723452110042258</v>
      </c>
      <c r="O81" s="185">
        <f>IFERROR(M81-C81,"-")</f>
        <v>0.90067858561177649</v>
      </c>
    </row>
    <row r="82" spans="1:16" x14ac:dyDescent="0.25">
      <c r="A82" s="1">
        <v>8</v>
      </c>
      <c r="B82" s="114" t="s">
        <v>85</v>
      </c>
      <c r="C82" s="184">
        <v>4.5113813532896785</v>
      </c>
      <c r="D82" s="185">
        <v>-0.69216571355888945</v>
      </c>
      <c r="E82" s="184">
        <v>3.2512923607122342</v>
      </c>
      <c r="F82" s="185">
        <f t="shared" si="15"/>
        <v>-1.2600889925774443</v>
      </c>
      <c r="G82" s="184">
        <v>4.1454716095729705</v>
      </c>
      <c r="H82" s="185">
        <f t="shared" si="15"/>
        <v>0.8941792488607363</v>
      </c>
      <c r="I82" s="184">
        <v>3.3965042499700706</v>
      </c>
      <c r="J82" s="185">
        <f t="shared" si="15"/>
        <v>-0.74896735960289984</v>
      </c>
      <c r="K82" s="184">
        <v>4.6893287435456106</v>
      </c>
      <c r="L82" s="185">
        <f t="shared" si="16"/>
        <v>1.29282449357554</v>
      </c>
      <c r="M82" s="184">
        <v>4.167572556660855</v>
      </c>
      <c r="N82" s="185">
        <f t="shared" si="17"/>
        <v>-0.52175618688475556</v>
      </c>
      <c r="O82" s="185">
        <f>IFERROR(M82-C82,"-")</f>
        <v>-0.34380879662882347</v>
      </c>
    </row>
    <row r="83" spans="1:16" x14ac:dyDescent="0.25">
      <c r="A83" s="1">
        <v>9</v>
      </c>
      <c r="B83" s="114" t="s">
        <v>87</v>
      </c>
      <c r="C83" s="184">
        <v>2.928996036988111</v>
      </c>
      <c r="D83" s="185">
        <v>-3.1390489248745945</v>
      </c>
      <c r="E83" s="184">
        <v>3.2019512195121953</v>
      </c>
      <c r="F83" s="185">
        <f t="shared" si="15"/>
        <v>0.27295518252408435</v>
      </c>
      <c r="G83" s="184">
        <v>2.891643059490085</v>
      </c>
      <c r="H83" s="185">
        <f t="shared" si="15"/>
        <v>-0.31030816002211026</v>
      </c>
      <c r="I83" s="184">
        <v>2.8206357214934408</v>
      </c>
      <c r="J83" s="185">
        <f t="shared" si="15"/>
        <v>-7.1007337996644271E-2</v>
      </c>
      <c r="K83" s="184">
        <v>5.7946447851435972</v>
      </c>
      <c r="L83" s="185">
        <f t="shared" si="16"/>
        <v>2.9740090636501564</v>
      </c>
      <c r="M83" s="184"/>
      <c r="N83" s="185"/>
      <c r="O83" s="185"/>
    </row>
    <row r="84" spans="1:16" x14ac:dyDescent="0.25">
      <c r="A84" s="1">
        <v>10</v>
      </c>
      <c r="B84" s="114" t="s">
        <v>89</v>
      </c>
      <c r="C84" s="184">
        <v>3.6155502907602841</v>
      </c>
      <c r="D84" s="185">
        <v>-1.2254283025118875</v>
      </c>
      <c r="E84" s="184">
        <v>2.7446132909956908</v>
      </c>
      <c r="F84" s="185">
        <f t="shared" si="15"/>
        <v>-0.87093699976459327</v>
      </c>
      <c r="G84" s="184">
        <v>4.075253762688134</v>
      </c>
      <c r="H84" s="185">
        <f t="shared" si="15"/>
        <v>1.3306404716924431</v>
      </c>
      <c r="I84" s="184">
        <v>3.2654341366787718</v>
      </c>
      <c r="J84" s="185">
        <f t="shared" si="15"/>
        <v>-0.80981962600936219</v>
      </c>
      <c r="K84" s="184">
        <v>4.6662830840046032</v>
      </c>
      <c r="L84" s="185">
        <f t="shared" si="16"/>
        <v>1.4008489473258314</v>
      </c>
      <c r="M84" s="184"/>
      <c r="N84" s="185"/>
      <c r="O84" s="185"/>
    </row>
    <row r="85" spans="1:16" x14ac:dyDescent="0.25">
      <c r="A85" s="1">
        <v>11</v>
      </c>
      <c r="B85" s="114" t="s">
        <v>91</v>
      </c>
      <c r="C85" s="184">
        <v>4.2675159235668794</v>
      </c>
      <c r="D85" s="185">
        <v>-1.3661114765369087</v>
      </c>
      <c r="E85" s="184">
        <v>3.8462073764787754</v>
      </c>
      <c r="F85" s="185">
        <f t="shared" si="15"/>
        <v>-0.42130854708810395</v>
      </c>
      <c r="G85" s="184">
        <v>3.2501179801793301</v>
      </c>
      <c r="H85" s="185">
        <f t="shared" si="15"/>
        <v>-0.59608939629944535</v>
      </c>
      <c r="I85" s="184">
        <v>3.9406060606060604</v>
      </c>
      <c r="J85" s="185">
        <f t="shared" si="15"/>
        <v>0.69048808042673038</v>
      </c>
      <c r="K85" s="184">
        <v>5.841721371261853</v>
      </c>
      <c r="L85" s="185">
        <f t="shared" si="16"/>
        <v>1.9011153106557925</v>
      </c>
      <c r="M85" s="184"/>
      <c r="N85" s="185"/>
      <c r="O85" s="185"/>
    </row>
    <row r="86" spans="1:16" x14ac:dyDescent="0.25">
      <c r="A86" s="1">
        <v>12</v>
      </c>
      <c r="B86" s="114" t="s">
        <v>93</v>
      </c>
      <c r="C86" s="184">
        <v>4.2955615332885007</v>
      </c>
      <c r="D86" s="185">
        <v>-1.1920341003680175</v>
      </c>
      <c r="E86" s="184">
        <v>2.8384615384615386</v>
      </c>
      <c r="F86" s="185">
        <f t="shared" si="15"/>
        <v>-1.4570999948269621</v>
      </c>
      <c r="G86" s="184">
        <v>3.1969068276122217</v>
      </c>
      <c r="H86" s="185">
        <f t="shared" si="15"/>
        <v>0.35844528915068308</v>
      </c>
      <c r="I86" s="184">
        <v>3.2061803444782169</v>
      </c>
      <c r="J86" s="185">
        <f t="shared" si="15"/>
        <v>9.2735168659952016E-3</v>
      </c>
      <c r="K86" s="184">
        <v>5.1691045308597934</v>
      </c>
      <c r="L86" s="185">
        <f t="shared" si="16"/>
        <v>1.9629241863815765</v>
      </c>
      <c r="M86" s="184"/>
      <c r="N86" s="185"/>
      <c r="O86" s="185"/>
    </row>
    <row r="87" spans="1:16" ht="15.75" x14ac:dyDescent="0.25">
      <c r="B87" s="117" t="s">
        <v>30</v>
      </c>
      <c r="C87" s="186">
        <v>4.101913185785536</v>
      </c>
      <c r="D87" s="187">
        <v>-0.78063427579318567</v>
      </c>
      <c r="E87" s="186">
        <v>3.7144348105330764</v>
      </c>
      <c r="F87" s="187">
        <f t="shared" si="15"/>
        <v>-0.38747837525245954</v>
      </c>
      <c r="G87" s="186">
        <v>3.0142587737454578</v>
      </c>
      <c r="H87" s="187">
        <f t="shared" si="15"/>
        <v>-0.70017603678761864</v>
      </c>
      <c r="I87" s="186">
        <v>3.2251008441801474</v>
      </c>
      <c r="J87" s="187">
        <f t="shared" si="15"/>
        <v>0.21084207043468961</v>
      </c>
      <c r="K87" s="186">
        <v>4.2040961812646911</v>
      </c>
      <c r="L87" s="187">
        <f t="shared" si="16"/>
        <v>0.97899533708454367</v>
      </c>
      <c r="M87" s="186">
        <v>4.7882957604764362</v>
      </c>
      <c r="N87" s="187">
        <v>1.0274546914841673</v>
      </c>
      <c r="O87" s="187">
        <v>0.56049112725140482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8.7258313918726671</v>
      </c>
      <c r="D97" s="185">
        <v>-0.12724211856814449</v>
      </c>
      <c r="E97" s="184">
        <v>8.8097432995524461</v>
      </c>
      <c r="F97" s="185">
        <f t="shared" ref="F97:J99" si="18">IFERROR(E97-C97,"-")</f>
        <v>8.3911907679778963E-2</v>
      </c>
      <c r="G97" s="184">
        <v>7.5142624286878563</v>
      </c>
      <c r="H97" s="185">
        <f t="shared" si="18"/>
        <v>-1.2954808708645897</v>
      </c>
      <c r="I97" s="184">
        <v>8.0387403221823561</v>
      </c>
      <c r="J97" s="185">
        <f t="shared" si="18"/>
        <v>0.5244778934944998</v>
      </c>
      <c r="K97" s="184">
        <v>8.0776569159140159</v>
      </c>
      <c r="L97" s="185">
        <f t="shared" ref="L97:L99" si="19">IFERROR(K97-I97,"-")</f>
        <v>3.8916593731659788E-2</v>
      </c>
      <c r="M97" s="184">
        <v>8.2303954663556951</v>
      </c>
      <c r="N97" s="185">
        <f t="shared" ref="N97:N99" si="20">IFERROR(M97-K97,"-")</f>
        <v>0.15273855044167917</v>
      </c>
      <c r="O97" s="185">
        <f t="shared" ref="O97" si="21">IFERROR(M97-C97,"-")</f>
        <v>-0.49543592551697202</v>
      </c>
    </row>
    <row r="98" spans="2:15" x14ac:dyDescent="0.25">
      <c r="B98" s="114" t="s">
        <v>73</v>
      </c>
      <c r="C98" s="184">
        <v>8.2012929517063338</v>
      </c>
      <c r="D98" s="185">
        <v>-0.1801691496029143</v>
      </c>
      <c r="E98" s="184">
        <v>8.0829859183364459</v>
      </c>
      <c r="F98" s="185">
        <f t="shared" si="18"/>
        <v>-0.1183070333698879</v>
      </c>
      <c r="G98" s="184">
        <v>6.4283309957924262</v>
      </c>
      <c r="H98" s="185">
        <f t="shared" si="18"/>
        <v>-1.6546549225440197</v>
      </c>
      <c r="I98" s="184">
        <v>7.1223893676062513</v>
      </c>
      <c r="J98" s="185">
        <f t="shared" si="18"/>
        <v>0.69405837181382513</v>
      </c>
      <c r="K98" s="184">
        <v>7.6832126923194721</v>
      </c>
      <c r="L98" s="185">
        <f t="shared" si="19"/>
        <v>0.56082332471322083</v>
      </c>
      <c r="M98" s="184">
        <v>7.4371709453478081</v>
      </c>
      <c r="N98" s="185">
        <f t="shared" si="20"/>
        <v>-0.24604174697166403</v>
      </c>
      <c r="O98" s="185">
        <f>IFERROR(M98-C98,"-")</f>
        <v>-0.76412200635852567</v>
      </c>
    </row>
    <row r="99" spans="2:15" x14ac:dyDescent="0.25">
      <c r="B99" s="114" t="s">
        <v>75</v>
      </c>
      <c r="C99" s="184">
        <v>7.4035800737809616</v>
      </c>
      <c r="D99" s="185">
        <v>-0.43827937582651089</v>
      </c>
      <c r="E99" s="184">
        <v>9.413782510751588</v>
      </c>
      <c r="F99" s="185">
        <f t="shared" si="18"/>
        <v>2.0102024369706264</v>
      </c>
      <c r="G99" s="184">
        <v>7.1092631092631091</v>
      </c>
      <c r="H99" s="185">
        <f t="shared" si="18"/>
        <v>-2.3045194014884789</v>
      </c>
      <c r="I99" s="184">
        <v>7.2840891870321167</v>
      </c>
      <c r="J99" s="185">
        <f t="shared" si="18"/>
        <v>0.1748260777690076</v>
      </c>
      <c r="K99" s="184">
        <v>7.3495983117988963</v>
      </c>
      <c r="L99" s="185">
        <f t="shared" si="19"/>
        <v>6.5509124766779614E-2</v>
      </c>
      <c r="M99" s="184">
        <v>7.247811011487812</v>
      </c>
      <c r="N99" s="185">
        <f t="shared" si="20"/>
        <v>-0.10178730031108429</v>
      </c>
      <c r="O99" s="185">
        <f t="shared" ref="O99:O102" si="22">IFERROR(M99-C99,"-")</f>
        <v>-0.15576906229314957</v>
      </c>
    </row>
    <row r="100" spans="2:15" x14ac:dyDescent="0.25">
      <c r="B100" s="114" t="s">
        <v>77</v>
      </c>
      <c r="C100" s="184">
        <v>7.6224203684804213</v>
      </c>
      <c r="D100" s="185">
        <v>0.19847734431509245</v>
      </c>
      <c r="E100" s="184" t="s">
        <v>236</v>
      </c>
      <c r="F100" s="185" t="str">
        <f>IFERROR(E100-C100,"-")</f>
        <v>-</v>
      </c>
      <c r="G100" s="184">
        <v>6.6948441247002402</v>
      </c>
      <c r="H100" s="185" t="str">
        <f>IFERROR(G100-E100,"-")</f>
        <v>-</v>
      </c>
      <c r="I100" s="184">
        <v>6.9411300003077905</v>
      </c>
      <c r="J100" s="185">
        <f>IFERROR(I100-G100,"-")</f>
        <v>0.24628587560755033</v>
      </c>
      <c r="K100" s="184">
        <v>6.9855571525532003</v>
      </c>
      <c r="L100" s="185">
        <f>IFERROR(K100-I100,"-")</f>
        <v>4.4427152245409829E-2</v>
      </c>
      <c r="M100" s="184">
        <v>7.1371846983741074</v>
      </c>
      <c r="N100" s="185">
        <f>IFERROR(M100-K100,"-")</f>
        <v>0.15162754582090709</v>
      </c>
      <c r="O100" s="185">
        <f t="shared" si="22"/>
        <v>-0.48523567010631385</v>
      </c>
    </row>
    <row r="101" spans="2:15" x14ac:dyDescent="0.25">
      <c r="B101" s="114" t="s">
        <v>79</v>
      </c>
      <c r="C101" s="184">
        <v>7.3715989877033259</v>
      </c>
      <c r="D101" s="185">
        <v>-0.27270861119950052</v>
      </c>
      <c r="E101" s="184" t="s">
        <v>236</v>
      </c>
      <c r="F101" s="185" t="str">
        <f t="shared" ref="F101:J109" si="23">IFERROR(E101-C101,"-")</f>
        <v>-</v>
      </c>
      <c r="G101" s="184">
        <v>5.6652285567539806</v>
      </c>
      <c r="H101" s="185" t="str">
        <f t="shared" si="23"/>
        <v>-</v>
      </c>
      <c r="I101" s="184">
        <v>7.0874125071715435</v>
      </c>
      <c r="J101" s="185">
        <f t="shared" si="23"/>
        <v>1.4221839504175628</v>
      </c>
      <c r="K101" s="184">
        <v>7.2427163643341723</v>
      </c>
      <c r="L101" s="185">
        <f t="shared" ref="L101:L109" si="24">IFERROR(K101-I101,"-")</f>
        <v>0.15530385716262884</v>
      </c>
      <c r="M101" s="184">
        <v>6.9829152891334907</v>
      </c>
      <c r="N101" s="185">
        <f t="shared" ref="N101:N108" si="25">IFERROR(M101-K101,"-")</f>
        <v>-0.25980107520068163</v>
      </c>
      <c r="O101" s="185">
        <f t="shared" si="22"/>
        <v>-0.3886836985698352</v>
      </c>
    </row>
    <row r="102" spans="2:15" x14ac:dyDescent="0.25">
      <c r="B102" s="114" t="s">
        <v>81</v>
      </c>
      <c r="C102" s="184">
        <v>8.0316080888398567</v>
      </c>
      <c r="D102" s="185">
        <v>0.37472697287067103</v>
      </c>
      <c r="E102" s="184" t="s">
        <v>236</v>
      </c>
      <c r="F102" s="185" t="str">
        <f t="shared" si="23"/>
        <v>-</v>
      </c>
      <c r="G102" s="184">
        <v>6.1660284463894968</v>
      </c>
      <c r="H102" s="185" t="str">
        <f t="shared" si="23"/>
        <v>-</v>
      </c>
      <c r="I102" s="184">
        <v>7.2050444253367729</v>
      </c>
      <c r="J102" s="185">
        <f t="shared" si="23"/>
        <v>1.0390159789472762</v>
      </c>
      <c r="K102" s="184">
        <v>7.3186980026877029</v>
      </c>
      <c r="L102" s="185">
        <f t="shared" si="24"/>
        <v>0.11365357735092996</v>
      </c>
      <c r="M102" s="184">
        <v>7.2094211786694702</v>
      </c>
      <c r="N102" s="185">
        <f t="shared" si="25"/>
        <v>-0.10927682401823269</v>
      </c>
      <c r="O102" s="185">
        <f t="shared" si="22"/>
        <v>-0.82218691017038648</v>
      </c>
    </row>
    <row r="103" spans="2:15" x14ac:dyDescent="0.25">
      <c r="B103" s="114" t="s">
        <v>83</v>
      </c>
      <c r="C103" s="184">
        <v>8.8261690582168679</v>
      </c>
      <c r="D103" s="185">
        <v>0.43331592635715133</v>
      </c>
      <c r="E103" s="184" t="s">
        <v>236</v>
      </c>
      <c r="F103" s="185" t="str">
        <f t="shared" si="23"/>
        <v>-</v>
      </c>
      <c r="G103" s="184">
        <v>6.9288217653647433</v>
      </c>
      <c r="H103" s="185" t="str">
        <f t="shared" si="23"/>
        <v>-</v>
      </c>
      <c r="I103" s="184">
        <v>7.7729228273877222</v>
      </c>
      <c r="J103" s="185">
        <f t="shared" si="23"/>
        <v>0.84410106202297897</v>
      </c>
      <c r="K103" s="184">
        <v>8.1872381533455361</v>
      </c>
      <c r="L103" s="185">
        <f t="shared" si="24"/>
        <v>0.41431532595781384</v>
      </c>
      <c r="M103" s="184">
        <v>7.7253439183229169</v>
      </c>
      <c r="N103" s="185">
        <f t="shared" si="25"/>
        <v>-0.46189423502261917</v>
      </c>
      <c r="O103" s="185">
        <f>IFERROR(M103-C103,"-")</f>
        <v>-1.100825139893951</v>
      </c>
    </row>
    <row r="104" spans="2:15" x14ac:dyDescent="0.25">
      <c r="B104" s="114" t="s">
        <v>85</v>
      </c>
      <c r="C104" s="184">
        <v>8.7305403838525617</v>
      </c>
      <c r="D104" s="185">
        <v>0.17278302760985831</v>
      </c>
      <c r="E104" s="184">
        <v>7.3959975055275242</v>
      </c>
      <c r="F104" s="185">
        <f t="shared" si="23"/>
        <v>-1.3345428783250375</v>
      </c>
      <c r="G104" s="184">
        <v>7.8653993334156276</v>
      </c>
      <c r="H104" s="185">
        <f t="shared" si="23"/>
        <v>0.46940182788810336</v>
      </c>
      <c r="I104" s="184">
        <v>8.2201171517481235</v>
      </c>
      <c r="J104" s="185">
        <f t="shared" si="23"/>
        <v>0.35471781833249594</v>
      </c>
      <c r="K104" s="184">
        <v>8.4153045525416381</v>
      </c>
      <c r="L104" s="185">
        <f t="shared" si="24"/>
        <v>0.1951874007935146</v>
      </c>
      <c r="M104" s="184">
        <v>7.9033183772667792</v>
      </c>
      <c r="N104" s="185">
        <f t="shared" si="25"/>
        <v>-0.5119861752748589</v>
      </c>
      <c r="O104" s="185">
        <f>IFERROR(M104-C104,"-")</f>
        <v>-0.82722200658578249</v>
      </c>
    </row>
    <row r="105" spans="2:15" x14ac:dyDescent="0.25">
      <c r="B105" s="114" t="s">
        <v>87</v>
      </c>
      <c r="C105" s="184">
        <v>8.3613096098065149</v>
      </c>
      <c r="D105" s="185">
        <v>0.38162828893502532</v>
      </c>
      <c r="E105" s="184">
        <v>6.7584219059628898</v>
      </c>
      <c r="F105" s="185">
        <f t="shared" si="23"/>
        <v>-1.6028877038436251</v>
      </c>
      <c r="G105" s="184">
        <v>7.5428242806433063</v>
      </c>
      <c r="H105" s="185">
        <f t="shared" si="23"/>
        <v>0.78440237468041651</v>
      </c>
      <c r="I105" s="184">
        <v>7.6188169771045304</v>
      </c>
      <c r="J105" s="185">
        <f t="shared" si="23"/>
        <v>7.5992696461224085E-2</v>
      </c>
      <c r="K105" s="184">
        <v>7.7166896208928328</v>
      </c>
      <c r="L105" s="185">
        <f t="shared" si="24"/>
        <v>9.7872643788302405E-2</v>
      </c>
      <c r="M105" s="184"/>
      <c r="N105" s="185"/>
      <c r="O105" s="185"/>
    </row>
    <row r="106" spans="2:15" x14ac:dyDescent="0.25">
      <c r="B106" s="114" t="s">
        <v>89</v>
      </c>
      <c r="C106" s="184">
        <v>7.8410055764518436</v>
      </c>
      <c r="D106" s="185">
        <v>0.29446728307901093</v>
      </c>
      <c r="E106" s="184">
        <v>5.2482198086743868</v>
      </c>
      <c r="F106" s="185">
        <f t="shared" si="23"/>
        <v>-2.5927857677774568</v>
      </c>
      <c r="G106" s="184">
        <v>7.2200422688346748</v>
      </c>
      <c r="H106" s="185">
        <f t="shared" si="23"/>
        <v>1.9718224601602881</v>
      </c>
      <c r="I106" s="184">
        <v>7.3642739313724546</v>
      </c>
      <c r="J106" s="185">
        <f t="shared" si="23"/>
        <v>0.14423166253777975</v>
      </c>
      <c r="K106" s="184">
        <v>7.4843275943999705</v>
      </c>
      <c r="L106" s="185">
        <f t="shared" si="24"/>
        <v>0.12005366302751597</v>
      </c>
      <c r="M106" s="184"/>
      <c r="N106" s="185"/>
      <c r="O106" s="185"/>
    </row>
    <row r="107" spans="2:15" x14ac:dyDescent="0.25">
      <c r="B107" s="114" t="s">
        <v>91</v>
      </c>
      <c r="C107" s="184">
        <v>7.9143080578698832</v>
      </c>
      <c r="D107" s="185">
        <v>-3.8544661270353942E-2</v>
      </c>
      <c r="E107" s="184">
        <v>7.2074655905455067</v>
      </c>
      <c r="F107" s="185">
        <f t="shared" si="23"/>
        <v>-0.7068424673243765</v>
      </c>
      <c r="G107" s="184">
        <v>7.6835052797669618</v>
      </c>
      <c r="H107" s="185">
        <f t="shared" si="23"/>
        <v>0.47603968922145512</v>
      </c>
      <c r="I107" s="184">
        <v>7.444712746769695</v>
      </c>
      <c r="J107" s="185">
        <f t="shared" si="23"/>
        <v>-0.23879253299726688</v>
      </c>
      <c r="K107" s="184">
        <v>7.585129652825815</v>
      </c>
      <c r="L107" s="185">
        <f t="shared" si="24"/>
        <v>0.14041690605612001</v>
      </c>
      <c r="M107" s="184"/>
      <c r="N107" s="185"/>
      <c r="O107" s="185"/>
    </row>
    <row r="108" spans="2:15" x14ac:dyDescent="0.25">
      <c r="B108" s="114" t="s">
        <v>93</v>
      </c>
      <c r="C108" s="184">
        <v>8.1596008245134186</v>
      </c>
      <c r="D108" s="185">
        <v>0.43938312843116911</v>
      </c>
      <c r="E108" s="184">
        <v>7.2810240764077738</v>
      </c>
      <c r="F108" s="185">
        <f t="shared" si="23"/>
        <v>-0.87857674810564479</v>
      </c>
      <c r="G108" s="184">
        <v>7.6686953107471396</v>
      </c>
      <c r="H108" s="185">
        <f t="shared" si="23"/>
        <v>0.38767123433936579</v>
      </c>
      <c r="I108" s="184">
        <v>7.4694431779887802</v>
      </c>
      <c r="J108" s="185">
        <f t="shared" si="23"/>
        <v>-0.1992521327583594</v>
      </c>
      <c r="K108" s="184">
        <v>7.5471765135078055</v>
      </c>
      <c r="L108" s="185">
        <f t="shared" si="24"/>
        <v>7.7733335519025282E-2</v>
      </c>
      <c r="M108" s="184"/>
      <c r="N108" s="185"/>
      <c r="O108" s="185"/>
    </row>
    <row r="109" spans="2:15" ht="15.75" x14ac:dyDescent="0.25">
      <c r="B109" s="117" t="s">
        <v>30</v>
      </c>
      <c r="C109" s="186">
        <v>8.0907406332579939</v>
      </c>
      <c r="D109" s="187">
        <v>0.10363465458614662</v>
      </c>
      <c r="E109" s="186">
        <v>8.0875504117928827</v>
      </c>
      <c r="F109" s="187">
        <f t="shared" si="23"/>
        <v>-3.1902214651111649E-3</v>
      </c>
      <c r="G109" s="186">
        <v>7.3785757968639158</v>
      </c>
      <c r="H109" s="187">
        <f t="shared" si="23"/>
        <v>-0.70897461492896685</v>
      </c>
      <c r="I109" s="186">
        <v>7.4599360119472946</v>
      </c>
      <c r="J109" s="187">
        <f t="shared" si="23"/>
        <v>8.1360215083378762E-2</v>
      </c>
      <c r="K109" s="186">
        <v>7.6289370963820513</v>
      </c>
      <c r="L109" s="187">
        <f t="shared" si="24"/>
        <v>0.1690010844347567</v>
      </c>
      <c r="M109" s="186">
        <v>7.4794821083890124</v>
      </c>
      <c r="N109" s="187">
        <v>-0.17567464491986939</v>
      </c>
      <c r="O109" s="187">
        <v>-0.62541623452696982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8.461795758623829</v>
      </c>
      <c r="D119" s="185">
        <v>-0.22722379909060209</v>
      </c>
      <c r="E119" s="184">
        <v>8.7500589594830434</v>
      </c>
      <c r="F119" s="185">
        <f t="shared" ref="F119:J121" si="26">IFERROR(E119-C119,"-")</f>
        <v>0.28826320085921431</v>
      </c>
      <c r="G119" s="184">
        <v>12.152892561983471</v>
      </c>
      <c r="H119" s="185">
        <f t="shared" si="26"/>
        <v>3.4028336025004275</v>
      </c>
      <c r="I119" s="184">
        <v>8.4483703929332918</v>
      </c>
      <c r="J119" s="185">
        <f t="shared" si="26"/>
        <v>-3.7045221690501791</v>
      </c>
      <c r="K119" s="184">
        <v>7.8572825275941032</v>
      </c>
      <c r="L119" s="185">
        <f t="shared" ref="L119:L121" si="27">IFERROR(K119-I119,"-")</f>
        <v>-0.59108786533918867</v>
      </c>
      <c r="M119" s="184">
        <v>8.0684486097496837</v>
      </c>
      <c r="N119" s="185">
        <f t="shared" ref="N119:N121" si="28">IFERROR(M119-K119,"-")</f>
        <v>0.21116608215558053</v>
      </c>
      <c r="O119" s="185">
        <f t="shared" ref="O119" si="29">IFERROR(M119-C119,"-")</f>
        <v>-0.39334714887414535</v>
      </c>
    </row>
    <row r="120" spans="1:16" x14ac:dyDescent="0.25">
      <c r="B120" s="114" t="s">
        <v>73</v>
      </c>
      <c r="C120" s="184">
        <v>7.7122045276012283</v>
      </c>
      <c r="D120" s="185">
        <v>-0.21588495647994321</v>
      </c>
      <c r="E120" s="184">
        <v>7.8022204315516159</v>
      </c>
      <c r="F120" s="185">
        <f t="shared" si="26"/>
        <v>9.001590395038761E-2</v>
      </c>
      <c r="G120" s="184">
        <v>9.7859922178988334</v>
      </c>
      <c r="H120" s="185">
        <f t="shared" si="26"/>
        <v>1.9837717863472175</v>
      </c>
      <c r="I120" s="184">
        <v>7.0618689131863537</v>
      </c>
      <c r="J120" s="185">
        <f t="shared" si="26"/>
        <v>-2.7241233047124798</v>
      </c>
      <c r="K120" s="184">
        <v>7.1998924652344991</v>
      </c>
      <c r="L120" s="185">
        <f t="shared" si="27"/>
        <v>0.13802355204814543</v>
      </c>
      <c r="M120" s="184">
        <v>6.8962858384013899</v>
      </c>
      <c r="N120" s="185">
        <f t="shared" si="28"/>
        <v>-0.30360662683310924</v>
      </c>
      <c r="O120" s="185">
        <f>IFERROR(M120-C120,"-")</f>
        <v>-0.81591868919983845</v>
      </c>
    </row>
    <row r="121" spans="1:16" x14ac:dyDescent="0.25">
      <c r="B121" s="114" t="s">
        <v>75</v>
      </c>
      <c r="C121" s="184">
        <v>7.0681214128885639</v>
      </c>
      <c r="D121" s="185">
        <v>-0.23274179543788609</v>
      </c>
      <c r="E121" s="184">
        <v>9.2818587662337659</v>
      </c>
      <c r="F121" s="185">
        <f t="shared" si="26"/>
        <v>2.2137373533452021</v>
      </c>
      <c r="G121" s="184">
        <v>10.099264705882353</v>
      </c>
      <c r="H121" s="185">
        <f t="shared" si="26"/>
        <v>0.81740593964858732</v>
      </c>
      <c r="I121" s="184">
        <v>6.9234636871508384</v>
      </c>
      <c r="J121" s="185">
        <f t="shared" si="26"/>
        <v>-3.1758010187315149</v>
      </c>
      <c r="K121" s="184">
        <v>6.6670311047941837</v>
      </c>
      <c r="L121" s="185">
        <f t="shared" si="27"/>
        <v>-0.25643258235665467</v>
      </c>
      <c r="M121" s="184">
        <v>6.5950701691255844</v>
      </c>
      <c r="N121" s="185">
        <f t="shared" si="28"/>
        <v>-7.1960935668599291E-2</v>
      </c>
      <c r="O121" s="185">
        <f t="shared" ref="O121:O124" si="30">IFERROR(M121-C121,"-")</f>
        <v>-0.47305124376297947</v>
      </c>
    </row>
    <row r="122" spans="1:16" x14ac:dyDescent="0.25">
      <c r="B122" s="114" t="s">
        <v>77</v>
      </c>
      <c r="C122" s="184">
        <v>7.2946335393754511</v>
      </c>
      <c r="D122" s="185">
        <v>0.19559402124432079</v>
      </c>
      <c r="E122" s="184" t="s">
        <v>236</v>
      </c>
      <c r="F122" s="185" t="str">
        <f>IFERROR(E122-C122,"-")</f>
        <v>-</v>
      </c>
      <c r="G122" s="184">
        <v>9.9811320754716988</v>
      </c>
      <c r="H122" s="185" t="str">
        <f>IFERROR(G122-E122,"-")</f>
        <v>-</v>
      </c>
      <c r="I122" s="184">
        <v>6.9025331526871128</v>
      </c>
      <c r="J122" s="185">
        <f>IFERROR(I122-G122,"-")</f>
        <v>-3.078598922784586</v>
      </c>
      <c r="K122" s="184">
        <v>6.7026205151230664</v>
      </c>
      <c r="L122" s="185">
        <f>IFERROR(K122-I122,"-")</f>
        <v>-0.19991263756404631</v>
      </c>
      <c r="M122" s="184">
        <v>6.7122518964979738</v>
      </c>
      <c r="N122" s="185">
        <f>IFERROR(M122-K122,"-")</f>
        <v>9.6313813749073773E-3</v>
      </c>
      <c r="O122" s="185">
        <f t="shared" si="30"/>
        <v>-0.58238164287747729</v>
      </c>
    </row>
    <row r="123" spans="1:16" x14ac:dyDescent="0.25">
      <c r="B123" s="114" t="s">
        <v>79</v>
      </c>
      <c r="C123" s="184">
        <v>7.0437953972016212</v>
      </c>
      <c r="D123" s="185">
        <v>-0.36097772544262341</v>
      </c>
      <c r="E123" s="184" t="s">
        <v>236</v>
      </c>
      <c r="F123" s="185" t="str">
        <f t="shared" ref="F123:J131" si="31">IFERROR(E123-C123,"-")</f>
        <v>-</v>
      </c>
      <c r="G123" s="184">
        <v>8.518518518518519</v>
      </c>
      <c r="H123" s="185" t="str">
        <f t="shared" si="31"/>
        <v>-</v>
      </c>
      <c r="I123" s="184">
        <v>6.9931297709923665</v>
      </c>
      <c r="J123" s="185">
        <f t="shared" si="31"/>
        <v>-1.5253887475261525</v>
      </c>
      <c r="K123" s="184">
        <v>6.8880018826255389</v>
      </c>
      <c r="L123" s="185">
        <f t="shared" ref="L123:L131" si="32">IFERROR(K123-I123,"-")</f>
        <v>-0.10512788836682763</v>
      </c>
      <c r="M123" s="184">
        <v>6.8473654390934842</v>
      </c>
      <c r="N123" s="185">
        <f t="shared" ref="N123:N130" si="33">IFERROR(M123-K123,"-")</f>
        <v>-4.0636443532054756E-2</v>
      </c>
      <c r="O123" s="185">
        <f t="shared" si="30"/>
        <v>-0.19642995810813701</v>
      </c>
    </row>
    <row r="124" spans="1:16" x14ac:dyDescent="0.25">
      <c r="B124" s="114" t="s">
        <v>81</v>
      </c>
      <c r="C124" s="184">
        <v>7.9292300380228138</v>
      </c>
      <c r="D124" s="185">
        <v>0.47713427701393663</v>
      </c>
      <c r="E124" s="184" t="s">
        <v>236</v>
      </c>
      <c r="F124" s="185" t="str">
        <f t="shared" si="31"/>
        <v>-</v>
      </c>
      <c r="G124" s="184">
        <v>7.2287145242070121</v>
      </c>
      <c r="H124" s="185" t="str">
        <f t="shared" si="31"/>
        <v>-</v>
      </c>
      <c r="I124" s="184">
        <v>7.0899205819045497</v>
      </c>
      <c r="J124" s="185">
        <f t="shared" si="31"/>
        <v>-0.13879394230246245</v>
      </c>
      <c r="K124" s="184">
        <v>7.0327701981644752</v>
      </c>
      <c r="L124" s="185">
        <f t="shared" si="32"/>
        <v>-5.7150383740074417E-2</v>
      </c>
      <c r="M124" s="184">
        <v>6.9228213762590034</v>
      </c>
      <c r="N124" s="185">
        <f t="shared" si="33"/>
        <v>-0.10994882190547184</v>
      </c>
      <c r="O124" s="185">
        <f t="shared" si="30"/>
        <v>-1.0064086617638104</v>
      </c>
    </row>
    <row r="125" spans="1:16" x14ac:dyDescent="0.25">
      <c r="B125" s="114" t="s">
        <v>83</v>
      </c>
      <c r="C125" s="184">
        <v>9.0316259708614659</v>
      </c>
      <c r="D125" s="185">
        <v>0.74443833289237027</v>
      </c>
      <c r="E125" s="184" t="s">
        <v>236</v>
      </c>
      <c r="F125" s="185" t="str">
        <f t="shared" si="31"/>
        <v>-</v>
      </c>
      <c r="G125" s="184">
        <v>6.4239951030401956</v>
      </c>
      <c r="H125" s="185" t="str">
        <f t="shared" si="31"/>
        <v>-</v>
      </c>
      <c r="I125" s="184">
        <v>7.6534467912677915</v>
      </c>
      <c r="J125" s="185">
        <f t="shared" si="31"/>
        <v>1.2294516882275959</v>
      </c>
      <c r="K125" s="184">
        <v>8.108403049520982</v>
      </c>
      <c r="L125" s="185">
        <f t="shared" si="32"/>
        <v>0.45495625825319053</v>
      </c>
      <c r="M125" s="184">
        <v>7.6405631255651523</v>
      </c>
      <c r="N125" s="185">
        <f t="shared" si="33"/>
        <v>-0.46783992395582974</v>
      </c>
      <c r="O125" s="185">
        <f>IFERROR(M125-C125,"-")</f>
        <v>-1.3910628452963136</v>
      </c>
    </row>
    <row r="126" spans="1:16" x14ac:dyDescent="0.25">
      <c r="B126" s="114" t="s">
        <v>85</v>
      </c>
      <c r="C126" s="184">
        <v>8.7835172653419153</v>
      </c>
      <c r="D126" s="185">
        <v>0.29794025887195019</v>
      </c>
      <c r="E126" s="184">
        <v>7.2573462310640631</v>
      </c>
      <c r="F126" s="185">
        <f t="shared" si="31"/>
        <v>-1.5261710342778523</v>
      </c>
      <c r="G126" s="184">
        <v>7.9384951387910387</v>
      </c>
      <c r="H126" s="185">
        <f t="shared" si="31"/>
        <v>0.68114890772697567</v>
      </c>
      <c r="I126" s="184">
        <v>8.2839328099324447</v>
      </c>
      <c r="J126" s="185">
        <f t="shared" si="31"/>
        <v>0.345437671141406</v>
      </c>
      <c r="K126" s="184">
        <v>8.2147539802607881</v>
      </c>
      <c r="L126" s="185">
        <f t="shared" si="32"/>
        <v>-6.9178829671656672E-2</v>
      </c>
      <c r="M126" s="184">
        <v>7.6770740552233105</v>
      </c>
      <c r="N126" s="185">
        <f t="shared" si="33"/>
        <v>-0.53767992503747752</v>
      </c>
      <c r="O126" s="185">
        <f>IFERROR(M126-C126,"-")</f>
        <v>-1.1064432101186048</v>
      </c>
    </row>
    <row r="127" spans="1:16" x14ac:dyDescent="0.25">
      <c r="B127" s="114" t="s">
        <v>87</v>
      </c>
      <c r="C127" s="184">
        <v>8.4090450337579181</v>
      </c>
      <c r="D127" s="185">
        <v>0.46398409782418248</v>
      </c>
      <c r="E127" s="184">
        <v>6.9742889647326507</v>
      </c>
      <c r="F127" s="185">
        <f t="shared" si="31"/>
        <v>-1.4347560690252674</v>
      </c>
      <c r="G127" s="184">
        <v>7.5752586206896551</v>
      </c>
      <c r="H127" s="185">
        <f t="shared" si="31"/>
        <v>0.60096965595700436</v>
      </c>
      <c r="I127" s="184">
        <v>7.5322011429390372</v>
      </c>
      <c r="J127" s="185">
        <f t="shared" si="31"/>
        <v>-4.3057477750617856E-2</v>
      </c>
      <c r="K127" s="184">
        <v>7.2474372453673279</v>
      </c>
      <c r="L127" s="185">
        <f t="shared" si="32"/>
        <v>-0.28476389757170928</v>
      </c>
      <c r="M127" s="184"/>
      <c r="N127" s="185"/>
      <c r="O127" s="185"/>
    </row>
    <row r="128" spans="1:16" x14ac:dyDescent="0.25">
      <c r="A128" s="120"/>
      <c r="B128" s="114" t="s">
        <v>89</v>
      </c>
      <c r="C128" s="184">
        <v>8.0838954390029709</v>
      </c>
      <c r="D128" s="185">
        <v>0.46418705838465524</v>
      </c>
      <c r="E128" s="184">
        <v>5.0265500306936772</v>
      </c>
      <c r="F128" s="185">
        <f t="shared" si="31"/>
        <v>-3.0573454083092937</v>
      </c>
      <c r="G128" s="184">
        <v>7.3358822305451516</v>
      </c>
      <c r="H128" s="185">
        <f t="shared" si="31"/>
        <v>2.3093321998514744</v>
      </c>
      <c r="I128" s="184">
        <v>7.32884985391577</v>
      </c>
      <c r="J128" s="185">
        <f t="shared" si="31"/>
        <v>-7.0323766293816092E-3</v>
      </c>
      <c r="K128" s="184">
        <v>7.4310219287105239</v>
      </c>
      <c r="L128" s="185">
        <f t="shared" si="32"/>
        <v>0.10217207479475388</v>
      </c>
      <c r="M128" s="184"/>
      <c r="N128" s="185"/>
      <c r="O128" s="185"/>
    </row>
    <row r="129" spans="2:16" x14ac:dyDescent="0.25">
      <c r="B129" s="114" t="s">
        <v>91</v>
      </c>
      <c r="C129" s="184">
        <v>7.5981980814104224</v>
      </c>
      <c r="D129" s="185">
        <v>7.3892067596688094E-2</v>
      </c>
      <c r="E129" s="184">
        <v>7.6071662089708383</v>
      </c>
      <c r="F129" s="185">
        <f t="shared" si="31"/>
        <v>8.9681275604158728E-3</v>
      </c>
      <c r="G129" s="184">
        <v>7.2370156754132999</v>
      </c>
      <c r="H129" s="185">
        <f t="shared" si="31"/>
        <v>-0.37015053355753835</v>
      </c>
      <c r="I129" s="184">
        <v>6.9267018861860477</v>
      </c>
      <c r="J129" s="185">
        <f t="shared" si="31"/>
        <v>-0.31031378922725228</v>
      </c>
      <c r="K129" s="184">
        <v>6.9971041900596891</v>
      </c>
      <c r="L129" s="185">
        <f t="shared" si="32"/>
        <v>7.0402303873641436E-2</v>
      </c>
      <c r="M129" s="184"/>
      <c r="N129" s="185"/>
      <c r="O129" s="185"/>
    </row>
    <row r="130" spans="2:16" x14ac:dyDescent="0.25">
      <c r="B130" s="114" t="s">
        <v>93</v>
      </c>
      <c r="C130" s="184">
        <v>7.9128610584018553</v>
      </c>
      <c r="D130" s="185">
        <v>0.44868474986191043</v>
      </c>
      <c r="E130" s="184">
        <v>7.4396250000000004</v>
      </c>
      <c r="F130" s="185">
        <f t="shared" si="31"/>
        <v>-0.4732360584018549</v>
      </c>
      <c r="G130" s="184">
        <v>7.7394258885548375</v>
      </c>
      <c r="H130" s="185">
        <f t="shared" si="31"/>
        <v>0.29980088855483711</v>
      </c>
      <c r="I130" s="184">
        <v>6.9646990380020366</v>
      </c>
      <c r="J130" s="185">
        <f t="shared" si="31"/>
        <v>-0.77472685055280088</v>
      </c>
      <c r="K130" s="184">
        <v>7.1482471596087249</v>
      </c>
      <c r="L130" s="185">
        <f t="shared" si="32"/>
        <v>0.18354812160668832</v>
      </c>
      <c r="M130" s="184"/>
      <c r="N130" s="185"/>
      <c r="O130" s="185"/>
    </row>
    <row r="131" spans="2:16" ht="15.75" x14ac:dyDescent="0.25">
      <c r="B131" s="117" t="s">
        <v>30</v>
      </c>
      <c r="C131" s="186">
        <v>7.9551306172604335</v>
      </c>
      <c r="D131" s="187">
        <v>0.19672221056334127</v>
      </c>
      <c r="E131" s="186">
        <v>8.0109965119692017</v>
      </c>
      <c r="F131" s="187">
        <f t="shared" si="31"/>
        <v>5.5865894708768238E-2</v>
      </c>
      <c r="G131" s="186">
        <v>7.4775465267941037</v>
      </c>
      <c r="H131" s="187">
        <f t="shared" si="31"/>
        <v>-0.53344998517509801</v>
      </c>
      <c r="I131" s="186">
        <v>7.3151504214895207</v>
      </c>
      <c r="J131" s="187">
        <f t="shared" si="31"/>
        <v>-0.16239610530458304</v>
      </c>
      <c r="K131" s="186">
        <v>7.2919783012521053</v>
      </c>
      <c r="L131" s="187">
        <f t="shared" si="32"/>
        <v>-2.3172120237415328E-2</v>
      </c>
      <c r="M131" s="186">
        <v>7.1532473909297956</v>
      </c>
      <c r="N131" s="187">
        <v>-0.17868467281952949</v>
      </c>
      <c r="O131" s="187">
        <v>-0.76871847085587408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9.957630522088353</v>
      </c>
      <c r="D141" s="185">
        <v>0.31505823893780516</v>
      </c>
      <c r="E141" s="184">
        <v>9.5090715048025611</v>
      </c>
      <c r="F141" s="185">
        <f t="shared" ref="F141:J143" si="34">IFERROR(E141-C141,"-")</f>
        <v>-0.44855901728579184</v>
      </c>
      <c r="G141" s="184">
        <v>7.4402985074626864</v>
      </c>
      <c r="H141" s="185">
        <f t="shared" si="34"/>
        <v>-2.0687729973398747</v>
      </c>
      <c r="I141" s="184">
        <v>7.9859154929577461</v>
      </c>
      <c r="J141" s="185">
        <f t="shared" si="34"/>
        <v>0.54561698549505966</v>
      </c>
      <c r="K141" s="184">
        <v>8.3375719769673697</v>
      </c>
      <c r="L141" s="185">
        <f t="shared" ref="L141:L143" si="35">IFERROR(K141-I141,"-")</f>
        <v>0.35165648400962368</v>
      </c>
      <c r="M141" s="184">
        <v>8.2255583126550871</v>
      </c>
      <c r="N141" s="185">
        <f t="shared" ref="N141:N143" si="36">IFERROR(M141-K141,"-")</f>
        <v>-0.11201366431228266</v>
      </c>
      <c r="O141" s="185">
        <f t="shared" ref="O141" si="37">IFERROR(M141-C141,"-")</f>
        <v>-1.7320722094332659</v>
      </c>
    </row>
    <row r="142" spans="2:16" x14ac:dyDescent="0.25">
      <c r="B142" s="114" t="s">
        <v>73</v>
      </c>
      <c r="C142" s="184">
        <v>9.5173469387755105</v>
      </c>
      <c r="D142" s="185">
        <v>0.32626745248602695</v>
      </c>
      <c r="E142" s="184">
        <v>9.3424392342439226</v>
      </c>
      <c r="F142" s="185">
        <f t="shared" si="34"/>
        <v>-0.17490770453158788</v>
      </c>
      <c r="G142" s="184">
        <v>7.4991482112436119</v>
      </c>
      <c r="H142" s="185">
        <f t="shared" si="34"/>
        <v>-1.8432910230003108</v>
      </c>
      <c r="I142" s="184">
        <v>7.6964968152866238</v>
      </c>
      <c r="J142" s="185">
        <f t="shared" si="34"/>
        <v>0.19734860404301191</v>
      </c>
      <c r="K142" s="184">
        <v>8.6180293501048215</v>
      </c>
      <c r="L142" s="185">
        <f t="shared" si="35"/>
        <v>0.92153253481819775</v>
      </c>
      <c r="M142" s="184">
        <v>7.8953536184210522</v>
      </c>
      <c r="N142" s="185">
        <f t="shared" si="36"/>
        <v>-0.72267573168376931</v>
      </c>
      <c r="O142" s="185">
        <f>IFERROR(M142-C142,"-")</f>
        <v>-1.6219933203544583</v>
      </c>
    </row>
    <row r="143" spans="2:16" x14ac:dyDescent="0.25">
      <c r="B143" s="114" t="s">
        <v>75</v>
      </c>
      <c r="C143" s="184">
        <v>8.2760593599141785</v>
      </c>
      <c r="D143" s="185">
        <v>0.51513880875616014</v>
      </c>
      <c r="E143" s="184">
        <v>7.4761502743773747</v>
      </c>
      <c r="F143" s="185">
        <f t="shared" si="34"/>
        <v>-0.79990908553680384</v>
      </c>
      <c r="G143" s="184">
        <v>8.8174386920980918</v>
      </c>
      <c r="H143" s="185">
        <f t="shared" si="34"/>
        <v>1.3412884177207172</v>
      </c>
      <c r="I143" s="184">
        <v>7.957861469581248</v>
      </c>
      <c r="J143" s="185">
        <f t="shared" si="34"/>
        <v>-0.85957722251684388</v>
      </c>
      <c r="K143" s="184">
        <v>6.9426764585883314</v>
      </c>
      <c r="L143" s="185">
        <f t="shared" si="35"/>
        <v>-1.0151850109929166</v>
      </c>
      <c r="M143" s="184">
        <v>7.061682607846965</v>
      </c>
      <c r="N143" s="185">
        <f t="shared" si="36"/>
        <v>0.11900614925863362</v>
      </c>
      <c r="O143" s="185">
        <f t="shared" ref="O143:O146" si="38">IFERROR(M143-C143,"-")</f>
        <v>-1.2143767520672135</v>
      </c>
    </row>
    <row r="144" spans="2:16" x14ac:dyDescent="0.25">
      <c r="B144" s="114" t="s">
        <v>77</v>
      </c>
      <c r="C144" s="184">
        <v>8.3319114361161901</v>
      </c>
      <c r="D144" s="185">
        <v>9.3130612100260635E-2</v>
      </c>
      <c r="E144" s="184" t="s">
        <v>236</v>
      </c>
      <c r="F144" s="185" t="str">
        <f>IFERROR(E144-C144,"-")</f>
        <v>-</v>
      </c>
      <c r="G144" s="184">
        <v>6.8098720292504566</v>
      </c>
      <c r="H144" s="185" t="str">
        <f>IFERROR(G144-E144,"-")</f>
        <v>-</v>
      </c>
      <c r="I144" s="184">
        <v>7.6099382080329558</v>
      </c>
      <c r="J144" s="185">
        <f>IFERROR(I144-G144,"-")</f>
        <v>0.80006617878249919</v>
      </c>
      <c r="K144" s="184">
        <v>7.6405925155925152</v>
      </c>
      <c r="L144" s="185">
        <f>IFERROR(K144-I144,"-")</f>
        <v>3.0654307559559335E-2</v>
      </c>
      <c r="M144" s="184">
        <v>8.7732676138011012</v>
      </c>
      <c r="N144" s="185">
        <f>IFERROR(M144-K144,"-")</f>
        <v>1.132675098208586</v>
      </c>
      <c r="O144" s="185">
        <f t="shared" si="38"/>
        <v>0.44135617768491109</v>
      </c>
    </row>
    <row r="145" spans="1:16" x14ac:dyDescent="0.25">
      <c r="B145" s="114" t="s">
        <v>79</v>
      </c>
      <c r="C145" s="184">
        <v>9.2042233150130173</v>
      </c>
      <c r="D145" s="185">
        <v>0.92877136448970532</v>
      </c>
      <c r="E145" s="184" t="s">
        <v>236</v>
      </c>
      <c r="F145" s="185" t="str">
        <f t="shared" ref="F145:J153" si="39">IFERROR(E145-C145,"-")</f>
        <v>-</v>
      </c>
      <c r="G145" s="184">
        <v>6.4708171206225682</v>
      </c>
      <c r="H145" s="185" t="str">
        <f t="shared" si="39"/>
        <v>-</v>
      </c>
      <c r="I145" s="184">
        <v>8.9834313201496521</v>
      </c>
      <c r="J145" s="185">
        <f t="shared" si="39"/>
        <v>2.5126141995270839</v>
      </c>
      <c r="K145" s="184">
        <v>8.4921241050119338</v>
      </c>
      <c r="L145" s="185">
        <f t="shared" ref="L145:L153" si="40">IFERROR(K145-I145,"-")</f>
        <v>-0.49130721513771825</v>
      </c>
      <c r="M145" s="184">
        <v>6.7299377061194576</v>
      </c>
      <c r="N145" s="185">
        <f t="shared" ref="N145:N152" si="41">IFERROR(M145-K145,"-")</f>
        <v>-1.7621863988924762</v>
      </c>
      <c r="O145" s="185">
        <f t="shared" si="38"/>
        <v>-2.4742856088935596</v>
      </c>
    </row>
    <row r="146" spans="1:16" x14ac:dyDescent="0.25">
      <c r="B146" s="114" t="s">
        <v>81</v>
      </c>
      <c r="C146" s="184">
        <v>8.4819118035384218</v>
      </c>
      <c r="D146" s="185">
        <v>-0.18418845134688056</v>
      </c>
      <c r="E146" s="184" t="s">
        <v>236</v>
      </c>
      <c r="F146" s="185" t="str">
        <f t="shared" si="39"/>
        <v>-</v>
      </c>
      <c r="G146" s="184">
        <v>8.1428571428571423</v>
      </c>
      <c r="H146" s="185" t="str">
        <f t="shared" si="39"/>
        <v>-</v>
      </c>
      <c r="I146" s="184">
        <v>8.091552226383687</v>
      </c>
      <c r="J146" s="185">
        <f t="shared" si="39"/>
        <v>-5.1304916473455364E-2</v>
      </c>
      <c r="K146" s="184">
        <v>7.9044607190412783</v>
      </c>
      <c r="L146" s="185">
        <f t="shared" si="40"/>
        <v>-0.18709150734240865</v>
      </c>
      <c r="M146" s="184">
        <v>8.5098308184727944</v>
      </c>
      <c r="N146" s="185">
        <f t="shared" si="41"/>
        <v>0.6053700994315161</v>
      </c>
      <c r="O146" s="185">
        <f t="shared" si="38"/>
        <v>2.7919014934372655E-2</v>
      </c>
    </row>
    <row r="147" spans="1:16" x14ac:dyDescent="0.25">
      <c r="B147" s="114" t="s">
        <v>83</v>
      </c>
      <c r="C147" s="184">
        <v>8.6220999760822767</v>
      </c>
      <c r="D147" s="185">
        <v>-0.92605069717492405</v>
      </c>
      <c r="E147" s="184" t="s">
        <v>236</v>
      </c>
      <c r="F147" s="185" t="str">
        <f t="shared" si="39"/>
        <v>-</v>
      </c>
      <c r="G147" s="184">
        <v>8.5867530597552193</v>
      </c>
      <c r="H147" s="185" t="str">
        <f t="shared" si="39"/>
        <v>-</v>
      </c>
      <c r="I147" s="184">
        <v>8.8038082284937094</v>
      </c>
      <c r="J147" s="185">
        <f t="shared" si="39"/>
        <v>0.21705516873849007</v>
      </c>
      <c r="K147" s="184">
        <v>8.2872928176795586</v>
      </c>
      <c r="L147" s="185">
        <f t="shared" si="40"/>
        <v>-0.51651541081415075</v>
      </c>
      <c r="M147" s="184">
        <v>8.7405295315682281</v>
      </c>
      <c r="N147" s="185">
        <f t="shared" si="41"/>
        <v>0.45323671388866948</v>
      </c>
      <c r="O147" s="185">
        <f>IFERROR(M147-C147,"-")</f>
        <v>0.11842955548595135</v>
      </c>
    </row>
    <row r="148" spans="1:16" x14ac:dyDescent="0.25">
      <c r="B148" s="114" t="s">
        <v>85</v>
      </c>
      <c r="C148" s="184">
        <v>9.4143475572046995</v>
      </c>
      <c r="D148" s="185">
        <v>0.45148283571928793</v>
      </c>
      <c r="E148" s="184">
        <v>8.481906443071491</v>
      </c>
      <c r="F148" s="185">
        <f t="shared" si="39"/>
        <v>-0.93244111413320852</v>
      </c>
      <c r="G148" s="184">
        <v>9.3118971061093241</v>
      </c>
      <c r="H148" s="185">
        <f t="shared" si="39"/>
        <v>0.82999066303783309</v>
      </c>
      <c r="I148" s="184">
        <v>9.3174354964816271</v>
      </c>
      <c r="J148" s="185">
        <f t="shared" si="39"/>
        <v>5.5383903723029704E-3</v>
      </c>
      <c r="K148" s="184">
        <v>7.833650190114068</v>
      </c>
      <c r="L148" s="185">
        <f t="shared" si="40"/>
        <v>-1.483785306367559</v>
      </c>
      <c r="M148" s="184">
        <v>8.2956239870340358</v>
      </c>
      <c r="N148" s="185">
        <f t="shared" si="41"/>
        <v>0.46197379691996776</v>
      </c>
      <c r="O148" s="185">
        <f>IFERROR(M148-C148,"-")</f>
        <v>-1.1187235701706637</v>
      </c>
    </row>
    <row r="149" spans="1:16" x14ac:dyDescent="0.25">
      <c r="B149" s="114" t="s">
        <v>87</v>
      </c>
      <c r="C149" s="184">
        <v>9.1479133650290549</v>
      </c>
      <c r="D149" s="185">
        <v>0.38390417287773815</v>
      </c>
      <c r="E149" s="184">
        <v>11.390756302521009</v>
      </c>
      <c r="F149" s="185">
        <f t="shared" si="39"/>
        <v>2.2428429374919538</v>
      </c>
      <c r="G149" s="184">
        <v>7.0184448462929474</v>
      </c>
      <c r="H149" s="185">
        <f t="shared" si="39"/>
        <v>-4.3723114562280614</v>
      </c>
      <c r="I149" s="184">
        <v>7.8615384615384611</v>
      </c>
      <c r="J149" s="185">
        <f t="shared" si="39"/>
        <v>0.84309361524551374</v>
      </c>
      <c r="K149" s="184">
        <v>9.021781534460338</v>
      </c>
      <c r="L149" s="185">
        <f t="shared" si="40"/>
        <v>1.1602430729218769</v>
      </c>
      <c r="M149" s="184"/>
      <c r="N149" s="185"/>
      <c r="O149" s="185"/>
    </row>
    <row r="150" spans="1:16" x14ac:dyDescent="0.25">
      <c r="A150" s="120"/>
      <c r="B150" s="114" t="s">
        <v>89</v>
      </c>
      <c r="C150" s="184">
        <v>8.2748321370687652</v>
      </c>
      <c r="D150" s="185">
        <v>-0.35011005500769521</v>
      </c>
      <c r="E150" s="184">
        <v>4.0893371757925072</v>
      </c>
      <c r="F150" s="185">
        <f t="shared" si="39"/>
        <v>-4.185494961276258</v>
      </c>
      <c r="G150" s="184">
        <v>7.649340770791075</v>
      </c>
      <c r="H150" s="185">
        <f t="shared" si="39"/>
        <v>3.5600035949985678</v>
      </c>
      <c r="I150" s="184">
        <v>6.9212454212454215</v>
      </c>
      <c r="J150" s="185">
        <f t="shared" si="39"/>
        <v>-0.72809534954565347</v>
      </c>
      <c r="K150" s="184">
        <v>7.6678996036988112</v>
      </c>
      <c r="L150" s="185">
        <f t="shared" si="40"/>
        <v>0.74665418245338966</v>
      </c>
      <c r="M150" s="184"/>
      <c r="N150" s="185"/>
      <c r="O150" s="185"/>
    </row>
    <row r="151" spans="1:16" x14ac:dyDescent="0.25">
      <c r="B151" s="114" t="s">
        <v>91</v>
      </c>
      <c r="C151" s="184">
        <v>8.6503243037008772</v>
      </c>
      <c r="D151" s="185">
        <v>0.1240709664122388</v>
      </c>
      <c r="E151" s="184">
        <v>7.0916473317865432</v>
      </c>
      <c r="F151" s="185">
        <f t="shared" si="39"/>
        <v>-1.5586769719143341</v>
      </c>
      <c r="G151" s="184">
        <v>8.677560868611538</v>
      </c>
      <c r="H151" s="185">
        <f t="shared" si="39"/>
        <v>1.5859135368249948</v>
      </c>
      <c r="I151" s="184">
        <v>7.9767991407089154</v>
      </c>
      <c r="J151" s="185">
        <f t="shared" si="39"/>
        <v>-0.70076172790262259</v>
      </c>
      <c r="K151" s="184">
        <v>7.7531120331950207</v>
      </c>
      <c r="L151" s="185">
        <f t="shared" si="40"/>
        <v>-0.22368710751389465</v>
      </c>
      <c r="M151" s="184"/>
      <c r="N151" s="185"/>
      <c r="O151" s="185"/>
    </row>
    <row r="152" spans="1:16" x14ac:dyDescent="0.25">
      <c r="B152" s="114" t="s">
        <v>93</v>
      </c>
      <c r="C152" s="184">
        <v>10.312828207051762</v>
      </c>
      <c r="D152" s="185">
        <v>0.96893408232747902</v>
      </c>
      <c r="E152" s="184">
        <v>8.4836065573770494</v>
      </c>
      <c r="F152" s="185">
        <f t="shared" si="39"/>
        <v>-1.8292216496747127</v>
      </c>
      <c r="G152" s="184">
        <v>8.1219634360130222</v>
      </c>
      <c r="H152" s="185">
        <f t="shared" si="39"/>
        <v>-0.36164312136402721</v>
      </c>
      <c r="I152" s="184">
        <v>7.4764606977721728</v>
      </c>
      <c r="J152" s="185">
        <f t="shared" si="39"/>
        <v>-0.64550273824084936</v>
      </c>
      <c r="K152" s="184">
        <v>7.5746733668341708</v>
      </c>
      <c r="L152" s="185">
        <f t="shared" si="40"/>
        <v>9.8212669061997993E-2</v>
      </c>
      <c r="M152" s="184"/>
      <c r="N152" s="185"/>
      <c r="O152" s="185"/>
    </row>
    <row r="153" spans="1:16" ht="15.75" x14ac:dyDescent="0.25">
      <c r="B153" s="117" t="s">
        <v>30</v>
      </c>
      <c r="C153" s="186">
        <v>8.9869277303868245</v>
      </c>
      <c r="D153" s="187">
        <v>0.2238736990048924</v>
      </c>
      <c r="E153" s="186">
        <v>8.6537533263196984</v>
      </c>
      <c r="F153" s="187">
        <f t="shared" si="39"/>
        <v>-0.33317440406712606</v>
      </c>
      <c r="G153" s="186">
        <v>8.0097500686624556</v>
      </c>
      <c r="H153" s="187">
        <f t="shared" si="39"/>
        <v>-0.64400325765724276</v>
      </c>
      <c r="I153" s="186">
        <v>7.9646805896805901</v>
      </c>
      <c r="J153" s="187">
        <f t="shared" si="39"/>
        <v>-4.5069478981865529E-2</v>
      </c>
      <c r="K153" s="186">
        <v>7.9405313185474045</v>
      </c>
      <c r="L153" s="187">
        <f t="shared" si="40"/>
        <v>-2.4149271133185657E-2</v>
      </c>
      <c r="M153" s="186">
        <v>7.9512570732755536</v>
      </c>
      <c r="N153" s="187">
        <v>-4.3562286874339051E-3</v>
      </c>
      <c r="O153" s="187">
        <v>-1.0050972271095562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8.3207261724659602</v>
      </c>
      <c r="D163" s="185">
        <v>-0.41100459676480838</v>
      </c>
      <c r="E163" s="184">
        <v>7.7611301369863011</v>
      </c>
      <c r="F163" s="185">
        <f t="shared" ref="F163:J165" si="42">IFERROR(E163-C163,"-")</f>
        <v>-0.55959603547965919</v>
      </c>
      <c r="G163" s="184">
        <v>5.3532684283727399</v>
      </c>
      <c r="H163" s="185">
        <f t="shared" si="42"/>
        <v>-2.4078617086135612</v>
      </c>
      <c r="I163" s="184">
        <v>7.27756445419638</v>
      </c>
      <c r="J163" s="185">
        <f t="shared" si="42"/>
        <v>1.9242960258236401</v>
      </c>
      <c r="K163" s="184">
        <v>8.6011770031688553</v>
      </c>
      <c r="L163" s="185">
        <f t="shared" ref="L163:L165" si="43">IFERROR(K163-I163,"-")</f>
        <v>1.3236125489724753</v>
      </c>
      <c r="M163" s="184">
        <v>8.8268962308050263</v>
      </c>
      <c r="N163" s="185">
        <f t="shared" ref="N163:N165" si="44">IFERROR(M163-K163,"-")</f>
        <v>0.22571922763617103</v>
      </c>
      <c r="O163" s="185">
        <f t="shared" ref="O163" si="45">IFERROR(M163-C163,"-")</f>
        <v>0.50617005833906603</v>
      </c>
    </row>
    <row r="164" spans="2:15" x14ac:dyDescent="0.25">
      <c r="B164" s="114" t="s">
        <v>73</v>
      </c>
      <c r="C164" s="184">
        <v>7.5545081967213115</v>
      </c>
      <c r="D164" s="185">
        <v>-5.1480396434581799E-2</v>
      </c>
      <c r="E164" s="184">
        <v>7.2339095255608683</v>
      </c>
      <c r="F164" s="185">
        <f t="shared" si="42"/>
        <v>-0.32059867116044316</v>
      </c>
      <c r="G164" s="184">
        <v>5.2528409090909092</v>
      </c>
      <c r="H164" s="185">
        <f t="shared" si="42"/>
        <v>-1.9810686164699591</v>
      </c>
      <c r="I164" s="184">
        <v>6.850265352539803</v>
      </c>
      <c r="J164" s="185">
        <f t="shared" si="42"/>
        <v>1.5974244434488938</v>
      </c>
      <c r="K164" s="184">
        <v>7.0878425860857339</v>
      </c>
      <c r="L164" s="185">
        <f t="shared" si="43"/>
        <v>0.23757723354593097</v>
      </c>
      <c r="M164" s="184">
        <v>6.7028140013726834</v>
      </c>
      <c r="N164" s="185">
        <f t="shared" si="44"/>
        <v>-0.38502858471305057</v>
      </c>
      <c r="O164" s="185">
        <f>IFERROR(M164-C164,"-")</f>
        <v>-0.85169419534862811</v>
      </c>
    </row>
    <row r="165" spans="2:15" x14ac:dyDescent="0.25">
      <c r="B165" s="114" t="s">
        <v>75</v>
      </c>
      <c r="C165" s="184">
        <v>6.8194308145240434</v>
      </c>
      <c r="D165" s="185">
        <v>-1.0419466920147533</v>
      </c>
      <c r="E165" s="184">
        <v>7.821236559139785</v>
      </c>
      <c r="F165" s="185">
        <f t="shared" si="42"/>
        <v>1.0018057446157416</v>
      </c>
      <c r="G165" s="184">
        <v>6.3903548680618742</v>
      </c>
      <c r="H165" s="185">
        <f t="shared" si="42"/>
        <v>-1.4308816910779107</v>
      </c>
      <c r="I165" s="184">
        <v>6.9960352422907492</v>
      </c>
      <c r="J165" s="185">
        <f t="shared" si="42"/>
        <v>0.605680374228875</v>
      </c>
      <c r="K165" s="184">
        <v>8.7546928327645048</v>
      </c>
      <c r="L165" s="185">
        <f t="shared" si="43"/>
        <v>1.7586575904737556</v>
      </c>
      <c r="M165" s="184">
        <v>8.3068920676202858</v>
      </c>
      <c r="N165" s="185">
        <f t="shared" si="44"/>
        <v>-0.44780076514421907</v>
      </c>
      <c r="O165" s="185">
        <f t="shared" ref="O165:O168" si="46">IFERROR(M165-C165,"-")</f>
        <v>1.4874612530962423</v>
      </c>
    </row>
    <row r="166" spans="2:15" x14ac:dyDescent="0.25">
      <c r="B166" s="114" t="s">
        <v>77</v>
      </c>
      <c r="C166" s="184">
        <v>6.8827930174563594</v>
      </c>
      <c r="D166" s="185">
        <v>0.57502027434029124</v>
      </c>
      <c r="E166" s="184" t="s">
        <v>236</v>
      </c>
      <c r="F166" s="185" t="str">
        <f>IFERROR(E166-C166,"-")</f>
        <v>-</v>
      </c>
      <c r="G166" s="184">
        <v>5.1320987654320991</v>
      </c>
      <c r="H166" s="185" t="str">
        <f>IFERROR(G166-E166,"-")</f>
        <v>-</v>
      </c>
      <c r="I166" s="184">
        <v>5.7793180966654178</v>
      </c>
      <c r="J166" s="185">
        <f>IFERROR(I166-G166,"-")</f>
        <v>0.64721933123331876</v>
      </c>
      <c r="K166" s="184">
        <v>7.087134502923977</v>
      </c>
      <c r="L166" s="185">
        <f>IFERROR(K166-I166,"-")</f>
        <v>1.3078164062585591</v>
      </c>
      <c r="M166" s="184">
        <v>7.6285998013902683</v>
      </c>
      <c r="N166" s="185">
        <f>IFERROR(M166-K166,"-")</f>
        <v>0.54146529846629132</v>
      </c>
      <c r="O166" s="185">
        <f t="shared" si="46"/>
        <v>0.74580678393390887</v>
      </c>
    </row>
    <row r="167" spans="2:15" x14ac:dyDescent="0.25">
      <c r="B167" s="114" t="s">
        <v>79</v>
      </c>
      <c r="C167" s="184">
        <v>7.2330484330484328</v>
      </c>
      <c r="D167" s="185">
        <v>-0.85340129983160651</v>
      </c>
      <c r="E167" s="184" t="s">
        <v>236</v>
      </c>
      <c r="F167" s="185" t="str">
        <f t="shared" ref="F167:J175" si="47">IFERROR(E167-C167,"-")</f>
        <v>-</v>
      </c>
      <c r="G167" s="184">
        <v>5.4194139194139197</v>
      </c>
      <c r="H167" s="185" t="str">
        <f t="shared" si="47"/>
        <v>-</v>
      </c>
      <c r="I167" s="184">
        <v>6.5626134301270413</v>
      </c>
      <c r="J167" s="185">
        <f t="shared" si="47"/>
        <v>1.1431995107131216</v>
      </c>
      <c r="K167" s="184">
        <v>8.4859525899912196</v>
      </c>
      <c r="L167" s="185">
        <f t="shared" ref="L167:L175" si="48">IFERROR(K167-I167,"-")</f>
        <v>1.9233391598641782</v>
      </c>
      <c r="M167" s="184">
        <v>8.477672530446549</v>
      </c>
      <c r="N167" s="185">
        <f t="shared" ref="N167:N174" si="49">IFERROR(M167-K167,"-")</f>
        <v>-8.2800595446705927E-3</v>
      </c>
      <c r="O167" s="185">
        <f t="shared" si="46"/>
        <v>1.2446240973981162</v>
      </c>
    </row>
    <row r="168" spans="2:15" x14ac:dyDescent="0.25">
      <c r="B168" s="114" t="s">
        <v>81</v>
      </c>
      <c r="C168" s="184">
        <v>6.8007870142646336</v>
      </c>
      <c r="D168" s="185">
        <v>-0.69153956645973746</v>
      </c>
      <c r="E168" s="184" t="s">
        <v>236</v>
      </c>
      <c r="F168" s="185" t="str">
        <f t="shared" si="47"/>
        <v>-</v>
      </c>
      <c r="G168" s="184">
        <v>6.1223491027732466</v>
      </c>
      <c r="H168" s="185" t="str">
        <f t="shared" si="47"/>
        <v>-</v>
      </c>
      <c r="I168" s="184">
        <v>7.2028608582574769</v>
      </c>
      <c r="J168" s="185">
        <f t="shared" si="47"/>
        <v>1.0805117554842303</v>
      </c>
      <c r="K168" s="184">
        <v>9.0575418994413415</v>
      </c>
      <c r="L168" s="185">
        <f t="shared" si="48"/>
        <v>1.8546810411838646</v>
      </c>
      <c r="M168" s="184">
        <v>8.6951278340569225</v>
      </c>
      <c r="N168" s="185">
        <f t="shared" si="49"/>
        <v>-0.362414065384419</v>
      </c>
      <c r="O168" s="185">
        <f t="shared" si="46"/>
        <v>1.8943408197922889</v>
      </c>
    </row>
    <row r="169" spans="2:15" x14ac:dyDescent="0.25">
      <c r="B169" s="114" t="s">
        <v>83</v>
      </c>
      <c r="C169" s="184">
        <v>7.7926267281105988</v>
      </c>
      <c r="D169" s="185">
        <v>-2.639167679737664E-2</v>
      </c>
      <c r="E169" s="184" t="s">
        <v>236</v>
      </c>
      <c r="F169" s="185" t="str">
        <f t="shared" si="47"/>
        <v>-</v>
      </c>
      <c r="G169" s="184">
        <v>7.2056772908366531</v>
      </c>
      <c r="H169" s="185" t="str">
        <f t="shared" si="47"/>
        <v>-</v>
      </c>
      <c r="I169" s="184">
        <v>7.3701103309929792</v>
      </c>
      <c r="J169" s="185">
        <f t="shared" si="47"/>
        <v>0.16443304015632609</v>
      </c>
      <c r="K169" s="184">
        <v>8.1836337067705802</v>
      </c>
      <c r="L169" s="185">
        <f t="shared" si="48"/>
        <v>0.81352337577760103</v>
      </c>
      <c r="M169" s="184">
        <v>9.6268456375838927</v>
      </c>
      <c r="N169" s="185">
        <f t="shared" si="49"/>
        <v>1.4432119308133124</v>
      </c>
      <c r="O169" s="185">
        <f>IFERROR(M169-C169,"-")</f>
        <v>1.8342189094732939</v>
      </c>
    </row>
    <row r="170" spans="2:15" x14ac:dyDescent="0.25">
      <c r="B170" s="114" t="s">
        <v>85</v>
      </c>
      <c r="C170" s="184">
        <v>8.7209000432713104</v>
      </c>
      <c r="D170" s="185">
        <v>-0.36383799773096825</v>
      </c>
      <c r="E170" s="184">
        <v>7.9475890985324948</v>
      </c>
      <c r="F170" s="185">
        <f t="shared" si="47"/>
        <v>-0.77331094473881556</v>
      </c>
      <c r="G170" s="184">
        <v>8.1553235908141968</v>
      </c>
      <c r="H170" s="185">
        <f t="shared" si="47"/>
        <v>0.20773449228170193</v>
      </c>
      <c r="I170" s="184">
        <v>9.1632016632016633</v>
      </c>
      <c r="J170" s="185">
        <f t="shared" si="47"/>
        <v>1.0078780723874665</v>
      </c>
      <c r="K170" s="184">
        <v>9.676109215017064</v>
      </c>
      <c r="L170" s="185">
        <f t="shared" si="48"/>
        <v>0.51290755181540071</v>
      </c>
      <c r="M170" s="184">
        <v>8.7766185946609383</v>
      </c>
      <c r="N170" s="185">
        <f t="shared" si="49"/>
        <v>-0.8994906203561257</v>
      </c>
      <c r="O170" s="185">
        <f>IFERROR(M170-C170,"-")</f>
        <v>5.5718551389627891E-2</v>
      </c>
    </row>
    <row r="171" spans="2:15" x14ac:dyDescent="0.25">
      <c r="B171" s="114" t="s">
        <v>87</v>
      </c>
      <c r="C171" s="184">
        <v>7.3469263542300673</v>
      </c>
      <c r="D171" s="185">
        <v>0.32588756396050744</v>
      </c>
      <c r="E171" s="184">
        <v>6.5869565217391308</v>
      </c>
      <c r="F171" s="185">
        <f t="shared" si="47"/>
        <v>-0.75996983249093653</v>
      </c>
      <c r="G171" s="184">
        <v>6.6915278783490226</v>
      </c>
      <c r="H171" s="185">
        <f t="shared" si="47"/>
        <v>0.10457135660989181</v>
      </c>
      <c r="I171" s="184">
        <v>8.2704333516182125</v>
      </c>
      <c r="J171" s="185">
        <f t="shared" si="47"/>
        <v>1.5789054732691898</v>
      </c>
      <c r="K171" s="184">
        <v>10.120506329113924</v>
      </c>
      <c r="L171" s="185">
        <f t="shared" si="48"/>
        <v>1.8500729774957119</v>
      </c>
      <c r="M171" s="184"/>
      <c r="N171" s="185"/>
      <c r="O171" s="185"/>
    </row>
    <row r="172" spans="2:15" x14ac:dyDescent="0.25">
      <c r="B172" s="114" t="s">
        <v>89</v>
      </c>
      <c r="C172" s="184">
        <v>6.7281697089294523</v>
      </c>
      <c r="D172" s="185">
        <v>-0.33614188527344613</v>
      </c>
      <c r="E172" s="184">
        <v>5.5279225614296355</v>
      </c>
      <c r="F172" s="185">
        <f t="shared" si="47"/>
        <v>-1.2002471474998169</v>
      </c>
      <c r="G172" s="184">
        <v>5.5348399246704334</v>
      </c>
      <c r="H172" s="185">
        <f t="shared" si="47"/>
        <v>6.9173632407979468E-3</v>
      </c>
      <c r="I172" s="184">
        <v>6.9806382215847975</v>
      </c>
      <c r="J172" s="185">
        <f t="shared" si="47"/>
        <v>1.4457982969143641</v>
      </c>
      <c r="K172" s="184">
        <v>8.2170378225521379</v>
      </c>
      <c r="L172" s="185">
        <f t="shared" si="48"/>
        <v>1.2363996009673404</v>
      </c>
      <c r="M172" s="184"/>
      <c r="N172" s="185"/>
      <c r="O172" s="185"/>
    </row>
    <row r="173" spans="2:15" x14ac:dyDescent="0.25">
      <c r="B173" s="114" t="s">
        <v>91</v>
      </c>
      <c r="C173" s="184">
        <v>6.5222276502198335</v>
      </c>
      <c r="D173" s="185">
        <v>-1.1064818045765774</v>
      </c>
      <c r="E173" s="184">
        <v>6.1956521739130439</v>
      </c>
      <c r="F173" s="185">
        <f t="shared" si="47"/>
        <v>-0.32657547630678962</v>
      </c>
      <c r="G173" s="184">
        <v>6.7884700665188467</v>
      </c>
      <c r="H173" s="185">
        <f t="shared" si="47"/>
        <v>0.59281789260580275</v>
      </c>
      <c r="I173" s="184">
        <v>7.6692268305171529</v>
      </c>
      <c r="J173" s="185">
        <f t="shared" si="47"/>
        <v>0.88075676399830627</v>
      </c>
      <c r="K173" s="184">
        <v>9.6416397973284198</v>
      </c>
      <c r="L173" s="185">
        <f t="shared" si="48"/>
        <v>1.9724129668112669</v>
      </c>
      <c r="M173" s="184"/>
      <c r="N173" s="185"/>
      <c r="O173" s="185"/>
    </row>
    <row r="174" spans="2:15" x14ac:dyDescent="0.25">
      <c r="B174" s="114" t="s">
        <v>93</v>
      </c>
      <c r="C174" s="184">
        <v>6.819106840022612</v>
      </c>
      <c r="D174" s="185">
        <v>0.3598115787832441</v>
      </c>
      <c r="E174" s="184">
        <v>5.0719225449515903</v>
      </c>
      <c r="F174" s="185">
        <f t="shared" si="47"/>
        <v>-1.7471842950710217</v>
      </c>
      <c r="G174" s="184">
        <v>6.5944086021505379</v>
      </c>
      <c r="H174" s="185">
        <f t="shared" si="47"/>
        <v>1.5224860571989476</v>
      </c>
      <c r="I174" s="184">
        <v>7.4792987691160011</v>
      </c>
      <c r="J174" s="185">
        <f t="shared" si="47"/>
        <v>0.88489016696546319</v>
      </c>
      <c r="K174" s="184">
        <v>9.2547491475888943</v>
      </c>
      <c r="L174" s="185">
        <f t="shared" si="48"/>
        <v>1.7754503784728932</v>
      </c>
      <c r="M174" s="184"/>
      <c r="N174" s="185"/>
      <c r="O174" s="185"/>
    </row>
    <row r="175" spans="2:15" ht="15.75" x14ac:dyDescent="0.25">
      <c r="B175" s="117" t="s">
        <v>30</v>
      </c>
      <c r="C175" s="186">
        <v>7.3102642901044872</v>
      </c>
      <c r="D175" s="187">
        <v>-0.28135874654472737</v>
      </c>
      <c r="E175" s="186">
        <v>6.9931972789115644</v>
      </c>
      <c r="F175" s="187">
        <f t="shared" si="47"/>
        <v>-0.3170670111929228</v>
      </c>
      <c r="G175" s="186">
        <v>6.3951503589537628</v>
      </c>
      <c r="H175" s="187">
        <f t="shared" si="47"/>
        <v>-0.59804691995780157</v>
      </c>
      <c r="I175" s="186">
        <v>7.2943743582220915</v>
      </c>
      <c r="J175" s="187">
        <f t="shared" si="47"/>
        <v>0.89922399926832863</v>
      </c>
      <c r="K175" s="186">
        <v>8.5747456571389016</v>
      </c>
      <c r="L175" s="187">
        <f t="shared" si="48"/>
        <v>1.2803712989168101</v>
      </c>
      <c r="M175" s="186">
        <v>8.3097893432465924</v>
      </c>
      <c r="N175" s="187">
        <v>2.45855183849919E-2</v>
      </c>
      <c r="O175" s="187">
        <v>0.78664967778173001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8.3870049184571585</v>
      </c>
      <c r="D185" s="185">
        <v>-0.66740408717135935</v>
      </c>
      <c r="E185" s="184">
        <v>8.7057728119180631</v>
      </c>
      <c r="F185" s="185">
        <f t="shared" ref="F185:J187" si="50">IFERROR(E185-C185,"-")</f>
        <v>0.31876789346090462</v>
      </c>
      <c r="G185" s="184">
        <v>8.28169014084507</v>
      </c>
      <c r="H185" s="185">
        <f t="shared" si="50"/>
        <v>-0.42408267107299302</v>
      </c>
      <c r="I185" s="184">
        <v>8.8435324294613409</v>
      </c>
      <c r="J185" s="185">
        <f t="shared" si="50"/>
        <v>0.56184228861627084</v>
      </c>
      <c r="K185" s="184">
        <v>8.3992114342040409</v>
      </c>
      <c r="L185" s="185">
        <f t="shared" ref="L185:L187" si="51">IFERROR(K185-I185,"-")</f>
        <v>-0.44432099525729996</v>
      </c>
      <c r="M185" s="184">
        <v>8.608603667136812</v>
      </c>
      <c r="N185" s="185">
        <f t="shared" ref="N185:N187" si="52">IFERROR(M185-K185,"-")</f>
        <v>0.20939223293277109</v>
      </c>
      <c r="O185" s="185">
        <f t="shared" ref="O185" si="53">IFERROR(M185-C185,"-")</f>
        <v>0.22159874867965357</v>
      </c>
    </row>
    <row r="186" spans="1:16" x14ac:dyDescent="0.25">
      <c r="B186" s="114" t="s">
        <v>73</v>
      </c>
      <c r="C186" s="184">
        <v>8.9604031677465805</v>
      </c>
      <c r="D186" s="185">
        <v>-8.7106849425714117E-2</v>
      </c>
      <c r="E186" s="184">
        <v>8.6076173604960147</v>
      </c>
      <c r="F186" s="185">
        <f t="shared" si="50"/>
        <v>-0.35278580725056585</v>
      </c>
      <c r="G186" s="184">
        <v>11.728813559322035</v>
      </c>
      <c r="H186" s="185">
        <f t="shared" si="50"/>
        <v>3.12119619882602</v>
      </c>
      <c r="I186" s="184">
        <v>7.5259042033235586</v>
      </c>
      <c r="J186" s="185">
        <f t="shared" si="50"/>
        <v>-4.202909355998476</v>
      </c>
      <c r="K186" s="184">
        <v>8.727555141348244</v>
      </c>
      <c r="L186" s="185">
        <f t="shared" si="51"/>
        <v>1.2016509380246854</v>
      </c>
      <c r="M186" s="184">
        <v>8.2370138345079607</v>
      </c>
      <c r="N186" s="185">
        <f t="shared" si="52"/>
        <v>-0.4905413068402833</v>
      </c>
      <c r="O186" s="185">
        <f>IFERROR(M186-C186,"-")</f>
        <v>-0.72338933323861987</v>
      </c>
    </row>
    <row r="187" spans="1:16" x14ac:dyDescent="0.25">
      <c r="B187" s="114" t="s">
        <v>75</v>
      </c>
      <c r="C187" s="184">
        <v>7.8172443425952451</v>
      </c>
      <c r="D187" s="185">
        <v>-0.12087720436608063</v>
      </c>
      <c r="E187" s="184">
        <v>10.733630952380953</v>
      </c>
      <c r="F187" s="185">
        <f t="shared" si="50"/>
        <v>2.9163866097857074</v>
      </c>
      <c r="G187" s="184">
        <v>9.907692307692308</v>
      </c>
      <c r="H187" s="185">
        <f t="shared" si="50"/>
        <v>-0.82593864468864453</v>
      </c>
      <c r="I187" s="184">
        <v>8.6417662682602927</v>
      </c>
      <c r="J187" s="185">
        <f t="shared" si="50"/>
        <v>-1.2659260394320153</v>
      </c>
      <c r="K187" s="184">
        <v>8.664422395464209</v>
      </c>
      <c r="L187" s="185">
        <f t="shared" si="51"/>
        <v>2.2656127203916299E-2</v>
      </c>
      <c r="M187" s="184">
        <v>7.8031830238726787</v>
      </c>
      <c r="N187" s="185">
        <f t="shared" si="52"/>
        <v>-0.8612393715915303</v>
      </c>
      <c r="O187" s="185">
        <f t="shared" ref="O187:O190" si="54">IFERROR(M187-C187,"-")</f>
        <v>-1.406131872256644E-2</v>
      </c>
    </row>
    <row r="188" spans="1:16" x14ac:dyDescent="0.25">
      <c r="B188" s="114" t="s">
        <v>77</v>
      </c>
      <c r="C188" s="184">
        <v>7.4230145867098862</v>
      </c>
      <c r="D188" s="185">
        <v>-0.21218501158285807</v>
      </c>
      <c r="E188" s="184" t="s">
        <v>236</v>
      </c>
      <c r="F188" s="185" t="str">
        <f>IFERROR(E188-C188,"-")</f>
        <v>-</v>
      </c>
      <c r="G188" s="184">
        <v>5.2430939226519335</v>
      </c>
      <c r="H188" s="185" t="str">
        <f>IFERROR(G188-E188,"-")</f>
        <v>-</v>
      </c>
      <c r="I188" s="184">
        <v>7.0787526427061307</v>
      </c>
      <c r="J188" s="185">
        <f>IFERROR(I188-G188,"-")</f>
        <v>1.8356587200541972</v>
      </c>
      <c r="K188" s="184">
        <v>7.7432362122788758</v>
      </c>
      <c r="L188" s="185">
        <f>IFERROR(K188-I188,"-")</f>
        <v>0.66448356957274513</v>
      </c>
      <c r="M188" s="184">
        <v>8.3330936975796792</v>
      </c>
      <c r="N188" s="185">
        <f>IFERROR(M188-K188,"-")</f>
        <v>0.5898574853008034</v>
      </c>
      <c r="O188" s="185">
        <f t="shared" si="54"/>
        <v>0.91007911086979298</v>
      </c>
    </row>
    <row r="189" spans="1:16" x14ac:dyDescent="0.25">
      <c r="B189" s="114" t="s">
        <v>79</v>
      </c>
      <c r="C189" s="184">
        <v>8.2088731841382021</v>
      </c>
      <c r="D189" s="185">
        <v>-7.2222874975098605E-2</v>
      </c>
      <c r="E189" s="184" t="s">
        <v>236</v>
      </c>
      <c r="F189" s="185" t="str">
        <f t="shared" ref="F189:J197" si="55">IFERROR(E189-C189,"-")</f>
        <v>-</v>
      </c>
      <c r="G189" s="184">
        <v>6.009615384615385</v>
      </c>
      <c r="H189" s="185" t="str">
        <f t="shared" si="55"/>
        <v>-</v>
      </c>
      <c r="I189" s="184">
        <v>8.3211458725970591</v>
      </c>
      <c r="J189" s="185">
        <f t="shared" si="55"/>
        <v>2.311530487981674</v>
      </c>
      <c r="K189" s="184">
        <v>8.3223995271867608</v>
      </c>
      <c r="L189" s="185">
        <f t="shared" ref="L189:L197" si="56">IFERROR(K189-I189,"-")</f>
        <v>1.2536545897017248E-3</v>
      </c>
      <c r="M189" s="184">
        <v>7.6908373786407767</v>
      </c>
      <c r="N189" s="185">
        <f t="shared" ref="N189:N196" si="57">IFERROR(M189-K189,"-")</f>
        <v>-0.63156214854598414</v>
      </c>
      <c r="O189" s="185">
        <f t="shared" si="54"/>
        <v>-0.51803580549742545</v>
      </c>
    </row>
    <row r="190" spans="1:16" x14ac:dyDescent="0.25">
      <c r="B190" s="114" t="s">
        <v>120</v>
      </c>
      <c r="C190" s="184">
        <v>9.1790865384615383</v>
      </c>
      <c r="D190" s="185">
        <v>0.73457615270486265</v>
      </c>
      <c r="E190" s="184" t="s">
        <v>236</v>
      </c>
      <c r="F190" s="185" t="str">
        <f t="shared" si="55"/>
        <v>-</v>
      </c>
      <c r="G190" s="184">
        <v>7.8949447077409163</v>
      </c>
      <c r="H190" s="185" t="str">
        <f t="shared" si="55"/>
        <v>-</v>
      </c>
      <c r="I190" s="184">
        <v>8.8187972919155708</v>
      </c>
      <c r="J190" s="185">
        <f t="shared" si="55"/>
        <v>0.92385258417465455</v>
      </c>
      <c r="K190" s="184">
        <v>8.9193006052454606</v>
      </c>
      <c r="L190" s="185">
        <f t="shared" si="56"/>
        <v>0.10050331332988982</v>
      </c>
      <c r="M190" s="184">
        <v>8.4891791044776124</v>
      </c>
      <c r="N190" s="185">
        <f t="shared" si="57"/>
        <v>-0.43012150076784827</v>
      </c>
      <c r="O190" s="185">
        <f t="shared" si="54"/>
        <v>-0.68990743398392596</v>
      </c>
    </row>
    <row r="191" spans="1:16" x14ac:dyDescent="0.25">
      <c r="B191" s="114" t="s">
        <v>83</v>
      </c>
      <c r="C191" s="184">
        <v>9.4411160058737149</v>
      </c>
      <c r="D191" s="185">
        <v>-0.30482195572155923</v>
      </c>
      <c r="E191" s="184" t="s">
        <v>236</v>
      </c>
      <c r="F191" s="185" t="str">
        <f t="shared" si="55"/>
        <v>-</v>
      </c>
      <c r="G191" s="184">
        <v>8.1141917293233075</v>
      </c>
      <c r="H191" s="185" t="str">
        <f t="shared" si="55"/>
        <v>-</v>
      </c>
      <c r="I191" s="184">
        <v>8.4194266629557468</v>
      </c>
      <c r="J191" s="185">
        <f t="shared" si="55"/>
        <v>0.30523493363243936</v>
      </c>
      <c r="K191" s="184">
        <v>8.3368211260587941</v>
      </c>
      <c r="L191" s="185">
        <f t="shared" si="56"/>
        <v>-8.2605536896952714E-2</v>
      </c>
      <c r="M191" s="184">
        <v>7.6555997194295067</v>
      </c>
      <c r="N191" s="185">
        <f t="shared" si="57"/>
        <v>-0.68122140662928743</v>
      </c>
      <c r="O191" s="185">
        <f>IFERROR(M191-C191,"-")</f>
        <v>-1.7855162864442082</v>
      </c>
    </row>
    <row r="192" spans="1:16" x14ac:dyDescent="0.25">
      <c r="B192" s="114" t="s">
        <v>85</v>
      </c>
      <c r="C192" s="184">
        <v>8.1819078947368418</v>
      </c>
      <c r="D192" s="185">
        <v>0.51997607655502343</v>
      </c>
      <c r="E192" s="184">
        <v>7.4293369055592766</v>
      </c>
      <c r="F192" s="185">
        <f t="shared" si="55"/>
        <v>-0.75257098917756515</v>
      </c>
      <c r="G192" s="184">
        <v>7.6948376353039132</v>
      </c>
      <c r="H192" s="185">
        <f t="shared" si="55"/>
        <v>0.26550072974463657</v>
      </c>
      <c r="I192" s="184">
        <v>8.0364372469635619</v>
      </c>
      <c r="J192" s="185">
        <f t="shared" si="55"/>
        <v>0.34159961165964869</v>
      </c>
      <c r="K192" s="184">
        <v>8.2916447714135568</v>
      </c>
      <c r="L192" s="185">
        <f t="shared" si="56"/>
        <v>0.25520752444999495</v>
      </c>
      <c r="M192" s="184">
        <v>8.3114473308592629</v>
      </c>
      <c r="N192" s="185">
        <f t="shared" si="57"/>
        <v>1.9802559445706081E-2</v>
      </c>
      <c r="O192" s="185">
        <f>IFERROR(M192-C192,"-")</f>
        <v>0.12953943612242114</v>
      </c>
    </row>
    <row r="193" spans="2:16" x14ac:dyDescent="0.25">
      <c r="B193" s="114" t="s">
        <v>87</v>
      </c>
      <c r="C193" s="184">
        <v>8.8647646219686163</v>
      </c>
      <c r="D193" s="185">
        <v>0.7304491973585634</v>
      </c>
      <c r="E193" s="184">
        <v>7.8025247971145175</v>
      </c>
      <c r="F193" s="185">
        <f t="shared" si="55"/>
        <v>-1.0622398248540987</v>
      </c>
      <c r="G193" s="184">
        <v>8.5449999999999999</v>
      </c>
      <c r="H193" s="185">
        <f t="shared" si="55"/>
        <v>0.74247520288548241</v>
      </c>
      <c r="I193" s="184">
        <v>8.6323838080959518</v>
      </c>
      <c r="J193" s="185">
        <f t="shared" si="55"/>
        <v>8.738380809595192E-2</v>
      </c>
      <c r="K193" s="184">
        <v>8.9404954227248243</v>
      </c>
      <c r="L193" s="185">
        <f t="shared" si="56"/>
        <v>0.30811161462887249</v>
      </c>
      <c r="M193" s="184"/>
      <c r="N193" s="185"/>
      <c r="O193" s="185"/>
    </row>
    <row r="194" spans="2:16" x14ac:dyDescent="0.25">
      <c r="B194" s="114" t="s">
        <v>89</v>
      </c>
      <c r="C194" s="184">
        <v>8.5650236702868288</v>
      </c>
      <c r="D194" s="185">
        <v>0.53843995987958948</v>
      </c>
      <c r="E194" s="184">
        <v>9.5790094339622645</v>
      </c>
      <c r="F194" s="185">
        <f t="shared" si="55"/>
        <v>1.0139857636754357</v>
      </c>
      <c r="G194" s="184">
        <v>7.0247342156650037</v>
      </c>
      <c r="H194" s="185">
        <f t="shared" si="55"/>
        <v>-2.5542752182972608</v>
      </c>
      <c r="I194" s="184">
        <v>7.398474487112046</v>
      </c>
      <c r="J194" s="185">
        <f t="shared" si="55"/>
        <v>0.37374027144704236</v>
      </c>
      <c r="K194" s="184">
        <v>8.0896470588235285</v>
      </c>
      <c r="L194" s="185">
        <f t="shared" si="56"/>
        <v>0.6911725717114825</v>
      </c>
      <c r="M194" s="184"/>
      <c r="N194" s="185"/>
      <c r="O194" s="185"/>
    </row>
    <row r="195" spans="2:16" x14ac:dyDescent="0.25">
      <c r="B195" s="114" t="s">
        <v>91</v>
      </c>
      <c r="C195" s="184">
        <v>7.6086956521739131</v>
      </c>
      <c r="D195" s="185">
        <v>-0.82876466528640425</v>
      </c>
      <c r="E195" s="184">
        <v>7.1098398169336381</v>
      </c>
      <c r="F195" s="185">
        <f t="shared" si="55"/>
        <v>-0.49885583524027499</v>
      </c>
      <c r="G195" s="184">
        <v>9.0463992266795561</v>
      </c>
      <c r="H195" s="185">
        <f t="shared" si="55"/>
        <v>1.936559409745918</v>
      </c>
      <c r="I195" s="184">
        <v>8.6113074204947004</v>
      </c>
      <c r="J195" s="185">
        <f t="shared" si="55"/>
        <v>-0.43509180618485566</v>
      </c>
      <c r="K195" s="184">
        <v>8.4856290672451191</v>
      </c>
      <c r="L195" s="185">
        <f t="shared" si="56"/>
        <v>-0.12567835324958132</v>
      </c>
      <c r="M195" s="184"/>
      <c r="N195" s="185"/>
      <c r="O195" s="185"/>
    </row>
    <row r="196" spans="2:16" x14ac:dyDescent="0.25">
      <c r="B196" s="114" t="s">
        <v>93</v>
      </c>
      <c r="C196" s="184">
        <v>10.239726027397261</v>
      </c>
      <c r="D196" s="185">
        <v>1.0899947757975674</v>
      </c>
      <c r="E196" s="184">
        <v>7.5361010830324906</v>
      </c>
      <c r="F196" s="185">
        <f t="shared" si="55"/>
        <v>-2.70362494436477</v>
      </c>
      <c r="G196" s="184">
        <v>8.4801517067003793</v>
      </c>
      <c r="H196" s="185">
        <f t="shared" si="55"/>
        <v>0.94405062366788872</v>
      </c>
      <c r="I196" s="184">
        <v>8.6826692270763317</v>
      </c>
      <c r="J196" s="185">
        <f t="shared" si="55"/>
        <v>0.20251752037595239</v>
      </c>
      <c r="K196" s="184">
        <v>9.0498414136837333</v>
      </c>
      <c r="L196" s="185">
        <f t="shared" si="56"/>
        <v>0.36717218660740158</v>
      </c>
      <c r="M196" s="184"/>
      <c r="N196" s="185"/>
      <c r="O196" s="185"/>
    </row>
    <row r="197" spans="2:16" ht="15.75" x14ac:dyDescent="0.25">
      <c r="B197" s="117" t="s">
        <v>30</v>
      </c>
      <c r="C197" s="186">
        <v>8.5827144313382853</v>
      </c>
      <c r="D197" s="187">
        <v>0.12993466517269248</v>
      </c>
      <c r="E197" s="186">
        <v>8.4789494013132476</v>
      </c>
      <c r="F197" s="187">
        <f t="shared" si="55"/>
        <v>-0.10376503002503767</v>
      </c>
      <c r="G197" s="186">
        <v>8.0765115973166139</v>
      </c>
      <c r="H197" s="187">
        <f t="shared" si="55"/>
        <v>-0.40243780399663365</v>
      </c>
      <c r="I197" s="186">
        <v>8.2205484045708985</v>
      </c>
      <c r="J197" s="187">
        <f t="shared" si="55"/>
        <v>0.14403680725428458</v>
      </c>
      <c r="K197" s="186">
        <v>8.4851200579355925</v>
      </c>
      <c r="L197" s="187">
        <f t="shared" si="56"/>
        <v>0.26457165336469401</v>
      </c>
      <c r="M197" s="186">
        <v>8.1361469245232332</v>
      </c>
      <c r="N197" s="187">
        <v>-0.25989162318132841</v>
      </c>
      <c r="O197" s="187">
        <v>-0.29610053284466531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8.7561470215462602</v>
      </c>
      <c r="D207" s="185">
        <v>0.58078686257954359</v>
      </c>
      <c r="E207" s="184">
        <v>8.1642091152815013</v>
      </c>
      <c r="F207" s="185">
        <f t="shared" ref="F207:J209" si="58">IFERROR(E207-C207,"-")</f>
        <v>-0.59193790626475895</v>
      </c>
      <c r="G207" s="184">
        <v>5.144385026737968</v>
      </c>
      <c r="H207" s="185">
        <f t="shared" si="58"/>
        <v>-3.0198240885435332</v>
      </c>
      <c r="I207" s="184">
        <v>7.6506691278264887</v>
      </c>
      <c r="J207" s="185">
        <f t="shared" si="58"/>
        <v>2.5062841010885206</v>
      </c>
      <c r="K207" s="184">
        <v>8.8914016489988228</v>
      </c>
      <c r="L207" s="185">
        <f t="shared" ref="L207:L209" si="59">IFERROR(K207-I207,"-")</f>
        <v>1.2407325211723341</v>
      </c>
      <c r="M207" s="184">
        <v>9.5242515664887453</v>
      </c>
      <c r="N207" s="185">
        <f t="shared" ref="N207:N209" si="60">IFERROR(M207-K207,"-")</f>
        <v>0.63284991748992248</v>
      </c>
      <c r="O207" s="185">
        <f t="shared" ref="O207" si="61">IFERROR(M207-C207,"-")</f>
        <v>0.76810454494248503</v>
      </c>
    </row>
    <row r="208" spans="2:16" x14ac:dyDescent="0.25">
      <c r="B208" s="114" t="s">
        <v>73</v>
      </c>
      <c r="C208" s="184">
        <v>8.2753522753522759</v>
      </c>
      <c r="D208" s="185">
        <v>0.33959594056855469</v>
      </c>
      <c r="E208" s="184">
        <v>8.5129340480074571</v>
      </c>
      <c r="F208" s="185">
        <f t="shared" si="58"/>
        <v>0.23758177265518121</v>
      </c>
      <c r="G208" s="184">
        <v>4.6582278481012658</v>
      </c>
      <c r="H208" s="185">
        <f t="shared" si="58"/>
        <v>-3.8547061999061913</v>
      </c>
      <c r="I208" s="184">
        <v>7.2104653855059038</v>
      </c>
      <c r="J208" s="185">
        <f t="shared" si="58"/>
        <v>2.552237537404638</v>
      </c>
      <c r="K208" s="184">
        <v>8.468486462494452</v>
      </c>
      <c r="L208" s="185">
        <f t="shared" si="59"/>
        <v>1.2580210769885483</v>
      </c>
      <c r="M208" s="184">
        <v>8.3471822295351714</v>
      </c>
      <c r="N208" s="185">
        <f t="shared" si="60"/>
        <v>-0.12130423295928061</v>
      </c>
      <c r="O208" s="185">
        <f>IFERROR(M208-C208,"-")</f>
        <v>7.1829954182895506E-2</v>
      </c>
    </row>
    <row r="209" spans="2:16" x14ac:dyDescent="0.25">
      <c r="B209" s="114" t="s">
        <v>75</v>
      </c>
      <c r="C209" s="184">
        <v>7.7726962457337887</v>
      </c>
      <c r="D209" s="185">
        <v>-0.69893981894146506</v>
      </c>
      <c r="E209" s="184">
        <v>8.8708333333333336</v>
      </c>
      <c r="F209" s="185">
        <f t="shared" si="58"/>
        <v>1.0981370875995449</v>
      </c>
      <c r="G209" s="184">
        <v>5.5</v>
      </c>
      <c r="H209" s="185">
        <f t="shared" si="58"/>
        <v>-3.3708333333333336</v>
      </c>
      <c r="I209" s="184">
        <v>8.0534644995722839</v>
      </c>
      <c r="J209" s="185">
        <f t="shared" si="58"/>
        <v>2.5534644995722839</v>
      </c>
      <c r="K209" s="184">
        <v>9.3040983606557379</v>
      </c>
      <c r="L209" s="185">
        <f t="shared" si="59"/>
        <v>1.250633861083454</v>
      </c>
      <c r="M209" s="184">
        <v>8.9576891781936538</v>
      </c>
      <c r="N209" s="185">
        <f t="shared" si="60"/>
        <v>-0.34640918246208408</v>
      </c>
      <c r="O209" s="185">
        <f t="shared" ref="O209:O212" si="62">IFERROR(M209-C209,"-")</f>
        <v>1.1849929324598651</v>
      </c>
    </row>
    <row r="210" spans="2:16" x14ac:dyDescent="0.25">
      <c r="B210" s="114" t="s">
        <v>77</v>
      </c>
      <c r="C210" s="184">
        <v>7.0782060785767236</v>
      </c>
      <c r="D210" s="185">
        <v>0.28739140801521756</v>
      </c>
      <c r="E210" s="184" t="s">
        <v>236</v>
      </c>
      <c r="F210" s="185" t="str">
        <f>IFERROR(E210-C210,"-")</f>
        <v>-</v>
      </c>
      <c r="G210" s="184">
        <v>5.8469387755102042</v>
      </c>
      <c r="H210" s="185" t="str">
        <f>IFERROR(G210-E210,"-")</f>
        <v>-</v>
      </c>
      <c r="I210" s="184">
        <v>6.4822436110189177</v>
      </c>
      <c r="J210" s="185">
        <f>IFERROR(I210-G210,"-")</f>
        <v>0.63530483550871342</v>
      </c>
      <c r="K210" s="184">
        <v>7.1687763713080166</v>
      </c>
      <c r="L210" s="185">
        <f>IFERROR(K210-I210,"-")</f>
        <v>0.68653276028909893</v>
      </c>
      <c r="M210" s="184">
        <v>7.0147563486616331</v>
      </c>
      <c r="N210" s="185">
        <f>IFERROR(M210-K210,"-")</f>
        <v>-0.15402002264638348</v>
      </c>
      <c r="O210" s="185">
        <f t="shared" si="62"/>
        <v>-6.3449729915090458E-2</v>
      </c>
    </row>
    <row r="211" spans="2:16" x14ac:dyDescent="0.25">
      <c r="B211" s="114" t="s">
        <v>79</v>
      </c>
      <c r="C211" s="184">
        <v>8.4609339919173774</v>
      </c>
      <c r="D211" s="185">
        <v>-0.18474017698619427</v>
      </c>
      <c r="E211" s="184" t="s">
        <v>236</v>
      </c>
      <c r="F211" s="185" t="str">
        <f t="shared" ref="F211:J219" si="63">IFERROR(E211-C211,"-")</f>
        <v>-</v>
      </c>
      <c r="G211" s="184">
        <v>5.6867167919799497</v>
      </c>
      <c r="H211" s="185" t="str">
        <f t="shared" si="63"/>
        <v>-</v>
      </c>
      <c r="I211" s="184">
        <v>8.4026390870185441</v>
      </c>
      <c r="J211" s="185">
        <f t="shared" si="63"/>
        <v>2.7159222950385944</v>
      </c>
      <c r="K211" s="184">
        <v>10.775368362524326</v>
      </c>
      <c r="L211" s="185">
        <f t="shared" ref="L211:L219" si="64">IFERROR(K211-I211,"-")</f>
        <v>2.3727292755057814</v>
      </c>
      <c r="M211" s="184">
        <v>8.4209884075655896</v>
      </c>
      <c r="N211" s="185">
        <f t="shared" ref="N211:N218" si="65">IFERROR(M211-K211,"-")</f>
        <v>-2.3543799549587359</v>
      </c>
      <c r="O211" s="185">
        <f t="shared" si="62"/>
        <v>-3.9945584351787744E-2</v>
      </c>
    </row>
    <row r="212" spans="2:16" x14ac:dyDescent="0.25">
      <c r="B212" s="114" t="s">
        <v>81</v>
      </c>
      <c r="C212" s="184">
        <v>9.6179577464788739</v>
      </c>
      <c r="D212" s="185">
        <v>0.50807612012787118</v>
      </c>
      <c r="E212" s="184" t="s">
        <v>236</v>
      </c>
      <c r="F212" s="185" t="str">
        <f t="shared" si="63"/>
        <v>-</v>
      </c>
      <c r="G212" s="184">
        <v>7.6506691278264887</v>
      </c>
      <c r="H212" s="185" t="str">
        <f t="shared" si="63"/>
        <v>-</v>
      </c>
      <c r="I212" s="184">
        <v>8.4086679725759055</v>
      </c>
      <c r="J212" s="185">
        <f t="shared" si="63"/>
        <v>0.75799884474941681</v>
      </c>
      <c r="K212" s="184">
        <v>9.573651191969887</v>
      </c>
      <c r="L212" s="185">
        <f t="shared" si="64"/>
        <v>1.1649832193939815</v>
      </c>
      <c r="M212" s="184">
        <v>8.9339884101788858</v>
      </c>
      <c r="N212" s="185">
        <f t="shared" si="65"/>
        <v>-0.63966278179100122</v>
      </c>
      <c r="O212" s="185">
        <f t="shared" si="62"/>
        <v>-0.68396933629998813</v>
      </c>
    </row>
    <row r="213" spans="2:16" x14ac:dyDescent="0.25">
      <c r="B213" s="114" t="s">
        <v>83</v>
      </c>
      <c r="C213" s="184">
        <v>8.2886922320550642</v>
      </c>
      <c r="D213" s="185">
        <v>-8.0582738369137985E-2</v>
      </c>
      <c r="E213" s="184" t="s">
        <v>236</v>
      </c>
      <c r="F213" s="185" t="str">
        <f t="shared" si="63"/>
        <v>-</v>
      </c>
      <c r="G213" s="184">
        <v>8.8195139385275194</v>
      </c>
      <c r="H213" s="185" t="str">
        <f t="shared" si="63"/>
        <v>-</v>
      </c>
      <c r="I213" s="184">
        <v>8.5101010101010104</v>
      </c>
      <c r="J213" s="185">
        <f t="shared" si="63"/>
        <v>-0.30941292842650903</v>
      </c>
      <c r="K213" s="184">
        <v>10.025668679896462</v>
      </c>
      <c r="L213" s="185">
        <f t="shared" si="64"/>
        <v>1.5155676697954519</v>
      </c>
      <c r="M213" s="184">
        <v>8.0485402113559026</v>
      </c>
      <c r="N213" s="185">
        <f t="shared" si="65"/>
        <v>-1.9771284685405597</v>
      </c>
      <c r="O213" s="185">
        <f>IFERROR(M213-C213,"-")</f>
        <v>-0.24015202069916164</v>
      </c>
    </row>
    <row r="214" spans="2:16" x14ac:dyDescent="0.25">
      <c r="B214" s="114" t="s">
        <v>85</v>
      </c>
      <c r="C214" s="184">
        <v>8.9417061611374411</v>
      </c>
      <c r="D214" s="185">
        <v>-0.4788987537963969</v>
      </c>
      <c r="E214" s="184">
        <v>9.4789297658862868</v>
      </c>
      <c r="F214" s="185">
        <f t="shared" si="63"/>
        <v>0.53722360474884567</v>
      </c>
      <c r="G214" s="184">
        <v>7.8547526673132877</v>
      </c>
      <c r="H214" s="185">
        <f t="shared" si="63"/>
        <v>-1.6241770985729991</v>
      </c>
      <c r="I214" s="184">
        <v>9.9118942731277535</v>
      </c>
      <c r="J214" s="185">
        <f t="shared" si="63"/>
        <v>2.0571416058144658</v>
      </c>
      <c r="K214" s="184">
        <v>9.6800704902274912</v>
      </c>
      <c r="L214" s="185">
        <f t="shared" si="64"/>
        <v>-0.23182378290026229</v>
      </c>
      <c r="M214" s="184">
        <v>9.3494736842105262</v>
      </c>
      <c r="N214" s="185">
        <f t="shared" si="65"/>
        <v>-0.33059680601696506</v>
      </c>
      <c r="O214" s="185">
        <f>IFERROR(M214-C214,"-")</f>
        <v>0.40776752307308506</v>
      </c>
    </row>
    <row r="215" spans="2:16" x14ac:dyDescent="0.25">
      <c r="B215" s="114" t="s">
        <v>87</v>
      </c>
      <c r="C215" s="184">
        <v>9.5273103805332635</v>
      </c>
      <c r="D215" s="185">
        <v>-3.5153483783769701E-3</v>
      </c>
      <c r="E215" s="184">
        <v>3.7468354430379747</v>
      </c>
      <c r="F215" s="185">
        <f t="shared" si="63"/>
        <v>-5.7804749374952884</v>
      </c>
      <c r="G215" s="184">
        <v>8.7681191153930378</v>
      </c>
      <c r="H215" s="185">
        <f t="shared" si="63"/>
        <v>5.0212836723550627</v>
      </c>
      <c r="I215" s="184">
        <v>9.6579052969502399</v>
      </c>
      <c r="J215" s="185">
        <f t="shared" si="63"/>
        <v>0.88978618155720213</v>
      </c>
      <c r="K215" s="184">
        <v>8.8518155053974485</v>
      </c>
      <c r="L215" s="185">
        <f t="shared" si="64"/>
        <v>-0.80608979155279137</v>
      </c>
      <c r="M215" s="184"/>
      <c r="N215" s="185"/>
      <c r="O215" s="185"/>
    </row>
    <row r="216" spans="2:16" x14ac:dyDescent="0.25">
      <c r="B216" s="114" t="s">
        <v>89</v>
      </c>
      <c r="C216" s="184">
        <v>8.0566202090592327</v>
      </c>
      <c r="D216" s="185">
        <v>-0.32453043439269713</v>
      </c>
      <c r="E216" s="184">
        <v>3.6689419795221845</v>
      </c>
      <c r="F216" s="185">
        <f t="shared" si="63"/>
        <v>-4.3876782295370482</v>
      </c>
      <c r="G216" s="184">
        <v>7.7923940149625937</v>
      </c>
      <c r="H216" s="185">
        <f t="shared" si="63"/>
        <v>4.1234520354404092</v>
      </c>
      <c r="I216" s="184">
        <v>9.0385735080058218</v>
      </c>
      <c r="J216" s="185">
        <f t="shared" si="63"/>
        <v>1.2461794930432282</v>
      </c>
      <c r="K216" s="184">
        <v>9.1355339805825242</v>
      </c>
      <c r="L216" s="185">
        <f t="shared" si="64"/>
        <v>9.6960472576702372E-2</v>
      </c>
      <c r="M216" s="184"/>
      <c r="N216" s="185"/>
      <c r="O216" s="185"/>
    </row>
    <row r="217" spans="2:16" x14ac:dyDescent="0.25">
      <c r="B217" s="114" t="s">
        <v>91</v>
      </c>
      <c r="C217" s="184">
        <v>7.5836481381543441</v>
      </c>
      <c r="D217" s="185">
        <v>-0.83289543643945141</v>
      </c>
      <c r="E217" s="184">
        <v>5.4763358778625957</v>
      </c>
      <c r="F217" s="185">
        <f t="shared" si="63"/>
        <v>-2.1073122602917485</v>
      </c>
      <c r="G217" s="184">
        <v>7.3073868149324861</v>
      </c>
      <c r="H217" s="185">
        <f t="shared" si="63"/>
        <v>1.8310509370698904</v>
      </c>
      <c r="I217" s="184">
        <v>8.0379550735863674</v>
      </c>
      <c r="J217" s="185">
        <f t="shared" si="63"/>
        <v>0.73056825865388131</v>
      </c>
      <c r="K217" s="184">
        <v>8.6134094151212555</v>
      </c>
      <c r="L217" s="185">
        <f t="shared" si="64"/>
        <v>0.57545434153488806</v>
      </c>
      <c r="M217" s="184"/>
      <c r="N217" s="185"/>
      <c r="O217" s="185"/>
    </row>
    <row r="218" spans="2:16" x14ac:dyDescent="0.25">
      <c r="B218" s="114" t="s">
        <v>93</v>
      </c>
      <c r="C218" s="184">
        <v>8.4247185126996591</v>
      </c>
      <c r="D218" s="185">
        <v>0.14024430635045348</v>
      </c>
      <c r="E218" s="184">
        <v>7.5096322241681257</v>
      </c>
      <c r="F218" s="185">
        <f t="shared" si="63"/>
        <v>-0.9150862885315334</v>
      </c>
      <c r="G218" s="184">
        <v>7.4342248314851052</v>
      </c>
      <c r="H218" s="185">
        <f t="shared" si="63"/>
        <v>-7.5407392683020547E-2</v>
      </c>
      <c r="I218" s="184">
        <v>9.181432360742706</v>
      </c>
      <c r="J218" s="185">
        <f t="shared" si="63"/>
        <v>1.7472075292576008</v>
      </c>
      <c r="K218" s="184">
        <v>8.475026567481402</v>
      </c>
      <c r="L218" s="185">
        <f t="shared" si="64"/>
        <v>-0.70640579326130393</v>
      </c>
      <c r="M218" s="184"/>
      <c r="N218" s="185"/>
      <c r="O218" s="185"/>
    </row>
    <row r="219" spans="2:16" ht="15.75" x14ac:dyDescent="0.25">
      <c r="B219" s="117" t="s">
        <v>30</v>
      </c>
      <c r="C219" s="186">
        <v>8.377732417888291</v>
      </c>
      <c r="D219" s="187">
        <v>-6.5967074352286659E-2</v>
      </c>
      <c r="E219" s="186">
        <v>8.0653471771576903</v>
      </c>
      <c r="F219" s="187">
        <f t="shared" si="63"/>
        <v>-0.3123852407306007</v>
      </c>
      <c r="G219" s="186">
        <v>7.8209407699579492</v>
      </c>
      <c r="H219" s="187">
        <f t="shared" si="63"/>
        <v>-0.24440640719974116</v>
      </c>
      <c r="I219" s="186">
        <v>8.3670963781461012</v>
      </c>
      <c r="J219" s="187">
        <f t="shared" si="63"/>
        <v>0.54615560818815201</v>
      </c>
      <c r="K219" s="186">
        <v>9.0323371426511407</v>
      </c>
      <c r="L219" s="187">
        <f t="shared" si="64"/>
        <v>0.66524076450503955</v>
      </c>
      <c r="M219" s="186">
        <v>8.509200875048256</v>
      </c>
      <c r="N219" s="187">
        <v>-0.65452909576832852</v>
      </c>
      <c r="O219" s="187">
        <v>0.13681891778104394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8.3870049184571585</v>
      </c>
      <c r="D229" s="185">
        <v>-0.66740408717135935</v>
      </c>
      <c r="E229" s="184">
        <v>8.7057728119180631</v>
      </c>
      <c r="F229" s="185">
        <f t="shared" ref="F229:J231" si="66">IFERROR(E229-C229,"-")</f>
        <v>0.31876789346090462</v>
      </c>
      <c r="G229" s="184">
        <v>8.28169014084507</v>
      </c>
      <c r="H229" s="185">
        <f t="shared" si="66"/>
        <v>-0.42408267107299302</v>
      </c>
      <c r="I229" s="184">
        <v>8.8435324294613409</v>
      </c>
      <c r="J229" s="185">
        <f t="shared" si="66"/>
        <v>0.56184228861627084</v>
      </c>
      <c r="K229" s="184">
        <v>8.3992114342040409</v>
      </c>
      <c r="L229" s="185">
        <f t="shared" ref="L229:L231" si="67">IFERROR(K229-I229,"-")</f>
        <v>-0.44432099525729996</v>
      </c>
      <c r="M229" s="184">
        <v>8.608603667136812</v>
      </c>
      <c r="N229" s="185">
        <f t="shared" ref="N229:N231" si="68">IFERROR(M229-K229,"-")</f>
        <v>0.20939223293277109</v>
      </c>
      <c r="O229" s="185">
        <f t="shared" ref="O229" si="69">IFERROR(M229-C229,"-")</f>
        <v>0.22159874867965357</v>
      </c>
    </row>
    <row r="230" spans="2:16" x14ac:dyDescent="0.25">
      <c r="B230" s="114" t="s">
        <v>73</v>
      </c>
      <c r="C230" s="184">
        <v>8.9604031677465805</v>
      </c>
      <c r="D230" s="185">
        <v>-8.7106849425714117E-2</v>
      </c>
      <c r="E230" s="184">
        <v>8.6076173604960147</v>
      </c>
      <c r="F230" s="185">
        <f t="shared" si="66"/>
        <v>-0.35278580725056585</v>
      </c>
      <c r="G230" s="184">
        <v>11.728813559322035</v>
      </c>
      <c r="H230" s="185">
        <f t="shared" si="66"/>
        <v>3.12119619882602</v>
      </c>
      <c r="I230" s="184">
        <v>7.5259042033235586</v>
      </c>
      <c r="J230" s="185">
        <f t="shared" si="66"/>
        <v>-4.202909355998476</v>
      </c>
      <c r="K230" s="184">
        <v>8.727555141348244</v>
      </c>
      <c r="L230" s="185">
        <f t="shared" si="67"/>
        <v>1.2016509380246854</v>
      </c>
      <c r="M230" s="184">
        <v>8.2370138345079607</v>
      </c>
      <c r="N230" s="185">
        <f t="shared" si="68"/>
        <v>-0.4905413068402833</v>
      </c>
      <c r="O230" s="185">
        <f>IFERROR(M230-C230,"-")</f>
        <v>-0.72338933323861987</v>
      </c>
    </row>
    <row r="231" spans="2:16" x14ac:dyDescent="0.25">
      <c r="B231" s="114" t="s">
        <v>75</v>
      </c>
      <c r="C231" s="184">
        <v>7.8172443425952451</v>
      </c>
      <c r="D231" s="185">
        <v>-0.12087720436608063</v>
      </c>
      <c r="E231" s="184">
        <v>10.733630952380953</v>
      </c>
      <c r="F231" s="185">
        <f t="shared" si="66"/>
        <v>2.9163866097857074</v>
      </c>
      <c r="G231" s="184">
        <v>9.907692307692308</v>
      </c>
      <c r="H231" s="185">
        <f t="shared" si="66"/>
        <v>-0.82593864468864453</v>
      </c>
      <c r="I231" s="184">
        <v>8.6417662682602927</v>
      </c>
      <c r="J231" s="185">
        <f t="shared" si="66"/>
        <v>-1.2659260394320153</v>
      </c>
      <c r="K231" s="184">
        <v>8.664422395464209</v>
      </c>
      <c r="L231" s="185">
        <f t="shared" si="67"/>
        <v>2.2656127203916299E-2</v>
      </c>
      <c r="M231" s="184">
        <v>7.8031830238726787</v>
      </c>
      <c r="N231" s="185">
        <f t="shared" si="68"/>
        <v>-0.8612393715915303</v>
      </c>
      <c r="O231" s="185">
        <f t="shared" ref="O231:O234" si="70">IFERROR(M231-C231,"-")</f>
        <v>-1.406131872256644E-2</v>
      </c>
    </row>
    <row r="232" spans="2:16" x14ac:dyDescent="0.25">
      <c r="B232" s="114" t="s">
        <v>77</v>
      </c>
      <c r="C232" s="184">
        <v>7.4230145867098862</v>
      </c>
      <c r="D232" s="185">
        <v>-0.21218501158285807</v>
      </c>
      <c r="E232" s="184" t="s">
        <v>236</v>
      </c>
      <c r="F232" s="185" t="str">
        <f>IFERROR(E232-C232,"-")</f>
        <v>-</v>
      </c>
      <c r="G232" s="184">
        <v>5.2430939226519335</v>
      </c>
      <c r="H232" s="185" t="str">
        <f>IFERROR(G232-E232,"-")</f>
        <v>-</v>
      </c>
      <c r="I232" s="184">
        <v>7.0787526427061307</v>
      </c>
      <c r="J232" s="185">
        <f>IFERROR(I232-G232,"-")</f>
        <v>1.8356587200541972</v>
      </c>
      <c r="K232" s="184">
        <v>7.7432362122788758</v>
      </c>
      <c r="L232" s="185">
        <f>IFERROR(K232-I232,"-")</f>
        <v>0.66448356957274513</v>
      </c>
      <c r="M232" s="184">
        <v>8.3330936975796792</v>
      </c>
      <c r="N232" s="185">
        <f>IFERROR(M232-K232,"-")</f>
        <v>0.5898574853008034</v>
      </c>
      <c r="O232" s="185">
        <f t="shared" si="70"/>
        <v>0.91007911086979298</v>
      </c>
    </row>
    <row r="233" spans="2:16" x14ac:dyDescent="0.25">
      <c r="B233" s="114" t="s">
        <v>79</v>
      </c>
      <c r="C233" s="184">
        <v>8.2088731841382021</v>
      </c>
      <c r="D233" s="185">
        <v>-7.2222874975098605E-2</v>
      </c>
      <c r="E233" s="184" t="s">
        <v>236</v>
      </c>
      <c r="F233" s="185" t="str">
        <f t="shared" ref="F233:J241" si="71">IFERROR(E233-C233,"-")</f>
        <v>-</v>
      </c>
      <c r="G233" s="184">
        <v>6.009615384615385</v>
      </c>
      <c r="H233" s="185" t="str">
        <f t="shared" si="71"/>
        <v>-</v>
      </c>
      <c r="I233" s="184">
        <v>8.3211458725970591</v>
      </c>
      <c r="J233" s="185">
        <f t="shared" si="71"/>
        <v>2.311530487981674</v>
      </c>
      <c r="K233" s="184">
        <v>8.3223995271867608</v>
      </c>
      <c r="L233" s="185">
        <f t="shared" ref="L233:L241" si="72">IFERROR(K233-I233,"-")</f>
        <v>1.2536545897017248E-3</v>
      </c>
      <c r="M233" s="184">
        <v>7.6908373786407767</v>
      </c>
      <c r="N233" s="185">
        <f t="shared" ref="N233:N240" si="73">IFERROR(M233-K233,"-")</f>
        <v>-0.63156214854598414</v>
      </c>
      <c r="O233" s="185">
        <f t="shared" si="70"/>
        <v>-0.51803580549742545</v>
      </c>
    </row>
    <row r="234" spans="2:16" x14ac:dyDescent="0.25">
      <c r="B234" s="114" t="s">
        <v>81</v>
      </c>
      <c r="C234" s="184">
        <v>9.1790865384615383</v>
      </c>
      <c r="D234" s="185">
        <v>0.73457615270486265</v>
      </c>
      <c r="E234" s="184" t="s">
        <v>236</v>
      </c>
      <c r="F234" s="185" t="str">
        <f t="shared" si="71"/>
        <v>-</v>
      </c>
      <c r="G234" s="184">
        <v>7.8949447077409163</v>
      </c>
      <c r="H234" s="185" t="str">
        <f t="shared" si="71"/>
        <v>-</v>
      </c>
      <c r="I234" s="184">
        <v>8.8187972919155708</v>
      </c>
      <c r="J234" s="185">
        <f t="shared" si="71"/>
        <v>0.92385258417465455</v>
      </c>
      <c r="K234" s="184">
        <v>8.9193006052454606</v>
      </c>
      <c r="L234" s="185">
        <f t="shared" si="72"/>
        <v>0.10050331332988982</v>
      </c>
      <c r="M234" s="184">
        <v>8.4891791044776124</v>
      </c>
      <c r="N234" s="185">
        <f t="shared" si="73"/>
        <v>-0.43012150076784827</v>
      </c>
      <c r="O234" s="185">
        <f t="shared" si="70"/>
        <v>-0.68990743398392596</v>
      </c>
    </row>
    <row r="235" spans="2:16" x14ac:dyDescent="0.25">
      <c r="B235" s="114" t="s">
        <v>83</v>
      </c>
      <c r="C235" s="184">
        <v>9.4411160058737149</v>
      </c>
      <c r="D235" s="185">
        <v>-0.30482195572155923</v>
      </c>
      <c r="E235" s="184" t="s">
        <v>236</v>
      </c>
      <c r="F235" s="185" t="str">
        <f t="shared" si="71"/>
        <v>-</v>
      </c>
      <c r="G235" s="184">
        <v>8.1141917293233075</v>
      </c>
      <c r="H235" s="185" t="str">
        <f t="shared" si="71"/>
        <v>-</v>
      </c>
      <c r="I235" s="184">
        <v>8.4194266629557468</v>
      </c>
      <c r="J235" s="185">
        <f t="shared" si="71"/>
        <v>0.30523493363243936</v>
      </c>
      <c r="K235" s="184">
        <v>8.3368211260587941</v>
      </c>
      <c r="L235" s="185">
        <f t="shared" si="72"/>
        <v>-8.2605536896952714E-2</v>
      </c>
      <c r="M235" s="184">
        <v>7.6555997194295067</v>
      </c>
      <c r="N235" s="185">
        <f t="shared" si="73"/>
        <v>-0.68122140662928743</v>
      </c>
      <c r="O235" s="185">
        <f>IFERROR(M235-C235,"-")</f>
        <v>-1.7855162864442082</v>
      </c>
    </row>
    <row r="236" spans="2:16" x14ac:dyDescent="0.25">
      <c r="B236" s="114" t="s">
        <v>85</v>
      </c>
      <c r="C236" s="184">
        <v>8.1819078947368418</v>
      </c>
      <c r="D236" s="185">
        <v>0.51997607655502343</v>
      </c>
      <c r="E236" s="184">
        <v>7.4293369055592766</v>
      </c>
      <c r="F236" s="185">
        <f t="shared" si="71"/>
        <v>-0.75257098917756515</v>
      </c>
      <c r="G236" s="184">
        <v>7.6948376353039132</v>
      </c>
      <c r="H236" s="185">
        <f t="shared" si="71"/>
        <v>0.26550072974463657</v>
      </c>
      <c r="I236" s="184">
        <v>8.0364372469635619</v>
      </c>
      <c r="J236" s="185">
        <f t="shared" si="71"/>
        <v>0.34159961165964869</v>
      </c>
      <c r="K236" s="184">
        <v>8.2916447714135568</v>
      </c>
      <c r="L236" s="185">
        <f t="shared" si="72"/>
        <v>0.25520752444999495</v>
      </c>
      <c r="M236" s="184">
        <v>8.3114473308592629</v>
      </c>
      <c r="N236" s="185">
        <f t="shared" si="73"/>
        <v>1.9802559445706081E-2</v>
      </c>
      <c r="O236" s="185">
        <f>IFERROR(M236-C236,"-")</f>
        <v>0.12953943612242114</v>
      </c>
    </row>
    <row r="237" spans="2:16" x14ac:dyDescent="0.25">
      <c r="B237" s="114" t="s">
        <v>87</v>
      </c>
      <c r="C237" s="184">
        <v>8.8647646219686163</v>
      </c>
      <c r="D237" s="185">
        <v>0.7304491973585634</v>
      </c>
      <c r="E237" s="184">
        <v>7.8025247971145175</v>
      </c>
      <c r="F237" s="185">
        <f t="shared" si="71"/>
        <v>-1.0622398248540987</v>
      </c>
      <c r="G237" s="184">
        <v>8.5449999999999999</v>
      </c>
      <c r="H237" s="185">
        <f t="shared" si="71"/>
        <v>0.74247520288548241</v>
      </c>
      <c r="I237" s="184">
        <v>8.6323838080959518</v>
      </c>
      <c r="J237" s="185">
        <f t="shared" si="71"/>
        <v>8.738380809595192E-2</v>
      </c>
      <c r="K237" s="184">
        <v>8.9404954227248243</v>
      </c>
      <c r="L237" s="185">
        <f t="shared" si="72"/>
        <v>0.30811161462887249</v>
      </c>
      <c r="M237" s="184"/>
      <c r="N237" s="185"/>
      <c r="O237" s="185"/>
    </row>
    <row r="238" spans="2:16" x14ac:dyDescent="0.25">
      <c r="B238" s="114" t="s">
        <v>89</v>
      </c>
      <c r="C238" s="184">
        <v>8.5650236702868288</v>
      </c>
      <c r="D238" s="185">
        <v>0.53843995987958948</v>
      </c>
      <c r="E238" s="184">
        <v>9.5790094339622645</v>
      </c>
      <c r="F238" s="185">
        <f t="shared" si="71"/>
        <v>1.0139857636754357</v>
      </c>
      <c r="G238" s="184">
        <v>7.0247342156650037</v>
      </c>
      <c r="H238" s="185">
        <f t="shared" si="71"/>
        <v>-2.5542752182972608</v>
      </c>
      <c r="I238" s="184">
        <v>7.398474487112046</v>
      </c>
      <c r="J238" s="185">
        <f t="shared" si="71"/>
        <v>0.37374027144704236</v>
      </c>
      <c r="K238" s="184">
        <v>8.0896470588235285</v>
      </c>
      <c r="L238" s="185">
        <f t="shared" si="72"/>
        <v>0.6911725717114825</v>
      </c>
      <c r="M238" s="184"/>
      <c r="N238" s="185"/>
      <c r="O238" s="185"/>
    </row>
    <row r="239" spans="2:16" x14ac:dyDescent="0.25">
      <c r="B239" s="114" t="s">
        <v>91</v>
      </c>
      <c r="C239" s="184">
        <v>7.6086956521739131</v>
      </c>
      <c r="D239" s="185">
        <v>-0.82876466528640425</v>
      </c>
      <c r="E239" s="184">
        <v>7.1098398169336381</v>
      </c>
      <c r="F239" s="185">
        <f t="shared" si="71"/>
        <v>-0.49885583524027499</v>
      </c>
      <c r="G239" s="184">
        <v>9.0463992266795561</v>
      </c>
      <c r="H239" s="185">
        <f t="shared" si="71"/>
        <v>1.936559409745918</v>
      </c>
      <c r="I239" s="184">
        <v>8.6113074204947004</v>
      </c>
      <c r="J239" s="185">
        <f t="shared" si="71"/>
        <v>-0.43509180618485566</v>
      </c>
      <c r="K239" s="184">
        <v>8.4856290672451191</v>
      </c>
      <c r="L239" s="185">
        <f t="shared" si="72"/>
        <v>-0.12567835324958132</v>
      </c>
      <c r="M239" s="184"/>
      <c r="N239" s="185"/>
      <c r="O239" s="185"/>
    </row>
    <row r="240" spans="2:16" x14ac:dyDescent="0.25">
      <c r="B240" s="114" t="s">
        <v>93</v>
      </c>
      <c r="C240" s="184">
        <v>10.239726027397261</v>
      </c>
      <c r="D240" s="185">
        <v>1.0899947757975674</v>
      </c>
      <c r="E240" s="184">
        <v>7.5361010830324906</v>
      </c>
      <c r="F240" s="185">
        <f t="shared" si="71"/>
        <v>-2.70362494436477</v>
      </c>
      <c r="G240" s="184">
        <v>8.4801517067003793</v>
      </c>
      <c r="H240" s="185">
        <f t="shared" si="71"/>
        <v>0.94405062366788872</v>
      </c>
      <c r="I240" s="184">
        <v>8.6826692270763317</v>
      </c>
      <c r="J240" s="185">
        <f t="shared" si="71"/>
        <v>0.20251752037595239</v>
      </c>
      <c r="K240" s="184">
        <v>9.0498414136837333</v>
      </c>
      <c r="L240" s="185">
        <f t="shared" si="72"/>
        <v>0.36717218660740158</v>
      </c>
      <c r="M240" s="184"/>
      <c r="N240" s="185"/>
      <c r="O240" s="185"/>
    </row>
    <row r="241" spans="2:16" ht="15.75" x14ac:dyDescent="0.25">
      <c r="B241" s="117" t="s">
        <v>30</v>
      </c>
      <c r="C241" s="186">
        <v>8.5827144313382853</v>
      </c>
      <c r="D241" s="187">
        <v>0.12993466517269248</v>
      </c>
      <c r="E241" s="186">
        <v>8.4789494013132476</v>
      </c>
      <c r="F241" s="187">
        <f t="shared" si="71"/>
        <v>-0.10376503002503767</v>
      </c>
      <c r="G241" s="186">
        <v>8.0765115973166139</v>
      </c>
      <c r="H241" s="187">
        <f t="shared" si="71"/>
        <v>-0.40243780399663365</v>
      </c>
      <c r="I241" s="186">
        <v>8.2205484045708985</v>
      </c>
      <c r="J241" s="187">
        <f t="shared" si="71"/>
        <v>0.14403680725428458</v>
      </c>
      <c r="K241" s="186">
        <v>8.4851200579355925</v>
      </c>
      <c r="L241" s="187">
        <f t="shared" si="72"/>
        <v>0.26457165336469401</v>
      </c>
      <c r="M241" s="186">
        <v>8.1361469245232332</v>
      </c>
      <c r="N241" s="187">
        <v>-0.25989162318132841</v>
      </c>
      <c r="O241" s="187">
        <v>-0.29610053284466531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303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9.1074441687344905</v>
      </c>
      <c r="D251" s="185">
        <v>-2.2578404628941229E-2</v>
      </c>
      <c r="E251" s="184">
        <v>8.9706999457406411</v>
      </c>
      <c r="F251" s="185">
        <f t="shared" ref="F251:J253" si="74">IFERROR(E251-C251,"-")</f>
        <v>-0.13674422299384936</v>
      </c>
      <c r="G251" s="184">
        <v>4.1066666666666665</v>
      </c>
      <c r="H251" s="185">
        <f t="shared" si="74"/>
        <v>-4.8640332790739746</v>
      </c>
      <c r="I251" s="184">
        <v>8.4483920367534449</v>
      </c>
      <c r="J251" s="185">
        <f t="shared" si="74"/>
        <v>4.3417253700867784</v>
      </c>
      <c r="K251" s="184">
        <v>7.381966351209253</v>
      </c>
      <c r="L251" s="185">
        <f t="shared" ref="L251:L253" si="75">IFERROR(K251-I251,"-")</f>
        <v>-1.0664256855441918</v>
      </c>
      <c r="M251" s="184">
        <v>8.3423835381537579</v>
      </c>
      <c r="N251" s="185">
        <f t="shared" ref="N251:N253" si="76">IFERROR(M251-K251,"-")</f>
        <v>0.96041718694450484</v>
      </c>
      <c r="O251" s="185">
        <f t="shared" ref="O251" si="77">IFERROR(M251-C251,"-")</f>
        <v>-0.76506063058073259</v>
      </c>
    </row>
    <row r="252" spans="2:16" x14ac:dyDescent="0.25">
      <c r="B252" s="114" t="s">
        <v>73</v>
      </c>
      <c r="C252" s="184">
        <v>8.3243180228491482</v>
      </c>
      <c r="D252" s="185">
        <v>-0.81788158955395218</v>
      </c>
      <c r="E252" s="184">
        <v>8.0938388625592417</v>
      </c>
      <c r="F252" s="185">
        <f t="shared" si="74"/>
        <v>-0.23047916028990656</v>
      </c>
      <c r="G252" s="184">
        <v>6.67741935483871</v>
      </c>
      <c r="H252" s="185">
        <f t="shared" si="74"/>
        <v>-1.4164195077205317</v>
      </c>
      <c r="I252" s="184">
        <v>8.2276861853325745</v>
      </c>
      <c r="J252" s="185">
        <f t="shared" si="74"/>
        <v>1.5502668304938645</v>
      </c>
      <c r="K252" s="184">
        <v>8.1284599006387506</v>
      </c>
      <c r="L252" s="185">
        <f t="shared" si="75"/>
        <v>-9.9226284693823885E-2</v>
      </c>
      <c r="M252" s="184">
        <v>8.6390164820318827</v>
      </c>
      <c r="N252" s="185">
        <f t="shared" si="76"/>
        <v>0.51055658139313209</v>
      </c>
      <c r="O252" s="185">
        <f>IFERROR(M252-C252,"-")</f>
        <v>0.31469845918273442</v>
      </c>
    </row>
    <row r="253" spans="2:16" x14ac:dyDescent="0.25">
      <c r="B253" s="114" t="s">
        <v>75</v>
      </c>
      <c r="C253" s="184">
        <v>7.5138151875571824</v>
      </c>
      <c r="D253" s="185">
        <v>-1.7685783682540945</v>
      </c>
      <c r="E253" s="184">
        <v>11.017251635930993</v>
      </c>
      <c r="F253" s="185">
        <f t="shared" si="74"/>
        <v>3.5034364483738107</v>
      </c>
      <c r="G253" s="184">
        <v>6.0204081632653059</v>
      </c>
      <c r="H253" s="185">
        <f t="shared" si="74"/>
        <v>-4.9968434726656872</v>
      </c>
      <c r="I253" s="184">
        <v>8.4184331797235021</v>
      </c>
      <c r="J253" s="185">
        <f t="shared" si="74"/>
        <v>2.3980250164581962</v>
      </c>
      <c r="K253" s="184">
        <v>9.2266817410966642</v>
      </c>
      <c r="L253" s="185">
        <f t="shared" si="75"/>
        <v>0.80824856137316203</v>
      </c>
      <c r="M253" s="184">
        <v>8.3439211391018624</v>
      </c>
      <c r="N253" s="185">
        <f t="shared" si="76"/>
        <v>-0.88276060199480177</v>
      </c>
      <c r="O253" s="185">
        <f t="shared" ref="O253:O256" si="78">IFERROR(M253-C253,"-")</f>
        <v>0.83010595154468003</v>
      </c>
    </row>
    <row r="254" spans="2:16" x14ac:dyDescent="0.25">
      <c r="B254" s="114" t="s">
        <v>77</v>
      </c>
      <c r="C254" s="184">
        <v>9.9775224775224771</v>
      </c>
      <c r="D254" s="185">
        <v>0.6360832715671414</v>
      </c>
      <c r="E254" s="184" t="s">
        <v>236</v>
      </c>
      <c r="F254" s="185" t="str">
        <f>IFERROR(E254-C254,"-")</f>
        <v>-</v>
      </c>
      <c r="G254" s="184">
        <v>15.285714285714286</v>
      </c>
      <c r="H254" s="185" t="str">
        <f>IFERROR(G254-E254,"-")</f>
        <v>-</v>
      </c>
      <c r="I254" s="184">
        <v>9.1967109424414932</v>
      </c>
      <c r="J254" s="185">
        <f>IFERROR(I254-G254,"-")</f>
        <v>-6.0890033432727932</v>
      </c>
      <c r="K254" s="184">
        <v>8.1741071428571423</v>
      </c>
      <c r="L254" s="185">
        <f>IFERROR(K254-I254,"-")</f>
        <v>-1.0226037995843509</v>
      </c>
      <c r="M254" s="184">
        <v>10.570491803278689</v>
      </c>
      <c r="N254" s="185">
        <f>IFERROR(M254-K254,"-")</f>
        <v>2.3963846604215462</v>
      </c>
      <c r="O254" s="185">
        <f t="shared" si="78"/>
        <v>0.59296932575621142</v>
      </c>
    </row>
    <row r="255" spans="2:16" x14ac:dyDescent="0.25">
      <c r="B255" s="114" t="s">
        <v>79</v>
      </c>
      <c r="C255" s="184">
        <v>8.9593220338983048</v>
      </c>
      <c r="D255" s="185">
        <v>-1.3359799795245131</v>
      </c>
      <c r="E255" s="184" t="s">
        <v>236</v>
      </c>
      <c r="F255" s="185" t="str">
        <f t="shared" ref="F255:J263" si="79">IFERROR(E255-C255,"-")</f>
        <v>-</v>
      </c>
      <c r="G255" s="184">
        <v>4.7142857142857144</v>
      </c>
      <c r="H255" s="185" t="str">
        <f t="shared" si="79"/>
        <v>-</v>
      </c>
      <c r="I255" s="184">
        <v>9.1746478873239443</v>
      </c>
      <c r="J255" s="185">
        <f t="shared" si="79"/>
        <v>4.4603621730382299</v>
      </c>
      <c r="K255" s="184">
        <v>9.6876876876876885</v>
      </c>
      <c r="L255" s="185">
        <f t="shared" ref="L255:L263" si="80">IFERROR(K255-I255,"-")</f>
        <v>0.51303980036374419</v>
      </c>
      <c r="M255" s="184">
        <v>8.620754716981132</v>
      </c>
      <c r="N255" s="185">
        <f t="shared" ref="N255:N262" si="81">IFERROR(M255-K255,"-")</f>
        <v>-1.0669329707065565</v>
      </c>
      <c r="O255" s="185">
        <f t="shared" si="78"/>
        <v>-0.33856731691717279</v>
      </c>
    </row>
    <row r="256" spans="2:16" x14ac:dyDescent="0.25">
      <c r="B256" s="114" t="s">
        <v>81</v>
      </c>
      <c r="C256" s="184">
        <v>8.7679558011049732</v>
      </c>
      <c r="D256" s="185">
        <v>-1.2265647468402321</v>
      </c>
      <c r="E256" s="184" t="s">
        <v>236</v>
      </c>
      <c r="F256" s="185" t="str">
        <f t="shared" si="79"/>
        <v>-</v>
      </c>
      <c r="G256" s="184">
        <v>2.1319796954314723</v>
      </c>
      <c r="H256" s="185" t="str">
        <f t="shared" si="79"/>
        <v>-</v>
      </c>
      <c r="I256" s="184">
        <v>7.0531249999999996</v>
      </c>
      <c r="J256" s="185">
        <f t="shared" si="79"/>
        <v>4.9211453045685278</v>
      </c>
      <c r="K256" s="184">
        <v>8.2967863894139882</v>
      </c>
      <c r="L256" s="185">
        <f t="shared" si="80"/>
        <v>1.2436613894139885</v>
      </c>
      <c r="M256" s="184">
        <v>10.466307277628033</v>
      </c>
      <c r="N256" s="185">
        <f t="shared" si="81"/>
        <v>2.1695208882140449</v>
      </c>
      <c r="O256" s="185">
        <f t="shared" si="78"/>
        <v>1.6983514765230598</v>
      </c>
    </row>
    <row r="257" spans="2:16" x14ac:dyDescent="0.25">
      <c r="B257" s="114" t="s">
        <v>83</v>
      </c>
      <c r="C257" s="184">
        <v>7.8179059180576633</v>
      </c>
      <c r="D257" s="185">
        <v>-0.76265674178888432</v>
      </c>
      <c r="E257" s="184" t="s">
        <v>236</v>
      </c>
      <c r="F257" s="185" t="str">
        <f t="shared" si="79"/>
        <v>-</v>
      </c>
      <c r="G257" s="184">
        <v>7.4173602853745537</v>
      </c>
      <c r="H257" s="185" t="str">
        <f t="shared" si="79"/>
        <v>-</v>
      </c>
      <c r="I257" s="184">
        <v>8.795209580838323</v>
      </c>
      <c r="J257" s="185">
        <f t="shared" si="79"/>
        <v>1.3778492954637693</v>
      </c>
      <c r="K257" s="184">
        <v>7.9409368635437882</v>
      </c>
      <c r="L257" s="185">
        <f t="shared" si="80"/>
        <v>-0.8542727172945348</v>
      </c>
      <c r="M257" s="184">
        <v>7.2018779342723001</v>
      </c>
      <c r="N257" s="185">
        <f t="shared" si="81"/>
        <v>-0.7390589292714882</v>
      </c>
      <c r="O257" s="185">
        <f>IFERROR(M257-C257,"-")</f>
        <v>-0.61602798378536328</v>
      </c>
    </row>
    <row r="258" spans="2:16" x14ac:dyDescent="0.25">
      <c r="B258" s="114" t="s">
        <v>85</v>
      </c>
      <c r="C258" s="184">
        <v>9.6210045662100452</v>
      </c>
      <c r="D258" s="185">
        <v>-0.77561990636379363</v>
      </c>
      <c r="E258" s="184">
        <v>10.888888888888889</v>
      </c>
      <c r="F258" s="185">
        <f t="shared" si="79"/>
        <v>1.2678843226788441</v>
      </c>
      <c r="G258" s="184">
        <v>9.3671328671328666</v>
      </c>
      <c r="H258" s="185">
        <f t="shared" si="79"/>
        <v>-1.5217560217560226</v>
      </c>
      <c r="I258" s="184">
        <v>8.6090425531914896</v>
      </c>
      <c r="J258" s="185">
        <f t="shared" si="79"/>
        <v>-0.75809031394137705</v>
      </c>
      <c r="K258" s="184">
        <v>7.965608465608466</v>
      </c>
      <c r="L258" s="185">
        <f t="shared" si="80"/>
        <v>-0.64343408758302356</v>
      </c>
      <c r="M258" s="184">
        <v>10.337874659400544</v>
      </c>
      <c r="N258" s="185">
        <f t="shared" si="81"/>
        <v>2.3722661937920781</v>
      </c>
      <c r="O258" s="185">
        <f>IFERROR(M258-C258,"-")</f>
        <v>0.71687009319049899</v>
      </c>
    </row>
    <row r="259" spans="2:16" x14ac:dyDescent="0.25">
      <c r="B259" s="114" t="s">
        <v>87</v>
      </c>
      <c r="C259" s="184">
        <v>9.1018363939899825</v>
      </c>
      <c r="D259" s="185">
        <v>0.53919402496948088</v>
      </c>
      <c r="E259" s="184">
        <v>2.75</v>
      </c>
      <c r="F259" s="185">
        <f t="shared" si="79"/>
        <v>-6.3518363939899825</v>
      </c>
      <c r="G259" s="184">
        <v>8.5949612403100772</v>
      </c>
      <c r="H259" s="185">
        <f t="shared" si="79"/>
        <v>5.8449612403100772</v>
      </c>
      <c r="I259" s="184">
        <v>9.8945233265720081</v>
      </c>
      <c r="J259" s="185">
        <f t="shared" si="79"/>
        <v>1.2995620862619308</v>
      </c>
      <c r="K259" s="184">
        <v>8.3199052132701414</v>
      </c>
      <c r="L259" s="185">
        <f t="shared" si="80"/>
        <v>-1.5746181133018666</v>
      </c>
      <c r="M259" s="184"/>
      <c r="N259" s="185"/>
      <c r="O259" s="185"/>
    </row>
    <row r="260" spans="2:16" x14ac:dyDescent="0.25">
      <c r="B260" s="114" t="s">
        <v>89</v>
      </c>
      <c r="C260" s="184">
        <v>6.8762626262626263</v>
      </c>
      <c r="D260" s="185">
        <v>-3.0771516065633442E-2</v>
      </c>
      <c r="E260" s="184">
        <v>4.2352941176470589</v>
      </c>
      <c r="F260" s="185">
        <f t="shared" si="79"/>
        <v>-2.6409685086155674</v>
      </c>
      <c r="G260" s="184">
        <v>6.878007598142676</v>
      </c>
      <c r="H260" s="185">
        <f t="shared" si="79"/>
        <v>2.6427134804956172</v>
      </c>
      <c r="I260" s="184">
        <v>6.7535545023696679</v>
      </c>
      <c r="J260" s="185">
        <f t="shared" si="79"/>
        <v>-0.12445309577300812</v>
      </c>
      <c r="K260" s="184">
        <v>6.281114848630466</v>
      </c>
      <c r="L260" s="185">
        <f t="shared" si="80"/>
        <v>-0.47243965373920194</v>
      </c>
      <c r="M260" s="184"/>
      <c r="N260" s="185"/>
      <c r="O260" s="185"/>
    </row>
    <row r="261" spans="2:16" x14ac:dyDescent="0.25">
      <c r="B261" s="114" t="s">
        <v>91</v>
      </c>
      <c r="C261" s="184">
        <v>8.5194938440492471</v>
      </c>
      <c r="D261" s="185">
        <v>0.71702139040775315</v>
      </c>
      <c r="E261" s="184">
        <v>5.9189189189189193</v>
      </c>
      <c r="F261" s="185">
        <f t="shared" si="79"/>
        <v>-2.6005749251303278</v>
      </c>
      <c r="G261" s="184">
        <v>7.8625077591558039</v>
      </c>
      <c r="H261" s="185">
        <f t="shared" si="79"/>
        <v>1.9435888402368846</v>
      </c>
      <c r="I261" s="184">
        <v>7.8405093996361428</v>
      </c>
      <c r="J261" s="185">
        <f t="shared" si="79"/>
        <v>-2.1998359519661115E-2</v>
      </c>
      <c r="K261" s="184">
        <v>8.4503028143925896</v>
      </c>
      <c r="L261" s="185">
        <f t="shared" si="80"/>
        <v>0.60979341475644677</v>
      </c>
      <c r="M261" s="184"/>
      <c r="N261" s="185"/>
      <c r="O261" s="185"/>
    </row>
    <row r="262" spans="2:16" x14ac:dyDescent="0.25">
      <c r="B262" s="114" t="s">
        <v>93</v>
      </c>
      <c r="C262" s="184">
        <v>9.0583635855906177</v>
      </c>
      <c r="D262" s="185">
        <v>0.8901954174224489</v>
      </c>
      <c r="E262" s="184">
        <v>7.8205128205128203</v>
      </c>
      <c r="F262" s="185">
        <f t="shared" si="79"/>
        <v>-1.2378507650777975</v>
      </c>
      <c r="G262" s="184">
        <v>8.6154136758594628</v>
      </c>
      <c r="H262" s="185">
        <f t="shared" si="79"/>
        <v>0.79490085534664257</v>
      </c>
      <c r="I262" s="184">
        <v>8.5618691588785047</v>
      </c>
      <c r="J262" s="185">
        <f t="shared" si="79"/>
        <v>-5.3544516980958079E-2</v>
      </c>
      <c r="K262" s="184">
        <v>7.6238277179576244</v>
      </c>
      <c r="L262" s="185">
        <f t="shared" si="80"/>
        <v>-0.93804144092088038</v>
      </c>
      <c r="M262" s="184"/>
      <c r="N262" s="185"/>
      <c r="O262" s="185"/>
    </row>
    <row r="263" spans="2:16" ht="15.75" x14ac:dyDescent="0.25">
      <c r="B263" s="117" t="s">
        <v>30</v>
      </c>
      <c r="C263" s="186">
        <v>8.458189382963706</v>
      </c>
      <c r="D263" s="187">
        <v>-0.22849748212273191</v>
      </c>
      <c r="E263" s="186">
        <v>8.8963076923076922</v>
      </c>
      <c r="F263" s="187">
        <f t="shared" si="79"/>
        <v>0.43811830934398621</v>
      </c>
      <c r="G263" s="186">
        <v>7.7692015570112982</v>
      </c>
      <c r="H263" s="187">
        <f t="shared" si="79"/>
        <v>-1.127106135296394</v>
      </c>
      <c r="I263" s="186">
        <v>8.2687803357527727</v>
      </c>
      <c r="J263" s="187">
        <f t="shared" si="79"/>
        <v>0.49957877874147449</v>
      </c>
      <c r="K263" s="186">
        <v>8.0127206977238892</v>
      </c>
      <c r="L263" s="187">
        <f t="shared" si="80"/>
        <v>-0.25605963802888354</v>
      </c>
      <c r="M263" s="186">
        <v>8.6829530009299667</v>
      </c>
      <c r="N263" s="187">
        <v>0.45051633339275021</v>
      </c>
      <c r="O263" s="187">
        <v>0.20131577076456075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304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9.533323072187164</v>
      </c>
      <c r="D273" s="185">
        <v>0.59463769936305333</v>
      </c>
      <c r="E273" s="184">
        <v>9.6649278919914092</v>
      </c>
      <c r="F273" s="185">
        <f t="shared" ref="F273:J275" si="82">IFERROR(E273-C273,"-")</f>
        <v>0.13160481980424521</v>
      </c>
      <c r="G273" s="184">
        <v>8.3212341197822148</v>
      </c>
      <c r="H273" s="185">
        <f t="shared" si="82"/>
        <v>-1.3436937722091944</v>
      </c>
      <c r="I273" s="184">
        <v>8.4030825496342736</v>
      </c>
      <c r="J273" s="185">
        <f t="shared" si="82"/>
        <v>8.1848429852058757E-2</v>
      </c>
      <c r="K273" s="184">
        <v>8.2004524886877821</v>
      </c>
      <c r="L273" s="185">
        <f t="shared" ref="L273:L275" si="83">IFERROR(K273-I273,"-")</f>
        <v>-0.2026300609464915</v>
      </c>
      <c r="M273" s="184">
        <v>8.8776695003110095</v>
      </c>
      <c r="N273" s="185">
        <f t="shared" ref="N273:N275" si="84">IFERROR(M273-K273,"-")</f>
        <v>0.67721701162322745</v>
      </c>
      <c r="O273" s="185">
        <f t="shared" ref="O273" si="85">IFERROR(M273-C273,"-")</f>
        <v>-0.65565357187615447</v>
      </c>
    </row>
    <row r="274" spans="2:15" x14ac:dyDescent="0.25">
      <c r="B274" s="114" t="s">
        <v>73</v>
      </c>
      <c r="C274" s="184">
        <v>9.2513717421124824</v>
      </c>
      <c r="D274" s="185">
        <v>0.55540153330811926</v>
      </c>
      <c r="E274" s="184">
        <v>8.2841480127912295</v>
      </c>
      <c r="F274" s="185">
        <f t="shared" si="82"/>
        <v>-0.96722372932125289</v>
      </c>
      <c r="G274" s="184">
        <v>7.5951086956521738</v>
      </c>
      <c r="H274" s="185">
        <f t="shared" si="82"/>
        <v>-0.68903931713905564</v>
      </c>
      <c r="I274" s="184">
        <v>8.2292319749216301</v>
      </c>
      <c r="J274" s="185">
        <f t="shared" si="82"/>
        <v>0.63412327926945622</v>
      </c>
      <c r="K274" s="184">
        <v>8.7536041939711673</v>
      </c>
      <c r="L274" s="185">
        <f t="shared" si="83"/>
        <v>0.52437221904953724</v>
      </c>
      <c r="M274" s="184">
        <v>9.0517909002904169</v>
      </c>
      <c r="N274" s="185">
        <f t="shared" si="84"/>
        <v>0.29818670631924959</v>
      </c>
      <c r="O274" s="185">
        <f>IFERROR(M274-C274,"-")</f>
        <v>-0.19958084182206548</v>
      </c>
    </row>
    <row r="275" spans="2:15" x14ac:dyDescent="0.25">
      <c r="B275" s="114" t="s">
        <v>75</v>
      </c>
      <c r="C275" s="184">
        <v>8.0050288237458602</v>
      </c>
      <c r="D275" s="185">
        <v>-1.0532427811924112</v>
      </c>
      <c r="E275" s="184">
        <v>9.3773006134969332</v>
      </c>
      <c r="F275" s="185">
        <f t="shared" si="82"/>
        <v>1.372271789751073</v>
      </c>
      <c r="G275" s="184">
        <v>11.540598290598291</v>
      </c>
      <c r="H275" s="185">
        <f t="shared" si="82"/>
        <v>2.1632976771013581</v>
      </c>
      <c r="I275" s="184">
        <v>9.0803940260565614</v>
      </c>
      <c r="J275" s="185">
        <f t="shared" si="82"/>
        <v>-2.4602042645417299</v>
      </c>
      <c r="K275" s="184">
        <v>9.4451237263464343</v>
      </c>
      <c r="L275" s="185">
        <f t="shared" si="83"/>
        <v>0.36472970028987284</v>
      </c>
      <c r="M275" s="184">
        <v>8.5975887170154692</v>
      </c>
      <c r="N275" s="185">
        <f t="shared" si="84"/>
        <v>-0.84753500933096504</v>
      </c>
      <c r="O275" s="185">
        <f t="shared" ref="O275:O278" si="86">IFERROR(M275-C275,"-")</f>
        <v>0.59255989326960901</v>
      </c>
    </row>
    <row r="276" spans="2:15" x14ac:dyDescent="0.25">
      <c r="B276" s="114" t="s">
        <v>77</v>
      </c>
      <c r="C276" s="184">
        <v>10.622104063805544</v>
      </c>
      <c r="D276" s="185">
        <v>1.6066373971388774</v>
      </c>
      <c r="E276" s="184" t="s">
        <v>236</v>
      </c>
      <c r="F276" s="185" t="str">
        <f>IFERROR(E276-C276,"-")</f>
        <v>-</v>
      </c>
      <c r="G276" s="184">
        <v>11.967391304347826</v>
      </c>
      <c r="H276" s="185" t="str">
        <f>IFERROR(G276-E276,"-")</f>
        <v>-</v>
      </c>
      <c r="I276" s="184">
        <v>9.2377972465581983</v>
      </c>
      <c r="J276" s="185">
        <f>IFERROR(I276-G276,"-")</f>
        <v>-2.7295940577896278</v>
      </c>
      <c r="K276" s="184">
        <v>8.0933140933140937</v>
      </c>
      <c r="L276" s="185">
        <f>IFERROR(K276-I276,"-")</f>
        <v>-1.1444831532441047</v>
      </c>
      <c r="M276" s="184">
        <v>13.656119900083263</v>
      </c>
      <c r="N276" s="185">
        <f>IFERROR(M276-K276,"-")</f>
        <v>5.5628058067691697</v>
      </c>
      <c r="O276" s="185">
        <f t="shared" si="86"/>
        <v>3.0340158362777192</v>
      </c>
    </row>
    <row r="277" spans="2:15" x14ac:dyDescent="0.25">
      <c r="B277" s="114" t="s">
        <v>79</v>
      </c>
      <c r="C277" s="184">
        <v>11.348837209302326</v>
      </c>
      <c r="D277" s="185">
        <v>1.8917734973909681</v>
      </c>
      <c r="E277" s="184" t="s">
        <v>236</v>
      </c>
      <c r="F277" s="185" t="str">
        <f t="shared" ref="F277:J285" si="87">IFERROR(E277-C277,"-")</f>
        <v>-</v>
      </c>
      <c r="G277" s="184">
        <v>9.6999999999999993</v>
      </c>
      <c r="H277" s="185" t="str">
        <f t="shared" si="87"/>
        <v>-</v>
      </c>
      <c r="I277" s="184">
        <v>7.8695652173913047</v>
      </c>
      <c r="J277" s="185">
        <f t="shared" si="87"/>
        <v>-1.8304347826086946</v>
      </c>
      <c r="K277" s="184">
        <v>9.7523364485981308</v>
      </c>
      <c r="L277" s="185">
        <f t="shared" ref="L277:L285" si="88">IFERROR(K277-I277,"-")</f>
        <v>1.8827712312068261</v>
      </c>
      <c r="M277" s="184">
        <v>9.2666666666666675</v>
      </c>
      <c r="N277" s="185">
        <f t="shared" ref="N277:N284" si="89">IFERROR(M277-K277,"-")</f>
        <v>-0.48566978193146326</v>
      </c>
      <c r="O277" s="185">
        <f t="shared" si="86"/>
        <v>-2.0821705426356587</v>
      </c>
    </row>
    <row r="278" spans="2:15" x14ac:dyDescent="0.25">
      <c r="B278" s="114" t="s">
        <v>81</v>
      </c>
      <c r="C278" s="184">
        <v>6.9422222222222221</v>
      </c>
      <c r="D278" s="185">
        <v>-0.79447245564892643</v>
      </c>
      <c r="E278" s="184" t="s">
        <v>236</v>
      </c>
      <c r="F278" s="185" t="str">
        <f t="shared" si="87"/>
        <v>-</v>
      </c>
      <c r="G278" s="184">
        <v>3</v>
      </c>
      <c r="H278" s="185" t="str">
        <f t="shared" si="87"/>
        <v>-</v>
      </c>
      <c r="I278" s="184">
        <v>8.5033557046979862</v>
      </c>
      <c r="J278" s="185">
        <f t="shared" si="87"/>
        <v>5.5033557046979862</v>
      </c>
      <c r="K278" s="184">
        <v>8.7606177606177607</v>
      </c>
      <c r="L278" s="185">
        <f t="shared" si="88"/>
        <v>0.25726205591977447</v>
      </c>
      <c r="M278" s="184">
        <v>8.6916666666666664</v>
      </c>
      <c r="N278" s="185">
        <f t="shared" si="89"/>
        <v>-6.8951093951094222E-2</v>
      </c>
      <c r="O278" s="185">
        <f t="shared" si="86"/>
        <v>1.7494444444444444</v>
      </c>
    </row>
    <row r="279" spans="2:15" x14ac:dyDescent="0.25">
      <c r="B279" s="114" t="s">
        <v>83</v>
      </c>
      <c r="C279" s="184">
        <v>8.3686200378071831</v>
      </c>
      <c r="D279" s="185">
        <v>1.3265725058144957</v>
      </c>
      <c r="E279" s="184" t="s">
        <v>236</v>
      </c>
      <c r="F279" s="185" t="str">
        <f t="shared" si="87"/>
        <v>-</v>
      </c>
      <c r="G279" s="184">
        <v>8.2982456140350873</v>
      </c>
      <c r="H279" s="185" t="str">
        <f t="shared" si="87"/>
        <v>-</v>
      </c>
      <c r="I279" s="184">
        <v>7.8888888888888893</v>
      </c>
      <c r="J279" s="185">
        <f t="shared" si="87"/>
        <v>-0.40935672514619803</v>
      </c>
      <c r="K279" s="184">
        <v>12.705627705627705</v>
      </c>
      <c r="L279" s="185">
        <f t="shared" si="88"/>
        <v>4.8167388167388161</v>
      </c>
      <c r="M279" s="184">
        <v>6.8508771929824563</v>
      </c>
      <c r="N279" s="185">
        <f t="shared" si="89"/>
        <v>-5.854750512645249</v>
      </c>
      <c r="O279" s="185">
        <f>IFERROR(M279-C279,"-")</f>
        <v>-1.5177428448247268</v>
      </c>
    </row>
    <row r="280" spans="2:15" x14ac:dyDescent="0.25">
      <c r="B280" s="114" t="s">
        <v>85</v>
      </c>
      <c r="C280" s="184">
        <v>9.8538461538461544</v>
      </c>
      <c r="D280" s="185">
        <v>1.7990074441687351</v>
      </c>
      <c r="E280" s="184">
        <v>5.5</v>
      </c>
      <c r="F280" s="185">
        <f t="shared" si="87"/>
        <v>-4.3538461538461544</v>
      </c>
      <c r="G280" s="184">
        <v>8.6111111111111107</v>
      </c>
      <c r="H280" s="185">
        <f t="shared" si="87"/>
        <v>3.1111111111111107</v>
      </c>
      <c r="I280" s="184">
        <v>6.964788732394366</v>
      </c>
      <c r="J280" s="185">
        <f t="shared" si="87"/>
        <v>-1.6463223787167447</v>
      </c>
      <c r="K280" s="184">
        <v>8.8852459016393439</v>
      </c>
      <c r="L280" s="185">
        <f t="shared" si="88"/>
        <v>1.9204571692449779</v>
      </c>
      <c r="M280" s="184">
        <v>7.3269230769230766</v>
      </c>
      <c r="N280" s="185">
        <f t="shared" si="89"/>
        <v>-1.5583228247162673</v>
      </c>
      <c r="O280" s="185">
        <f>IFERROR(M280-C280,"-")</f>
        <v>-2.5269230769230777</v>
      </c>
    </row>
    <row r="281" spans="2:15" x14ac:dyDescent="0.25">
      <c r="B281" s="114" t="s">
        <v>87</v>
      </c>
      <c r="C281" s="184">
        <v>8.5935162094763093</v>
      </c>
      <c r="D281" s="185">
        <v>1.3444187365521216</v>
      </c>
      <c r="E281" s="184">
        <v>7.4074074074074074</v>
      </c>
      <c r="F281" s="185">
        <f t="shared" si="87"/>
        <v>-1.1861088020689019</v>
      </c>
      <c r="G281" s="184">
        <v>13.451612903225806</v>
      </c>
      <c r="H281" s="185">
        <f t="shared" si="87"/>
        <v>6.0442054958183986</v>
      </c>
      <c r="I281" s="184">
        <v>8.81</v>
      </c>
      <c r="J281" s="185">
        <f t="shared" si="87"/>
        <v>-4.6416129032258056</v>
      </c>
      <c r="K281" s="184">
        <v>7.7277936962750715</v>
      </c>
      <c r="L281" s="185">
        <f t="shared" si="88"/>
        <v>-1.082206303724929</v>
      </c>
      <c r="M281" s="184"/>
      <c r="N281" s="185"/>
      <c r="O281" s="185"/>
    </row>
    <row r="282" spans="2:15" x14ac:dyDescent="0.25">
      <c r="B282" s="114" t="s">
        <v>89</v>
      </c>
      <c r="C282" s="184">
        <v>6.1791423496574476</v>
      </c>
      <c r="D282" s="185">
        <v>0.20938465244484039</v>
      </c>
      <c r="E282" s="184">
        <v>5.7944444444444443</v>
      </c>
      <c r="F282" s="185">
        <f t="shared" si="87"/>
        <v>-0.38469790521300329</v>
      </c>
      <c r="G282" s="184">
        <v>4.2093967517401394</v>
      </c>
      <c r="H282" s="185">
        <f t="shared" si="87"/>
        <v>-1.5850476927043049</v>
      </c>
      <c r="I282" s="184">
        <v>5.3309920983318699</v>
      </c>
      <c r="J282" s="185">
        <f t="shared" si="87"/>
        <v>1.1215953465917305</v>
      </c>
      <c r="K282" s="184">
        <v>5.4709576138147566</v>
      </c>
      <c r="L282" s="185">
        <f t="shared" si="88"/>
        <v>0.13996551548288672</v>
      </c>
      <c r="M282" s="184"/>
      <c r="N282" s="185"/>
      <c r="O282" s="185"/>
    </row>
    <row r="283" spans="2:15" x14ac:dyDescent="0.25">
      <c r="B283" s="114" t="s">
        <v>91</v>
      </c>
      <c r="C283" s="184">
        <v>9.0084462151394415</v>
      </c>
      <c r="D283" s="185">
        <v>6.4526412727701654E-2</v>
      </c>
      <c r="E283" s="184">
        <v>9.0055970149253728</v>
      </c>
      <c r="F283" s="185">
        <f t="shared" si="87"/>
        <v>-2.8492002140687589E-3</v>
      </c>
      <c r="G283" s="184">
        <v>9.3781206171107989</v>
      </c>
      <c r="H283" s="185">
        <f t="shared" si="87"/>
        <v>0.37252360218542613</v>
      </c>
      <c r="I283" s="184">
        <v>8.603550295857989</v>
      </c>
      <c r="J283" s="185">
        <f t="shared" si="87"/>
        <v>-0.77457032125280989</v>
      </c>
      <c r="K283" s="184">
        <v>9.4742484269401075</v>
      </c>
      <c r="L283" s="185">
        <f t="shared" si="88"/>
        <v>0.87069813108211846</v>
      </c>
      <c r="M283" s="184"/>
      <c r="N283" s="185"/>
      <c r="O283" s="185"/>
    </row>
    <row r="284" spans="2:15" x14ac:dyDescent="0.25">
      <c r="B284" s="114" t="s">
        <v>93</v>
      </c>
      <c r="C284" s="184">
        <v>8.2477545944452118</v>
      </c>
      <c r="D284" s="185">
        <v>0.55771983198866515</v>
      </c>
      <c r="E284" s="184">
        <v>9.6896551724137936</v>
      </c>
      <c r="F284" s="185">
        <f t="shared" si="87"/>
        <v>1.4419005779685818</v>
      </c>
      <c r="G284" s="184">
        <v>9.0790308624170759</v>
      </c>
      <c r="H284" s="185">
        <f t="shared" si="87"/>
        <v>-0.61062430999671768</v>
      </c>
      <c r="I284" s="184">
        <v>8.9088376804254246</v>
      </c>
      <c r="J284" s="185">
        <f t="shared" si="87"/>
        <v>-0.17019318199165134</v>
      </c>
      <c r="K284" s="184">
        <v>8.3665938864628817</v>
      </c>
      <c r="L284" s="185">
        <f t="shared" si="88"/>
        <v>-0.54224379396254285</v>
      </c>
      <c r="M284" s="184"/>
      <c r="N284" s="185"/>
      <c r="O284" s="185"/>
    </row>
    <row r="285" spans="2:15" ht="15.75" x14ac:dyDescent="0.25">
      <c r="B285" s="117" t="s">
        <v>30</v>
      </c>
      <c r="C285" s="186">
        <v>8.6256792679197343</v>
      </c>
      <c r="D285" s="187">
        <v>0.28650240828389251</v>
      </c>
      <c r="E285" s="186">
        <v>8.9643305251837244</v>
      </c>
      <c r="F285" s="187">
        <f t="shared" si="87"/>
        <v>0.33865125726399015</v>
      </c>
      <c r="G285" s="186">
        <v>8.4270435446906031</v>
      </c>
      <c r="H285" s="187">
        <f t="shared" si="87"/>
        <v>-0.53728698049312129</v>
      </c>
      <c r="I285" s="186">
        <v>8.3434397163120568</v>
      </c>
      <c r="J285" s="187">
        <f t="shared" si="87"/>
        <v>-8.3603828378546297E-2</v>
      </c>
      <c r="K285" s="186">
        <v>8.4642237804418308</v>
      </c>
      <c r="L285" s="187">
        <f t="shared" si="88"/>
        <v>0.12078406412977394</v>
      </c>
      <c r="M285" s="186">
        <v>9.2078565214481696</v>
      </c>
      <c r="N285" s="187">
        <v>0.47279757037078696</v>
      </c>
      <c r="O285" s="187">
        <v>0.17707169078501828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F04E5-1A2C-4620-8BA9-7C4876C04725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8.5916651129929651</v>
      </c>
      <c r="D9" s="185">
        <v>-0.12696023823411906</v>
      </c>
      <c r="E9" s="184">
        <v>8.698648398805064</v>
      </c>
      <c r="F9" s="185">
        <f t="shared" ref="F9:J21" si="0">IFERROR(E9-C9,"-")</f>
        <v>0.10698328581209893</v>
      </c>
      <c r="G9" s="184">
        <v>6.4503121098626712</v>
      </c>
      <c r="H9" s="185">
        <f t="shared" si="0"/>
        <v>-2.2483362889423928</v>
      </c>
      <c r="I9" s="184">
        <v>7.8975915168785624</v>
      </c>
      <c r="J9" s="185">
        <f t="shared" si="0"/>
        <v>1.4472794070158912</v>
      </c>
      <c r="K9" s="184">
        <v>7.9384785610073729</v>
      </c>
      <c r="L9" s="185">
        <f t="shared" ref="L9:L21" si="1">IFERROR(K9-I9,"-")</f>
        <v>4.0887044128810501E-2</v>
      </c>
      <c r="M9" s="184">
        <v>8.192558804240365</v>
      </c>
      <c r="N9" s="185">
        <f t="shared" ref="N9:N14" si="2">IFERROR(M9-K9,"-")</f>
        <v>0.25408024323299205</v>
      </c>
      <c r="O9" s="185">
        <f>IFERROR(M9-C9,"-")</f>
        <v>-0.39910630875260011</v>
      </c>
    </row>
    <row r="10" spans="1:16" x14ac:dyDescent="0.25">
      <c r="A10" s="1" t="s">
        <v>72</v>
      </c>
      <c r="B10" s="114" t="s">
        <v>73</v>
      </c>
      <c r="C10" s="184">
        <v>8.0381996180038193</v>
      </c>
      <c r="D10" s="185">
        <v>-0.15581963480853211</v>
      </c>
      <c r="E10" s="184">
        <v>7.9022125154306337</v>
      </c>
      <c r="F10" s="185">
        <f t="shared" si="0"/>
        <v>-0.13598710257318558</v>
      </c>
      <c r="G10" s="184">
        <v>5.3170466883821934</v>
      </c>
      <c r="H10" s="185">
        <f t="shared" si="0"/>
        <v>-2.5851658270484403</v>
      </c>
      <c r="I10" s="184">
        <v>6.9120244256787435</v>
      </c>
      <c r="J10" s="185">
        <f t="shared" si="0"/>
        <v>1.5949777372965501</v>
      </c>
      <c r="K10" s="184">
        <v>7.573860021727854</v>
      </c>
      <c r="L10" s="185">
        <f t="shared" si="1"/>
        <v>0.66183559604911046</v>
      </c>
      <c r="M10" s="184">
        <v>7.3477985852502536</v>
      </c>
      <c r="N10" s="185">
        <f t="shared" si="2"/>
        <v>-0.22606143647760035</v>
      </c>
      <c r="O10" s="185">
        <f>IFERROR(M10-C10,"-")</f>
        <v>-0.69040103275356568</v>
      </c>
    </row>
    <row r="11" spans="1:16" x14ac:dyDescent="0.25">
      <c r="A11" s="1" t="s">
        <v>74</v>
      </c>
      <c r="B11" s="114" t="s">
        <v>75</v>
      </c>
      <c r="C11" s="184">
        <v>7.2381455487636153</v>
      </c>
      <c r="D11" s="185">
        <v>-0.27713874335714994</v>
      </c>
      <c r="E11" s="184">
        <v>9.2650728155339799</v>
      </c>
      <c r="F11" s="185">
        <f t="shared" si="0"/>
        <v>2.0269272667703646</v>
      </c>
      <c r="G11" s="184">
        <v>5.692027581932285</v>
      </c>
      <c r="H11" s="185">
        <f t="shared" si="0"/>
        <v>-3.5730452336016949</v>
      </c>
      <c r="I11" s="184">
        <v>7.1458150200649726</v>
      </c>
      <c r="J11" s="185">
        <f t="shared" si="0"/>
        <v>1.4537874381326876</v>
      </c>
      <c r="K11" s="184">
        <v>7.1611875782049825</v>
      </c>
      <c r="L11" s="185">
        <f t="shared" si="1"/>
        <v>1.5372558140009929E-2</v>
      </c>
      <c r="M11" s="184">
        <v>7.0496921187274779</v>
      </c>
      <c r="N11" s="185">
        <f t="shared" si="2"/>
        <v>-0.11149545947750461</v>
      </c>
      <c r="O11" s="185">
        <f t="shared" ref="O11:O14" si="3">IFERROR(M11-C11,"-")</f>
        <v>-0.18845343003613735</v>
      </c>
    </row>
    <row r="12" spans="1:16" x14ac:dyDescent="0.25">
      <c r="A12" s="1" t="s">
        <v>76</v>
      </c>
      <c r="B12" s="114" t="s">
        <v>77</v>
      </c>
      <c r="C12" s="184">
        <v>7.1676330754171715</v>
      </c>
      <c r="D12" s="185">
        <v>-3.9174022227324024E-2</v>
      </c>
      <c r="E12" s="184" t="s">
        <v>236</v>
      </c>
      <c r="F12" s="185" t="str">
        <f t="shared" si="0"/>
        <v>-</v>
      </c>
      <c r="G12" s="184">
        <v>5.1790914385556199</v>
      </c>
      <c r="H12" s="185" t="str">
        <f t="shared" si="0"/>
        <v>-</v>
      </c>
      <c r="I12" s="184">
        <v>6.5430669710120082</v>
      </c>
      <c r="J12" s="185">
        <f t="shared" si="0"/>
        <v>1.3639755324563883</v>
      </c>
      <c r="K12" s="184">
        <v>6.6071071115401994</v>
      </c>
      <c r="L12" s="185">
        <f t="shared" si="1"/>
        <v>6.4040140528191181E-2</v>
      </c>
      <c r="M12" s="184">
        <v>6.9559722393475543</v>
      </c>
      <c r="N12" s="185">
        <f t="shared" si="2"/>
        <v>0.3488651278073549</v>
      </c>
      <c r="O12" s="185">
        <f>IFERROR(M12-C12,"-")</f>
        <v>-0.21166083606961728</v>
      </c>
    </row>
    <row r="13" spans="1:16" x14ac:dyDescent="0.25">
      <c r="A13" s="1" t="s">
        <v>78</v>
      </c>
      <c r="B13" s="114" t="s">
        <v>79</v>
      </c>
      <c r="C13" s="184">
        <v>7.1473914210142979</v>
      </c>
      <c r="D13" s="185">
        <v>-0.17755459069212343</v>
      </c>
      <c r="E13" s="184" t="s">
        <v>236</v>
      </c>
      <c r="F13" s="185" t="str">
        <f t="shared" si="0"/>
        <v>-</v>
      </c>
      <c r="G13" s="184">
        <v>4.6204303863106038</v>
      </c>
      <c r="H13" s="185" t="str">
        <f t="shared" si="0"/>
        <v>-</v>
      </c>
      <c r="I13" s="184">
        <v>6.7084381642859343</v>
      </c>
      <c r="J13" s="185">
        <f t="shared" si="0"/>
        <v>2.0880077779753305</v>
      </c>
      <c r="K13" s="184">
        <v>6.9440868449374946</v>
      </c>
      <c r="L13" s="185">
        <f t="shared" si="1"/>
        <v>0.2356486806515603</v>
      </c>
      <c r="M13" s="184">
        <v>6.7511616134222852</v>
      </c>
      <c r="N13" s="185">
        <f t="shared" si="2"/>
        <v>-0.19292523151520946</v>
      </c>
      <c r="O13" s="185">
        <f>IFERROR(M13-C13,"-")</f>
        <v>-0.39622980759201276</v>
      </c>
    </row>
    <row r="14" spans="1:16" x14ac:dyDescent="0.25">
      <c r="A14" s="1" t="s">
        <v>80</v>
      </c>
      <c r="B14" s="114" t="s">
        <v>81</v>
      </c>
      <c r="C14" s="184">
        <v>7.5785995784071121</v>
      </c>
      <c r="D14" s="185">
        <v>0.2918845532364216</v>
      </c>
      <c r="E14" s="184" t="s">
        <v>236</v>
      </c>
      <c r="F14" s="185" t="str">
        <f t="shared" si="0"/>
        <v>-</v>
      </c>
      <c r="G14" s="184">
        <v>5.3860594883435002</v>
      </c>
      <c r="H14" s="185" t="str">
        <f t="shared" si="0"/>
        <v>-</v>
      </c>
      <c r="I14" s="184">
        <v>6.7874628069998488</v>
      </c>
      <c r="J14" s="185">
        <f t="shared" si="0"/>
        <v>1.4014033186563486</v>
      </c>
      <c r="K14" s="184">
        <v>6.9046855643809666</v>
      </c>
      <c r="L14" s="185">
        <f t="shared" si="1"/>
        <v>0.11722275738111776</v>
      </c>
      <c r="M14" s="184">
        <v>6.9467325160948938</v>
      </c>
      <c r="N14" s="185">
        <f t="shared" si="2"/>
        <v>4.204695171392725E-2</v>
      </c>
      <c r="O14" s="185">
        <f t="shared" si="3"/>
        <v>-0.63186706231221823</v>
      </c>
    </row>
    <row r="15" spans="1:16" x14ac:dyDescent="0.25">
      <c r="A15" s="1" t="s">
        <v>82</v>
      </c>
      <c r="B15" s="114" t="s">
        <v>83</v>
      </c>
      <c r="C15" s="184">
        <v>8.2578639356254566</v>
      </c>
      <c r="D15" s="185">
        <v>0.32498328793676468</v>
      </c>
      <c r="E15" s="184" t="s">
        <v>236</v>
      </c>
      <c r="F15" s="185" t="str">
        <f t="shared" si="0"/>
        <v>-</v>
      </c>
      <c r="G15" s="184">
        <v>6.0443979654893756</v>
      </c>
      <c r="H15" s="185" t="str">
        <f t="shared" si="0"/>
        <v>-</v>
      </c>
      <c r="I15" s="184">
        <v>7.167841512711723</v>
      </c>
      <c r="J15" s="185">
        <f t="shared" si="0"/>
        <v>1.1234435472223474</v>
      </c>
      <c r="K15" s="184">
        <v>7.7222369937073472</v>
      </c>
      <c r="L15" s="185">
        <f t="shared" si="1"/>
        <v>0.55439548099562419</v>
      </c>
      <c r="M15" s="184">
        <v>7.3925116386568499</v>
      </c>
      <c r="N15" s="185">
        <f>IFERROR(M15-K15,"-")</f>
        <v>-0.32972535505049727</v>
      </c>
      <c r="O15" s="185">
        <f>IFERROR(M15-C15,"-")</f>
        <v>-0.86535229696860672</v>
      </c>
    </row>
    <row r="16" spans="1:16" x14ac:dyDescent="0.25">
      <c r="A16" s="1" t="s">
        <v>84</v>
      </c>
      <c r="B16" s="114" t="s">
        <v>85</v>
      </c>
      <c r="C16" s="184">
        <v>8.0881703522799508</v>
      </c>
      <c r="D16" s="185">
        <v>9.0710890612671236E-2</v>
      </c>
      <c r="E16" s="184">
        <v>6.2072200759666263</v>
      </c>
      <c r="F16" s="185">
        <f t="shared" si="0"/>
        <v>-1.8809502763133246</v>
      </c>
      <c r="G16" s="184">
        <v>7.2883713042003508</v>
      </c>
      <c r="H16" s="185">
        <f t="shared" si="0"/>
        <v>1.0811512282337246</v>
      </c>
      <c r="I16" s="184">
        <v>7.5955180077018341</v>
      </c>
      <c r="J16" s="185">
        <f t="shared" si="0"/>
        <v>0.30714670350148321</v>
      </c>
      <c r="K16" s="184">
        <v>8.1097716550938816</v>
      </c>
      <c r="L16" s="185">
        <f t="shared" si="1"/>
        <v>0.5142536473920476</v>
      </c>
      <c r="M16" s="184">
        <v>7.4201266434724724</v>
      </c>
      <c r="N16" s="185">
        <f>IFERROR(M16-K16,"-")</f>
        <v>-0.68964501162140923</v>
      </c>
      <c r="O16" s="185">
        <f>IFERROR(M16-C16,"-")</f>
        <v>-0.66804370880747843</v>
      </c>
    </row>
    <row r="17" spans="1:16" x14ac:dyDescent="0.25">
      <c r="A17" s="1" t="s">
        <v>86</v>
      </c>
      <c r="B17" s="114" t="s">
        <v>87</v>
      </c>
      <c r="C17" s="184">
        <v>8.0254357611092644</v>
      </c>
      <c r="D17" s="185">
        <v>0.35134646848521101</v>
      </c>
      <c r="E17" s="184">
        <v>5.8190319031903188</v>
      </c>
      <c r="F17" s="185">
        <f t="shared" si="0"/>
        <v>-2.2064038579189456</v>
      </c>
      <c r="G17" s="184">
        <v>7.164842426296171</v>
      </c>
      <c r="H17" s="185">
        <f t="shared" si="0"/>
        <v>1.3458105231058521</v>
      </c>
      <c r="I17" s="184">
        <v>7.2474007241185694</v>
      </c>
      <c r="J17" s="185">
        <f t="shared" si="0"/>
        <v>8.255829782239843E-2</v>
      </c>
      <c r="K17" s="184">
        <v>7.4536678097510061</v>
      </c>
      <c r="L17" s="185">
        <f t="shared" si="1"/>
        <v>0.20626708563243668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7.5382472368397098</v>
      </c>
      <c r="D18" s="185">
        <v>0.18504874085779743</v>
      </c>
      <c r="E18" s="184">
        <v>4.6894435729445423</v>
      </c>
      <c r="F18" s="185">
        <f t="shared" si="0"/>
        <v>-2.8488036638951675</v>
      </c>
      <c r="G18" s="184">
        <v>7.0135595872877472</v>
      </c>
      <c r="H18" s="185">
        <f t="shared" si="0"/>
        <v>2.3241160143432049</v>
      </c>
      <c r="I18" s="184">
        <v>7.0836770928106425</v>
      </c>
      <c r="J18" s="185">
        <f t="shared" si="0"/>
        <v>7.0117505522895307E-2</v>
      </c>
      <c r="K18" s="184">
        <v>7.2239690096301068</v>
      </c>
      <c r="L18" s="185">
        <f t="shared" si="1"/>
        <v>0.14029191681946429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7.7145717878265732</v>
      </c>
      <c r="D19" s="185">
        <v>-5.3092656302617947E-2</v>
      </c>
      <c r="E19" s="184">
        <v>6.71445023639229</v>
      </c>
      <c r="F19" s="185">
        <f t="shared" si="0"/>
        <v>-1.0001215514342832</v>
      </c>
      <c r="G19" s="184">
        <v>7.474227037296723</v>
      </c>
      <c r="H19" s="185">
        <f t="shared" si="0"/>
        <v>0.759776800904433</v>
      </c>
      <c r="I19" s="184">
        <v>7.319989568392228</v>
      </c>
      <c r="J19" s="185">
        <f t="shared" si="0"/>
        <v>-0.15423746890449497</v>
      </c>
      <c r="K19" s="184">
        <v>7.4367055851367114</v>
      </c>
      <c r="L19" s="185">
        <f t="shared" si="1"/>
        <v>0.1167160167444834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7.8962540239976589</v>
      </c>
      <c r="D20" s="185">
        <v>0.36865761694163623</v>
      </c>
      <c r="E20" s="184">
        <v>6.7961834693642951</v>
      </c>
      <c r="F20" s="185">
        <f t="shared" si="0"/>
        <v>-1.1000705546333638</v>
      </c>
      <c r="G20" s="184">
        <v>7.3496544290152812</v>
      </c>
      <c r="H20" s="185">
        <f t="shared" si="0"/>
        <v>0.55347095965098614</v>
      </c>
      <c r="I20" s="184">
        <v>7.2560849086919399</v>
      </c>
      <c r="J20" s="185">
        <f t="shared" si="0"/>
        <v>-9.3569520323341315E-2</v>
      </c>
      <c r="K20" s="184">
        <v>7.4519302269326904</v>
      </c>
      <c r="L20" s="185">
        <f t="shared" si="1"/>
        <v>0.19584531824075047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7.7678094151888821</v>
      </c>
      <c r="D21" s="187">
        <v>6.8048510347545665E-2</v>
      </c>
      <c r="E21" s="186">
        <v>7.6155004062928775</v>
      </c>
      <c r="F21" s="187">
        <f t="shared" si="0"/>
        <v>-0.15230900889600463</v>
      </c>
      <c r="G21" s="186">
        <v>6.8402382490482632</v>
      </c>
      <c r="H21" s="187">
        <f t="shared" si="0"/>
        <v>-0.77526215724461434</v>
      </c>
      <c r="I21" s="186">
        <v>7.1290659289847085</v>
      </c>
      <c r="J21" s="187">
        <f t="shared" si="0"/>
        <v>0.28882767993644531</v>
      </c>
      <c r="K21" s="186">
        <v>7.378386609473794</v>
      </c>
      <c r="L21" s="187">
        <f t="shared" si="1"/>
        <v>0.24932068048908551</v>
      </c>
      <c r="M21" s="186">
        <v>7.2482891956101918</v>
      </c>
      <c r="N21" s="187">
        <v>-0.12493377036089637</v>
      </c>
      <c r="O21" s="187">
        <v>-0.5095623420720381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8.1611977765823926</v>
      </c>
      <c r="D31" s="185">
        <v>-7.1806122229830294E-2</v>
      </c>
      <c r="E31" s="184">
        <v>8.2833862223985193</v>
      </c>
      <c r="F31" s="185">
        <f t="shared" ref="F31:J43" si="4">IFERROR(E31-C31,"-")</f>
        <v>0.12218844581612665</v>
      </c>
      <c r="G31" s="184">
        <v>7.0366795366795367</v>
      </c>
      <c r="H31" s="185">
        <f t="shared" si="4"/>
        <v>-1.2467066857189826</v>
      </c>
      <c r="I31" s="184">
        <v>7.5615990822484909</v>
      </c>
      <c r="J31" s="185">
        <f t="shared" si="4"/>
        <v>0.52491954556895415</v>
      </c>
      <c r="K31" s="184">
        <v>7.715962775118105</v>
      </c>
      <c r="L31" s="185">
        <f t="shared" ref="L31:L43" si="5">IFERROR(K31-I31,"-")</f>
        <v>0.15436369286961416</v>
      </c>
      <c r="M31" s="184">
        <v>7.481416442461053</v>
      </c>
      <c r="N31" s="185">
        <f>IFERROR(M31-K31,"-")</f>
        <v>-0.23454633265705205</v>
      </c>
      <c r="O31" s="185">
        <f>IFERROR(M31-C31,"-")</f>
        <v>-0.67978133412133968</v>
      </c>
    </row>
    <row r="32" spans="1:16" x14ac:dyDescent="0.25">
      <c r="B32" s="114" t="s">
        <v>73</v>
      </c>
      <c r="C32" s="184">
        <v>7.3962752660524247</v>
      </c>
      <c r="D32" s="185">
        <v>-0.41771252735749176</v>
      </c>
      <c r="E32" s="184">
        <v>7.4081368395811689</v>
      </c>
      <c r="F32" s="185">
        <f t="shared" si="4"/>
        <v>1.1861573528744174E-2</v>
      </c>
      <c r="G32" s="184">
        <v>5.5613919894944193</v>
      </c>
      <c r="H32" s="185">
        <f t="shared" si="4"/>
        <v>-1.8467448500867496</v>
      </c>
      <c r="I32" s="184">
        <v>6.4374683149397498</v>
      </c>
      <c r="J32" s="185">
        <f t="shared" si="4"/>
        <v>0.87607632544533054</v>
      </c>
      <c r="K32" s="184">
        <v>7.1782292003884756</v>
      </c>
      <c r="L32" s="185">
        <f t="shared" si="5"/>
        <v>0.74076088544872576</v>
      </c>
      <c r="M32" s="184">
        <v>6.8396673707221245</v>
      </c>
      <c r="N32" s="185">
        <f t="shared" ref="N32:N39" si="6">IFERROR(M32-K32,"-")</f>
        <v>-0.33856182966635107</v>
      </c>
      <c r="O32" s="185">
        <f t="shared" ref="O32:O42" si="7">IFERROR(M32-C32,"-")</f>
        <v>-0.5566078953303002</v>
      </c>
    </row>
    <row r="33" spans="2:16" x14ac:dyDescent="0.25">
      <c r="B33" s="114" t="s">
        <v>75</v>
      </c>
      <c r="C33" s="184">
        <v>6.9514872576306503</v>
      </c>
      <c r="D33" s="185">
        <v>-0.30133640183201305</v>
      </c>
      <c r="E33" s="184">
        <v>8.9463966399135035</v>
      </c>
      <c r="F33" s="185">
        <f t="shared" si="4"/>
        <v>1.9949093822828532</v>
      </c>
      <c r="G33" s="184">
        <v>5.6058898847631244</v>
      </c>
      <c r="H33" s="185">
        <f t="shared" si="4"/>
        <v>-3.3405067551503791</v>
      </c>
      <c r="I33" s="184">
        <v>7.0441555012870438</v>
      </c>
      <c r="J33" s="185">
        <f t="shared" si="4"/>
        <v>1.4382656165239194</v>
      </c>
      <c r="K33" s="184">
        <v>6.9371056170476884</v>
      </c>
      <c r="L33" s="185">
        <f t="shared" si="5"/>
        <v>-0.10704988423935546</v>
      </c>
      <c r="M33" s="184">
        <v>6.5262970766394526</v>
      </c>
      <c r="N33" s="185">
        <f t="shared" si="6"/>
        <v>-0.41080854040823578</v>
      </c>
      <c r="O33" s="185">
        <f t="shared" si="7"/>
        <v>-0.42519018099119776</v>
      </c>
    </row>
    <row r="34" spans="2:16" x14ac:dyDescent="0.25">
      <c r="B34" s="114" t="s">
        <v>77</v>
      </c>
      <c r="C34" s="184">
        <v>6.9504742356777518</v>
      </c>
      <c r="D34" s="185">
        <v>-0.2615176760365534</v>
      </c>
      <c r="E34" s="184" t="s">
        <v>236</v>
      </c>
      <c r="F34" s="185" t="str">
        <f t="shared" si="4"/>
        <v>-</v>
      </c>
      <c r="G34" s="184">
        <v>6.4394537177541729</v>
      </c>
      <c r="H34" s="185" t="str">
        <f t="shared" si="4"/>
        <v>-</v>
      </c>
      <c r="I34" s="184">
        <v>6.3882504919411778</v>
      </c>
      <c r="J34" s="185">
        <f t="shared" si="4"/>
        <v>-5.1203225812995079E-2</v>
      </c>
      <c r="K34" s="184">
        <v>6.4716835546238061</v>
      </c>
      <c r="L34" s="185">
        <f t="shared" si="5"/>
        <v>8.343306268262829E-2</v>
      </c>
      <c r="M34" s="184">
        <v>6.6061483034580517</v>
      </c>
      <c r="N34" s="185">
        <f t="shared" si="6"/>
        <v>0.13446474883424564</v>
      </c>
      <c r="O34" s="185">
        <f t="shared" si="7"/>
        <v>-0.34432593221970009</v>
      </c>
    </row>
    <row r="35" spans="2:16" x14ac:dyDescent="0.25">
      <c r="B35" s="114" t="s">
        <v>79</v>
      </c>
      <c r="C35" s="184">
        <v>7.1863868806207014</v>
      </c>
      <c r="D35" s="185">
        <v>-0.1876554969740738</v>
      </c>
      <c r="E35" s="184" t="s">
        <v>236</v>
      </c>
      <c r="F35" s="185" t="str">
        <f t="shared" si="4"/>
        <v>-</v>
      </c>
      <c r="G35" s="184">
        <v>5.2386780905752754</v>
      </c>
      <c r="H35" s="185" t="str">
        <f t="shared" si="4"/>
        <v>-</v>
      </c>
      <c r="I35" s="184">
        <v>6.5573295119278425</v>
      </c>
      <c r="J35" s="185">
        <f t="shared" si="4"/>
        <v>1.3186514213525671</v>
      </c>
      <c r="K35" s="184">
        <v>6.7713763585649707</v>
      </c>
      <c r="L35" s="185">
        <f t="shared" si="5"/>
        <v>0.21404684663712814</v>
      </c>
      <c r="M35" s="184">
        <v>6.3668200745123826</v>
      </c>
      <c r="N35" s="185">
        <f t="shared" si="6"/>
        <v>-0.40455628405258803</v>
      </c>
      <c r="O35" s="185">
        <f t="shared" si="7"/>
        <v>-0.81956680610831878</v>
      </c>
    </row>
    <row r="36" spans="2:16" x14ac:dyDescent="0.25">
      <c r="B36" s="114" t="s">
        <v>81</v>
      </c>
      <c r="C36" s="184">
        <v>7.4720533534337257</v>
      </c>
      <c r="D36" s="185">
        <v>0.1185886255959927</v>
      </c>
      <c r="E36" s="184" t="s">
        <v>236</v>
      </c>
      <c r="F36" s="185" t="str">
        <f t="shared" si="4"/>
        <v>-</v>
      </c>
      <c r="G36" s="184">
        <v>5.9221604447974583</v>
      </c>
      <c r="H36" s="185" t="str">
        <f t="shared" si="4"/>
        <v>-</v>
      </c>
      <c r="I36" s="184">
        <v>6.5912740640417917</v>
      </c>
      <c r="J36" s="185">
        <f t="shared" si="4"/>
        <v>0.66911361924433344</v>
      </c>
      <c r="K36" s="184">
        <v>6.750382689078128</v>
      </c>
      <c r="L36" s="185">
        <f t="shared" si="5"/>
        <v>0.15910862503633627</v>
      </c>
      <c r="M36" s="184">
        <v>6.5637853697068866</v>
      </c>
      <c r="N36" s="185">
        <f t="shared" si="6"/>
        <v>-0.18659731937124135</v>
      </c>
      <c r="O36" s="185">
        <f t="shared" si="7"/>
        <v>-0.90826798372683903</v>
      </c>
    </row>
    <row r="37" spans="2:16" x14ac:dyDescent="0.25">
      <c r="B37" s="114" t="s">
        <v>83</v>
      </c>
      <c r="C37" s="184">
        <v>8.1077181045741096</v>
      </c>
      <c r="D37" s="185">
        <v>0.27022380934583445</v>
      </c>
      <c r="E37" s="184" t="s">
        <v>236</v>
      </c>
      <c r="F37" s="185" t="str">
        <f t="shared" si="4"/>
        <v>-</v>
      </c>
      <c r="G37" s="184">
        <v>6.1091594827586206</v>
      </c>
      <c r="H37" s="185" t="str">
        <f t="shared" si="4"/>
        <v>-</v>
      </c>
      <c r="I37" s="184">
        <v>6.9145621238539849</v>
      </c>
      <c r="J37" s="185">
        <f t="shared" si="4"/>
        <v>0.8054026410953643</v>
      </c>
      <c r="K37" s="184">
        <v>7.2626653392120613</v>
      </c>
      <c r="L37" s="185">
        <f t="shared" si="5"/>
        <v>0.34810321535807631</v>
      </c>
      <c r="M37" s="184">
        <v>6.9525761047463179</v>
      </c>
      <c r="N37" s="185">
        <f t="shared" si="6"/>
        <v>-0.31008923446574332</v>
      </c>
      <c r="O37" s="185">
        <f t="shared" si="7"/>
        <v>-1.1551419998277916</v>
      </c>
    </row>
    <row r="38" spans="2:16" x14ac:dyDescent="0.25">
      <c r="B38" s="114" t="s">
        <v>85</v>
      </c>
      <c r="C38" s="184">
        <v>7.6156103652825475</v>
      </c>
      <c r="D38" s="185">
        <v>-0.21419855978580404</v>
      </c>
      <c r="E38" s="184">
        <v>6.7699033918623508</v>
      </c>
      <c r="F38" s="185">
        <f t="shared" si="4"/>
        <v>-0.84570697342019674</v>
      </c>
      <c r="G38" s="184">
        <v>7.0021592156029877</v>
      </c>
      <c r="H38" s="185">
        <f t="shared" si="4"/>
        <v>0.23225582374063691</v>
      </c>
      <c r="I38" s="184">
        <v>7.4149865168853308</v>
      </c>
      <c r="J38" s="185">
        <f t="shared" si="4"/>
        <v>0.41282730128234313</v>
      </c>
      <c r="K38" s="184">
        <v>8.1764714322610264</v>
      </c>
      <c r="L38" s="185">
        <f t="shared" si="5"/>
        <v>0.76148491537569551</v>
      </c>
      <c r="M38" s="184">
        <v>7.0446740210440497</v>
      </c>
      <c r="N38" s="185">
        <f t="shared" si="6"/>
        <v>-1.1317974112169766</v>
      </c>
      <c r="O38" s="185">
        <f t="shared" si="7"/>
        <v>-0.57093634423849782</v>
      </c>
    </row>
    <row r="39" spans="2:16" x14ac:dyDescent="0.25">
      <c r="B39" s="114" t="s">
        <v>87</v>
      </c>
      <c r="C39" s="184">
        <v>7.9576747733844213</v>
      </c>
      <c r="D39" s="185">
        <v>0.48039848849008226</v>
      </c>
      <c r="E39" s="184">
        <v>6.8947068867387591</v>
      </c>
      <c r="F39" s="185">
        <f t="shared" si="4"/>
        <v>-1.0629678866456622</v>
      </c>
      <c r="G39" s="184">
        <v>7.1042353911404339</v>
      </c>
      <c r="H39" s="185">
        <f t="shared" si="4"/>
        <v>0.20952850440167481</v>
      </c>
      <c r="I39" s="184">
        <v>7.2388671511086269</v>
      </c>
      <c r="J39" s="185">
        <f t="shared" si="4"/>
        <v>0.13463175996819299</v>
      </c>
      <c r="K39" s="184">
        <v>7.3095018450184499</v>
      </c>
      <c r="L39" s="185">
        <f t="shared" si="5"/>
        <v>7.0634693909823021E-2</v>
      </c>
      <c r="M39" s="184"/>
      <c r="N39" s="185"/>
      <c r="O39" s="185"/>
    </row>
    <row r="40" spans="2:16" x14ac:dyDescent="0.25">
      <c r="B40" s="114" t="s">
        <v>89</v>
      </c>
      <c r="C40" s="184">
        <v>7.2540015504582973</v>
      </c>
      <c r="D40" s="185">
        <v>-1.8880165404943305E-2</v>
      </c>
      <c r="E40" s="184">
        <v>5.2761385833247658</v>
      </c>
      <c r="F40" s="185">
        <f t="shared" si="4"/>
        <v>-1.9778629671335315</v>
      </c>
      <c r="G40" s="184">
        <v>7.02113875314675</v>
      </c>
      <c r="H40" s="185">
        <f t="shared" si="4"/>
        <v>1.7450001698219841</v>
      </c>
      <c r="I40" s="184">
        <v>6.9094150511672305</v>
      </c>
      <c r="J40" s="185">
        <f t="shared" si="4"/>
        <v>-0.11172370197951942</v>
      </c>
      <c r="K40" s="184">
        <v>6.8764488218969362</v>
      </c>
      <c r="L40" s="185">
        <f t="shared" si="5"/>
        <v>-3.2966229270294356E-2</v>
      </c>
      <c r="M40" s="184"/>
      <c r="N40" s="185"/>
      <c r="O40" s="185"/>
    </row>
    <row r="41" spans="2:16" x14ac:dyDescent="0.25">
      <c r="B41" s="114" t="s">
        <v>91</v>
      </c>
      <c r="C41" s="184">
        <v>7.3591579079275071</v>
      </c>
      <c r="D41" s="185">
        <v>4.9811787613644576E-2</v>
      </c>
      <c r="E41" s="184">
        <v>6.9719288865124982</v>
      </c>
      <c r="F41" s="185">
        <f t="shared" si="4"/>
        <v>-0.38722902141500892</v>
      </c>
      <c r="G41" s="184">
        <v>7.2719154918873734</v>
      </c>
      <c r="H41" s="185">
        <f t="shared" si="4"/>
        <v>0.2999866053748752</v>
      </c>
      <c r="I41" s="184">
        <v>7.1666844033628774</v>
      </c>
      <c r="J41" s="185">
        <f t="shared" si="4"/>
        <v>-0.10523108852449603</v>
      </c>
      <c r="K41" s="184">
        <v>6.9762890371997406</v>
      </c>
      <c r="L41" s="185">
        <f t="shared" si="5"/>
        <v>-0.19039536616313679</v>
      </c>
      <c r="M41" s="184"/>
      <c r="N41" s="185"/>
      <c r="O41" s="185"/>
    </row>
    <row r="42" spans="2:16" x14ac:dyDescent="0.25">
      <c r="B42" s="114" t="s">
        <v>93</v>
      </c>
      <c r="C42" s="184">
        <v>7.6232371140496902</v>
      </c>
      <c r="D42" s="185">
        <v>0.37481366382786874</v>
      </c>
      <c r="E42" s="184">
        <v>6.8524370973623432</v>
      </c>
      <c r="F42" s="185">
        <f t="shared" si="4"/>
        <v>-0.77080001668734699</v>
      </c>
      <c r="G42" s="184">
        <v>7.1127812920147226</v>
      </c>
      <c r="H42" s="185">
        <f t="shared" si="4"/>
        <v>0.26034419465237946</v>
      </c>
      <c r="I42" s="184">
        <v>7.0239810951950288</v>
      </c>
      <c r="J42" s="185">
        <f t="shared" si="4"/>
        <v>-8.8800196819693866E-2</v>
      </c>
      <c r="K42" s="184">
        <v>7.0943493808552764</v>
      </c>
      <c r="L42" s="185">
        <f t="shared" si="5"/>
        <v>7.0368285660247665E-2</v>
      </c>
      <c r="M42" s="184"/>
      <c r="N42" s="185"/>
      <c r="O42" s="185"/>
    </row>
    <row r="43" spans="2:16" ht="15.75" x14ac:dyDescent="0.25">
      <c r="B43" s="117" t="s">
        <v>30</v>
      </c>
      <c r="C43" s="186">
        <v>7.4954403797286284</v>
      </c>
      <c r="D43" s="187">
        <v>-1.7008763162383644E-2</v>
      </c>
      <c r="E43" s="186">
        <v>7.5481653488721587</v>
      </c>
      <c r="F43" s="187">
        <f t="shared" si="4"/>
        <v>5.2724969143530309E-2</v>
      </c>
      <c r="G43" s="186">
        <v>6.9248409925647225</v>
      </c>
      <c r="H43" s="187">
        <f t="shared" si="4"/>
        <v>-0.62332435630743621</v>
      </c>
      <c r="I43" s="186">
        <v>6.932464916278767</v>
      </c>
      <c r="J43" s="187">
        <f t="shared" si="4"/>
        <v>7.6239237140445226E-3</v>
      </c>
      <c r="K43" s="186">
        <v>7.1253564100760878</v>
      </c>
      <c r="L43" s="187">
        <f t="shared" si="5"/>
        <v>0.19289149379732073</v>
      </c>
      <c r="M43" s="186">
        <v>6.7921311498513184</v>
      </c>
      <c r="N43" s="187">
        <v>-0.36825830526173942</v>
      </c>
      <c r="O43" s="187">
        <v>-0.68329981284022079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8.1524290129418588</v>
      </c>
      <c r="D53" s="185">
        <v>-2.4874522042646063E-2</v>
      </c>
      <c r="E53" s="184">
        <v>8.2814146646423143</v>
      </c>
      <c r="F53" s="185">
        <f t="shared" ref="F53:J65" si="8">IFERROR(E53-C53,"-")</f>
        <v>0.12898565170045551</v>
      </c>
      <c r="G53" s="184">
        <v>7.0878293601003763</v>
      </c>
      <c r="H53" s="185">
        <f t="shared" si="8"/>
        <v>-1.193585304541938</v>
      </c>
      <c r="I53" s="184">
        <v>7.283279094994576</v>
      </c>
      <c r="J53" s="185">
        <f t="shared" si="8"/>
        <v>0.1954497348941997</v>
      </c>
      <c r="K53" s="184">
        <v>7.6864420808674421</v>
      </c>
      <c r="L53" s="185">
        <f t="shared" ref="L53:L65" si="9">IFERROR(K53-I53,"-")</f>
        <v>0.40316298587286603</v>
      </c>
      <c r="M53" s="184">
        <v>7.5182657085093183</v>
      </c>
      <c r="N53" s="185">
        <f>IFERROR(M53-K53,"-")</f>
        <v>-0.16817637235812377</v>
      </c>
      <c r="O53" s="185">
        <f>IFERROR(M53-C53,"-")</f>
        <v>-0.63416330443254054</v>
      </c>
    </row>
    <row r="54" spans="1:16" x14ac:dyDescent="0.25">
      <c r="A54" s="1"/>
      <c r="B54" s="114" t="s">
        <v>73</v>
      </c>
      <c r="C54" s="184">
        <v>7.464521596092017</v>
      </c>
      <c r="D54" s="185">
        <v>-0.27966207215976002</v>
      </c>
      <c r="E54" s="184">
        <v>7.3425917851225257</v>
      </c>
      <c r="F54" s="185">
        <f t="shared" si="8"/>
        <v>-0.12192981096949129</v>
      </c>
      <c r="G54" s="184">
        <v>5.7094647013188515</v>
      </c>
      <c r="H54" s="185">
        <f t="shared" si="8"/>
        <v>-1.6331270838036742</v>
      </c>
      <c r="I54" s="184">
        <v>6.4920602760541977</v>
      </c>
      <c r="J54" s="185">
        <f t="shared" si="8"/>
        <v>0.78259557473534613</v>
      </c>
      <c r="K54" s="184">
        <v>7.2669387042573153</v>
      </c>
      <c r="L54" s="185">
        <f t="shared" si="9"/>
        <v>0.77487842820311759</v>
      </c>
      <c r="M54" s="184">
        <v>7.0000197816110141</v>
      </c>
      <c r="N54" s="185">
        <f t="shared" ref="N54:N64" si="10">IFERROR(M54-K54,"-")</f>
        <v>-0.26691892264630113</v>
      </c>
      <c r="O54" s="185">
        <f t="shared" ref="O54:O64" si="11">IFERROR(M54-C54,"-")</f>
        <v>-0.46450181448100292</v>
      </c>
    </row>
    <row r="55" spans="1:16" x14ac:dyDescent="0.25">
      <c r="A55" s="1"/>
      <c r="B55" s="114" t="s">
        <v>75</v>
      </c>
      <c r="C55" s="184">
        <v>7.0443315830248769</v>
      </c>
      <c r="D55" s="185">
        <v>-0.24834582976647823</v>
      </c>
      <c r="E55" s="184">
        <v>9.0908874896043717</v>
      </c>
      <c r="F55" s="185">
        <f t="shared" si="8"/>
        <v>2.0465559065794947</v>
      </c>
      <c r="G55" s="184">
        <v>5.8562537048014223</v>
      </c>
      <c r="H55" s="185">
        <f t="shared" si="8"/>
        <v>-3.2346337848029494</v>
      </c>
      <c r="I55" s="184">
        <v>7.2036396114770573</v>
      </c>
      <c r="J55" s="185">
        <f t="shared" si="8"/>
        <v>1.3473859066756351</v>
      </c>
      <c r="K55" s="184">
        <v>7.1145171570139185</v>
      </c>
      <c r="L55" s="185">
        <f t="shared" si="9"/>
        <v>-8.9122454463138823E-2</v>
      </c>
      <c r="M55" s="184">
        <v>6.7351235230934483</v>
      </c>
      <c r="N55" s="185">
        <f t="shared" si="10"/>
        <v>-0.37939363392047021</v>
      </c>
      <c r="O55" s="185">
        <f t="shared" si="11"/>
        <v>-0.30920805993142864</v>
      </c>
    </row>
    <row r="56" spans="1:16" x14ac:dyDescent="0.25">
      <c r="A56" s="1"/>
      <c r="B56" s="114" t="s">
        <v>77</v>
      </c>
      <c r="C56" s="184">
        <v>6.861319823107638</v>
      </c>
      <c r="D56" s="185">
        <v>-0.44373881923331648</v>
      </c>
      <c r="E56" s="184" t="s">
        <v>236</v>
      </c>
      <c r="F56" s="185" t="str">
        <f t="shared" si="8"/>
        <v>-</v>
      </c>
      <c r="G56" s="184">
        <v>5.7941063911213169</v>
      </c>
      <c r="H56" s="185" t="str">
        <f t="shared" si="8"/>
        <v>-</v>
      </c>
      <c r="I56" s="184">
        <v>6.7615516848580244</v>
      </c>
      <c r="J56" s="185">
        <f t="shared" si="8"/>
        <v>0.96744529373670751</v>
      </c>
      <c r="K56" s="184">
        <v>6.5643387815750369</v>
      </c>
      <c r="L56" s="185">
        <f t="shared" si="9"/>
        <v>-0.19721290328298746</v>
      </c>
      <c r="M56" s="184">
        <v>6.8152374160575269</v>
      </c>
      <c r="N56" s="185">
        <f t="shared" si="10"/>
        <v>0.25089863448248995</v>
      </c>
      <c r="O56" s="185">
        <f t="shared" si="11"/>
        <v>-4.6082407050111129E-2</v>
      </c>
    </row>
    <row r="57" spans="1:16" x14ac:dyDescent="0.25">
      <c r="A57" s="1"/>
      <c r="B57" s="114" t="s">
        <v>79</v>
      </c>
      <c r="C57" s="184">
        <v>7.2240458632885645</v>
      </c>
      <c r="D57" s="185">
        <v>-0.38814628860387845</v>
      </c>
      <c r="E57" s="184" t="s">
        <v>236</v>
      </c>
      <c r="F57" s="185" t="str">
        <f t="shared" si="8"/>
        <v>-</v>
      </c>
      <c r="G57" s="184">
        <v>5.5925179856115106</v>
      </c>
      <c r="H57" s="185" t="str">
        <f t="shared" si="8"/>
        <v>-</v>
      </c>
      <c r="I57" s="184">
        <v>6.8496478491710908</v>
      </c>
      <c r="J57" s="185">
        <f t="shared" si="8"/>
        <v>1.2571298635595802</v>
      </c>
      <c r="K57" s="184">
        <v>7.0119574389265056</v>
      </c>
      <c r="L57" s="185">
        <f t="shared" si="9"/>
        <v>0.16230958975541476</v>
      </c>
      <c r="M57" s="184">
        <v>6.5789624370132849</v>
      </c>
      <c r="N57" s="185">
        <f t="shared" si="10"/>
        <v>-0.43299500191322071</v>
      </c>
      <c r="O57" s="185">
        <f t="shared" si="11"/>
        <v>-0.64508342627527959</v>
      </c>
    </row>
    <row r="58" spans="1:16" x14ac:dyDescent="0.25">
      <c r="A58" s="1"/>
      <c r="B58" s="114" t="s">
        <v>81</v>
      </c>
      <c r="C58" s="184">
        <v>7.345529419374313</v>
      </c>
      <c r="D58" s="185">
        <v>-7.8096838277132541E-2</v>
      </c>
      <c r="E58" s="184" t="s">
        <v>236</v>
      </c>
      <c r="F58" s="185" t="str">
        <f t="shared" si="8"/>
        <v>-</v>
      </c>
      <c r="G58" s="184">
        <v>6.6948794650712653</v>
      </c>
      <c r="H58" s="185" t="str">
        <f t="shared" si="8"/>
        <v>-</v>
      </c>
      <c r="I58" s="184">
        <v>6.8383665065202468</v>
      </c>
      <c r="J58" s="185">
        <f t="shared" si="8"/>
        <v>0.1434870414489815</v>
      </c>
      <c r="K58" s="184">
        <v>6.9984387351778654</v>
      </c>
      <c r="L58" s="185">
        <f t="shared" si="9"/>
        <v>0.16007222865761861</v>
      </c>
      <c r="M58" s="184">
        <v>6.7373756549472246</v>
      </c>
      <c r="N58" s="185">
        <f t="shared" si="10"/>
        <v>-0.26106308023064084</v>
      </c>
      <c r="O58" s="185">
        <f t="shared" si="11"/>
        <v>-0.60815376442708846</v>
      </c>
    </row>
    <row r="59" spans="1:16" x14ac:dyDescent="0.25">
      <c r="A59" s="1"/>
      <c r="B59" s="114" t="s">
        <v>83</v>
      </c>
      <c r="C59" s="184">
        <v>7.7188989099535759</v>
      </c>
      <c r="D59" s="185">
        <v>-0.28097986617016968</v>
      </c>
      <c r="E59" s="184" t="s">
        <v>236</v>
      </c>
      <c r="F59" s="185" t="str">
        <f t="shared" si="8"/>
        <v>-</v>
      </c>
      <c r="G59" s="184">
        <v>6.3796912263085224</v>
      </c>
      <c r="H59" s="185" t="str">
        <f t="shared" si="8"/>
        <v>-</v>
      </c>
      <c r="I59" s="184">
        <v>6.991737964968971</v>
      </c>
      <c r="J59" s="185">
        <f t="shared" si="8"/>
        <v>0.61204673866044867</v>
      </c>
      <c r="K59" s="184">
        <v>7.4330071754729286</v>
      </c>
      <c r="L59" s="185">
        <f t="shared" si="9"/>
        <v>0.44126921050395751</v>
      </c>
      <c r="M59" s="184">
        <v>7.1010293757221383</v>
      </c>
      <c r="N59" s="185">
        <f t="shared" si="10"/>
        <v>-0.33197779975079023</v>
      </c>
      <c r="O59" s="185">
        <f t="shared" si="11"/>
        <v>-0.61786953423143753</v>
      </c>
    </row>
    <row r="60" spans="1:16" x14ac:dyDescent="0.25">
      <c r="A60" s="1"/>
      <c r="B60" s="114" t="s">
        <v>85</v>
      </c>
      <c r="C60" s="184">
        <v>7.6109506067066492</v>
      </c>
      <c r="D60" s="185">
        <v>-0.22266646041973814</v>
      </c>
      <c r="E60" s="184">
        <v>6.91712158808933</v>
      </c>
      <c r="F60" s="185">
        <f t="shared" si="8"/>
        <v>-0.69382901861731927</v>
      </c>
      <c r="G60" s="184">
        <v>7.1511943302126166</v>
      </c>
      <c r="H60" s="185">
        <f t="shared" si="8"/>
        <v>0.23407274212328666</v>
      </c>
      <c r="I60" s="184">
        <v>7.5181726261604931</v>
      </c>
      <c r="J60" s="185">
        <f t="shared" si="8"/>
        <v>0.36697829594787645</v>
      </c>
      <c r="K60" s="184">
        <v>7.5015812776723596</v>
      </c>
      <c r="L60" s="185">
        <f t="shared" si="9"/>
        <v>-1.6591348488133484E-2</v>
      </c>
      <c r="M60" s="184">
        <v>7.1414037629065676</v>
      </c>
      <c r="N60" s="185">
        <f t="shared" si="10"/>
        <v>-0.36017751476579196</v>
      </c>
      <c r="O60" s="185">
        <f t="shared" si="11"/>
        <v>-0.4695468438000816</v>
      </c>
    </row>
    <row r="61" spans="1:16" x14ac:dyDescent="0.25">
      <c r="A61" s="1"/>
      <c r="B61" s="114" t="s">
        <v>87</v>
      </c>
      <c r="C61" s="184">
        <v>7.9966416301708687</v>
      </c>
      <c r="D61" s="185">
        <v>0.45099150568151636</v>
      </c>
      <c r="E61" s="184">
        <v>7.3037426538818435</v>
      </c>
      <c r="F61" s="185">
        <f t="shared" si="8"/>
        <v>-0.69289897628902519</v>
      </c>
      <c r="G61" s="184">
        <v>6.9833032011060299</v>
      </c>
      <c r="H61" s="185">
        <f t="shared" si="8"/>
        <v>-0.32043945277581365</v>
      </c>
      <c r="I61" s="184">
        <v>7.4246413433322465</v>
      </c>
      <c r="J61" s="185">
        <f t="shared" si="8"/>
        <v>0.44133814222621659</v>
      </c>
      <c r="K61" s="184">
        <v>7.4710882038315667</v>
      </c>
      <c r="L61" s="185">
        <f t="shared" si="9"/>
        <v>4.6446860499320231E-2</v>
      </c>
      <c r="M61" s="184"/>
      <c r="N61" s="185"/>
      <c r="O61" s="185"/>
    </row>
    <row r="62" spans="1:16" x14ac:dyDescent="0.25">
      <c r="A62" s="1"/>
      <c r="B62" s="114" t="s">
        <v>89</v>
      </c>
      <c r="C62" s="184">
        <v>7.3158122516426012</v>
      </c>
      <c r="D62" s="185">
        <v>5.960381400959669E-3</v>
      </c>
      <c r="E62" s="184">
        <v>5.2754170217947154</v>
      </c>
      <c r="F62" s="185">
        <f t="shared" si="8"/>
        <v>-2.0403952298478858</v>
      </c>
      <c r="G62" s="184">
        <v>6.9548894596825983</v>
      </c>
      <c r="H62" s="185">
        <f t="shared" si="8"/>
        <v>1.6794724378878829</v>
      </c>
      <c r="I62" s="184">
        <v>7.0835261748145992</v>
      </c>
      <c r="J62" s="185">
        <f t="shared" si="8"/>
        <v>0.12863671513200092</v>
      </c>
      <c r="K62" s="184">
        <v>7.0528984464902189</v>
      </c>
      <c r="L62" s="185">
        <f t="shared" si="9"/>
        <v>-3.0627728324380321E-2</v>
      </c>
      <c r="M62" s="184"/>
      <c r="N62" s="185"/>
      <c r="O62" s="185"/>
    </row>
    <row r="63" spans="1:16" x14ac:dyDescent="0.25">
      <c r="A63" s="1"/>
      <c r="B63" s="114" t="s">
        <v>91</v>
      </c>
      <c r="C63" s="184">
        <v>7.4245303023877183</v>
      </c>
      <c r="D63" s="185">
        <v>4.0249439472079374E-2</v>
      </c>
      <c r="E63" s="184">
        <v>6.8962561231630515</v>
      </c>
      <c r="F63" s="185">
        <f t="shared" si="8"/>
        <v>-0.5282741792246668</v>
      </c>
      <c r="G63" s="184">
        <v>7.3202912188598876</v>
      </c>
      <c r="H63" s="185">
        <f t="shared" si="8"/>
        <v>0.42403509569683617</v>
      </c>
      <c r="I63" s="184">
        <v>7.3741335822525871</v>
      </c>
      <c r="J63" s="185">
        <f t="shared" si="8"/>
        <v>5.3842363392699433E-2</v>
      </c>
      <c r="K63" s="184">
        <v>7.2696190820964564</v>
      </c>
      <c r="L63" s="185">
        <f t="shared" si="9"/>
        <v>-0.10451450015613073</v>
      </c>
      <c r="M63" s="184"/>
      <c r="N63" s="185"/>
      <c r="O63" s="185"/>
    </row>
    <row r="64" spans="1:16" x14ac:dyDescent="0.25">
      <c r="A64" s="1"/>
      <c r="B64" s="114" t="s">
        <v>93</v>
      </c>
      <c r="C64" s="184">
        <v>7.6551716788507855</v>
      </c>
      <c r="D64" s="185">
        <v>0.38082125189065064</v>
      </c>
      <c r="E64" s="184">
        <v>6.5346969696969701</v>
      </c>
      <c r="F64" s="185">
        <f t="shared" si="8"/>
        <v>-1.1204747091538154</v>
      </c>
      <c r="G64" s="184">
        <v>7.1775361306012915</v>
      </c>
      <c r="H64" s="185">
        <f t="shared" si="8"/>
        <v>0.64283916090432136</v>
      </c>
      <c r="I64" s="184">
        <v>7.1455098355982134</v>
      </c>
      <c r="J64" s="185">
        <f t="shared" si="8"/>
        <v>-3.2026295003078076E-2</v>
      </c>
      <c r="K64" s="184">
        <v>7.1138220941854309</v>
      </c>
      <c r="L64" s="185">
        <f t="shared" si="9"/>
        <v>-3.1687741412782522E-2</v>
      </c>
      <c r="M64" s="184"/>
      <c r="N64" s="185"/>
      <c r="O64" s="185"/>
    </row>
    <row r="65" spans="1:16" ht="15.75" x14ac:dyDescent="0.25">
      <c r="B65" s="117" t="s">
        <v>30</v>
      </c>
      <c r="C65" s="186">
        <v>7.4784309110167575</v>
      </c>
      <c r="D65" s="187">
        <v>-8.9130299793036549E-2</v>
      </c>
      <c r="E65" s="186">
        <v>7.5327249759858939</v>
      </c>
      <c r="F65" s="187">
        <f t="shared" si="8"/>
        <v>5.4294064969136357E-2</v>
      </c>
      <c r="G65" s="186">
        <v>6.9689290896121356</v>
      </c>
      <c r="H65" s="187">
        <f t="shared" si="8"/>
        <v>-0.56379588637375821</v>
      </c>
      <c r="I65" s="186">
        <v>7.0904638739236825</v>
      </c>
      <c r="J65" s="187">
        <f t="shared" si="8"/>
        <v>0.12153478431154685</v>
      </c>
      <c r="K65" s="186">
        <v>7.2082199380853735</v>
      </c>
      <c r="L65" s="187">
        <f t="shared" si="9"/>
        <v>0.11775606416169104</v>
      </c>
      <c r="M65" s="186">
        <v>6.953413677116961</v>
      </c>
      <c r="N65" s="187">
        <v>-0.24705164075891783</v>
      </c>
      <c r="O65" s="187">
        <v>-0.46908470582896733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8.186498536993172</v>
      </c>
      <c r="D75" s="185">
        <v>-0.18953665969419831</v>
      </c>
      <c r="E75" s="184">
        <v>8.2890048358360904</v>
      </c>
      <c r="F75" s="185">
        <f t="shared" ref="F75:J87" si="12">IFERROR(E75-C75,"-")</f>
        <v>0.1025062988429184</v>
      </c>
      <c r="G75" s="184">
        <v>6.8661087866108783</v>
      </c>
      <c r="H75" s="185">
        <f t="shared" si="12"/>
        <v>-1.4228960492252121</v>
      </c>
      <c r="I75" s="184">
        <v>8.7080301289416564</v>
      </c>
      <c r="J75" s="185">
        <f t="shared" si="12"/>
        <v>1.8419213423307781</v>
      </c>
      <c r="K75" s="184">
        <v>7.8112930170397599</v>
      </c>
      <c r="L75" s="185">
        <f t="shared" ref="L75:L87" si="13">IFERROR(K75-I75,"-")</f>
        <v>-0.89673711190189653</v>
      </c>
      <c r="M75" s="184">
        <v>7.3294535248472839</v>
      </c>
      <c r="N75" s="185">
        <f>IFERROR(M75-K75,"-")</f>
        <v>-0.48183949219247602</v>
      </c>
      <c r="O75" s="185">
        <f>IFERROR(M75-C75,"-")</f>
        <v>-0.85704501214588813</v>
      </c>
    </row>
    <row r="76" spans="1:16" x14ac:dyDescent="0.25">
      <c r="A76" s="1"/>
      <c r="B76" s="114" t="s">
        <v>73</v>
      </c>
      <c r="C76" s="184">
        <v>7.2238524022416728</v>
      </c>
      <c r="D76" s="185">
        <v>-0.77072395862875531</v>
      </c>
      <c r="E76" s="184">
        <v>7.5883022712291002</v>
      </c>
      <c r="F76" s="185">
        <f t="shared" si="12"/>
        <v>0.36444986898742737</v>
      </c>
      <c r="G76" s="184">
        <v>4.7457264957264957</v>
      </c>
      <c r="H76" s="185">
        <f t="shared" si="12"/>
        <v>-2.8425757755026044</v>
      </c>
      <c r="I76" s="184">
        <v>6.2548089144987715</v>
      </c>
      <c r="J76" s="185">
        <f t="shared" si="12"/>
        <v>1.5090824187722758</v>
      </c>
      <c r="K76" s="184">
        <v>6.9233999874631733</v>
      </c>
      <c r="L76" s="185">
        <f t="shared" si="13"/>
        <v>0.66859107296440179</v>
      </c>
      <c r="M76" s="184">
        <v>6.3670339921870447</v>
      </c>
      <c r="N76" s="185">
        <f t="shared" ref="N76:N86" si="14">IFERROR(M76-K76,"-")</f>
        <v>-0.55636599527612862</v>
      </c>
      <c r="O76" s="185">
        <f t="shared" ref="O76:O86" si="15">IFERROR(M76-C76,"-")</f>
        <v>-0.85681841005462811</v>
      </c>
    </row>
    <row r="77" spans="1:16" x14ac:dyDescent="0.25">
      <c r="A77" s="1"/>
      <c r="B77" s="114" t="s">
        <v>75</v>
      </c>
      <c r="C77" s="184">
        <v>6.7097226113757351</v>
      </c>
      <c r="D77" s="185">
        <v>-0.44616653412080076</v>
      </c>
      <c r="E77" s="184">
        <v>8.6091778732843469</v>
      </c>
      <c r="F77" s="185">
        <f t="shared" si="12"/>
        <v>1.8994552619086118</v>
      </c>
      <c r="G77" s="184">
        <v>4.0150659133709983</v>
      </c>
      <c r="H77" s="185">
        <f t="shared" si="12"/>
        <v>-4.5941119599133486</v>
      </c>
      <c r="I77" s="184">
        <v>6.5926417599089699</v>
      </c>
      <c r="J77" s="185">
        <f t="shared" si="12"/>
        <v>2.5775758465379717</v>
      </c>
      <c r="K77" s="184">
        <v>6.4836573830793487</v>
      </c>
      <c r="L77" s="185">
        <f t="shared" si="13"/>
        <v>-0.10898437682962125</v>
      </c>
      <c r="M77" s="184">
        <v>5.9453685258964146</v>
      </c>
      <c r="N77" s="185">
        <f t="shared" si="14"/>
        <v>-0.53828885718293407</v>
      </c>
      <c r="O77" s="185">
        <f t="shared" si="15"/>
        <v>-0.76435408547932049</v>
      </c>
    </row>
    <row r="78" spans="1:16" x14ac:dyDescent="0.25">
      <c r="A78" s="1"/>
      <c r="B78" s="114" t="s">
        <v>77</v>
      </c>
      <c r="C78" s="184">
        <v>7.2507410888583612</v>
      </c>
      <c r="D78" s="185">
        <v>0.28194658696993358</v>
      </c>
      <c r="E78" s="184" t="s">
        <v>236</v>
      </c>
      <c r="F78" s="185" t="str">
        <f t="shared" si="12"/>
        <v>-</v>
      </c>
      <c r="G78" s="184">
        <v>8.9120234604105573</v>
      </c>
      <c r="H78" s="185" t="str">
        <f t="shared" si="12"/>
        <v>-</v>
      </c>
      <c r="I78" s="184">
        <v>5.4027884089666482</v>
      </c>
      <c r="J78" s="185">
        <f t="shared" si="12"/>
        <v>-3.509235051443909</v>
      </c>
      <c r="K78" s="184">
        <v>6.2149014440235</v>
      </c>
      <c r="L78" s="185">
        <f t="shared" si="13"/>
        <v>0.81211303505685173</v>
      </c>
      <c r="M78" s="184">
        <v>5.9940852420991595</v>
      </c>
      <c r="N78" s="185">
        <f t="shared" si="14"/>
        <v>-0.22081620192434048</v>
      </c>
      <c r="O78" s="185">
        <f t="shared" si="15"/>
        <v>-1.2566558467592017</v>
      </c>
    </row>
    <row r="79" spans="1:16" x14ac:dyDescent="0.25">
      <c r="A79" s="1"/>
      <c r="B79" s="114" t="s">
        <v>79</v>
      </c>
      <c r="C79" s="184">
        <v>7.0652739573265926</v>
      </c>
      <c r="D79" s="185">
        <v>0.30956354307959266</v>
      </c>
      <c r="E79" s="184" t="s">
        <v>236</v>
      </c>
      <c r="F79" s="185" t="str">
        <f t="shared" si="12"/>
        <v>-</v>
      </c>
      <c r="G79" s="184">
        <v>3.222950819672131</v>
      </c>
      <c r="H79" s="185" t="str">
        <f t="shared" si="12"/>
        <v>-</v>
      </c>
      <c r="I79" s="184">
        <v>5.5331055429005316</v>
      </c>
      <c r="J79" s="185">
        <f t="shared" si="12"/>
        <v>2.3101547232284005</v>
      </c>
      <c r="K79" s="184">
        <v>5.9238744290582179</v>
      </c>
      <c r="L79" s="185">
        <f t="shared" si="13"/>
        <v>0.39076888615768635</v>
      </c>
      <c r="M79" s="184">
        <v>5.6744533732012705</v>
      </c>
      <c r="N79" s="185">
        <f t="shared" si="14"/>
        <v>-0.2494210558569474</v>
      </c>
      <c r="O79" s="185">
        <f t="shared" si="15"/>
        <v>-1.3908205841253221</v>
      </c>
    </row>
    <row r="80" spans="1:16" x14ac:dyDescent="0.25">
      <c r="A80" s="1"/>
      <c r="B80" s="114" t="s">
        <v>81</v>
      </c>
      <c r="C80" s="184">
        <v>7.8727297555646594</v>
      </c>
      <c r="D80" s="185">
        <v>0.69978744323060216</v>
      </c>
      <c r="E80" s="184" t="s">
        <v>236</v>
      </c>
      <c r="F80" s="185" t="str">
        <f t="shared" si="12"/>
        <v>-</v>
      </c>
      <c r="G80" s="184">
        <v>3.575093532870123</v>
      </c>
      <c r="H80" s="185" t="str">
        <f t="shared" si="12"/>
        <v>-</v>
      </c>
      <c r="I80" s="184">
        <v>5.8430965060397453</v>
      </c>
      <c r="J80" s="185">
        <f t="shared" si="12"/>
        <v>2.2680029731696223</v>
      </c>
      <c r="K80" s="184">
        <v>5.9982021933241443</v>
      </c>
      <c r="L80" s="185">
        <f t="shared" si="13"/>
        <v>0.155105687284399</v>
      </c>
      <c r="M80" s="184">
        <v>6.0618618948292893</v>
      </c>
      <c r="N80" s="185">
        <f t="shared" si="14"/>
        <v>6.3659701505144994E-2</v>
      </c>
      <c r="O80" s="185">
        <f t="shared" si="15"/>
        <v>-1.8108678607353701</v>
      </c>
    </row>
    <row r="81" spans="1:16" x14ac:dyDescent="0.25">
      <c r="A81" s="1"/>
      <c r="B81" s="114" t="s">
        <v>83</v>
      </c>
      <c r="C81" s="184">
        <v>9.5561481030016768</v>
      </c>
      <c r="D81" s="185">
        <v>2.0925142765992204</v>
      </c>
      <c r="E81" s="184" t="s">
        <v>236</v>
      </c>
      <c r="F81" s="185" t="str">
        <f t="shared" si="12"/>
        <v>-</v>
      </c>
      <c r="G81" s="184">
        <v>4.4676313785224675</v>
      </c>
      <c r="H81" s="185" t="str">
        <f t="shared" si="12"/>
        <v>-</v>
      </c>
      <c r="I81" s="184">
        <v>6.6621021021021019</v>
      </c>
      <c r="J81" s="185">
        <f t="shared" si="12"/>
        <v>2.1944707235796344</v>
      </c>
      <c r="K81" s="184">
        <v>6.7138997298108674</v>
      </c>
      <c r="L81" s="185">
        <f t="shared" si="13"/>
        <v>5.1797627708765503E-2</v>
      </c>
      <c r="M81" s="184">
        <v>6.5121279800550562</v>
      </c>
      <c r="N81" s="185">
        <f t="shared" si="14"/>
        <v>-0.20177174975581114</v>
      </c>
      <c r="O81" s="185">
        <f t="shared" si="15"/>
        <v>-3.0440201229466206</v>
      </c>
    </row>
    <row r="82" spans="1:16" x14ac:dyDescent="0.25">
      <c r="A82" s="1"/>
      <c r="B82" s="114" t="s">
        <v>85</v>
      </c>
      <c r="C82" s="184">
        <v>7.6324706221613434</v>
      </c>
      <c r="D82" s="185">
        <v>-0.18769955346863387</v>
      </c>
      <c r="E82" s="184">
        <v>6.4086702386751098</v>
      </c>
      <c r="F82" s="185">
        <f t="shared" si="12"/>
        <v>-1.2238003834862337</v>
      </c>
      <c r="G82" s="184">
        <v>6.3704802521787505</v>
      </c>
      <c r="H82" s="185">
        <f t="shared" si="12"/>
        <v>-3.8189986496359296E-2</v>
      </c>
      <c r="I82" s="184">
        <v>7.0882044713553798</v>
      </c>
      <c r="J82" s="185">
        <f t="shared" si="12"/>
        <v>0.71772421917662932</v>
      </c>
      <c r="K82" s="184">
        <v>10.777282540566892</v>
      </c>
      <c r="L82" s="185">
        <f t="shared" si="13"/>
        <v>3.6890780692115124</v>
      </c>
      <c r="M82" s="184">
        <v>6.7445251659436574</v>
      </c>
      <c r="N82" s="185">
        <f t="shared" si="14"/>
        <v>-4.0327573746232348</v>
      </c>
      <c r="O82" s="185">
        <f t="shared" si="15"/>
        <v>-0.88794545621768606</v>
      </c>
    </row>
    <row r="83" spans="1:16" x14ac:dyDescent="0.25">
      <c r="A83" s="1"/>
      <c r="B83" s="114" t="s">
        <v>87</v>
      </c>
      <c r="C83" s="184">
        <v>7.8181079323797142</v>
      </c>
      <c r="D83" s="185">
        <v>0.51623518030232329</v>
      </c>
      <c r="E83" s="184">
        <v>5.754204398447607</v>
      </c>
      <c r="F83" s="185">
        <f t="shared" si="12"/>
        <v>-2.0639035339321072</v>
      </c>
      <c r="G83" s="184">
        <v>7.6982413372801668</v>
      </c>
      <c r="H83" s="185">
        <f t="shared" si="12"/>
        <v>1.9440369388325598</v>
      </c>
      <c r="I83" s="184">
        <v>6.6442734150795717</v>
      </c>
      <c r="J83" s="185">
        <f t="shared" si="12"/>
        <v>-1.0539679222005951</v>
      </c>
      <c r="K83" s="184">
        <v>6.783448363198886</v>
      </c>
      <c r="L83" s="185">
        <f t="shared" si="13"/>
        <v>0.1391749481193143</v>
      </c>
      <c r="M83" s="184"/>
      <c r="N83" s="185"/>
      <c r="O83" s="185"/>
    </row>
    <row r="84" spans="1:16" x14ac:dyDescent="0.25">
      <c r="A84" s="1"/>
      <c r="B84" s="114" t="s">
        <v>89</v>
      </c>
      <c r="C84" s="184">
        <v>7.0438707951581625</v>
      </c>
      <c r="D84" s="185">
        <v>-0.12741971081113856</v>
      </c>
      <c r="E84" s="184">
        <v>5.2800528401585201</v>
      </c>
      <c r="F84" s="185">
        <f t="shared" si="12"/>
        <v>-1.7638179549996424</v>
      </c>
      <c r="G84" s="184">
        <v>7.2983685220729368</v>
      </c>
      <c r="H84" s="185">
        <f t="shared" si="12"/>
        <v>2.0183156819144168</v>
      </c>
      <c r="I84" s="184">
        <v>6.3252017608217166</v>
      </c>
      <c r="J84" s="185">
        <f t="shared" si="12"/>
        <v>-0.97316676125122026</v>
      </c>
      <c r="K84" s="184">
        <v>6.3279678068410465</v>
      </c>
      <c r="L84" s="185">
        <f t="shared" si="13"/>
        <v>2.7660460193299485E-3</v>
      </c>
      <c r="M84" s="184"/>
      <c r="N84" s="185"/>
      <c r="O84" s="185"/>
    </row>
    <row r="85" spans="1:16" x14ac:dyDescent="0.25">
      <c r="A85" s="1"/>
      <c r="B85" s="114" t="s">
        <v>91</v>
      </c>
      <c r="C85" s="184">
        <v>7.1743691182641012</v>
      </c>
      <c r="D85" s="185">
        <v>5.1828159618629854E-2</v>
      </c>
      <c r="E85" s="184">
        <v>7.2169971671388105</v>
      </c>
      <c r="F85" s="185">
        <f t="shared" si="12"/>
        <v>4.2628048874709279E-2</v>
      </c>
      <c r="G85" s="184">
        <v>7.11247143323539</v>
      </c>
      <c r="H85" s="185">
        <f t="shared" si="12"/>
        <v>-0.10452573390342046</v>
      </c>
      <c r="I85" s="184">
        <v>6.4895630753273696</v>
      </c>
      <c r="J85" s="185">
        <f t="shared" si="12"/>
        <v>-0.62290835790802035</v>
      </c>
      <c r="K85" s="184">
        <v>6.2915492957746482</v>
      </c>
      <c r="L85" s="185">
        <f t="shared" si="13"/>
        <v>-0.19801377955272148</v>
      </c>
      <c r="M85" s="184"/>
      <c r="N85" s="185"/>
      <c r="O85" s="185"/>
    </row>
    <row r="86" spans="1:16" x14ac:dyDescent="0.25">
      <c r="A86" s="1"/>
      <c r="B86" s="114" t="s">
        <v>93</v>
      </c>
      <c r="C86" s="184">
        <v>7.5338108027454487</v>
      </c>
      <c r="D86" s="185">
        <v>0.3609244859756755</v>
      </c>
      <c r="E86" s="184">
        <v>8.1413644744929314</v>
      </c>
      <c r="F86" s="185">
        <f t="shared" si="12"/>
        <v>0.60755367174748276</v>
      </c>
      <c r="G86" s="184">
        <v>6.8714315482392161</v>
      </c>
      <c r="H86" s="185">
        <f t="shared" si="12"/>
        <v>-1.2699329262537153</v>
      </c>
      <c r="I86" s="184">
        <v>6.6228119706380575</v>
      </c>
      <c r="J86" s="185">
        <f t="shared" si="12"/>
        <v>-0.2486195776011586</v>
      </c>
      <c r="K86" s="184">
        <v>7.0346608998618372</v>
      </c>
      <c r="L86" s="185">
        <f t="shared" si="13"/>
        <v>0.41184892922377969</v>
      </c>
      <c r="M86" s="184"/>
      <c r="N86" s="185"/>
      <c r="O86" s="185"/>
    </row>
    <row r="87" spans="1:16" ht="15.75" x14ac:dyDescent="0.25">
      <c r="B87" s="117" t="s">
        <v>30</v>
      </c>
      <c r="C87" s="186">
        <v>7.548306133933596</v>
      </c>
      <c r="D87" s="187">
        <v>0.17758349924289707</v>
      </c>
      <c r="E87" s="186">
        <v>7.5913972552270428</v>
      </c>
      <c r="F87" s="187">
        <f t="shared" si="12"/>
        <v>4.3091121293446832E-2</v>
      </c>
      <c r="G87" s="186">
        <v>6.7455399431638776</v>
      </c>
      <c r="H87" s="187">
        <f t="shared" si="12"/>
        <v>-0.84585731206316517</v>
      </c>
      <c r="I87" s="186">
        <v>6.4269044031474971</v>
      </c>
      <c r="J87" s="187">
        <f t="shared" si="12"/>
        <v>-0.3186355400163805</v>
      </c>
      <c r="K87" s="186">
        <v>6.8745572242618751</v>
      </c>
      <c r="L87" s="187">
        <f t="shared" si="13"/>
        <v>0.44765282111437799</v>
      </c>
      <c r="M87" s="186">
        <v>6.2959273808412393</v>
      </c>
      <c r="N87" s="187">
        <v>-0.74037665679710862</v>
      </c>
      <c r="O87" s="187">
        <v>-1.3438657903907592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>
        <v>9.1119876893734144</v>
      </c>
      <c r="D97" s="185">
        <v>-0.18080191633829834</v>
      </c>
      <c r="E97" s="184">
        <v>9.2931405721316516</v>
      </c>
      <c r="F97" s="185">
        <f t="shared" ref="F97:J109" si="16">IFERROR(E97-C97,"-")</f>
        <v>0.18115288275823715</v>
      </c>
      <c r="G97" s="184">
        <v>6.2457056247894913</v>
      </c>
      <c r="H97" s="185">
        <f t="shared" si="16"/>
        <v>-3.0474349473421602</v>
      </c>
      <c r="I97" s="184">
        <v>8.3071684805739654</v>
      </c>
      <c r="J97" s="185">
        <f t="shared" si="16"/>
        <v>2.0614628557844741</v>
      </c>
      <c r="K97" s="184">
        <v>8.3011123699660114</v>
      </c>
      <c r="L97" s="185">
        <f t="shared" ref="L97:L109" si="17">IFERROR(K97-I97,"-")</f>
        <v>-6.0561106079539684E-3</v>
      </c>
      <c r="M97" s="184">
        <v>9.2936143676727365</v>
      </c>
      <c r="N97" s="185">
        <f>IFERROR(M97-K97,"-")</f>
        <v>0.99250199770672509</v>
      </c>
      <c r="O97" s="185">
        <f>IFERROR(M97-C97,"-")</f>
        <v>0.18162667829932211</v>
      </c>
    </row>
    <row r="98" spans="2:15" x14ac:dyDescent="0.25">
      <c r="B98" s="114" t="s">
        <v>73</v>
      </c>
      <c r="C98" s="184">
        <v>8.8553083164761226</v>
      </c>
      <c r="D98" s="185">
        <v>0.19657099967792568</v>
      </c>
      <c r="E98" s="184">
        <v>8.625096479943867</v>
      </c>
      <c r="F98" s="185">
        <f t="shared" si="16"/>
        <v>-0.23021183653225563</v>
      </c>
      <c r="G98" s="184">
        <v>5.2119971771347915</v>
      </c>
      <c r="H98" s="185">
        <f t="shared" si="16"/>
        <v>-3.4130993028090755</v>
      </c>
      <c r="I98" s="184">
        <v>7.5730620891955018</v>
      </c>
      <c r="J98" s="185">
        <f t="shared" si="16"/>
        <v>2.3610649120607103</v>
      </c>
      <c r="K98" s="184">
        <v>8.1789666526378326</v>
      </c>
      <c r="L98" s="185">
        <f t="shared" si="17"/>
        <v>0.60590456344233079</v>
      </c>
      <c r="M98" s="184">
        <v>8.1201311092652038</v>
      </c>
      <c r="N98" s="185">
        <f t="shared" ref="N98:N108" si="18">IFERROR(M98-K98,"-")</f>
        <v>-5.8835543372628862E-2</v>
      </c>
      <c r="O98" s="185">
        <f t="shared" ref="O98:O108" si="19">IFERROR(M98-C98,"-")</f>
        <v>-0.73517720721091884</v>
      </c>
    </row>
    <row r="99" spans="2:15" x14ac:dyDescent="0.25">
      <c r="B99" s="114" t="s">
        <v>75</v>
      </c>
      <c r="C99" s="184">
        <v>7.5736723328358755</v>
      </c>
      <c r="D99" s="185">
        <v>-0.24385035921637144</v>
      </c>
      <c r="E99" s="184">
        <v>9.711828834606191</v>
      </c>
      <c r="F99" s="185">
        <f t="shared" si="16"/>
        <v>2.1381565017703155</v>
      </c>
      <c r="G99" s="184">
        <v>5.7293934681181957</v>
      </c>
      <c r="H99" s="185">
        <f t="shared" si="16"/>
        <v>-3.9824353664879952</v>
      </c>
      <c r="I99" s="184">
        <v>7.2856591610677324</v>
      </c>
      <c r="J99" s="185">
        <f t="shared" si="16"/>
        <v>1.5562656929495366</v>
      </c>
      <c r="K99" s="184">
        <v>7.4864847470716951</v>
      </c>
      <c r="L99" s="185">
        <f t="shared" si="17"/>
        <v>0.20082558600396272</v>
      </c>
      <c r="M99" s="184">
        <v>7.895418856522757</v>
      </c>
      <c r="N99" s="185">
        <f t="shared" si="18"/>
        <v>0.4089341094510619</v>
      </c>
      <c r="O99" s="185">
        <f t="shared" si="19"/>
        <v>0.3217465236868815</v>
      </c>
    </row>
    <row r="100" spans="2:15" x14ac:dyDescent="0.25">
      <c r="B100" s="114" t="s">
        <v>77</v>
      </c>
      <c r="C100" s="184">
        <v>7.4476172183451776</v>
      </c>
      <c r="D100" s="185">
        <v>0.24715972532299535</v>
      </c>
      <c r="E100" s="184" t="s">
        <v>236</v>
      </c>
      <c r="F100" s="185" t="str">
        <f t="shared" si="16"/>
        <v>-</v>
      </c>
      <c r="G100" s="184">
        <v>4.7813427832583084</v>
      </c>
      <c r="H100" s="185" t="str">
        <f t="shared" si="16"/>
        <v>-</v>
      </c>
      <c r="I100" s="184">
        <v>6.7759002394614374</v>
      </c>
      <c r="J100" s="185">
        <f t="shared" si="16"/>
        <v>1.994557456203129</v>
      </c>
      <c r="K100" s="184">
        <v>6.817497116232782</v>
      </c>
      <c r="L100" s="185">
        <f t="shared" si="17"/>
        <v>4.1596876771344604E-2</v>
      </c>
      <c r="M100" s="184">
        <v>7.473088004190676</v>
      </c>
      <c r="N100" s="185">
        <f t="shared" si="18"/>
        <v>0.655590887957894</v>
      </c>
      <c r="O100" s="185">
        <f t="shared" si="19"/>
        <v>2.5470785845498334E-2</v>
      </c>
    </row>
    <row r="101" spans="2:15" x14ac:dyDescent="0.25">
      <c r="B101" s="114" t="s">
        <v>79</v>
      </c>
      <c r="C101" s="184">
        <v>7.1009698140140225</v>
      </c>
      <c r="D101" s="185">
        <v>-0.16525336195164275</v>
      </c>
      <c r="E101" s="184" t="s">
        <v>236</v>
      </c>
      <c r="F101" s="185" t="str">
        <f t="shared" si="16"/>
        <v>-</v>
      </c>
      <c r="G101" s="184">
        <v>4.397778365511769</v>
      </c>
      <c r="H101" s="185" t="str">
        <f t="shared" si="16"/>
        <v>-</v>
      </c>
      <c r="I101" s="184">
        <v>6.9439102564102564</v>
      </c>
      <c r="J101" s="185">
        <f t="shared" si="16"/>
        <v>2.5461318908984873</v>
      </c>
      <c r="K101" s="184">
        <v>7.2586569343065692</v>
      </c>
      <c r="L101" s="185">
        <f t="shared" si="17"/>
        <v>0.31474667789631283</v>
      </c>
      <c r="M101" s="184">
        <v>7.3748725608744099</v>
      </c>
      <c r="N101" s="185">
        <f t="shared" si="18"/>
        <v>0.11621562656784068</v>
      </c>
      <c r="O101" s="185">
        <f t="shared" si="19"/>
        <v>0.2739027468603874</v>
      </c>
    </row>
    <row r="102" spans="2:15" x14ac:dyDescent="0.25">
      <c r="B102" s="114" t="s">
        <v>81</v>
      </c>
      <c r="C102" s="184">
        <v>7.7138281721190438</v>
      </c>
      <c r="D102" s="185">
        <v>0.50109885725569647</v>
      </c>
      <c r="E102" s="184" t="s">
        <v>236</v>
      </c>
      <c r="F102" s="185" t="str">
        <f t="shared" si="16"/>
        <v>-</v>
      </c>
      <c r="G102" s="184">
        <v>5.0881335981755313</v>
      </c>
      <c r="H102" s="185" t="str">
        <f t="shared" si="16"/>
        <v>-</v>
      </c>
      <c r="I102" s="184">
        <v>7.1152385313686937</v>
      </c>
      <c r="J102" s="185">
        <f t="shared" si="16"/>
        <v>2.0271049331931623</v>
      </c>
      <c r="K102" s="184">
        <v>7.1489987528531422</v>
      </c>
      <c r="L102" s="185">
        <f t="shared" si="17"/>
        <v>3.3760221484448572E-2</v>
      </c>
      <c r="M102" s="184">
        <v>7.5855845256024095</v>
      </c>
      <c r="N102" s="185">
        <f t="shared" si="18"/>
        <v>0.43658577274926724</v>
      </c>
      <c r="O102" s="185">
        <f t="shared" si="19"/>
        <v>-0.12824364651663434</v>
      </c>
    </row>
    <row r="103" spans="2:15" x14ac:dyDescent="0.25">
      <c r="B103" s="114" t="s">
        <v>83</v>
      </c>
      <c r="C103" s="184">
        <v>8.4438497333786025</v>
      </c>
      <c r="D103" s="185">
        <v>0.40967213191384744</v>
      </c>
      <c r="E103" s="184" t="s">
        <v>236</v>
      </c>
      <c r="F103" s="185" t="str">
        <f t="shared" si="16"/>
        <v>-</v>
      </c>
      <c r="G103" s="184">
        <v>5.9932805987922091</v>
      </c>
      <c r="H103" s="185" t="str">
        <f t="shared" si="16"/>
        <v>-</v>
      </c>
      <c r="I103" s="184">
        <v>7.5383412868191542</v>
      </c>
      <c r="J103" s="185">
        <f t="shared" si="16"/>
        <v>1.5450606880269451</v>
      </c>
      <c r="K103" s="184">
        <v>8.4821730950141117</v>
      </c>
      <c r="L103" s="185">
        <f t="shared" si="17"/>
        <v>0.94383180819495749</v>
      </c>
      <c r="M103" s="184">
        <v>8.1429656266053208</v>
      </c>
      <c r="N103" s="185">
        <f t="shared" si="18"/>
        <v>-0.3392074684087909</v>
      </c>
      <c r="O103" s="185">
        <f t="shared" si="19"/>
        <v>-0.3008841067732817</v>
      </c>
    </row>
    <row r="104" spans="2:15" x14ac:dyDescent="0.25">
      <c r="B104" s="114" t="s">
        <v>85</v>
      </c>
      <c r="C104" s="184">
        <v>8.6335759584894785</v>
      </c>
      <c r="D104" s="185">
        <v>0.44793548411538886</v>
      </c>
      <c r="E104" s="184">
        <v>5.7271688124172782</v>
      </c>
      <c r="F104" s="185">
        <f t="shared" si="16"/>
        <v>-2.9064071460722003</v>
      </c>
      <c r="G104" s="184">
        <v>7.6142005157962602</v>
      </c>
      <c r="H104" s="185">
        <f t="shared" si="16"/>
        <v>1.8870317033789821</v>
      </c>
      <c r="I104" s="184">
        <v>7.8744468190747581</v>
      </c>
      <c r="J104" s="185">
        <f t="shared" si="16"/>
        <v>0.26024630327849785</v>
      </c>
      <c r="K104" s="184">
        <v>8.01108209668174</v>
      </c>
      <c r="L104" s="185">
        <f t="shared" si="17"/>
        <v>0.13663527760698191</v>
      </c>
      <c r="M104" s="184">
        <v>8.0382977830910889</v>
      </c>
      <c r="N104" s="185">
        <f t="shared" si="18"/>
        <v>2.7215686409348905E-2</v>
      </c>
      <c r="O104" s="185">
        <f t="shared" si="19"/>
        <v>-0.59527817539838956</v>
      </c>
    </row>
    <row r="105" spans="2:15" x14ac:dyDescent="0.25">
      <c r="B105" s="114" t="s">
        <v>87</v>
      </c>
      <c r="C105" s="184">
        <v>8.114402832122229</v>
      </c>
      <c r="D105" s="185">
        <v>0.21864010365630548</v>
      </c>
      <c r="E105" s="184">
        <v>4.8131985098456624</v>
      </c>
      <c r="F105" s="185">
        <f t="shared" si="16"/>
        <v>-3.3012043222765666</v>
      </c>
      <c r="G105" s="184">
        <v>7.2469283548747407</v>
      </c>
      <c r="H105" s="185">
        <f t="shared" si="16"/>
        <v>2.4337298450290783</v>
      </c>
      <c r="I105" s="184">
        <v>7.2615313415951048</v>
      </c>
      <c r="J105" s="185">
        <f t="shared" si="16"/>
        <v>1.4602986720364086E-2</v>
      </c>
      <c r="K105" s="184">
        <v>7.6952673050069818</v>
      </c>
      <c r="L105" s="185">
        <f t="shared" si="17"/>
        <v>0.43373596341187692</v>
      </c>
      <c r="M105" s="184"/>
      <c r="N105" s="185"/>
      <c r="O105" s="185"/>
    </row>
    <row r="106" spans="2:15" x14ac:dyDescent="0.25">
      <c r="B106" s="114" t="s">
        <v>89</v>
      </c>
      <c r="C106" s="184">
        <v>7.962747724228735</v>
      </c>
      <c r="D106" s="185">
        <v>0.51524385046878329</v>
      </c>
      <c r="E106" s="184">
        <v>4.2117686448480791</v>
      </c>
      <c r="F106" s="185">
        <f t="shared" si="16"/>
        <v>-3.7509790793806559</v>
      </c>
      <c r="G106" s="184">
        <v>7.0020037817853416</v>
      </c>
      <c r="H106" s="185">
        <f t="shared" si="16"/>
        <v>2.7902351369372624</v>
      </c>
      <c r="I106" s="184">
        <v>7.3794434384827978</v>
      </c>
      <c r="J106" s="185">
        <f t="shared" si="16"/>
        <v>0.37743965669745627</v>
      </c>
      <c r="K106" s="184">
        <v>7.779149370829983</v>
      </c>
      <c r="L106" s="185">
        <f t="shared" si="17"/>
        <v>0.39970593234718521</v>
      </c>
      <c r="M106" s="184"/>
      <c r="N106" s="185"/>
      <c r="O106" s="185"/>
    </row>
    <row r="107" spans="2:15" x14ac:dyDescent="0.25">
      <c r="B107" s="114" t="s">
        <v>91</v>
      </c>
      <c r="C107" s="184">
        <v>8.2358928407315499</v>
      </c>
      <c r="D107" s="185">
        <v>-7.5009298361143451E-2</v>
      </c>
      <c r="E107" s="184">
        <v>6.5008317622269045</v>
      </c>
      <c r="F107" s="185">
        <f t="shared" si="16"/>
        <v>-1.7350610785046454</v>
      </c>
      <c r="G107" s="184">
        <v>7.7717367009387575</v>
      </c>
      <c r="H107" s="185">
        <f t="shared" si="16"/>
        <v>1.2709049387118529</v>
      </c>
      <c r="I107" s="184">
        <v>7.5624564187645769</v>
      </c>
      <c r="J107" s="185">
        <f t="shared" si="16"/>
        <v>-0.2092802821741806</v>
      </c>
      <c r="K107" s="184">
        <v>8.1975707936803399</v>
      </c>
      <c r="L107" s="185">
        <f t="shared" si="17"/>
        <v>0.63511437491576306</v>
      </c>
      <c r="M107" s="184"/>
      <c r="N107" s="185"/>
      <c r="O107" s="185"/>
    </row>
    <row r="108" spans="2:15" x14ac:dyDescent="0.25">
      <c r="B108" s="114" t="s">
        <v>93</v>
      </c>
      <c r="C108" s="184">
        <v>8.2768994963871254</v>
      </c>
      <c r="D108" s="185">
        <v>0.43377806246400841</v>
      </c>
      <c r="E108" s="184">
        <v>6.7457202049940026</v>
      </c>
      <c r="F108" s="185">
        <f t="shared" si="16"/>
        <v>-1.5311792913931228</v>
      </c>
      <c r="G108" s="184">
        <v>7.6706188030103934</v>
      </c>
      <c r="H108" s="185">
        <f t="shared" si="16"/>
        <v>0.92489859801639085</v>
      </c>
      <c r="I108" s="184">
        <v>7.6502985407427593</v>
      </c>
      <c r="J108" s="185">
        <f t="shared" si="16"/>
        <v>-2.032026226763417E-2</v>
      </c>
      <c r="K108" s="184">
        <v>8.0025941517806345</v>
      </c>
      <c r="L108" s="185">
        <f t="shared" si="17"/>
        <v>0.35229561103787521</v>
      </c>
      <c r="M108" s="184"/>
      <c r="N108" s="185"/>
      <c r="O108" s="185"/>
    </row>
    <row r="109" spans="2:15" ht="15.75" x14ac:dyDescent="0.25">
      <c r="B109" s="117" t="s">
        <v>30</v>
      </c>
      <c r="C109" s="186">
        <v>8.1169882827317821</v>
      </c>
      <c r="D109" s="187">
        <v>0.20101406614653694</v>
      </c>
      <c r="E109" s="186">
        <v>7.6976565365005385</v>
      </c>
      <c r="F109" s="187">
        <f t="shared" si="16"/>
        <v>-0.41933174623124359</v>
      </c>
      <c r="G109" s="186">
        <v>6.7480053840829859</v>
      </c>
      <c r="H109" s="187">
        <f t="shared" si="16"/>
        <v>-0.9496511524175526</v>
      </c>
      <c r="I109" s="186">
        <v>7.4304103238841659</v>
      </c>
      <c r="J109" s="187">
        <f t="shared" si="16"/>
        <v>0.68240493980118</v>
      </c>
      <c r="K109" s="186">
        <v>7.7809349022994709</v>
      </c>
      <c r="L109" s="187">
        <f t="shared" si="17"/>
        <v>0.35052457841530504</v>
      </c>
      <c r="M109" s="186">
        <v>7.9785825687944021</v>
      </c>
      <c r="N109" s="187">
        <v>0.26936865548211308</v>
      </c>
      <c r="O109" s="187">
        <v>-0.12423381326721472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76057-3064-4247-9C88-46AF4B2D456B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DE039-3B29-4CDC-9B99-96982C3B2768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0.68040000000000012</v>
      </c>
      <c r="D9" s="116">
        <v>-4.0203131612357002E-2</v>
      </c>
      <c r="E9" s="193">
        <v>0.69230000000000003</v>
      </c>
      <c r="F9" s="116">
        <f t="shared" ref="F9:L20" si="0">IFERROR(E9/C9-1,"-")</f>
        <v>1.748971193415616E-2</v>
      </c>
      <c r="G9" s="193">
        <v>9.5100000000000004E-2</v>
      </c>
      <c r="H9" s="116">
        <f t="shared" si="0"/>
        <v>-0.86263180702007802</v>
      </c>
      <c r="I9" s="193">
        <v>0.5</v>
      </c>
      <c r="J9" s="116">
        <f t="shared" si="0"/>
        <v>4.2576235541535228</v>
      </c>
      <c r="K9" s="193">
        <v>0.66949999999999998</v>
      </c>
      <c r="L9" s="116">
        <f t="shared" si="0"/>
        <v>0.33899999999999997</v>
      </c>
      <c r="M9" s="193">
        <v>0.70660000000000001</v>
      </c>
      <c r="N9" s="116">
        <f t="shared" ref="N9:N14" si="1">IFERROR(M9/K9-1,"-")</f>
        <v>5.5414488424197161E-2</v>
      </c>
      <c r="O9" s="116">
        <f>IFERROR(M9/C9-1,"-")</f>
        <v>3.8506760728982847E-2</v>
      </c>
    </row>
    <row r="10" spans="1:17" x14ac:dyDescent="0.25">
      <c r="A10" s="1" t="s">
        <v>72</v>
      </c>
      <c r="B10" s="114" t="s">
        <v>73</v>
      </c>
      <c r="C10" s="193">
        <v>0.6915</v>
      </c>
      <c r="D10" s="116">
        <v>-3.2054871220604575E-2</v>
      </c>
      <c r="E10" s="193">
        <v>0.68569999999999998</v>
      </c>
      <c r="F10" s="116">
        <f t="shared" si="0"/>
        <v>-8.3875632682574031E-3</v>
      </c>
      <c r="G10" s="193">
        <v>0.1361</v>
      </c>
      <c r="H10" s="116">
        <f t="shared" si="0"/>
        <v>-0.80151669826454719</v>
      </c>
      <c r="I10" s="193">
        <v>0.61280000000000001</v>
      </c>
      <c r="J10" s="116">
        <f t="shared" si="0"/>
        <v>3.5025716385011023</v>
      </c>
      <c r="K10" s="193">
        <v>0.74250000000000005</v>
      </c>
      <c r="L10" s="116">
        <f t="shared" si="0"/>
        <v>0.21165143603133174</v>
      </c>
      <c r="M10" s="193">
        <v>0.74719999999999998</v>
      </c>
      <c r="N10" s="116">
        <f t="shared" si="1"/>
        <v>6.3299663299662967E-3</v>
      </c>
      <c r="O10" s="116">
        <f t="shared" ref="O10:O14" si="2">IFERROR(M10/C10-1,"-")</f>
        <v>8.054953000723053E-2</v>
      </c>
    </row>
    <row r="11" spans="1:17" x14ac:dyDescent="0.25">
      <c r="A11" s="1" t="s">
        <v>74</v>
      </c>
      <c r="B11" s="114" t="s">
        <v>75</v>
      </c>
      <c r="C11" s="193">
        <v>0.67079999999999995</v>
      </c>
      <c r="D11" s="116">
        <v>-4.2808219178082196E-2</v>
      </c>
      <c r="E11" s="193">
        <v>0.29420000000000002</v>
      </c>
      <c r="F11" s="116">
        <f t="shared" si="0"/>
        <v>-0.5614192009540846</v>
      </c>
      <c r="G11" s="193">
        <v>0.1757</v>
      </c>
      <c r="H11" s="116">
        <f t="shared" si="0"/>
        <v>-0.40278721957851804</v>
      </c>
      <c r="I11" s="193">
        <v>0.65290000000000004</v>
      </c>
      <c r="J11" s="116">
        <f t="shared" si="0"/>
        <v>2.7159931701764375</v>
      </c>
      <c r="K11" s="193">
        <v>0.70920000000000005</v>
      </c>
      <c r="L11" s="116">
        <f t="shared" si="0"/>
        <v>8.6230663194976298E-2</v>
      </c>
      <c r="M11" s="193">
        <v>0.74159999999999993</v>
      </c>
      <c r="N11" s="116">
        <f t="shared" si="1"/>
        <v>4.5685279187817063E-2</v>
      </c>
      <c r="O11" s="116">
        <f t="shared" si="2"/>
        <v>0.10554561717352406</v>
      </c>
    </row>
    <row r="12" spans="1:17" x14ac:dyDescent="0.25">
      <c r="A12" s="1" t="s">
        <v>76</v>
      </c>
      <c r="B12" s="114" t="s">
        <v>77</v>
      </c>
      <c r="C12" s="193">
        <v>0.61740000000000006</v>
      </c>
      <c r="D12" s="116">
        <v>-2.3564763561600421E-2</v>
      </c>
      <c r="E12" s="193">
        <v>0</v>
      </c>
      <c r="F12" s="116">
        <f t="shared" si="0"/>
        <v>-1</v>
      </c>
      <c r="G12" s="193">
        <v>0.17579999999999998</v>
      </c>
      <c r="H12" s="116" t="str">
        <f t="shared" si="0"/>
        <v>-</v>
      </c>
      <c r="I12" s="193">
        <v>0.63419999999999999</v>
      </c>
      <c r="J12" s="116">
        <f t="shared" si="0"/>
        <v>2.6075085324232083</v>
      </c>
      <c r="K12" s="193">
        <v>0.66839999999999999</v>
      </c>
      <c r="L12" s="116">
        <f t="shared" si="0"/>
        <v>5.392620624408706E-2</v>
      </c>
      <c r="M12" s="193">
        <v>0.69840000000000002</v>
      </c>
      <c r="N12" s="116">
        <f t="shared" si="1"/>
        <v>4.4883303411131115E-2</v>
      </c>
      <c r="O12" s="116">
        <f t="shared" si="2"/>
        <v>0.13119533527696792</v>
      </c>
    </row>
    <row r="13" spans="1:17" x14ac:dyDescent="0.25">
      <c r="A13" s="1" t="s">
        <v>78</v>
      </c>
      <c r="B13" s="114" t="s">
        <v>79</v>
      </c>
      <c r="C13" s="193">
        <v>0.60009999999999997</v>
      </c>
      <c r="D13" s="116">
        <v>-3.9834024896266973E-3</v>
      </c>
      <c r="E13" s="193">
        <v>0</v>
      </c>
      <c r="F13" s="116">
        <f t="shared" si="0"/>
        <v>-1</v>
      </c>
      <c r="G13" s="193">
        <v>0.15710000000000002</v>
      </c>
      <c r="H13" s="116" t="str">
        <f t="shared" si="0"/>
        <v>-</v>
      </c>
      <c r="I13" s="193">
        <v>0.5615</v>
      </c>
      <c r="J13" s="116">
        <f t="shared" si="0"/>
        <v>2.5741565881604069</v>
      </c>
      <c r="K13" s="193">
        <v>0.58719999999999994</v>
      </c>
      <c r="L13" s="116">
        <f t="shared" si="0"/>
        <v>4.5770258236865535E-2</v>
      </c>
      <c r="M13" s="193">
        <v>0.65599999999999992</v>
      </c>
      <c r="N13" s="116">
        <f t="shared" si="1"/>
        <v>0.11716621253406001</v>
      </c>
      <c r="O13" s="116">
        <f t="shared" si="2"/>
        <v>9.3151141476420563E-2</v>
      </c>
    </row>
    <row r="14" spans="1:17" x14ac:dyDescent="0.25">
      <c r="A14" s="1" t="s">
        <v>80</v>
      </c>
      <c r="B14" s="114" t="s">
        <v>81</v>
      </c>
      <c r="C14" s="193">
        <v>0.67500000000000004</v>
      </c>
      <c r="D14" s="116">
        <v>-8.3737329219919499E-3</v>
      </c>
      <c r="E14" s="193">
        <v>0</v>
      </c>
      <c r="F14" s="116">
        <f t="shared" si="0"/>
        <v>-1</v>
      </c>
      <c r="G14" s="193">
        <v>0.18729999999999999</v>
      </c>
      <c r="H14" s="116" t="str">
        <f t="shared" si="0"/>
        <v>-</v>
      </c>
      <c r="I14" s="193">
        <v>0.5746</v>
      </c>
      <c r="J14" s="116">
        <f t="shared" si="0"/>
        <v>2.0678056593699949</v>
      </c>
      <c r="K14" s="193">
        <v>0.68279999999999996</v>
      </c>
      <c r="L14" s="116">
        <f t="shared" si="0"/>
        <v>0.18830490776192121</v>
      </c>
      <c r="M14" s="193">
        <v>0.7095999999999999</v>
      </c>
      <c r="N14" s="116">
        <f t="shared" si="1"/>
        <v>3.9250146455770185E-2</v>
      </c>
      <c r="O14" s="116">
        <f t="shared" si="2"/>
        <v>5.1259259259259116E-2</v>
      </c>
    </row>
    <row r="15" spans="1:17" x14ac:dyDescent="0.25">
      <c r="A15" s="1" t="s">
        <v>82</v>
      </c>
      <c r="B15" s="114" t="s">
        <v>83</v>
      </c>
      <c r="C15" s="193">
        <v>0.72970000000000002</v>
      </c>
      <c r="D15" s="116">
        <v>-1.5051997810617834E-3</v>
      </c>
      <c r="E15" s="193">
        <v>0</v>
      </c>
      <c r="F15" s="116">
        <f t="shared" si="0"/>
        <v>-1</v>
      </c>
      <c r="G15" s="193">
        <v>0.31109999999999999</v>
      </c>
      <c r="H15" s="116" t="str">
        <f t="shared" si="0"/>
        <v>-</v>
      </c>
      <c r="I15" s="193">
        <v>0.70909999999999995</v>
      </c>
      <c r="J15" s="116">
        <f t="shared" si="0"/>
        <v>1.2793314046930249</v>
      </c>
      <c r="K15" s="193">
        <v>0.75749999999999995</v>
      </c>
      <c r="L15" s="116">
        <f t="shared" si="0"/>
        <v>6.8255535185446359E-2</v>
      </c>
      <c r="M15" s="193">
        <v>0.75879999999999992</v>
      </c>
      <c r="N15" s="116">
        <f>IFERROR(M15/K15-1,"-")</f>
        <v>1.7161716171616437E-3</v>
      </c>
      <c r="O15" s="116">
        <f>IFERROR(M15/C15-1,"-")</f>
        <v>3.9879402494175542E-2</v>
      </c>
    </row>
    <row r="16" spans="1:17" x14ac:dyDescent="0.25">
      <c r="A16" s="1" t="s">
        <v>84</v>
      </c>
      <c r="B16" s="114" t="s">
        <v>85</v>
      </c>
      <c r="C16" s="193">
        <v>0.76029999999999998</v>
      </c>
      <c r="D16" s="116">
        <v>-3.5641806189751435E-2</v>
      </c>
      <c r="E16" s="193">
        <v>0.32240000000000002</v>
      </c>
      <c r="F16" s="116">
        <f t="shared" si="0"/>
        <v>-0.57595685913455208</v>
      </c>
      <c r="G16" s="193">
        <v>0.45500000000000002</v>
      </c>
      <c r="H16" s="116">
        <f t="shared" si="0"/>
        <v>0.41129032258064502</v>
      </c>
      <c r="I16" s="193">
        <v>0.74010000000000009</v>
      </c>
      <c r="J16" s="116">
        <f t="shared" si="0"/>
        <v>0.62659340659340668</v>
      </c>
      <c r="K16" s="193">
        <v>0.82290000000000008</v>
      </c>
      <c r="L16" s="116">
        <f t="shared" si="0"/>
        <v>0.11187677340899871</v>
      </c>
      <c r="M16" s="193">
        <v>0.79330000000000001</v>
      </c>
      <c r="N16" s="116">
        <f>IFERROR(M16/K16-1,"-")</f>
        <v>-3.5970348766557358E-2</v>
      </c>
      <c r="O16" s="116">
        <f>IFERROR(M16/C16-1,"-")</f>
        <v>4.3403919505458521E-2</v>
      </c>
    </row>
    <row r="17" spans="1:30" x14ac:dyDescent="0.25">
      <c r="A17" s="1" t="s">
        <v>86</v>
      </c>
      <c r="B17" s="114" t="s">
        <v>87</v>
      </c>
      <c r="C17" s="193">
        <v>0.64760000000000006</v>
      </c>
      <c r="D17" s="116">
        <v>-6.5647092771605853E-2</v>
      </c>
      <c r="E17" s="193">
        <v>0.17910000000000001</v>
      </c>
      <c r="F17" s="116">
        <f t="shared" si="0"/>
        <v>-0.72344039530574422</v>
      </c>
      <c r="G17" s="193">
        <v>0.41299999999999998</v>
      </c>
      <c r="H17" s="116">
        <f t="shared" si="0"/>
        <v>1.3059743160245669</v>
      </c>
      <c r="I17" s="193">
        <v>0.63939999999999997</v>
      </c>
      <c r="J17" s="116">
        <f t="shared" si="0"/>
        <v>0.54818401937046013</v>
      </c>
      <c r="K17" s="193">
        <v>0.6966</v>
      </c>
      <c r="L17" s="116">
        <f t="shared" si="0"/>
        <v>8.945886768845801E-2</v>
      </c>
      <c r="M17" s="193"/>
      <c r="N17" s="116"/>
      <c r="O17" s="116"/>
    </row>
    <row r="18" spans="1:30" x14ac:dyDescent="0.25">
      <c r="A18" s="1" t="s">
        <v>88</v>
      </c>
      <c r="B18" s="114" t="s">
        <v>89</v>
      </c>
      <c r="C18" s="193">
        <v>0.65040000000000009</v>
      </c>
      <c r="D18" s="116">
        <v>-9.891936824605152E-2</v>
      </c>
      <c r="E18" s="193">
        <v>0.16300000000000001</v>
      </c>
      <c r="F18" s="116">
        <f t="shared" si="0"/>
        <v>-0.74938499384993851</v>
      </c>
      <c r="G18" s="193">
        <v>0.57179999999999997</v>
      </c>
      <c r="H18" s="116">
        <f t="shared" si="0"/>
        <v>2.5079754601226991</v>
      </c>
      <c r="I18" s="193">
        <v>0.66269999999999996</v>
      </c>
      <c r="J18" s="116">
        <f t="shared" si="0"/>
        <v>0.15897166841552979</v>
      </c>
      <c r="K18" s="193">
        <v>0.74870000000000003</v>
      </c>
      <c r="L18" s="116">
        <f t="shared" si="0"/>
        <v>0.12977214425833727</v>
      </c>
      <c r="M18" s="193"/>
      <c r="N18" s="116"/>
      <c r="O18" s="116"/>
      <c r="AC18" s="194"/>
    </row>
    <row r="19" spans="1:30" x14ac:dyDescent="0.25">
      <c r="A19" s="1" t="s">
        <v>90</v>
      </c>
      <c r="B19" s="114" t="s">
        <v>91</v>
      </c>
      <c r="C19" s="193">
        <v>0.66639999999999999</v>
      </c>
      <c r="D19" s="116">
        <v>-1.7974835230678554E-3</v>
      </c>
      <c r="E19" s="193">
        <v>0.18329999999999999</v>
      </c>
      <c r="F19" s="116">
        <f t="shared" si="0"/>
        <v>-0.72493997599039617</v>
      </c>
      <c r="G19" s="193">
        <v>0.61499999999999999</v>
      </c>
      <c r="H19" s="116">
        <f t="shared" si="0"/>
        <v>2.3551554828150576</v>
      </c>
      <c r="I19" s="193">
        <v>0.66959999999999997</v>
      </c>
      <c r="J19" s="116">
        <f t="shared" si="0"/>
        <v>8.8780487804878128E-2</v>
      </c>
      <c r="K19" s="193">
        <v>0.73970000000000002</v>
      </c>
      <c r="L19" s="116">
        <f t="shared" si="0"/>
        <v>0.10468936678614105</v>
      </c>
      <c r="M19" s="193"/>
      <c r="N19" s="116"/>
      <c r="O19" s="116"/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0.67180000000000006</v>
      </c>
      <c r="D20" s="116">
        <v>2.471018913971923E-2</v>
      </c>
      <c r="E20" s="193">
        <v>0.18170000000000003</v>
      </c>
      <c r="F20" s="116">
        <f t="shared" si="0"/>
        <v>-0.72953259898779399</v>
      </c>
      <c r="G20" s="193">
        <v>0.51790000000000003</v>
      </c>
      <c r="H20" s="116">
        <f t="shared" si="0"/>
        <v>1.8503026967528893</v>
      </c>
      <c r="I20" s="193">
        <v>0.65170000000000006</v>
      </c>
      <c r="J20" s="116">
        <f t="shared" si="0"/>
        <v>0.25835103301795725</v>
      </c>
      <c r="K20" s="193">
        <v>0.72120000000000006</v>
      </c>
      <c r="L20" s="116">
        <f t="shared" si="0"/>
        <v>0.10664416142396815</v>
      </c>
      <c r="M20" s="193"/>
      <c r="N20" s="116"/>
      <c r="O20" s="116"/>
      <c r="P20" s="122"/>
    </row>
    <row r="21" spans="1:30" ht="15.75" x14ac:dyDescent="0.25">
      <c r="A21" s="1" t="s">
        <v>0</v>
      </c>
      <c r="B21" s="117" t="s">
        <v>30</v>
      </c>
      <c r="C21" s="195">
        <v>0.67192823926387557</v>
      </c>
      <c r="D21" s="119">
        <v>-2.8102309727915831E-2</v>
      </c>
      <c r="E21" s="195">
        <v>0.41641203353334449</v>
      </c>
      <c r="F21" s="119">
        <v>-0.38027305715035786</v>
      </c>
      <c r="G21" s="195">
        <v>0.38237984856351559</v>
      </c>
      <c r="H21" s="119">
        <v>-8.1727189008104717E-2</v>
      </c>
      <c r="I21" s="195">
        <v>0.63514820255836268</v>
      </c>
      <c r="J21" s="119">
        <v>0.6610399448203681</v>
      </c>
      <c r="K21" s="195">
        <v>0.71202240207954559</v>
      </c>
      <c r="L21" s="119">
        <v>0.12103348354216448</v>
      </c>
      <c r="M21" s="195"/>
      <c r="N21" s="119"/>
      <c r="O21" s="119"/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0.71530000000000005</v>
      </c>
      <c r="D31" s="116"/>
      <c r="E31" s="193">
        <v>0.74340000000000006</v>
      </c>
      <c r="F31" s="116">
        <f t="shared" ref="F31:J42" si="3">IFERROR(E31/C31-1,"-")</f>
        <v>3.9284216412694084E-2</v>
      </c>
      <c r="G31" s="193">
        <v>7.5199999999999989E-2</v>
      </c>
      <c r="H31" s="116">
        <f t="shared" si="3"/>
        <v>-0.89884315308044127</v>
      </c>
      <c r="I31" s="193">
        <v>0.4824</v>
      </c>
      <c r="J31" s="116">
        <f t="shared" si="3"/>
        <v>5.4148936170212778</v>
      </c>
      <c r="K31" s="193">
        <v>0.72840000000000005</v>
      </c>
      <c r="L31" s="116">
        <f t="shared" ref="L31:L42" si="4">IFERROR(K31/I31-1,"-")</f>
        <v>0.50995024875621908</v>
      </c>
      <c r="M31" s="193">
        <v>0.71409999999999996</v>
      </c>
      <c r="N31" s="116">
        <f t="shared" ref="N31:N39" si="5">IFERROR(M31/K31-1,"-")</f>
        <v>-1.9632070291048964E-2</v>
      </c>
      <c r="O31" s="116">
        <f>IFERROR(M31/C31-1,"-")</f>
        <v>-1.6776177827486638E-3</v>
      </c>
    </row>
    <row r="32" spans="1:30" x14ac:dyDescent="0.25">
      <c r="B32" s="114" t="s">
        <v>73</v>
      </c>
      <c r="C32" s="193">
        <v>0.7206999999999999</v>
      </c>
      <c r="D32" s="116"/>
      <c r="E32" s="193">
        <v>0.73480000000000001</v>
      </c>
      <c r="F32" s="116">
        <f t="shared" si="3"/>
        <v>1.9564312473983714E-2</v>
      </c>
      <c r="G32" s="193">
        <v>0.17859999999999998</v>
      </c>
      <c r="H32" s="116">
        <f t="shared" si="3"/>
        <v>-0.75694066412629291</v>
      </c>
      <c r="I32" s="193">
        <v>0.61399999999999999</v>
      </c>
      <c r="J32" s="116">
        <f t="shared" si="3"/>
        <v>2.4378499440089589</v>
      </c>
      <c r="K32" s="193">
        <v>0.80059999999999998</v>
      </c>
      <c r="L32" s="116">
        <f t="shared" si="4"/>
        <v>0.30390879478827371</v>
      </c>
      <c r="M32" s="193">
        <v>0.79409999999999992</v>
      </c>
      <c r="N32" s="116">
        <f t="shared" si="5"/>
        <v>-8.1189108168874258E-3</v>
      </c>
      <c r="O32" s="116">
        <f t="shared" ref="O32:O39" si="6">IFERROR(M32/C32-1,"-")</f>
        <v>0.10184542805605656</v>
      </c>
    </row>
    <row r="33" spans="2:17" x14ac:dyDescent="0.25">
      <c r="B33" s="114" t="s">
        <v>75</v>
      </c>
      <c r="C33" s="193">
        <v>0.7026</v>
      </c>
      <c r="D33" s="116"/>
      <c r="E33" s="193">
        <v>0.31909999999999999</v>
      </c>
      <c r="F33" s="116">
        <f t="shared" si="3"/>
        <v>-0.5458297751209793</v>
      </c>
      <c r="G33" s="193">
        <v>0.36119999999999997</v>
      </c>
      <c r="H33" s="116">
        <f t="shared" si="3"/>
        <v>0.13193356314634896</v>
      </c>
      <c r="I33" s="193">
        <v>0.68430000000000002</v>
      </c>
      <c r="J33" s="116">
        <f t="shared" si="3"/>
        <v>0.89451827242524939</v>
      </c>
      <c r="K33" s="193">
        <v>0.76540000000000008</v>
      </c>
      <c r="L33" s="116">
        <f t="shared" si="4"/>
        <v>0.11851527107993576</v>
      </c>
      <c r="M33" s="193">
        <v>0.76760000000000006</v>
      </c>
      <c r="N33" s="116">
        <f t="shared" si="5"/>
        <v>2.8743140841389625E-3</v>
      </c>
      <c r="O33" s="116">
        <f t="shared" si="6"/>
        <v>9.251352120694567E-2</v>
      </c>
    </row>
    <row r="34" spans="2:17" x14ac:dyDescent="0.25">
      <c r="B34" s="114" t="s">
        <v>77</v>
      </c>
      <c r="C34" s="193">
        <v>0.68189999999999995</v>
      </c>
      <c r="D34" s="116"/>
      <c r="E34" s="193">
        <v>0</v>
      </c>
      <c r="F34" s="116">
        <f t="shared" si="3"/>
        <v>-1</v>
      </c>
      <c r="G34" s="193">
        <v>0.36180000000000001</v>
      </c>
      <c r="H34" s="116" t="str">
        <f t="shared" si="3"/>
        <v>-</v>
      </c>
      <c r="I34" s="193">
        <v>0.66879999999999995</v>
      </c>
      <c r="J34" s="116">
        <f t="shared" si="3"/>
        <v>0.84853510226644535</v>
      </c>
      <c r="K34" s="193">
        <v>0.74760000000000004</v>
      </c>
      <c r="L34" s="116">
        <f t="shared" si="4"/>
        <v>0.11782296650717727</v>
      </c>
      <c r="M34" s="193">
        <v>0.71609999999999996</v>
      </c>
      <c r="N34" s="116">
        <f t="shared" si="5"/>
        <v>-4.2134831460674316E-2</v>
      </c>
      <c r="O34" s="116">
        <f t="shared" si="6"/>
        <v>5.0153981522217395E-2</v>
      </c>
    </row>
    <row r="35" spans="2:17" x14ac:dyDescent="0.25">
      <c r="B35" s="114" t="s">
        <v>79</v>
      </c>
      <c r="C35" s="193">
        <v>0.64370000000000005</v>
      </c>
      <c r="D35" s="116"/>
      <c r="E35" s="193">
        <v>0</v>
      </c>
      <c r="F35" s="116">
        <f t="shared" si="3"/>
        <v>-1</v>
      </c>
      <c r="G35" s="193">
        <v>0.23989999999999997</v>
      </c>
      <c r="H35" s="116" t="str">
        <f t="shared" si="3"/>
        <v>-</v>
      </c>
      <c r="I35" s="193">
        <v>0.61009999999999998</v>
      </c>
      <c r="J35" s="116">
        <f t="shared" si="3"/>
        <v>1.5431429762401003</v>
      </c>
      <c r="K35" s="193">
        <v>0.68819999999999992</v>
      </c>
      <c r="L35" s="116">
        <f t="shared" si="4"/>
        <v>0.12801180134404189</v>
      </c>
      <c r="M35" s="193">
        <v>0.67500000000000004</v>
      </c>
      <c r="N35" s="116">
        <f t="shared" si="5"/>
        <v>-1.9180470793373816E-2</v>
      </c>
      <c r="O35" s="116">
        <f t="shared" si="6"/>
        <v>4.8625135932887975E-2</v>
      </c>
    </row>
    <row r="36" spans="2:17" x14ac:dyDescent="0.25">
      <c r="B36" s="114" t="s">
        <v>81</v>
      </c>
      <c r="C36" s="193">
        <v>0.74430000000000007</v>
      </c>
      <c r="D36" s="116"/>
      <c r="E36" s="193">
        <v>0</v>
      </c>
      <c r="F36" s="116">
        <f t="shared" si="3"/>
        <v>-1</v>
      </c>
      <c r="G36" s="193">
        <v>0.20010000000000003</v>
      </c>
      <c r="H36" s="116" t="str">
        <f t="shared" si="3"/>
        <v>-</v>
      </c>
      <c r="I36" s="193">
        <v>0.63009999999999999</v>
      </c>
      <c r="J36" s="116">
        <f t="shared" si="3"/>
        <v>2.148925537231384</v>
      </c>
      <c r="K36" s="193">
        <v>0.7591</v>
      </c>
      <c r="L36" s="116">
        <f t="shared" si="4"/>
        <v>0.20472940803047135</v>
      </c>
      <c r="M36" s="193">
        <v>0.74480000000000002</v>
      </c>
      <c r="N36" s="116">
        <f t="shared" si="5"/>
        <v>-1.8838097747332361E-2</v>
      </c>
      <c r="O36" s="116">
        <f t="shared" si="6"/>
        <v>6.7177213489166832E-4</v>
      </c>
    </row>
    <row r="37" spans="2:17" x14ac:dyDescent="0.25">
      <c r="B37" s="114" t="s">
        <v>83</v>
      </c>
      <c r="C37" s="193">
        <v>0.79430000000000012</v>
      </c>
      <c r="D37" s="116"/>
      <c r="E37" s="193">
        <v>0</v>
      </c>
      <c r="F37" s="116">
        <f t="shared" si="3"/>
        <v>-1</v>
      </c>
      <c r="G37" s="193">
        <v>0.2979</v>
      </c>
      <c r="H37" s="116" t="str">
        <f t="shared" si="3"/>
        <v>-</v>
      </c>
      <c r="I37" s="193">
        <v>0.73349999999999993</v>
      </c>
      <c r="J37" s="116">
        <f t="shared" si="3"/>
        <v>1.4622356495468276</v>
      </c>
      <c r="K37" s="193">
        <v>0.82590000000000008</v>
      </c>
      <c r="L37" s="116">
        <f t="shared" si="4"/>
        <v>0.12597137014314952</v>
      </c>
      <c r="M37" s="193">
        <v>0.78220000000000001</v>
      </c>
      <c r="N37" s="116">
        <f t="shared" si="5"/>
        <v>-5.2911974815353036E-2</v>
      </c>
      <c r="O37" s="116">
        <f t="shared" si="6"/>
        <v>-1.5233538965126692E-2</v>
      </c>
    </row>
    <row r="38" spans="2:17" x14ac:dyDescent="0.25">
      <c r="B38" s="114" t="s">
        <v>85</v>
      </c>
      <c r="C38" s="193">
        <v>0.76659999999999995</v>
      </c>
      <c r="D38" s="116"/>
      <c r="E38" s="193">
        <v>0.39679999999999999</v>
      </c>
      <c r="F38" s="116">
        <f t="shared" si="3"/>
        <v>-0.4823897730237412</v>
      </c>
      <c r="G38" s="193">
        <v>0.48670000000000002</v>
      </c>
      <c r="H38" s="116">
        <f t="shared" si="3"/>
        <v>0.2265625</v>
      </c>
      <c r="I38" s="193">
        <v>0.79159999999999997</v>
      </c>
      <c r="J38" s="116">
        <f t="shared" si="3"/>
        <v>0.62646394082597068</v>
      </c>
      <c r="K38" s="193">
        <v>0.92049999999999998</v>
      </c>
      <c r="L38" s="116">
        <f t="shared" si="4"/>
        <v>0.162834765032845</v>
      </c>
      <c r="M38" s="193">
        <v>0.81459999999999999</v>
      </c>
      <c r="N38" s="116">
        <f t="shared" si="5"/>
        <v>-0.11504617055947852</v>
      </c>
      <c r="O38" s="116">
        <f t="shared" si="6"/>
        <v>6.2614140360031323E-2</v>
      </c>
    </row>
    <row r="39" spans="2:17" x14ac:dyDescent="0.25">
      <c r="B39" s="114" t="s">
        <v>87</v>
      </c>
      <c r="C39" s="193">
        <v>0.72840000000000005</v>
      </c>
      <c r="D39" s="116"/>
      <c r="E39" s="193">
        <v>0.24129999999999999</v>
      </c>
      <c r="F39" s="116">
        <f t="shared" si="3"/>
        <v>-0.66872597473915429</v>
      </c>
      <c r="G39" s="193">
        <v>0.43729999999999997</v>
      </c>
      <c r="H39" s="116">
        <f t="shared" si="3"/>
        <v>0.8122668876916701</v>
      </c>
      <c r="I39" s="193">
        <v>0.71860000000000002</v>
      </c>
      <c r="J39" s="116">
        <f t="shared" si="3"/>
        <v>0.64326549279670719</v>
      </c>
      <c r="K39" s="193">
        <v>0.77829999999999999</v>
      </c>
      <c r="L39" s="116">
        <f t="shared" si="4"/>
        <v>8.3078207625939315E-2</v>
      </c>
      <c r="M39" s="193"/>
      <c r="N39" s="116"/>
      <c r="O39" s="116"/>
    </row>
    <row r="40" spans="2:17" x14ac:dyDescent="0.25">
      <c r="B40" s="114" t="s">
        <v>89</v>
      </c>
      <c r="C40" s="193">
        <v>0.71479999999999999</v>
      </c>
      <c r="D40" s="116"/>
      <c r="E40" s="193">
        <v>0.1978</v>
      </c>
      <c r="F40" s="116">
        <f t="shared" si="3"/>
        <v>-0.72327923894795743</v>
      </c>
      <c r="G40" s="193">
        <v>0.65159999999999996</v>
      </c>
      <c r="H40" s="116">
        <f t="shared" si="3"/>
        <v>2.294236602628918</v>
      </c>
      <c r="I40" s="193">
        <v>0.73419999999999996</v>
      </c>
      <c r="J40" s="116">
        <f t="shared" si="3"/>
        <v>0.12676488643339479</v>
      </c>
      <c r="K40" s="193">
        <v>0.8165</v>
      </c>
      <c r="L40" s="116">
        <f t="shared" si="4"/>
        <v>0.11209479705802239</v>
      </c>
      <c r="M40" s="193"/>
      <c r="N40" s="116"/>
      <c r="O40" s="116"/>
    </row>
    <row r="41" spans="2:17" x14ac:dyDescent="0.25">
      <c r="B41" s="114" t="s">
        <v>91</v>
      </c>
      <c r="C41" s="193">
        <v>0.72719999999999996</v>
      </c>
      <c r="D41" s="116"/>
      <c r="E41" s="193">
        <v>0.20780000000000001</v>
      </c>
      <c r="F41" s="116">
        <f t="shared" si="3"/>
        <v>-0.71424642464246424</v>
      </c>
      <c r="G41" s="193">
        <v>0.66430000000000011</v>
      </c>
      <c r="H41" s="116">
        <f t="shared" si="3"/>
        <v>2.1968238691049091</v>
      </c>
      <c r="I41" s="193">
        <v>0.72659999999999991</v>
      </c>
      <c r="J41" s="116">
        <f t="shared" si="3"/>
        <v>9.3782929399367498E-2</v>
      </c>
      <c r="K41" s="193">
        <v>0.78749999999999998</v>
      </c>
      <c r="L41" s="116">
        <f t="shared" si="4"/>
        <v>8.3815028901734312E-2</v>
      </c>
      <c r="M41" s="193"/>
      <c r="N41" s="116"/>
      <c r="O41" s="116"/>
    </row>
    <row r="42" spans="2:17" x14ac:dyDescent="0.25">
      <c r="B42" s="114" t="s">
        <v>93</v>
      </c>
      <c r="C42" s="193">
        <v>0.72709999999999997</v>
      </c>
      <c r="D42" s="116"/>
      <c r="E42" s="193">
        <v>0.19519999999999998</v>
      </c>
      <c r="F42" s="116">
        <f t="shared" si="3"/>
        <v>-0.73153623985696603</v>
      </c>
      <c r="G42" s="193">
        <v>0.54210000000000003</v>
      </c>
      <c r="H42" s="116">
        <f t="shared" si="3"/>
        <v>1.7771516393442628</v>
      </c>
      <c r="I42" s="193">
        <v>0.71829999999999994</v>
      </c>
      <c r="J42" s="116">
        <f t="shared" si="3"/>
        <v>0.3250322818668141</v>
      </c>
      <c r="K42" s="193">
        <v>0.77560000000000007</v>
      </c>
      <c r="L42" s="116">
        <f t="shared" si="4"/>
        <v>7.9771683140749117E-2</v>
      </c>
      <c r="M42" s="193"/>
      <c r="N42" s="116"/>
      <c r="O42" s="116"/>
    </row>
    <row r="43" spans="2:17" ht="15.75" x14ac:dyDescent="0.25">
      <c r="B43" s="117" t="s">
        <v>30</v>
      </c>
      <c r="C43" s="195">
        <v>0.72226642087901427</v>
      </c>
      <c r="D43" s="119"/>
      <c r="E43" s="195">
        <v>0.44629999999999997</v>
      </c>
      <c r="F43" s="119">
        <v>-0.38208396915802489</v>
      </c>
      <c r="G43" s="195">
        <v>0.46630368359626001</v>
      </c>
      <c r="H43" s="119">
        <v>4.4821159749630413E-2</v>
      </c>
      <c r="I43" s="195">
        <v>0.67828567936803452</v>
      </c>
      <c r="J43" s="119">
        <v>0.45460073173111581</v>
      </c>
      <c r="K43" s="195">
        <v>0.78253357023995396</v>
      </c>
      <c r="L43" s="119">
        <v>0.15369319159008077</v>
      </c>
      <c r="M43" s="195"/>
      <c r="N43" s="119"/>
      <c r="O43" s="119"/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0.73290000000000011</v>
      </c>
      <c r="D53" s="116"/>
      <c r="E53" s="193">
        <v>0</v>
      </c>
      <c r="F53" s="116">
        <f t="shared" ref="F53:J64" si="7">IFERROR(E53/C53-1,"-")</f>
        <v>-1</v>
      </c>
      <c r="G53" s="193">
        <v>0</v>
      </c>
      <c r="H53" s="116" t="str">
        <f t="shared" si="7"/>
        <v>-</v>
      </c>
      <c r="I53" s="193">
        <v>0.50350000000000006</v>
      </c>
      <c r="J53" s="116" t="str">
        <f t="shared" si="7"/>
        <v>-</v>
      </c>
      <c r="K53" s="193">
        <v>0.77359999999999995</v>
      </c>
      <c r="L53" s="116">
        <f t="shared" ref="L53:L64" si="8">IFERROR(K53/I53-1,"-")</f>
        <v>0.53644488579940397</v>
      </c>
      <c r="M53" s="193">
        <v>0.8014</v>
      </c>
      <c r="N53" s="116">
        <f t="shared" ref="N53:N61" si="9">IFERROR(M53/K53-1,"-")</f>
        <v>3.5935884177869859E-2</v>
      </c>
      <c r="O53" s="116">
        <f>IFERROR(M53/C53-1,"-")</f>
        <v>9.3464319825351083E-2</v>
      </c>
    </row>
    <row r="54" spans="2:17" x14ac:dyDescent="0.25">
      <c r="B54" s="114" t="s">
        <v>73</v>
      </c>
      <c r="C54" s="193">
        <v>0.7198</v>
      </c>
      <c r="D54" s="116"/>
      <c r="E54" s="193">
        <v>0</v>
      </c>
      <c r="F54" s="116">
        <f t="shared" si="7"/>
        <v>-1</v>
      </c>
      <c r="G54" s="193">
        <v>0</v>
      </c>
      <c r="H54" s="116" t="str">
        <f t="shared" si="7"/>
        <v>-</v>
      </c>
      <c r="I54" s="193">
        <v>0.65469999999999995</v>
      </c>
      <c r="J54" s="116" t="str">
        <f t="shared" si="7"/>
        <v>-</v>
      </c>
      <c r="K54" s="193">
        <v>0.82489999999999997</v>
      </c>
      <c r="L54" s="116">
        <f t="shared" si="8"/>
        <v>0.2599663968229724</v>
      </c>
      <c r="M54" s="193">
        <v>0.83599999999999997</v>
      </c>
      <c r="N54" s="116">
        <f t="shared" si="9"/>
        <v>1.3456176506243089E-2</v>
      </c>
      <c r="O54" s="116">
        <f t="shared" ref="O54:O61" si="10">IFERROR(M54/C54-1,"-")</f>
        <v>0.16143373159210883</v>
      </c>
    </row>
    <row r="55" spans="2:17" x14ac:dyDescent="0.25">
      <c r="B55" s="114" t="s">
        <v>75</v>
      </c>
      <c r="C55" s="193">
        <v>0.71050000000000002</v>
      </c>
      <c r="D55" s="116"/>
      <c r="E55" s="193">
        <v>0</v>
      </c>
      <c r="F55" s="116">
        <f t="shared" si="7"/>
        <v>-1</v>
      </c>
      <c r="G55" s="193">
        <v>0</v>
      </c>
      <c r="H55" s="116" t="str">
        <f t="shared" si="7"/>
        <v>-</v>
      </c>
      <c r="I55" s="193">
        <v>0.74419999999999997</v>
      </c>
      <c r="J55" s="116" t="str">
        <f t="shared" si="7"/>
        <v>-</v>
      </c>
      <c r="K55" s="193">
        <v>0.7742</v>
      </c>
      <c r="L55" s="116">
        <f t="shared" si="8"/>
        <v>4.0311744154797102E-2</v>
      </c>
      <c r="M55" s="193">
        <v>0.80279999999999996</v>
      </c>
      <c r="N55" s="116">
        <f t="shared" si="9"/>
        <v>3.6941358822009773E-2</v>
      </c>
      <c r="O55" s="116">
        <f t="shared" si="10"/>
        <v>0.12990851513018997</v>
      </c>
    </row>
    <row r="56" spans="2:17" x14ac:dyDescent="0.25">
      <c r="B56" s="114" t="s">
        <v>77</v>
      </c>
      <c r="C56" s="193">
        <v>0.71689999999999998</v>
      </c>
      <c r="D56" s="116"/>
      <c r="E56" s="193">
        <v>0</v>
      </c>
      <c r="F56" s="116">
        <f t="shared" si="7"/>
        <v>-1</v>
      </c>
      <c r="G56" s="193">
        <v>0</v>
      </c>
      <c r="H56" s="116" t="str">
        <f t="shared" si="7"/>
        <v>-</v>
      </c>
      <c r="I56" s="193">
        <v>0.7228</v>
      </c>
      <c r="J56" s="116" t="str">
        <f t="shared" si="7"/>
        <v>-</v>
      </c>
      <c r="K56" s="193">
        <v>0.77370000000000005</v>
      </c>
      <c r="L56" s="116">
        <f t="shared" si="8"/>
        <v>7.0420586607637059E-2</v>
      </c>
      <c r="M56" s="193">
        <v>0.75859999999999994</v>
      </c>
      <c r="N56" s="116">
        <f t="shared" si="9"/>
        <v>-1.9516608504588473E-2</v>
      </c>
      <c r="O56" s="116">
        <f t="shared" si="10"/>
        <v>5.8167108383317068E-2</v>
      </c>
    </row>
    <row r="57" spans="2:17" x14ac:dyDescent="0.25">
      <c r="B57" s="114" t="s">
        <v>79</v>
      </c>
      <c r="C57" s="193">
        <v>0.67830000000000001</v>
      </c>
      <c r="D57" s="116"/>
      <c r="E57" s="193">
        <v>0</v>
      </c>
      <c r="F57" s="116">
        <f t="shared" si="7"/>
        <v>-1</v>
      </c>
      <c r="G57" s="193">
        <v>0</v>
      </c>
      <c r="H57" s="116" t="str">
        <f t="shared" si="7"/>
        <v>-</v>
      </c>
      <c r="I57" s="193">
        <v>0.67019999999999991</v>
      </c>
      <c r="J57" s="116" t="str">
        <f t="shared" si="7"/>
        <v>-</v>
      </c>
      <c r="K57" s="193">
        <v>0.7340000000000001</v>
      </c>
      <c r="L57" s="116">
        <f t="shared" si="8"/>
        <v>9.5195464040585209E-2</v>
      </c>
      <c r="M57" s="193">
        <v>0.73549999999999993</v>
      </c>
      <c r="N57" s="116">
        <f t="shared" si="9"/>
        <v>2.043596730245012E-3</v>
      </c>
      <c r="O57" s="116">
        <f t="shared" si="10"/>
        <v>8.4328468229396991E-2</v>
      </c>
    </row>
    <row r="58" spans="2:17" x14ac:dyDescent="0.25">
      <c r="B58" s="114" t="s">
        <v>81</v>
      </c>
      <c r="C58" s="193">
        <v>0.76419999999999999</v>
      </c>
      <c r="D58" s="116"/>
      <c r="E58" s="193">
        <v>0</v>
      </c>
      <c r="F58" s="116">
        <f t="shared" si="7"/>
        <v>-1</v>
      </c>
      <c r="G58" s="193">
        <v>0</v>
      </c>
      <c r="H58" s="116" t="str">
        <f t="shared" si="7"/>
        <v>-</v>
      </c>
      <c r="I58" s="193">
        <v>0.68610000000000004</v>
      </c>
      <c r="J58" s="116" t="str">
        <f t="shared" si="7"/>
        <v>-</v>
      </c>
      <c r="K58" s="193">
        <v>0.78079999999999994</v>
      </c>
      <c r="L58" s="116">
        <f t="shared" si="8"/>
        <v>0.13802652674537219</v>
      </c>
      <c r="M58" s="193">
        <v>0.78249999999999997</v>
      </c>
      <c r="N58" s="116">
        <f t="shared" si="9"/>
        <v>2.1772540983606703E-3</v>
      </c>
      <c r="O58" s="116">
        <f t="shared" si="10"/>
        <v>2.3946610834860049E-2</v>
      </c>
    </row>
    <row r="59" spans="2:17" x14ac:dyDescent="0.25">
      <c r="B59" s="114" t="s">
        <v>83</v>
      </c>
      <c r="C59" s="193">
        <v>0.81930000000000003</v>
      </c>
      <c r="D59" s="116"/>
      <c r="E59" s="193">
        <v>0</v>
      </c>
      <c r="F59" s="116">
        <f t="shared" si="7"/>
        <v>-1</v>
      </c>
      <c r="G59" s="193">
        <v>0</v>
      </c>
      <c r="H59" s="116" t="str">
        <f t="shared" si="7"/>
        <v>-</v>
      </c>
      <c r="I59" s="193">
        <v>0.79299999999999993</v>
      </c>
      <c r="J59" s="116" t="str">
        <f t="shared" si="7"/>
        <v>-</v>
      </c>
      <c r="K59" s="193">
        <v>0.85099999999999998</v>
      </c>
      <c r="L59" s="116">
        <f t="shared" si="8"/>
        <v>7.3139974779319106E-2</v>
      </c>
      <c r="M59" s="193">
        <v>0.80819999999999992</v>
      </c>
      <c r="N59" s="116">
        <f t="shared" si="9"/>
        <v>-5.0293772032902528E-2</v>
      </c>
      <c r="O59" s="116">
        <f t="shared" si="10"/>
        <v>-1.3548150860490771E-2</v>
      </c>
    </row>
    <row r="60" spans="2:17" x14ac:dyDescent="0.25">
      <c r="B60" s="114" t="s">
        <v>85</v>
      </c>
      <c r="C60" s="193">
        <v>0.82900000000000007</v>
      </c>
      <c r="D60" s="116"/>
      <c r="E60" s="193">
        <v>0</v>
      </c>
      <c r="F60" s="116">
        <f t="shared" si="7"/>
        <v>-1</v>
      </c>
      <c r="G60" s="193">
        <v>0</v>
      </c>
      <c r="H60" s="116" t="str">
        <f t="shared" si="7"/>
        <v>-</v>
      </c>
      <c r="I60" s="193">
        <v>0.85159999999999991</v>
      </c>
      <c r="J60" s="116" t="str">
        <f t="shared" si="7"/>
        <v>-</v>
      </c>
      <c r="K60" s="193">
        <v>0.88569999999999993</v>
      </c>
      <c r="L60" s="116">
        <f t="shared" si="8"/>
        <v>4.0042273367778325E-2</v>
      </c>
      <c r="M60" s="193">
        <v>0.8448</v>
      </c>
      <c r="N60" s="116">
        <f t="shared" si="9"/>
        <v>-4.6178164163938051E-2</v>
      </c>
      <c r="O60" s="116">
        <f t="shared" si="10"/>
        <v>1.9059107358262883E-2</v>
      </c>
    </row>
    <row r="61" spans="2:17" x14ac:dyDescent="0.25">
      <c r="B61" s="114" t="s">
        <v>87</v>
      </c>
      <c r="C61" s="193">
        <v>0.7903</v>
      </c>
      <c r="D61" s="116"/>
      <c r="E61" s="193">
        <v>0</v>
      </c>
      <c r="F61" s="116">
        <f t="shared" si="7"/>
        <v>-1</v>
      </c>
      <c r="G61" s="193">
        <v>0</v>
      </c>
      <c r="H61" s="116" t="str">
        <f t="shared" si="7"/>
        <v>-</v>
      </c>
      <c r="I61" s="193">
        <v>0.78400000000000003</v>
      </c>
      <c r="J61" s="116" t="str">
        <f t="shared" si="7"/>
        <v>-</v>
      </c>
      <c r="K61" s="193">
        <v>0.79090000000000005</v>
      </c>
      <c r="L61" s="116">
        <f t="shared" si="8"/>
        <v>8.8010204081632182E-3</v>
      </c>
      <c r="M61" s="193"/>
      <c r="N61" s="116"/>
      <c r="O61" s="116"/>
    </row>
    <row r="62" spans="2:17" x14ac:dyDescent="0.25">
      <c r="B62" s="114" t="s">
        <v>89</v>
      </c>
      <c r="C62" s="193">
        <v>0.78520000000000001</v>
      </c>
      <c r="D62" s="116"/>
      <c r="E62" s="193">
        <v>0</v>
      </c>
      <c r="F62" s="116">
        <f t="shared" si="7"/>
        <v>-1</v>
      </c>
      <c r="G62" s="193">
        <v>0</v>
      </c>
      <c r="H62" s="116" t="str">
        <f t="shared" si="7"/>
        <v>-</v>
      </c>
      <c r="I62" s="193">
        <v>0.80959999999999999</v>
      </c>
      <c r="J62" s="116" t="str">
        <f t="shared" si="7"/>
        <v>-</v>
      </c>
      <c r="K62" s="193">
        <v>0.83700000000000008</v>
      </c>
      <c r="L62" s="116">
        <f t="shared" si="8"/>
        <v>3.3843873517786616E-2</v>
      </c>
      <c r="M62" s="193"/>
      <c r="N62" s="116"/>
      <c r="O62" s="116"/>
    </row>
    <row r="63" spans="2:17" x14ac:dyDescent="0.25">
      <c r="B63" s="114" t="s">
        <v>91</v>
      </c>
      <c r="C63" s="193">
        <v>0.76390000000000002</v>
      </c>
      <c r="D63" s="116"/>
      <c r="E63" s="193">
        <v>0</v>
      </c>
      <c r="F63" s="116">
        <f t="shared" si="7"/>
        <v>-1</v>
      </c>
      <c r="G63" s="193">
        <v>0</v>
      </c>
      <c r="H63" s="116" t="str">
        <f t="shared" si="7"/>
        <v>-</v>
      </c>
      <c r="I63" s="193">
        <v>0.79900000000000004</v>
      </c>
      <c r="J63" s="116" t="str">
        <f t="shared" si="7"/>
        <v>-</v>
      </c>
      <c r="K63" s="193">
        <v>0.79700000000000004</v>
      </c>
      <c r="L63" s="116">
        <f t="shared" si="8"/>
        <v>-2.5031289111389077E-3</v>
      </c>
      <c r="M63" s="193"/>
      <c r="N63" s="116"/>
      <c r="O63" s="116"/>
    </row>
    <row r="64" spans="2:17" x14ac:dyDescent="0.25">
      <c r="B64" s="114" t="s">
        <v>93</v>
      </c>
      <c r="C64" s="193">
        <v>0.75840000000000007</v>
      </c>
      <c r="D64" s="116"/>
      <c r="E64" s="193">
        <v>0</v>
      </c>
      <c r="F64" s="116">
        <f t="shared" si="7"/>
        <v>-1</v>
      </c>
      <c r="G64" s="193">
        <v>0</v>
      </c>
      <c r="H64" s="116" t="str">
        <f t="shared" si="7"/>
        <v>-</v>
      </c>
      <c r="I64" s="193">
        <v>0.78290000000000004</v>
      </c>
      <c r="J64" s="116" t="str">
        <f t="shared" si="7"/>
        <v>-</v>
      </c>
      <c r="K64" s="193">
        <v>0.77450000000000008</v>
      </c>
      <c r="L64" s="116">
        <f t="shared" si="8"/>
        <v>-1.072933963469147E-2</v>
      </c>
      <c r="M64" s="193"/>
      <c r="N64" s="116"/>
      <c r="O64" s="116"/>
    </row>
    <row r="65" spans="2:17" ht="15.75" x14ac:dyDescent="0.25">
      <c r="B65" s="117" t="s">
        <v>30</v>
      </c>
      <c r="C65" s="195">
        <v>0.75608425132318868</v>
      </c>
      <c r="D65" s="119"/>
      <c r="E65" s="195">
        <v>0.47910000000000003</v>
      </c>
      <c r="F65" s="119">
        <v>-0.36634045853812069</v>
      </c>
      <c r="G65" s="195">
        <v>0.52950161877207813</v>
      </c>
      <c r="H65" s="119">
        <v>0.10520062361110027</v>
      </c>
      <c r="I65" s="195">
        <v>0.73516921989137307</v>
      </c>
      <c r="J65" s="119">
        <v>0.38841732268211193</v>
      </c>
      <c r="K65" s="195">
        <v>0.79979831270382273</v>
      </c>
      <c r="L65" s="119">
        <v>8.7910498785571001E-2</v>
      </c>
      <c r="M65" s="200"/>
      <c r="N65" s="199"/>
      <c r="O65" s="199"/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70" t="s">
        <v>312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0.66900000000000004</v>
      </c>
      <c r="D75" s="116"/>
      <c r="E75" s="193">
        <v>0</v>
      </c>
      <c r="F75" s="116">
        <f t="shared" ref="F75:J86" si="11">IFERROR(E75/C75-1,"-")</f>
        <v>-1</v>
      </c>
      <c r="G75" s="193">
        <v>0</v>
      </c>
      <c r="H75" s="116" t="str">
        <f t="shared" si="11"/>
        <v>-</v>
      </c>
      <c r="I75" s="193">
        <v>0.4214</v>
      </c>
      <c r="J75" s="116" t="str">
        <f t="shared" si="11"/>
        <v>-</v>
      </c>
      <c r="K75" s="193">
        <v>0.61450000000000005</v>
      </c>
      <c r="L75" s="116">
        <f t="shared" ref="L75:L86" si="12">IFERROR(K75/I75-1,"-")</f>
        <v>0.45823445657332718</v>
      </c>
      <c r="M75" s="193">
        <v>0.48880000000000001</v>
      </c>
      <c r="N75" s="116">
        <f t="shared" ref="N75:N83" si="13">IFERROR(M75/K75-1,"-")</f>
        <v>-0.20455655004068352</v>
      </c>
      <c r="O75" s="116">
        <f>IFERROR(M75/C75-1,"-")</f>
        <v>-0.26935724962630792</v>
      </c>
    </row>
    <row r="76" spans="2:17" x14ac:dyDescent="0.25">
      <c r="B76" s="114" t="s">
        <v>73</v>
      </c>
      <c r="C76" s="193">
        <v>0.72310000000000008</v>
      </c>
      <c r="D76" s="116"/>
      <c r="E76" s="193">
        <v>0</v>
      </c>
      <c r="F76" s="116">
        <f t="shared" si="11"/>
        <v>-1</v>
      </c>
      <c r="G76" s="193">
        <v>0</v>
      </c>
      <c r="H76" s="116" t="str">
        <f t="shared" si="11"/>
        <v>-</v>
      </c>
      <c r="I76" s="193">
        <v>0.50490000000000002</v>
      </c>
      <c r="J76" s="116" t="str">
        <f t="shared" si="11"/>
        <v>-</v>
      </c>
      <c r="K76" s="193">
        <v>0.73510000000000009</v>
      </c>
      <c r="L76" s="116">
        <f t="shared" si="12"/>
        <v>0.45593186769657379</v>
      </c>
      <c r="M76" s="193">
        <v>0.68310000000000004</v>
      </c>
      <c r="N76" s="116">
        <f t="shared" si="13"/>
        <v>-7.0738675010202701E-2</v>
      </c>
      <c r="O76" s="116">
        <f t="shared" ref="O76:O83" si="14">IFERROR(M76/C76-1,"-")</f>
        <v>-5.5317383487761052E-2</v>
      </c>
    </row>
    <row r="77" spans="2:17" x14ac:dyDescent="0.25">
      <c r="B77" s="114" t="s">
        <v>75</v>
      </c>
      <c r="C77" s="193">
        <v>0.68169999999999997</v>
      </c>
      <c r="D77" s="116"/>
      <c r="E77" s="193">
        <v>0</v>
      </c>
      <c r="F77" s="116">
        <f t="shared" si="11"/>
        <v>-1</v>
      </c>
      <c r="G77" s="193">
        <v>0</v>
      </c>
      <c r="H77" s="116" t="str">
        <f t="shared" si="11"/>
        <v>-</v>
      </c>
      <c r="I77" s="193">
        <v>0.54780000000000006</v>
      </c>
      <c r="J77" s="116" t="str">
        <f t="shared" si="11"/>
        <v>-</v>
      </c>
      <c r="K77" s="193">
        <v>0.74170000000000003</v>
      </c>
      <c r="L77" s="116">
        <f t="shared" si="12"/>
        <v>0.35396129974443213</v>
      </c>
      <c r="M77" s="193">
        <v>0.67459999999999998</v>
      </c>
      <c r="N77" s="116">
        <f t="shared" si="13"/>
        <v>-9.0467844141836395E-2</v>
      </c>
      <c r="O77" s="116">
        <f t="shared" si="14"/>
        <v>-1.0415138624028208E-2</v>
      </c>
    </row>
    <row r="78" spans="2:17" x14ac:dyDescent="0.25">
      <c r="B78" s="114" t="s">
        <v>77</v>
      </c>
      <c r="C78" s="193">
        <v>0.59</v>
      </c>
      <c r="D78" s="116"/>
      <c r="E78" s="193">
        <v>0</v>
      </c>
      <c r="F78" s="116">
        <f t="shared" si="11"/>
        <v>-1</v>
      </c>
      <c r="G78" s="193">
        <v>0</v>
      </c>
      <c r="H78" s="116" t="str">
        <f t="shared" si="11"/>
        <v>-</v>
      </c>
      <c r="I78" s="193">
        <v>0.53639999999999999</v>
      </c>
      <c r="J78" s="116" t="str">
        <f t="shared" si="11"/>
        <v>-</v>
      </c>
      <c r="K78" s="193">
        <v>0.68030000000000002</v>
      </c>
      <c r="L78" s="116">
        <f t="shared" si="12"/>
        <v>0.26826994780014912</v>
      </c>
      <c r="M78" s="193">
        <v>0.60350000000000004</v>
      </c>
      <c r="N78" s="116">
        <f t="shared" si="13"/>
        <v>-0.11289137145377037</v>
      </c>
      <c r="O78" s="116">
        <f t="shared" si="14"/>
        <v>2.2881355932203418E-2</v>
      </c>
    </row>
    <row r="79" spans="2:17" x14ac:dyDescent="0.25">
      <c r="B79" s="114" t="s">
        <v>79</v>
      </c>
      <c r="C79" s="193">
        <v>0.55130000000000001</v>
      </c>
      <c r="D79" s="116"/>
      <c r="E79" s="193">
        <v>0</v>
      </c>
      <c r="F79" s="116">
        <f t="shared" si="11"/>
        <v>-1</v>
      </c>
      <c r="G79" s="193">
        <v>0</v>
      </c>
      <c r="H79" s="116" t="str">
        <f t="shared" si="11"/>
        <v>-</v>
      </c>
      <c r="I79" s="193">
        <v>0.43930000000000002</v>
      </c>
      <c r="J79" s="116" t="str">
        <f t="shared" si="11"/>
        <v>-</v>
      </c>
      <c r="K79" s="193">
        <v>0.54620000000000002</v>
      </c>
      <c r="L79" s="116">
        <f t="shared" si="12"/>
        <v>0.24334167994536759</v>
      </c>
      <c r="M79" s="193">
        <v>0.51469999999999994</v>
      </c>
      <c r="N79" s="116">
        <f t="shared" si="13"/>
        <v>-5.7671182716953595E-2</v>
      </c>
      <c r="O79" s="116">
        <f t="shared" si="14"/>
        <v>-6.6388536187194092E-2</v>
      </c>
    </row>
    <row r="80" spans="2:17" x14ac:dyDescent="0.25">
      <c r="B80" s="114" t="s">
        <v>81</v>
      </c>
      <c r="C80" s="193">
        <v>0.69110000000000005</v>
      </c>
      <c r="D80" s="116"/>
      <c r="E80" s="193">
        <v>0</v>
      </c>
      <c r="F80" s="116">
        <f t="shared" si="11"/>
        <v>-1</v>
      </c>
      <c r="G80" s="193">
        <v>0</v>
      </c>
      <c r="H80" s="116" t="str">
        <f t="shared" si="11"/>
        <v>-</v>
      </c>
      <c r="I80" s="193">
        <v>0.48880000000000001</v>
      </c>
      <c r="J80" s="116" t="str">
        <f t="shared" si="11"/>
        <v>-</v>
      </c>
      <c r="K80" s="193">
        <v>0.69129999999999991</v>
      </c>
      <c r="L80" s="116">
        <f t="shared" si="12"/>
        <v>0.41427986906710279</v>
      </c>
      <c r="M80" s="193">
        <v>0.64480000000000004</v>
      </c>
      <c r="N80" s="116">
        <f t="shared" si="13"/>
        <v>-6.7264573991031251E-2</v>
      </c>
      <c r="O80" s="116">
        <f t="shared" si="14"/>
        <v>-6.6994646216177123E-2</v>
      </c>
    </row>
    <row r="81" spans="2:17" x14ac:dyDescent="0.25">
      <c r="B81" s="114" t="s">
        <v>83</v>
      </c>
      <c r="C81" s="193">
        <v>0.72760000000000002</v>
      </c>
      <c r="D81" s="116"/>
      <c r="E81" s="193">
        <v>0</v>
      </c>
      <c r="F81" s="116">
        <f t="shared" si="11"/>
        <v>-1</v>
      </c>
      <c r="G81" s="193">
        <v>0</v>
      </c>
      <c r="H81" s="116" t="str">
        <f t="shared" si="11"/>
        <v>-</v>
      </c>
      <c r="I81" s="193">
        <v>0.58310000000000006</v>
      </c>
      <c r="J81" s="116" t="str">
        <f t="shared" si="11"/>
        <v>-</v>
      </c>
      <c r="K81" s="193">
        <v>0.74739999999999995</v>
      </c>
      <c r="L81" s="116">
        <f t="shared" si="12"/>
        <v>0.28176985079746153</v>
      </c>
      <c r="M81" s="193">
        <v>0.70840000000000003</v>
      </c>
      <c r="N81" s="116">
        <f t="shared" si="13"/>
        <v>-5.2180893765052083E-2</v>
      </c>
      <c r="O81" s="116">
        <f t="shared" si="14"/>
        <v>-2.6388125343595359E-2</v>
      </c>
    </row>
    <row r="82" spans="2:17" x14ac:dyDescent="0.25">
      <c r="B82" s="114" t="s">
        <v>85</v>
      </c>
      <c r="C82" s="193">
        <v>0.60270000000000001</v>
      </c>
      <c r="D82" s="116"/>
      <c r="E82" s="193">
        <v>0</v>
      </c>
      <c r="F82" s="116">
        <f t="shared" si="11"/>
        <v>-1</v>
      </c>
      <c r="G82" s="193">
        <v>0</v>
      </c>
      <c r="H82" s="116" t="str">
        <f t="shared" si="11"/>
        <v>-</v>
      </c>
      <c r="I82" s="193">
        <v>0.64</v>
      </c>
      <c r="J82" s="116" t="str">
        <f t="shared" si="11"/>
        <v>-</v>
      </c>
      <c r="K82" s="193">
        <v>1.0290999999999999</v>
      </c>
      <c r="L82" s="116">
        <f t="shared" si="12"/>
        <v>0.60796874999999972</v>
      </c>
      <c r="M82" s="193">
        <v>0.72909999999999997</v>
      </c>
      <c r="N82" s="116">
        <f t="shared" si="13"/>
        <v>-0.29151685939170147</v>
      </c>
      <c r="O82" s="116">
        <f t="shared" si="14"/>
        <v>0.20972291355566619</v>
      </c>
    </row>
    <row r="83" spans="2:17" x14ac:dyDescent="0.25">
      <c r="B83" s="114" t="s">
        <v>87</v>
      </c>
      <c r="C83" s="193">
        <v>0.56590000000000007</v>
      </c>
      <c r="D83" s="116"/>
      <c r="E83" s="193">
        <v>0</v>
      </c>
      <c r="F83" s="116">
        <f t="shared" si="11"/>
        <v>-1</v>
      </c>
      <c r="G83" s="193">
        <v>0</v>
      </c>
      <c r="H83" s="116" t="str">
        <f t="shared" si="11"/>
        <v>-</v>
      </c>
      <c r="I83" s="193">
        <v>0.5534</v>
      </c>
      <c r="J83" s="116" t="str">
        <f t="shared" si="11"/>
        <v>-</v>
      </c>
      <c r="K83" s="193">
        <v>0.73609999999999998</v>
      </c>
      <c r="L83" s="116">
        <f t="shared" si="12"/>
        <v>0.33014094687387052</v>
      </c>
      <c r="M83" s="193"/>
      <c r="N83" s="116"/>
      <c r="O83" s="116"/>
    </row>
    <row r="84" spans="2:17" x14ac:dyDescent="0.25">
      <c r="B84" s="114" t="s">
        <v>89</v>
      </c>
      <c r="C84" s="193">
        <v>0.54289999999999994</v>
      </c>
      <c r="D84" s="116"/>
      <c r="E84" s="193">
        <v>0</v>
      </c>
      <c r="F84" s="116">
        <f t="shared" si="11"/>
        <v>-1</v>
      </c>
      <c r="G84" s="193">
        <v>0</v>
      </c>
      <c r="H84" s="116" t="str">
        <f t="shared" si="11"/>
        <v>-</v>
      </c>
      <c r="I84" s="193">
        <v>0.54390000000000005</v>
      </c>
      <c r="J84" s="116" t="str">
        <f t="shared" si="11"/>
        <v>-</v>
      </c>
      <c r="K84" s="193">
        <v>0.75290000000000001</v>
      </c>
      <c r="L84" s="116">
        <f t="shared" si="12"/>
        <v>0.38426181283324135</v>
      </c>
      <c r="M84" s="193"/>
      <c r="N84" s="116"/>
      <c r="O84" s="116"/>
    </row>
    <row r="85" spans="2:17" x14ac:dyDescent="0.25">
      <c r="B85" s="114" t="s">
        <v>91</v>
      </c>
      <c r="C85" s="193">
        <v>0.63749999999999996</v>
      </c>
      <c r="D85" s="116"/>
      <c r="E85" s="193">
        <v>0</v>
      </c>
      <c r="F85" s="116">
        <f t="shared" si="11"/>
        <v>-1</v>
      </c>
      <c r="G85" s="193">
        <v>0</v>
      </c>
      <c r="H85" s="116" t="str">
        <f t="shared" si="11"/>
        <v>-</v>
      </c>
      <c r="I85" s="193">
        <v>0.54380000000000006</v>
      </c>
      <c r="J85" s="116" t="str">
        <f t="shared" si="11"/>
        <v>-</v>
      </c>
      <c r="K85" s="193">
        <v>0.76319999999999988</v>
      </c>
      <c r="L85" s="116">
        <f t="shared" si="12"/>
        <v>0.40345715336520738</v>
      </c>
      <c r="M85" s="193"/>
      <c r="N85" s="116"/>
      <c r="O85" s="116"/>
    </row>
    <row r="86" spans="2:17" x14ac:dyDescent="0.25">
      <c r="B86" s="114" t="s">
        <v>93</v>
      </c>
      <c r="C86" s="193">
        <v>0.65069999999999995</v>
      </c>
      <c r="D86" s="116"/>
      <c r="E86" s="193">
        <v>0</v>
      </c>
      <c r="F86" s="116">
        <f t="shared" si="11"/>
        <v>-1</v>
      </c>
      <c r="G86" s="193">
        <v>0</v>
      </c>
      <c r="H86" s="116" t="str">
        <f t="shared" si="11"/>
        <v>-</v>
      </c>
      <c r="I86" s="193">
        <v>0.55500000000000005</v>
      </c>
      <c r="J86" s="116" t="str">
        <f t="shared" si="11"/>
        <v>-</v>
      </c>
      <c r="K86" s="193">
        <v>0.77870000000000006</v>
      </c>
      <c r="L86" s="116">
        <f t="shared" si="12"/>
        <v>0.40306306306306294</v>
      </c>
      <c r="M86" s="193"/>
      <c r="N86" s="116"/>
      <c r="O86" s="116"/>
    </row>
    <row r="87" spans="2:17" ht="15.75" x14ac:dyDescent="0.25">
      <c r="B87" s="117" t="s">
        <v>30</v>
      </c>
      <c r="C87" s="195">
        <v>0.63500000000000001</v>
      </c>
      <c r="D87" s="119"/>
      <c r="E87" s="195">
        <v>0.37490000000000001</v>
      </c>
      <c r="F87" s="119">
        <v>-0.40960629921259839</v>
      </c>
      <c r="G87" s="195">
        <v>0.31059999999999999</v>
      </c>
      <c r="H87" s="119">
        <v>-0.17151240330754869</v>
      </c>
      <c r="I87" s="195">
        <v>0.53259999999999996</v>
      </c>
      <c r="J87" s="119">
        <v>0.71474565357372821</v>
      </c>
      <c r="K87" s="195">
        <v>0.73240000000000005</v>
      </c>
      <c r="L87" s="119">
        <v>0.37514081862561044</v>
      </c>
      <c r="M87" s="198"/>
      <c r="N87" s="199"/>
      <c r="O87" s="199"/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>
        <v>0.6462</v>
      </c>
      <c r="D97" s="116"/>
      <c r="E97" s="193">
        <v>0.63659999999999994</v>
      </c>
      <c r="F97" s="116">
        <f t="shared" ref="F97:J109" si="15">IFERROR(E97/C97-1,"-")</f>
        <v>-1.4856081708449431E-2</v>
      </c>
      <c r="G97" s="193">
        <v>0.10619999999999999</v>
      </c>
      <c r="H97" s="116">
        <f t="shared" si="15"/>
        <v>-0.83317624882186614</v>
      </c>
      <c r="I97" s="193">
        <v>0.5212</v>
      </c>
      <c r="J97" s="116">
        <f t="shared" si="15"/>
        <v>3.9077212806026367</v>
      </c>
      <c r="K97" s="193">
        <v>0.59630000000000005</v>
      </c>
      <c r="L97" s="116">
        <f t="shared" ref="L97:L109" si="16">IFERROR(K97/I97-1,"-")</f>
        <v>0.14409056024558731</v>
      </c>
      <c r="M97" s="193">
        <v>0.69739999999999991</v>
      </c>
      <c r="N97" s="116">
        <f t="shared" ref="N97:N105" si="17">IFERROR(M97/K97-1,"-")</f>
        <v>0.16954553077310064</v>
      </c>
      <c r="O97" s="116">
        <f>IFERROR(M97/C97-1,"-")</f>
        <v>7.923243577839667E-2</v>
      </c>
    </row>
    <row r="98" spans="2:15" x14ac:dyDescent="0.25">
      <c r="B98" s="114" t="s">
        <v>73</v>
      </c>
      <c r="C98" s="193">
        <v>0.66299999999999992</v>
      </c>
      <c r="D98" s="116"/>
      <c r="E98" s="193">
        <v>0.63249999999999995</v>
      </c>
      <c r="F98" s="116">
        <f t="shared" si="15"/>
        <v>-4.6003016591251833E-2</v>
      </c>
      <c r="G98" s="193">
        <v>0.12269999999999999</v>
      </c>
      <c r="H98" s="116">
        <f t="shared" si="15"/>
        <v>-0.80600790513833998</v>
      </c>
      <c r="I98" s="193">
        <v>0.61130000000000007</v>
      </c>
      <c r="J98" s="116">
        <f t="shared" si="15"/>
        <v>3.9820700896495529</v>
      </c>
      <c r="K98" s="193">
        <v>0.67659999999999998</v>
      </c>
      <c r="L98" s="116">
        <f t="shared" si="16"/>
        <v>0.10682152789137889</v>
      </c>
      <c r="M98" s="193">
        <v>0.74950000000000006</v>
      </c>
      <c r="N98" s="116">
        <f t="shared" si="17"/>
        <v>0.10774460537984054</v>
      </c>
      <c r="O98" s="116">
        <f t="shared" ref="O98:O105" si="18">IFERROR(M98/C98-1,"-")</f>
        <v>0.13046757164404243</v>
      </c>
    </row>
    <row r="99" spans="2:15" x14ac:dyDescent="0.25">
      <c r="B99" s="114" t="s">
        <v>75</v>
      </c>
      <c r="C99" s="193">
        <v>0.63969999999999994</v>
      </c>
      <c r="D99" s="116"/>
      <c r="E99" s="193">
        <v>0.26729999999999998</v>
      </c>
      <c r="F99" s="116">
        <f t="shared" si="15"/>
        <v>-0.58214788181960286</v>
      </c>
      <c r="G99" s="193">
        <v>0.14429999999999998</v>
      </c>
      <c r="H99" s="116">
        <f t="shared" si="15"/>
        <v>-0.46015712682379351</v>
      </c>
      <c r="I99" s="193">
        <v>0.61539999999999995</v>
      </c>
      <c r="J99" s="116">
        <f t="shared" si="15"/>
        <v>3.2647262647262645</v>
      </c>
      <c r="K99" s="193">
        <v>0.64549999999999996</v>
      </c>
      <c r="L99" s="116">
        <f t="shared" si="16"/>
        <v>4.8911277218069538E-2</v>
      </c>
      <c r="M99" s="193">
        <v>0.70950000000000002</v>
      </c>
      <c r="N99" s="116">
        <f t="shared" si="17"/>
        <v>9.9147947327653085E-2</v>
      </c>
      <c r="O99" s="116">
        <f t="shared" si="18"/>
        <v>0.10911364702204174</v>
      </c>
    </row>
    <row r="100" spans="2:15" x14ac:dyDescent="0.25">
      <c r="B100" s="114" t="s">
        <v>77</v>
      </c>
      <c r="C100" s="193">
        <v>0.55430000000000001</v>
      </c>
      <c r="D100" s="116"/>
      <c r="E100" s="193">
        <v>0</v>
      </c>
      <c r="F100" s="116">
        <f t="shared" si="15"/>
        <v>-1</v>
      </c>
      <c r="G100" s="193">
        <v>0.14429999999999998</v>
      </c>
      <c r="H100" s="116" t="str">
        <f t="shared" si="15"/>
        <v>-</v>
      </c>
      <c r="I100" s="193">
        <v>0.59089999999999998</v>
      </c>
      <c r="J100" s="116">
        <f t="shared" si="15"/>
        <v>3.0949410949410954</v>
      </c>
      <c r="K100" s="193">
        <v>0.57799999999999996</v>
      </c>
      <c r="L100" s="116">
        <f t="shared" si="16"/>
        <v>-2.1831105093924608E-2</v>
      </c>
      <c r="M100" s="193">
        <v>0.6765000000000001</v>
      </c>
      <c r="N100" s="116">
        <f t="shared" si="17"/>
        <v>0.17041522491349514</v>
      </c>
      <c r="O100" s="116">
        <f t="shared" si="18"/>
        <v>0.22045823561248445</v>
      </c>
    </row>
    <row r="101" spans="2:15" x14ac:dyDescent="0.25">
      <c r="B101" s="114" t="s">
        <v>79</v>
      </c>
      <c r="C101" s="193">
        <v>0.55479999999999996</v>
      </c>
      <c r="D101" s="116"/>
      <c r="E101" s="193">
        <v>0</v>
      </c>
      <c r="F101" s="116">
        <f t="shared" si="15"/>
        <v>-1</v>
      </c>
      <c r="G101" s="193">
        <v>0.13689999999999999</v>
      </c>
      <c r="H101" s="116" t="str">
        <f t="shared" si="15"/>
        <v>-</v>
      </c>
      <c r="I101" s="193">
        <v>0.50259999999999994</v>
      </c>
      <c r="J101" s="116">
        <f t="shared" si="15"/>
        <v>2.6712929145361577</v>
      </c>
      <c r="K101" s="193">
        <v>0.47</v>
      </c>
      <c r="L101" s="116">
        <f t="shared" si="16"/>
        <v>-6.4862713887783419E-2</v>
      </c>
      <c r="M101" s="193">
        <v>0.63129999999999997</v>
      </c>
      <c r="N101" s="116">
        <f t="shared" si="17"/>
        <v>0.34319148936170207</v>
      </c>
      <c r="O101" s="116">
        <f t="shared" si="18"/>
        <v>0.1378875270367701</v>
      </c>
    </row>
    <row r="102" spans="2:15" x14ac:dyDescent="0.25">
      <c r="B102" s="114" t="s">
        <v>81</v>
      </c>
      <c r="C102" s="193">
        <v>0.60570000000000002</v>
      </c>
      <c r="D102" s="116"/>
      <c r="E102" s="193">
        <v>0</v>
      </c>
      <c r="F102" s="116">
        <f t="shared" si="15"/>
        <v>-1</v>
      </c>
      <c r="G102" s="193">
        <v>0.17980000000000002</v>
      </c>
      <c r="H102" s="116" t="str">
        <f t="shared" si="15"/>
        <v>-</v>
      </c>
      <c r="I102" s="193">
        <v>0.50560000000000005</v>
      </c>
      <c r="J102" s="116">
        <f t="shared" si="15"/>
        <v>1.8120133481646272</v>
      </c>
      <c r="K102" s="193">
        <v>0.59350000000000003</v>
      </c>
      <c r="L102" s="116">
        <f t="shared" si="16"/>
        <v>0.17385284810126578</v>
      </c>
      <c r="M102" s="193">
        <v>0.66439999999999999</v>
      </c>
      <c r="N102" s="116">
        <f t="shared" si="17"/>
        <v>0.11946082561078342</v>
      </c>
      <c r="O102" s="116">
        <f t="shared" si="18"/>
        <v>9.6912663034505409E-2</v>
      </c>
    </row>
    <row r="103" spans="2:15" x14ac:dyDescent="0.25">
      <c r="B103" s="114" t="s">
        <v>83</v>
      </c>
      <c r="C103" s="193">
        <v>0.6653</v>
      </c>
      <c r="D103" s="116"/>
      <c r="E103" s="193">
        <v>0</v>
      </c>
      <c r="F103" s="116">
        <f t="shared" si="15"/>
        <v>-1</v>
      </c>
      <c r="G103" s="193">
        <v>0.3226</v>
      </c>
      <c r="H103" s="116" t="str">
        <f t="shared" si="15"/>
        <v>-</v>
      </c>
      <c r="I103" s="193">
        <v>0.67879999999999996</v>
      </c>
      <c r="J103" s="116">
        <f t="shared" si="15"/>
        <v>1.1041537507749535</v>
      </c>
      <c r="K103" s="193">
        <v>0.67799999999999994</v>
      </c>
      <c r="L103" s="116">
        <f t="shared" si="16"/>
        <v>-1.1785503830289423E-3</v>
      </c>
      <c r="M103" s="193">
        <v>0.72719999999999996</v>
      </c>
      <c r="N103" s="116">
        <f t="shared" si="17"/>
        <v>7.2566371681415998E-2</v>
      </c>
      <c r="O103" s="116">
        <f t="shared" si="18"/>
        <v>9.3040733503682471E-2</v>
      </c>
    </row>
    <row r="104" spans="2:15" x14ac:dyDescent="0.25">
      <c r="B104" s="114" t="s">
        <v>85</v>
      </c>
      <c r="C104" s="193">
        <v>0.75409999999999999</v>
      </c>
      <c r="D104" s="116"/>
      <c r="E104" s="193">
        <v>0.2712</v>
      </c>
      <c r="F104" s="116">
        <f t="shared" si="15"/>
        <v>-0.64036599920434956</v>
      </c>
      <c r="G104" s="193">
        <v>0.42599999999999999</v>
      </c>
      <c r="H104" s="116">
        <f t="shared" si="15"/>
        <v>0.57079646017699104</v>
      </c>
      <c r="I104" s="193">
        <v>0.67610000000000003</v>
      </c>
      <c r="J104" s="116">
        <f t="shared" si="15"/>
        <v>0.58708920187793434</v>
      </c>
      <c r="K104" s="193">
        <v>0.70940000000000003</v>
      </c>
      <c r="L104" s="116">
        <f t="shared" si="16"/>
        <v>4.925306907262228E-2</v>
      </c>
      <c r="M104" s="193">
        <v>0.76439999999999997</v>
      </c>
      <c r="N104" s="116">
        <f t="shared" si="17"/>
        <v>7.7530307301945323E-2</v>
      </c>
      <c r="O104" s="116">
        <f t="shared" si="18"/>
        <v>1.3658665959421779E-2</v>
      </c>
    </row>
    <row r="105" spans="2:15" x14ac:dyDescent="0.25">
      <c r="B105" s="114" t="s">
        <v>87</v>
      </c>
      <c r="C105" s="193">
        <v>0.56679999999999997</v>
      </c>
      <c r="D105" s="116"/>
      <c r="E105" s="193">
        <v>0.1331</v>
      </c>
      <c r="F105" s="116">
        <f t="shared" si="15"/>
        <v>-0.76517290049400144</v>
      </c>
      <c r="G105" s="193">
        <v>0.38450000000000001</v>
      </c>
      <c r="H105" s="116">
        <f t="shared" si="15"/>
        <v>1.8888054094665665</v>
      </c>
      <c r="I105" s="193">
        <v>0.54090000000000005</v>
      </c>
      <c r="J105" s="116">
        <f t="shared" si="15"/>
        <v>0.40676202860858268</v>
      </c>
      <c r="K105" s="193">
        <v>0.59689999999999999</v>
      </c>
      <c r="L105" s="116">
        <f t="shared" si="16"/>
        <v>0.10353115178406358</v>
      </c>
      <c r="M105" s="193"/>
      <c r="N105" s="116"/>
      <c r="O105" s="116"/>
    </row>
    <row r="106" spans="2:15" x14ac:dyDescent="0.25">
      <c r="B106" s="114" t="s">
        <v>89</v>
      </c>
      <c r="C106" s="193">
        <v>0.57930000000000004</v>
      </c>
      <c r="D106" s="116"/>
      <c r="E106" s="193">
        <v>0.13819999999999999</v>
      </c>
      <c r="F106" s="116">
        <f t="shared" si="15"/>
        <v>-0.76143621612290702</v>
      </c>
      <c r="G106" s="193">
        <v>0.48170000000000002</v>
      </c>
      <c r="H106" s="116">
        <f t="shared" si="15"/>
        <v>2.4855282199710569</v>
      </c>
      <c r="I106" s="193">
        <v>0.57399999999999995</v>
      </c>
      <c r="J106" s="116">
        <f t="shared" si="15"/>
        <v>0.19161303716005795</v>
      </c>
      <c r="K106" s="193">
        <v>0.67</v>
      </c>
      <c r="L106" s="116">
        <f t="shared" si="16"/>
        <v>0.16724738675958206</v>
      </c>
      <c r="M106" s="193"/>
      <c r="N106" s="116"/>
      <c r="O106" s="116"/>
    </row>
    <row r="107" spans="2:15" x14ac:dyDescent="0.25">
      <c r="B107" s="114" t="s">
        <v>91</v>
      </c>
      <c r="C107" s="193">
        <v>0.60049999999999992</v>
      </c>
      <c r="D107" s="116"/>
      <c r="E107" s="193">
        <v>0.16600000000000001</v>
      </c>
      <c r="F107" s="116">
        <f t="shared" si="15"/>
        <v>-0.72356369691923395</v>
      </c>
      <c r="G107" s="193">
        <v>0.55799999999999994</v>
      </c>
      <c r="H107" s="116">
        <f t="shared" si="15"/>
        <v>2.3614457831325297</v>
      </c>
      <c r="I107" s="193">
        <v>0.59920000000000007</v>
      </c>
      <c r="J107" s="116">
        <f t="shared" si="15"/>
        <v>7.3835125448028949E-2</v>
      </c>
      <c r="K107" s="193">
        <v>0.68140000000000001</v>
      </c>
      <c r="L107" s="116">
        <f t="shared" si="16"/>
        <v>0.13718291054739651</v>
      </c>
      <c r="M107" s="193"/>
      <c r="N107" s="116"/>
      <c r="O107" s="116"/>
    </row>
    <row r="108" spans="2:15" x14ac:dyDescent="0.25">
      <c r="B108" s="114" t="s">
        <v>93</v>
      </c>
      <c r="C108" s="193">
        <v>0.61199999999999999</v>
      </c>
      <c r="D108" s="116"/>
      <c r="E108" s="193">
        <v>0.17100000000000001</v>
      </c>
      <c r="F108" s="116">
        <f t="shared" si="15"/>
        <v>-0.72058823529411764</v>
      </c>
      <c r="G108" s="193">
        <v>0.49049999999999999</v>
      </c>
      <c r="H108" s="116">
        <f t="shared" si="15"/>
        <v>1.8684210526315788</v>
      </c>
      <c r="I108" s="193">
        <v>0.56940000000000002</v>
      </c>
      <c r="J108" s="116">
        <f t="shared" si="15"/>
        <v>0.16085626911314987</v>
      </c>
      <c r="K108" s="193">
        <v>0.6583</v>
      </c>
      <c r="L108" s="116">
        <f t="shared" si="16"/>
        <v>0.15612925886898488</v>
      </c>
      <c r="M108" s="193"/>
      <c r="N108" s="116"/>
      <c r="O108" s="116"/>
    </row>
    <row r="109" spans="2:15" ht="15.75" x14ac:dyDescent="0.25">
      <c r="B109" s="117" t="s">
        <v>30</v>
      </c>
      <c r="C109" s="201">
        <f>IFERROR(AVERAGE(C97:C108),"-")</f>
        <v>0.6201416666666667</v>
      </c>
      <c r="D109" s="119"/>
      <c r="E109" s="201">
        <f>IFERROR(AVERAGE(E97:E108),"-")</f>
        <v>0.20132499999999998</v>
      </c>
      <c r="F109" s="119">
        <f t="shared" si="15"/>
        <v>-0.67535643737318085</v>
      </c>
      <c r="G109" s="201">
        <f>IFERROR(AVERAGE(G97:G108),"-")</f>
        <v>0.29145833333333332</v>
      </c>
      <c r="H109" s="119">
        <f t="shared" si="15"/>
        <v>0.4477006498613354</v>
      </c>
      <c r="I109" s="201">
        <f>IFERROR(AVERAGE(I97:I108),"-")</f>
        <v>0.58211666666666662</v>
      </c>
      <c r="J109" s="119">
        <f t="shared" si="15"/>
        <v>0.99725518227305221</v>
      </c>
      <c r="K109" s="201">
        <f>IFERROR(AVERAGE(K97:K108),"-")</f>
        <v>0.62949166666666667</v>
      </c>
      <c r="L109" s="119">
        <f t="shared" si="16"/>
        <v>8.1384029547341807E-2</v>
      </c>
      <c r="M109" s="201"/>
      <c r="N109" s="119"/>
      <c r="O109" s="119"/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0F3E9-6857-446B-AD59-10D43822BAA6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60050-BA13-4552-BDD3-CAF5945F226B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162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163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164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262</v>
      </c>
      <c r="D7" s="203" t="s">
        <v>269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234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262</v>
      </c>
      <c r="T7" s="205" t="s">
        <v>269</v>
      </c>
      <c r="U7" s="205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234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262</v>
      </c>
      <c r="AJ7" s="205" t="s">
        <v>269</v>
      </c>
      <c r="AK7" s="205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234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87.607011830140351</v>
      </c>
      <c r="D8" s="209">
        <v>91.167694722717641</v>
      </c>
      <c r="E8" s="209">
        <v>104.29345939097809</v>
      </c>
      <c r="F8" s="210">
        <v>110.86459717295421</v>
      </c>
      <c r="G8" s="209">
        <v>122.50112352490383</v>
      </c>
      <c r="H8" s="132">
        <f>G8/F8-1</f>
        <v>0.10496160766088458</v>
      </c>
      <c r="I8" s="132">
        <f t="shared" ref="I8:I18" si="0">G8/C8-1</f>
        <v>0.39830272675455514</v>
      </c>
      <c r="J8" s="208">
        <v>89.29</v>
      </c>
      <c r="K8" s="211">
        <v>93.95</v>
      </c>
      <c r="L8" s="211">
        <v>110.19</v>
      </c>
      <c r="M8" s="211">
        <v>2881.9099999999994</v>
      </c>
      <c r="N8" s="211">
        <v>3021.6</v>
      </c>
      <c r="O8" s="132">
        <f t="shared" ref="O8:O18" si="1">N8/M8-1</f>
        <v>4.8471326307900187E-2</v>
      </c>
      <c r="P8" s="212">
        <f t="shared" ref="P8:P18" si="2">N8/J8-1</f>
        <v>32.840295665808036</v>
      </c>
      <c r="R8" s="207" t="s">
        <v>43</v>
      </c>
      <c r="S8" s="208">
        <v>69.853986059802523</v>
      </c>
      <c r="T8" s="210">
        <v>34.951976543682953</v>
      </c>
      <c r="U8" s="210">
        <v>77.017720064690423</v>
      </c>
      <c r="V8" s="210">
        <v>89.579467058515803</v>
      </c>
      <c r="W8" s="210">
        <v>101.36928215841353</v>
      </c>
      <c r="X8" s="132">
        <f t="shared" ref="X8:X18" si="3">W8/V8-1</f>
        <v>0.13161291852960333</v>
      </c>
      <c r="Y8" s="132">
        <f t="shared" ref="Y8:Y18" si="4">W8/S8-1</f>
        <v>0.45115959555451157</v>
      </c>
      <c r="Z8" s="208">
        <v>38.11</v>
      </c>
      <c r="AA8" s="211">
        <v>57.12</v>
      </c>
      <c r="AB8" s="211">
        <v>88.4</v>
      </c>
      <c r="AC8" s="211">
        <v>2351.09</v>
      </c>
      <c r="AD8" s="211">
        <v>2491.5799999999995</v>
      </c>
      <c r="AE8" s="132">
        <f t="shared" ref="AE8:AE18" si="5">AD8/AC8-1</f>
        <v>5.9755262452734437E-2</v>
      </c>
      <c r="AF8" s="132">
        <f t="shared" ref="AF8:AF18" si="6">AD8/Z8-1</f>
        <v>64.378640776699015</v>
      </c>
      <c r="AH8" s="63" t="s">
        <v>43</v>
      </c>
      <c r="AI8" s="213">
        <v>935534411.23000002</v>
      </c>
      <c r="AJ8" s="131">
        <v>226823305.99000001</v>
      </c>
      <c r="AK8" s="131">
        <v>965949441.74999976</v>
      </c>
      <c r="AL8" s="131">
        <v>1145544683.48</v>
      </c>
      <c r="AM8" s="131">
        <v>1317355458.4700003</v>
      </c>
      <c r="AN8" s="132">
        <f t="shared" ref="AN8:AN18" si="7">AM8/AL8-1</f>
        <v>0.14998173136997495</v>
      </c>
      <c r="AO8" s="131">
        <f t="shared" ref="AO8:AO18" si="8">AM8-AL8</f>
        <v>171810774.99000025</v>
      </c>
      <c r="AP8" s="132">
        <f t="shared" ref="AP8:AP18" si="9">AM8/AI8-1</f>
        <v>0.40813148362762885</v>
      </c>
      <c r="AQ8" s="131">
        <f t="shared" ref="AQ8:AQ18" si="10">AM8-AI8</f>
        <v>381821047.24000025</v>
      </c>
      <c r="AR8" s="133">
        <f t="shared" ref="AR8:AR18" si="11">AM8/AM$8</f>
        <v>1</v>
      </c>
      <c r="AS8" s="214">
        <v>31355196.699999999</v>
      </c>
      <c r="AT8" s="215">
        <v>72974583.25</v>
      </c>
      <c r="AU8" s="215">
        <v>143721654.31</v>
      </c>
      <c r="AV8" s="215">
        <v>479474194.95999992</v>
      </c>
      <c r="AW8" s="215">
        <v>540414255.57000005</v>
      </c>
      <c r="AX8" s="132">
        <f t="shared" ref="AX8:AX18" si="12">AW8/AV8-1</f>
        <v>0.1270976858620807</v>
      </c>
      <c r="AY8" s="131">
        <f t="shared" ref="AY8:AY18" si="13">AW8-AV8</f>
        <v>60940060.610000134</v>
      </c>
      <c r="AZ8" s="132">
        <f t="shared" ref="AZ8:AZ18" si="14">AW8/AS8-1</f>
        <v>16.235237295449657</v>
      </c>
      <c r="BA8" s="131">
        <f t="shared" ref="BA8:BA18" si="15">AW8-AS8</f>
        <v>509059058.87000006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107.09425022569314</v>
      </c>
      <c r="D9" s="217">
        <v>118.12938654500434</v>
      </c>
      <c r="E9" s="217">
        <v>129.41671689371671</v>
      </c>
      <c r="F9" s="217">
        <v>135.32938384930677</v>
      </c>
      <c r="G9" s="217">
        <v>148.20504294707592</v>
      </c>
      <c r="H9" s="74">
        <f>G9/F9-1</f>
        <v>9.5143114758481362E-2</v>
      </c>
      <c r="I9" s="74">
        <f t="shared" si="0"/>
        <v>0.38387488249597768</v>
      </c>
      <c r="J9" s="216">
        <v>112.06</v>
      </c>
      <c r="K9" s="217">
        <v>116.97</v>
      </c>
      <c r="L9" s="217">
        <v>137.88999999999999</v>
      </c>
      <c r="M9" s="217">
        <v>141.62</v>
      </c>
      <c r="N9" s="217">
        <v>154.12</v>
      </c>
      <c r="O9" s="74">
        <f t="shared" si="1"/>
        <v>8.8264369439344792E-2</v>
      </c>
      <c r="P9" s="74">
        <f t="shared" si="2"/>
        <v>0.37533464215598777</v>
      </c>
      <c r="R9" s="15" t="s">
        <v>44</v>
      </c>
      <c r="S9" s="216">
        <v>89.728311190037815</v>
      </c>
      <c r="T9" s="217">
        <v>48.734157324451068</v>
      </c>
      <c r="U9" s="217">
        <v>103.86893611994266</v>
      </c>
      <c r="V9" s="217">
        <v>115.22566619359144</v>
      </c>
      <c r="W9" s="217">
        <v>126.89903352038823</v>
      </c>
      <c r="X9" s="74">
        <f t="shared" si="3"/>
        <v>0.10130874233510001</v>
      </c>
      <c r="Y9" s="74">
        <f t="shared" si="4"/>
        <v>0.41425857499564023</v>
      </c>
      <c r="Z9" s="216">
        <v>45.36</v>
      </c>
      <c r="AA9" s="217">
        <v>78.06</v>
      </c>
      <c r="AB9" s="217">
        <v>120.98</v>
      </c>
      <c r="AC9" s="217">
        <v>123.56</v>
      </c>
      <c r="AD9" s="217">
        <v>134.58000000000001</v>
      </c>
      <c r="AE9" s="74">
        <f t="shared" si="5"/>
        <v>8.9187439300744575E-2</v>
      </c>
      <c r="AF9" s="74">
        <f t="shared" si="6"/>
        <v>1.9669312169312172</v>
      </c>
      <c r="AH9" s="15" t="s">
        <v>44</v>
      </c>
      <c r="AI9" s="218">
        <v>420272107.06999999</v>
      </c>
      <c r="AJ9" s="52">
        <v>118972466.24000001</v>
      </c>
      <c r="AK9" s="52">
        <v>474431950.37999994</v>
      </c>
      <c r="AL9" s="52">
        <v>547891105.72000003</v>
      </c>
      <c r="AM9" s="52">
        <v>613491327.0999999</v>
      </c>
      <c r="AN9" s="74">
        <f t="shared" si="7"/>
        <v>0.11973222542788431</v>
      </c>
      <c r="AO9" s="52">
        <f t="shared" si="8"/>
        <v>65600221.379999876</v>
      </c>
      <c r="AP9" s="74">
        <f t="shared" si="9"/>
        <v>0.4597479032740508</v>
      </c>
      <c r="AQ9" s="52">
        <f t="shared" si="10"/>
        <v>193219220.02999991</v>
      </c>
      <c r="AR9" s="98">
        <f t="shared" si="11"/>
        <v>0.46569915747152973</v>
      </c>
      <c r="AS9" s="219">
        <v>13977196.050000001</v>
      </c>
      <c r="AT9" s="220">
        <v>39162329.240000002</v>
      </c>
      <c r="AU9" s="220">
        <v>70775134.709999993</v>
      </c>
      <c r="AV9" s="220">
        <v>73918162.939999998</v>
      </c>
      <c r="AW9" s="220">
        <v>82515651.780000001</v>
      </c>
      <c r="AX9" s="74">
        <f t="shared" si="12"/>
        <v>0.11631091058064658</v>
      </c>
      <c r="AY9" s="52">
        <f t="shared" si="13"/>
        <v>8597488.8400000036</v>
      </c>
      <c r="AZ9" s="74">
        <f t="shared" si="14"/>
        <v>4.903591212774038</v>
      </c>
      <c r="BA9" s="52">
        <f t="shared" si="15"/>
        <v>68538455.730000004</v>
      </c>
      <c r="BB9" s="98">
        <f t="shared" si="16"/>
        <v>0.15268962824262824</v>
      </c>
    </row>
    <row r="10" spans="2:54" x14ac:dyDescent="0.25">
      <c r="B10" s="19" t="s">
        <v>45</v>
      </c>
      <c r="C10" s="216">
        <v>84.560271430484576</v>
      </c>
      <c r="D10" s="217">
        <v>74.977259295375134</v>
      </c>
      <c r="E10" s="217">
        <v>91.03757941935082</v>
      </c>
      <c r="F10" s="217">
        <v>98.7961519558433</v>
      </c>
      <c r="G10" s="217">
        <v>112.77171354055929</v>
      </c>
      <c r="H10" s="74">
        <f>G10/F10-1</f>
        <v>0.14145856197883422</v>
      </c>
      <c r="I10" s="74">
        <f t="shared" si="0"/>
        <v>0.33362525489605144</v>
      </c>
      <c r="J10" s="216">
        <v>77.900000000000006</v>
      </c>
      <c r="K10" s="217">
        <v>79.650000000000006</v>
      </c>
      <c r="L10" s="217">
        <v>93.63</v>
      </c>
      <c r="M10" s="217">
        <v>105.79</v>
      </c>
      <c r="N10" s="217">
        <v>121.88</v>
      </c>
      <c r="O10" s="74">
        <f t="shared" si="1"/>
        <v>0.15209377067775764</v>
      </c>
      <c r="P10" s="74">
        <f t="shared" si="2"/>
        <v>0.56456996148908845</v>
      </c>
      <c r="R10" s="19" t="s">
        <v>45</v>
      </c>
      <c r="S10" s="216">
        <v>67.645979202866215</v>
      </c>
      <c r="T10" s="217">
        <v>23.894748836172461</v>
      </c>
      <c r="U10" s="217">
        <v>66.784818024891734</v>
      </c>
      <c r="V10" s="217">
        <v>80.158697360179417</v>
      </c>
      <c r="W10" s="217">
        <v>94.13841659649637</v>
      </c>
      <c r="X10" s="74">
        <f t="shared" si="3"/>
        <v>0.1744005291590689</v>
      </c>
      <c r="Y10" s="74">
        <f t="shared" si="4"/>
        <v>0.39163358570331175</v>
      </c>
      <c r="Z10" s="216">
        <v>32.33</v>
      </c>
      <c r="AA10" s="217">
        <v>45.19</v>
      </c>
      <c r="AB10" s="217">
        <v>75.23</v>
      </c>
      <c r="AC10" s="217">
        <v>86.88</v>
      </c>
      <c r="AD10" s="217">
        <v>101.61</v>
      </c>
      <c r="AE10" s="74">
        <f t="shared" si="5"/>
        <v>0.1695441988950277</v>
      </c>
      <c r="AF10" s="74">
        <f t="shared" si="6"/>
        <v>2.1429013300340243</v>
      </c>
      <c r="AH10" s="19" t="s">
        <v>45</v>
      </c>
      <c r="AI10" s="218">
        <v>258423325.46999997</v>
      </c>
      <c r="AJ10" s="52">
        <v>37311445.389999993</v>
      </c>
      <c r="AK10" s="52">
        <v>235016125.90000001</v>
      </c>
      <c r="AL10" s="52">
        <v>277934126.69999999</v>
      </c>
      <c r="AM10" s="52">
        <v>331116061.97000003</v>
      </c>
      <c r="AN10" s="74">
        <f t="shared" si="7"/>
        <v>0.19134726599229102</v>
      </c>
      <c r="AO10" s="52">
        <f t="shared" si="8"/>
        <v>53181935.270000041</v>
      </c>
      <c r="AP10" s="74">
        <f t="shared" si="9"/>
        <v>0.28129324768881547</v>
      </c>
      <c r="AQ10" s="52">
        <f t="shared" si="10"/>
        <v>72692736.50000006</v>
      </c>
      <c r="AR10" s="98">
        <f t="shared" si="11"/>
        <v>0.2513490644010114</v>
      </c>
      <c r="AS10" s="219">
        <v>6819489.8799999999</v>
      </c>
      <c r="AT10" s="220">
        <v>13794386</v>
      </c>
      <c r="AU10" s="220">
        <v>34927582.460000001</v>
      </c>
      <c r="AV10" s="220">
        <v>38148885.149999999</v>
      </c>
      <c r="AW10" s="220">
        <v>46238626.32</v>
      </c>
      <c r="AX10" s="74">
        <f t="shared" si="12"/>
        <v>0.21205707947142982</v>
      </c>
      <c r="AY10" s="52">
        <f t="shared" si="13"/>
        <v>8089741.1700000018</v>
      </c>
      <c r="AZ10" s="74">
        <f t="shared" si="14"/>
        <v>5.7803643870206907</v>
      </c>
      <c r="BA10" s="52">
        <f t="shared" si="15"/>
        <v>39419136.439999998</v>
      </c>
      <c r="BB10" s="98">
        <f t="shared" si="16"/>
        <v>8.5561448173179608E-2</v>
      </c>
    </row>
    <row r="11" spans="2:54" x14ac:dyDescent="0.25">
      <c r="B11" s="19" t="s">
        <v>46</v>
      </c>
      <c r="C11" s="216">
        <v>67.83784384733589</v>
      </c>
      <c r="D11" s="217">
        <v>61.230435263999148</v>
      </c>
      <c r="E11" s="217">
        <v>72.462571077646587</v>
      </c>
      <c r="F11" s="217">
        <v>76.989629021676222</v>
      </c>
      <c r="G11" s="217">
        <v>85.660168405121254</v>
      </c>
      <c r="H11" s="74">
        <f>G11/F11-1</f>
        <v>0.11261957608607087</v>
      </c>
      <c r="I11" s="74">
        <f t="shared" si="0"/>
        <v>0.26271950208047889</v>
      </c>
      <c r="J11" s="216">
        <v>55.16</v>
      </c>
      <c r="K11" s="217">
        <v>73.180000000000007</v>
      </c>
      <c r="L11" s="217">
        <v>83.27</v>
      </c>
      <c r="M11" s="217">
        <v>71.260000000000005</v>
      </c>
      <c r="N11" s="217">
        <v>93.58</v>
      </c>
      <c r="O11" s="74">
        <f t="shared" si="1"/>
        <v>0.31321919730564129</v>
      </c>
      <c r="P11" s="74">
        <f t="shared" si="2"/>
        <v>0.69651921682378548</v>
      </c>
      <c r="R11" s="19" t="s">
        <v>46</v>
      </c>
      <c r="S11" s="216">
        <v>46.144018760024657</v>
      </c>
      <c r="T11" s="217">
        <v>25.684427335737869</v>
      </c>
      <c r="U11" s="217">
        <v>48.95399893243102</v>
      </c>
      <c r="V11" s="217">
        <v>48.969435702641469</v>
      </c>
      <c r="W11" s="217">
        <v>59.573104626880856</v>
      </c>
      <c r="X11" s="74">
        <f t="shared" si="3"/>
        <v>0.21653647366141504</v>
      </c>
      <c r="Y11" s="74">
        <f t="shared" si="4"/>
        <v>0.29102549426167545</v>
      </c>
      <c r="Z11" s="216">
        <v>35.81</v>
      </c>
      <c r="AA11" s="217">
        <v>42.89</v>
      </c>
      <c r="AB11" s="217">
        <v>57.78</v>
      </c>
      <c r="AC11" s="217">
        <v>38.6</v>
      </c>
      <c r="AD11" s="217">
        <v>67.22</v>
      </c>
      <c r="AE11" s="74">
        <f t="shared" si="5"/>
        <v>0.74145077720207242</v>
      </c>
      <c r="AF11" s="74">
        <f t="shared" si="6"/>
        <v>0.87712929349343738</v>
      </c>
      <c r="AH11" s="19" t="s">
        <v>46</v>
      </c>
      <c r="AI11" s="218">
        <v>5796999.6100000003</v>
      </c>
      <c r="AJ11" s="52">
        <v>1832087.32</v>
      </c>
      <c r="AK11" s="52">
        <v>4813822.7299999995</v>
      </c>
      <c r="AL11" s="52">
        <v>5242528.4400000004</v>
      </c>
      <c r="AM11" s="52">
        <v>6408679.5099999998</v>
      </c>
      <c r="AN11" s="74">
        <f t="shared" si="7"/>
        <v>0.22244058059892935</v>
      </c>
      <c r="AO11" s="52">
        <f t="shared" si="8"/>
        <v>1166151.0699999994</v>
      </c>
      <c r="AP11" s="74">
        <f t="shared" si="9"/>
        <v>0.10551663638976838</v>
      </c>
      <c r="AQ11" s="52">
        <f t="shared" si="10"/>
        <v>611679.89999999944</v>
      </c>
      <c r="AR11" s="98">
        <f t="shared" si="11"/>
        <v>4.8648065856448132E-3</v>
      </c>
      <c r="AS11" s="219">
        <v>159869.15</v>
      </c>
      <c r="AT11" s="220">
        <v>515927.91</v>
      </c>
      <c r="AU11" s="220">
        <v>734438.98</v>
      </c>
      <c r="AV11" s="220">
        <v>538467.42000000004</v>
      </c>
      <c r="AW11" s="220">
        <v>937731.08</v>
      </c>
      <c r="AX11" s="74">
        <f t="shared" si="12"/>
        <v>0.7414815551886127</v>
      </c>
      <c r="AY11" s="52">
        <f t="shared" si="13"/>
        <v>399263.65999999992</v>
      </c>
      <c r="AZ11" s="74">
        <f t="shared" si="14"/>
        <v>4.8656162242684093</v>
      </c>
      <c r="BA11" s="52">
        <f t="shared" si="15"/>
        <v>777861.92999999993</v>
      </c>
      <c r="BB11" s="98">
        <f t="shared" si="16"/>
        <v>1.7352078897528921E-3</v>
      </c>
    </row>
    <row r="12" spans="2:54" x14ac:dyDescent="0.25">
      <c r="B12" s="19" t="s">
        <v>47</v>
      </c>
      <c r="C12" s="216">
        <v>140.81257935409093</v>
      </c>
      <c r="D12" s="217">
        <v>144.99240061998114</v>
      </c>
      <c r="E12" s="217">
        <v>208.47447148793344</v>
      </c>
      <c r="F12" s="217">
        <v>189.0541788468316</v>
      </c>
      <c r="G12" s="217">
        <v>196.30720748943347</v>
      </c>
      <c r="H12" s="74">
        <f t="shared" ref="H12:H18" si="17">G12/F12-1</f>
        <v>3.8364815244195993E-2</v>
      </c>
      <c r="I12" s="74">
        <f t="shared" si="0"/>
        <v>0.39410277398437765</v>
      </c>
      <c r="J12" s="216">
        <v>115.97</v>
      </c>
      <c r="K12" s="217">
        <v>98.08</v>
      </c>
      <c r="L12" s="217">
        <v>148.46</v>
      </c>
      <c r="M12" s="217">
        <v>260.63</v>
      </c>
      <c r="N12" s="217">
        <v>181.59</v>
      </c>
      <c r="O12" s="74">
        <f t="shared" si="1"/>
        <v>-0.30326516517668722</v>
      </c>
      <c r="P12" s="74">
        <f t="shared" si="2"/>
        <v>0.56583599206691382</v>
      </c>
      <c r="R12" s="19" t="s">
        <v>47</v>
      </c>
      <c r="S12" s="216">
        <v>103.675275925633</v>
      </c>
      <c r="T12" s="217">
        <v>27.032096047740097</v>
      </c>
      <c r="U12" s="217">
        <v>102.86059202015834</v>
      </c>
      <c r="V12" s="217">
        <v>102.69527251033416</v>
      </c>
      <c r="W12" s="217">
        <v>117.35860497486016</v>
      </c>
      <c r="X12" s="74">
        <f t="shared" si="3"/>
        <v>0.14278488294629565</v>
      </c>
      <c r="Y12" s="74">
        <f t="shared" si="4"/>
        <v>0.13198256698195143</v>
      </c>
      <c r="Z12" s="216">
        <v>30.83</v>
      </c>
      <c r="AA12" s="217">
        <v>19.96</v>
      </c>
      <c r="AB12" s="217">
        <v>75.36</v>
      </c>
      <c r="AC12" s="217">
        <v>149.65</v>
      </c>
      <c r="AD12" s="217">
        <v>108.8</v>
      </c>
      <c r="AE12" s="74">
        <f t="shared" si="5"/>
        <v>-0.27297026394921486</v>
      </c>
      <c r="AF12" s="74">
        <f t="shared" si="6"/>
        <v>2.529030165423289</v>
      </c>
      <c r="AH12" s="19" t="s">
        <v>47</v>
      </c>
      <c r="AI12" s="218">
        <v>39402178.230000004</v>
      </c>
      <c r="AJ12" s="52">
        <v>8544019.1500000022</v>
      </c>
      <c r="AK12" s="52">
        <v>40796466.149999999</v>
      </c>
      <c r="AL12" s="52">
        <v>38216897.450000003</v>
      </c>
      <c r="AM12" s="52">
        <v>36476203.18</v>
      </c>
      <c r="AN12" s="74">
        <f t="shared" si="7"/>
        <v>-4.554776515486092E-2</v>
      </c>
      <c r="AO12" s="52">
        <f t="shared" si="8"/>
        <v>-1740694.2700000033</v>
      </c>
      <c r="AP12" s="74">
        <f t="shared" si="9"/>
        <v>-7.4259220719229857E-2</v>
      </c>
      <c r="AQ12" s="52">
        <f t="shared" si="10"/>
        <v>-2925975.0500000045</v>
      </c>
      <c r="AR12" s="98">
        <f t="shared" si="11"/>
        <v>2.7688960443800113E-2</v>
      </c>
      <c r="AS12" s="219">
        <v>1311280.02</v>
      </c>
      <c r="AT12" s="220">
        <v>948643.2</v>
      </c>
      <c r="AU12" s="220">
        <v>3856905.82</v>
      </c>
      <c r="AV12" s="220">
        <v>7097745.8899999997</v>
      </c>
      <c r="AW12" s="220">
        <v>5217668.83</v>
      </c>
      <c r="AX12" s="74">
        <f t="shared" si="12"/>
        <v>-0.26488368126123485</v>
      </c>
      <c r="AY12" s="52">
        <f t="shared" si="13"/>
        <v>-1880077.0599999996</v>
      </c>
      <c r="AZ12" s="74">
        <f t="shared" si="14"/>
        <v>2.9790653029243899</v>
      </c>
      <c r="BA12" s="52">
        <f t="shared" si="15"/>
        <v>3906388.81</v>
      </c>
      <c r="BB12" s="98">
        <f t="shared" si="16"/>
        <v>9.6549429927541095E-3</v>
      </c>
    </row>
    <row r="13" spans="2:54" x14ac:dyDescent="0.25">
      <c r="B13" s="19" t="s">
        <v>48</v>
      </c>
      <c r="C13" s="216">
        <v>52.364545945140371</v>
      </c>
      <c r="D13" s="217">
        <v>44.030417051368687</v>
      </c>
      <c r="E13" s="217">
        <v>57.076518254425906</v>
      </c>
      <c r="F13" s="217">
        <v>64.343901682205754</v>
      </c>
      <c r="G13" s="217">
        <v>73.191215889220231</v>
      </c>
      <c r="H13" s="74">
        <f t="shared" si="17"/>
        <v>0.13750043089881814</v>
      </c>
      <c r="I13" s="74">
        <f t="shared" si="0"/>
        <v>0.39772463540310055</v>
      </c>
      <c r="J13" s="216">
        <v>52.16</v>
      </c>
      <c r="K13" s="217">
        <v>54.27</v>
      </c>
      <c r="L13" s="217">
        <v>65.010000000000005</v>
      </c>
      <c r="M13" s="217">
        <v>73.63</v>
      </c>
      <c r="N13" s="217">
        <v>80.91</v>
      </c>
      <c r="O13" s="74">
        <f t="shared" si="1"/>
        <v>9.8872742088822463E-2</v>
      </c>
      <c r="P13" s="74">
        <f t="shared" si="2"/>
        <v>0.55118865030674846</v>
      </c>
      <c r="R13" s="19" t="s">
        <v>48</v>
      </c>
      <c r="S13" s="216">
        <v>40.94765888397982</v>
      </c>
      <c r="T13" s="217">
        <v>19.599767421952055</v>
      </c>
      <c r="U13" s="217">
        <v>38.609511754839708</v>
      </c>
      <c r="V13" s="217">
        <v>50.259848423024231</v>
      </c>
      <c r="W13" s="217">
        <v>59.215273964141907</v>
      </c>
      <c r="X13" s="74">
        <f t="shared" si="3"/>
        <v>0.17818250197935659</v>
      </c>
      <c r="Y13" s="74">
        <f t="shared" si="4"/>
        <v>0.44612111114633302</v>
      </c>
      <c r="Z13" s="216">
        <v>26.21</v>
      </c>
      <c r="AA13" s="217">
        <v>33.47</v>
      </c>
      <c r="AB13" s="217">
        <v>48.64</v>
      </c>
      <c r="AC13" s="217">
        <v>58.27</v>
      </c>
      <c r="AD13" s="217">
        <v>68.53</v>
      </c>
      <c r="AE13" s="74">
        <f t="shared" si="5"/>
        <v>0.17607688347348538</v>
      </c>
      <c r="AF13" s="74">
        <f t="shared" si="6"/>
        <v>1.6146508966043496</v>
      </c>
      <c r="AH13" s="19" t="s">
        <v>48</v>
      </c>
      <c r="AI13" s="218">
        <v>102125940.82000001</v>
      </c>
      <c r="AJ13" s="52">
        <v>19133745.280000001</v>
      </c>
      <c r="AK13" s="52">
        <v>83874492.519999996</v>
      </c>
      <c r="AL13" s="52">
        <v>113707442.28</v>
      </c>
      <c r="AM13" s="52">
        <v>140702341.95000002</v>
      </c>
      <c r="AN13" s="74">
        <f t="shared" si="7"/>
        <v>0.23740662113853683</v>
      </c>
      <c r="AO13" s="52">
        <f t="shared" si="8"/>
        <v>26994899.670000017</v>
      </c>
      <c r="AP13" s="74">
        <f t="shared" si="9"/>
        <v>0.37773361812149231</v>
      </c>
      <c r="AQ13" s="52">
        <f t="shared" si="10"/>
        <v>38576401.13000001</v>
      </c>
      <c r="AR13" s="98">
        <f t="shared" si="11"/>
        <v>0.10680666409764164</v>
      </c>
      <c r="AS13" s="219">
        <v>3356722.54</v>
      </c>
      <c r="AT13" s="220">
        <v>7643395.96</v>
      </c>
      <c r="AU13" s="220">
        <v>13682782.65</v>
      </c>
      <c r="AV13" s="220">
        <v>17087761.27</v>
      </c>
      <c r="AW13" s="220">
        <v>20812913.18</v>
      </c>
      <c r="AX13" s="74">
        <f t="shared" si="12"/>
        <v>0.21800116768602296</v>
      </c>
      <c r="AY13" s="52">
        <f t="shared" si="13"/>
        <v>3725151.91</v>
      </c>
      <c r="AZ13" s="74">
        <f t="shared" si="14"/>
        <v>5.2003674512818092</v>
      </c>
      <c r="BA13" s="52">
        <f t="shared" si="15"/>
        <v>17456190.640000001</v>
      </c>
      <c r="BB13" s="98">
        <f t="shared" si="16"/>
        <v>3.8512887040789943E-2</v>
      </c>
    </row>
    <row r="14" spans="2:54" x14ac:dyDescent="0.25">
      <c r="B14" s="19" t="s">
        <v>49</v>
      </c>
      <c r="C14" s="216">
        <v>81.201381454487773</v>
      </c>
      <c r="D14" s="217">
        <v>79.301158521526375</v>
      </c>
      <c r="E14" s="217">
        <v>85.975341818393218</v>
      </c>
      <c r="F14" s="217">
        <v>94.394828433056759</v>
      </c>
      <c r="G14" s="217">
        <v>106.55347393097286</v>
      </c>
      <c r="H14" s="74">
        <f t="shared" si="17"/>
        <v>0.12880626724735045</v>
      </c>
      <c r="I14" s="74">
        <f t="shared" si="0"/>
        <v>0.31221257597316332</v>
      </c>
      <c r="J14" s="216">
        <v>69.930000000000007</v>
      </c>
      <c r="K14" s="217">
        <v>78.88</v>
      </c>
      <c r="L14" s="217">
        <v>79.42</v>
      </c>
      <c r="M14" s="217">
        <v>84.54</v>
      </c>
      <c r="N14" s="217">
        <v>95.3</v>
      </c>
      <c r="O14" s="74">
        <f t="shared" si="1"/>
        <v>0.1272770286255025</v>
      </c>
      <c r="P14" s="74">
        <f t="shared" si="2"/>
        <v>0.36279136279136259</v>
      </c>
      <c r="R14" s="19" t="s">
        <v>49</v>
      </c>
      <c r="S14" s="216">
        <v>50.793780191637573</v>
      </c>
      <c r="T14" s="217">
        <v>35.227038524077322</v>
      </c>
      <c r="U14" s="217">
        <v>61.943336896333975</v>
      </c>
      <c r="V14" s="217">
        <v>70.046581956766403</v>
      </c>
      <c r="W14" s="217">
        <v>78.804999289677511</v>
      </c>
      <c r="X14" s="74">
        <f t="shared" si="3"/>
        <v>0.12503704089825418</v>
      </c>
      <c r="Y14" s="74">
        <f t="shared" si="4"/>
        <v>0.55146947111157441</v>
      </c>
      <c r="Z14" s="216">
        <v>56.1</v>
      </c>
      <c r="AA14" s="217">
        <v>44.01</v>
      </c>
      <c r="AB14" s="217">
        <v>51.14</v>
      </c>
      <c r="AC14" s="217">
        <v>54.98</v>
      </c>
      <c r="AD14" s="217">
        <v>52.09</v>
      </c>
      <c r="AE14" s="74">
        <f t="shared" si="5"/>
        <v>-5.2564568934157729E-2</v>
      </c>
      <c r="AF14" s="74">
        <f t="shared" si="6"/>
        <v>-7.1479500891265535E-2</v>
      </c>
      <c r="AH14" s="19" t="s">
        <v>49</v>
      </c>
      <c r="AI14" s="218">
        <v>4448498.18</v>
      </c>
      <c r="AJ14" s="52">
        <v>2114985.92</v>
      </c>
      <c r="AK14" s="52">
        <v>4974362.24</v>
      </c>
      <c r="AL14" s="52">
        <v>5726977.3300000001</v>
      </c>
      <c r="AM14" s="52">
        <v>6614600.9800000004</v>
      </c>
      <c r="AN14" s="74">
        <f t="shared" si="7"/>
        <v>0.15498990110372945</v>
      </c>
      <c r="AO14" s="52">
        <f t="shared" si="8"/>
        <v>887623.65000000037</v>
      </c>
      <c r="AP14" s="74">
        <f t="shared" si="9"/>
        <v>0.4869290066788341</v>
      </c>
      <c r="AQ14" s="52">
        <f t="shared" si="10"/>
        <v>2166102.8000000007</v>
      </c>
      <c r="AR14" s="98">
        <f t="shared" si="11"/>
        <v>5.0211208656487554E-3</v>
      </c>
      <c r="AS14" s="219">
        <v>255637.31</v>
      </c>
      <c r="AT14" s="220">
        <v>431078.06</v>
      </c>
      <c r="AU14" s="220">
        <v>537391.92000000004</v>
      </c>
      <c r="AV14" s="220">
        <v>543731.87</v>
      </c>
      <c r="AW14" s="220">
        <v>555536.89</v>
      </c>
      <c r="AX14" s="74">
        <f t="shared" si="12"/>
        <v>2.1711105512354889E-2</v>
      </c>
      <c r="AY14" s="52">
        <f t="shared" si="13"/>
        <v>11805.020000000019</v>
      </c>
      <c r="AZ14" s="74">
        <f t="shared" si="14"/>
        <v>1.1731447964305368</v>
      </c>
      <c r="BA14" s="52">
        <f t="shared" si="15"/>
        <v>299899.58</v>
      </c>
      <c r="BB14" s="98">
        <f t="shared" si="16"/>
        <v>1.0279834113814214E-3</v>
      </c>
    </row>
    <row r="15" spans="2:54" x14ac:dyDescent="0.25">
      <c r="B15" s="19" t="s">
        <v>50</v>
      </c>
      <c r="C15" s="216">
        <v>85.238040399789682</v>
      </c>
      <c r="D15" s="217">
        <v>129.7009515327868</v>
      </c>
      <c r="E15" s="217">
        <v>120.42144123126558</v>
      </c>
      <c r="F15" s="217">
        <v>143.34713873791705</v>
      </c>
      <c r="G15" s="217">
        <v>162.68820632090561</v>
      </c>
      <c r="H15" s="74">
        <f t="shared" si="17"/>
        <v>0.13492468530083479</v>
      </c>
      <c r="I15" s="74">
        <f t="shared" si="0"/>
        <v>0.90863381605036331</v>
      </c>
      <c r="J15" s="216">
        <v>135.54</v>
      </c>
      <c r="K15" s="217">
        <v>135.93</v>
      </c>
      <c r="L15" s="217">
        <v>132.41</v>
      </c>
      <c r="M15" s="217">
        <v>156.97999999999999</v>
      </c>
      <c r="N15" s="217">
        <v>166.04</v>
      </c>
      <c r="O15" s="74">
        <f t="shared" si="1"/>
        <v>5.7714358517008568E-2</v>
      </c>
      <c r="P15" s="74">
        <f t="shared" si="2"/>
        <v>0.22502582263538451</v>
      </c>
      <c r="R15" s="19" t="s">
        <v>50</v>
      </c>
      <c r="S15" s="216">
        <v>66.929659801563446</v>
      </c>
      <c r="T15" s="217">
        <v>71.736066580859287</v>
      </c>
      <c r="U15" s="217">
        <v>89.172009659933622</v>
      </c>
      <c r="V15" s="217">
        <v>115.57206133466974</v>
      </c>
      <c r="W15" s="217">
        <v>139.01766777122504</v>
      </c>
      <c r="X15" s="74">
        <f t="shared" si="3"/>
        <v>0.2028656940595901</v>
      </c>
      <c r="Y15" s="74">
        <f t="shared" si="4"/>
        <v>1.077071184634613</v>
      </c>
      <c r="Z15" s="216">
        <v>66.72</v>
      </c>
      <c r="AA15" s="217">
        <v>101.59</v>
      </c>
      <c r="AB15" s="217">
        <v>108.38</v>
      </c>
      <c r="AC15" s="217">
        <v>137.04</v>
      </c>
      <c r="AD15" s="217">
        <v>143.49</v>
      </c>
      <c r="AE15" s="74">
        <f t="shared" si="5"/>
        <v>4.706654991243453E-2</v>
      </c>
      <c r="AF15" s="74">
        <f t="shared" si="6"/>
        <v>1.1506294964028778</v>
      </c>
      <c r="AH15" s="19" t="s">
        <v>50</v>
      </c>
      <c r="AI15" s="218">
        <v>27860085.5</v>
      </c>
      <c r="AJ15" s="52">
        <v>13995281.300000001</v>
      </c>
      <c r="AK15" s="52">
        <v>34504689.640000001</v>
      </c>
      <c r="AL15" s="52">
        <v>50130026.820000008</v>
      </c>
      <c r="AM15" s="52">
        <v>60648852.359999999</v>
      </c>
      <c r="AN15" s="74">
        <f t="shared" si="7"/>
        <v>0.20983083806776204</v>
      </c>
      <c r="AO15" s="52">
        <f t="shared" si="8"/>
        <v>10518825.539999992</v>
      </c>
      <c r="AP15" s="74">
        <f t="shared" si="9"/>
        <v>1.176908335762286</v>
      </c>
      <c r="AQ15" s="52">
        <f t="shared" si="10"/>
        <v>32788766.859999999</v>
      </c>
      <c r="AR15" s="98">
        <f t="shared" si="11"/>
        <v>4.6038335340742913E-2</v>
      </c>
      <c r="AS15" s="219">
        <v>1547106.14</v>
      </c>
      <c r="AT15" s="220">
        <v>3968219.13</v>
      </c>
      <c r="AU15" s="220">
        <v>5997202.2400000002</v>
      </c>
      <c r="AV15" s="220">
        <v>7583290.4500000002</v>
      </c>
      <c r="AW15" s="220">
        <v>7953121.9199999999</v>
      </c>
      <c r="AX15" s="74">
        <f t="shared" si="12"/>
        <v>4.8769260842435491E-2</v>
      </c>
      <c r="AY15" s="52">
        <f t="shared" si="13"/>
        <v>369831.46999999974</v>
      </c>
      <c r="AZ15" s="74">
        <f t="shared" si="14"/>
        <v>4.1406440155424633</v>
      </c>
      <c r="BA15" s="52">
        <f t="shared" si="15"/>
        <v>6406015.7800000003</v>
      </c>
      <c r="BB15" s="98">
        <f t="shared" si="16"/>
        <v>1.4716713776566593E-2</v>
      </c>
    </row>
    <row r="16" spans="2:54" x14ac:dyDescent="0.25">
      <c r="B16" s="19" t="s">
        <v>51</v>
      </c>
      <c r="C16" s="216">
        <v>63.684803464877049</v>
      </c>
      <c r="D16" s="217">
        <v>64.327389060885466</v>
      </c>
      <c r="E16" s="217">
        <v>75.41303186488804</v>
      </c>
      <c r="F16" s="217">
        <v>84.925570738005305</v>
      </c>
      <c r="G16" s="217">
        <v>94.179165418846253</v>
      </c>
      <c r="H16" s="74">
        <f t="shared" si="17"/>
        <v>0.10896123040948669</v>
      </c>
      <c r="I16" s="74">
        <f t="shared" si="0"/>
        <v>0.47883263031167589</v>
      </c>
      <c r="J16" s="216">
        <v>60.38</v>
      </c>
      <c r="K16" s="217">
        <v>68.739999999999995</v>
      </c>
      <c r="L16" s="217">
        <v>74.67</v>
      </c>
      <c r="M16" s="217">
        <v>81.05</v>
      </c>
      <c r="N16" s="217">
        <v>86.31</v>
      </c>
      <c r="O16" s="74">
        <f t="shared" si="1"/>
        <v>6.4898210980876003E-2</v>
      </c>
      <c r="P16" s="74">
        <f t="shared" si="2"/>
        <v>0.42944683670089434</v>
      </c>
      <c r="R16" s="19" t="s">
        <v>51</v>
      </c>
      <c r="S16" s="216">
        <v>42.773896970086057</v>
      </c>
      <c r="T16" s="217">
        <v>29.352674122227864</v>
      </c>
      <c r="U16" s="217">
        <v>52.286470934342148</v>
      </c>
      <c r="V16" s="217">
        <v>59.272140632292192</v>
      </c>
      <c r="W16" s="217">
        <v>66.379128271953292</v>
      </c>
      <c r="X16" s="74">
        <f t="shared" si="3"/>
        <v>0.11990435243010489</v>
      </c>
      <c r="Y16" s="74">
        <f t="shared" si="4"/>
        <v>0.55186066676074819</v>
      </c>
      <c r="Z16" s="216">
        <v>36.07</v>
      </c>
      <c r="AA16" s="217">
        <v>39.479999999999997</v>
      </c>
      <c r="AB16" s="217">
        <v>43.06</v>
      </c>
      <c r="AC16" s="217">
        <v>52.08</v>
      </c>
      <c r="AD16" s="217">
        <v>48.28</v>
      </c>
      <c r="AE16" s="74">
        <f t="shared" si="5"/>
        <v>-7.2964669738863286E-2</v>
      </c>
      <c r="AF16" s="74">
        <f t="shared" si="6"/>
        <v>0.33850845578042699</v>
      </c>
      <c r="AH16" s="19" t="s">
        <v>51</v>
      </c>
      <c r="AI16" s="218">
        <v>15201709.58</v>
      </c>
      <c r="AJ16" s="52">
        <v>8192789.7699999986</v>
      </c>
      <c r="AK16" s="52">
        <v>17576637.32</v>
      </c>
      <c r="AL16" s="52">
        <v>21415033.379999995</v>
      </c>
      <c r="AM16" s="52">
        <v>23661745.129999999</v>
      </c>
      <c r="AN16" s="74">
        <f t="shared" si="7"/>
        <v>0.10491282969926452</v>
      </c>
      <c r="AO16" s="52">
        <f t="shared" si="8"/>
        <v>2246711.7500000037</v>
      </c>
      <c r="AP16" s="74">
        <f t="shared" si="9"/>
        <v>0.55651869320871472</v>
      </c>
      <c r="AQ16" s="52">
        <f t="shared" si="10"/>
        <v>8460035.5499999989</v>
      </c>
      <c r="AR16" s="98">
        <f t="shared" si="11"/>
        <v>1.7961549388865149E-2</v>
      </c>
      <c r="AS16" s="219">
        <v>617153.91</v>
      </c>
      <c r="AT16" s="220">
        <v>1451658.94</v>
      </c>
      <c r="AU16" s="220">
        <v>1879355.71</v>
      </c>
      <c r="AV16" s="220">
        <v>2279634.65</v>
      </c>
      <c r="AW16" s="220">
        <v>2092574.47</v>
      </c>
      <c r="AX16" s="74">
        <f t="shared" si="12"/>
        <v>-8.2057087524968098E-2</v>
      </c>
      <c r="AY16" s="52">
        <f t="shared" si="13"/>
        <v>-187060.17999999993</v>
      </c>
      <c r="AZ16" s="74">
        <f t="shared" si="14"/>
        <v>2.3906849427560135</v>
      </c>
      <c r="BA16" s="52">
        <f t="shared" si="15"/>
        <v>1475420.56</v>
      </c>
      <c r="BB16" s="98">
        <f t="shared" si="16"/>
        <v>3.8721674131132317E-3</v>
      </c>
    </row>
    <row r="17" spans="2:54" x14ac:dyDescent="0.25">
      <c r="B17" s="19" t="s">
        <v>52</v>
      </c>
      <c r="C17" s="216">
        <v>94.792366611086749</v>
      </c>
      <c r="D17" s="217">
        <v>90.201237109804381</v>
      </c>
      <c r="E17" s="217">
        <v>115.27242808419555</v>
      </c>
      <c r="F17" s="217">
        <v>128.77591964319672</v>
      </c>
      <c r="G17" s="217">
        <v>142.32967242878595</v>
      </c>
      <c r="H17" s="74">
        <f t="shared" si="17"/>
        <v>0.10525067748025418</v>
      </c>
      <c r="I17" s="74">
        <f t="shared" si="0"/>
        <v>0.5014887539703996</v>
      </c>
      <c r="J17" s="216">
        <v>111.23</v>
      </c>
      <c r="K17" s="217">
        <v>100.03</v>
      </c>
      <c r="L17" s="217">
        <v>137.72</v>
      </c>
      <c r="M17" s="217">
        <v>146.53</v>
      </c>
      <c r="N17" s="217">
        <v>158.72999999999999</v>
      </c>
      <c r="O17" s="74">
        <f t="shared" si="1"/>
        <v>8.3259400805295813E-2</v>
      </c>
      <c r="P17" s="74">
        <f t="shared" si="2"/>
        <v>0.42704306392160385</v>
      </c>
      <c r="R17" s="19" t="s">
        <v>52</v>
      </c>
      <c r="S17" s="216">
        <v>70.483654218372081</v>
      </c>
      <c r="T17" s="217">
        <v>34.722434348412648</v>
      </c>
      <c r="U17" s="217">
        <v>86.068517521212058</v>
      </c>
      <c r="V17" s="217">
        <v>107.31673270801484</v>
      </c>
      <c r="W17" s="217">
        <v>122.28447539009767</v>
      </c>
      <c r="X17" s="74">
        <f t="shared" si="3"/>
        <v>0.13947259019529379</v>
      </c>
      <c r="Y17" s="74">
        <f t="shared" si="4"/>
        <v>0.73493381899917609</v>
      </c>
      <c r="Z17" s="216">
        <v>51.92</v>
      </c>
      <c r="AA17" s="217">
        <v>61.03</v>
      </c>
      <c r="AB17" s="217">
        <v>115.74</v>
      </c>
      <c r="AC17" s="217">
        <v>128.71</v>
      </c>
      <c r="AD17" s="217">
        <v>140.74</v>
      </c>
      <c r="AE17" s="74">
        <f t="shared" si="5"/>
        <v>9.3465931163079885E-2</v>
      </c>
      <c r="AF17" s="74">
        <f t="shared" si="6"/>
        <v>1.7107087827426812</v>
      </c>
      <c r="AH17" s="19" t="s">
        <v>52</v>
      </c>
      <c r="AI17" s="218">
        <v>48488105.449999988</v>
      </c>
      <c r="AJ17" s="52">
        <v>11072042.780000001</v>
      </c>
      <c r="AK17" s="52">
        <v>56910984.090000004</v>
      </c>
      <c r="AL17" s="52">
        <v>69851556.950000003</v>
      </c>
      <c r="AM17" s="52">
        <v>81216232.75</v>
      </c>
      <c r="AN17" s="74">
        <f t="shared" si="7"/>
        <v>0.16269753025168598</v>
      </c>
      <c r="AO17" s="52">
        <f t="shared" si="8"/>
        <v>11364675.799999997</v>
      </c>
      <c r="AP17" s="74">
        <f t="shared" si="9"/>
        <v>0.67497228436257695</v>
      </c>
      <c r="AQ17" s="52">
        <f t="shared" si="10"/>
        <v>32728127.300000012</v>
      </c>
      <c r="AR17" s="98">
        <f t="shared" si="11"/>
        <v>6.1650963092623426E-2</v>
      </c>
      <c r="AS17" s="219">
        <v>2887472.19</v>
      </c>
      <c r="AT17" s="220">
        <v>3716039.46</v>
      </c>
      <c r="AU17" s="220">
        <v>9766291.2300000004</v>
      </c>
      <c r="AV17" s="220">
        <v>10861089.32</v>
      </c>
      <c r="AW17" s="220">
        <v>11875846.74</v>
      </c>
      <c r="AX17" s="74">
        <f t="shared" si="12"/>
        <v>9.3430538144216202E-2</v>
      </c>
      <c r="AY17" s="52">
        <f t="shared" si="13"/>
        <v>1014757.4199999999</v>
      </c>
      <c r="AZ17" s="74">
        <f t="shared" si="14"/>
        <v>3.1128869677529263</v>
      </c>
      <c r="BA17" s="52">
        <f t="shared" si="15"/>
        <v>8988374.5500000007</v>
      </c>
      <c r="BB17" s="98">
        <f t="shared" si="16"/>
        <v>2.1975450531877608E-2</v>
      </c>
    </row>
    <row r="18" spans="2:54" x14ac:dyDescent="0.25">
      <c r="B18" s="23" t="s">
        <v>53</v>
      </c>
      <c r="C18" s="216">
        <v>53.864043392391721</v>
      </c>
      <c r="D18" s="217">
        <v>75.289454508021706</v>
      </c>
      <c r="E18" s="217">
        <v>61.688600774017914</v>
      </c>
      <c r="F18" s="217">
        <v>67.467318762677252</v>
      </c>
      <c r="G18" s="217">
        <v>71.385524022416874</v>
      </c>
      <c r="H18" s="74">
        <f t="shared" si="17"/>
        <v>5.8075603589973435E-2</v>
      </c>
      <c r="I18" s="74">
        <f t="shared" si="0"/>
        <v>0.32529085316495299</v>
      </c>
      <c r="J18" s="216">
        <v>46.66</v>
      </c>
      <c r="K18" s="217">
        <v>73.599999999999994</v>
      </c>
      <c r="L18" s="217">
        <v>63.68</v>
      </c>
      <c r="M18" s="217">
        <v>66.11</v>
      </c>
      <c r="N18" s="217">
        <v>69.209999999999994</v>
      </c>
      <c r="O18" s="74">
        <f t="shared" si="1"/>
        <v>4.6891544395704088E-2</v>
      </c>
      <c r="P18" s="74">
        <f t="shared" si="2"/>
        <v>0.48328332618945558</v>
      </c>
      <c r="R18" s="23" t="s">
        <v>53</v>
      </c>
      <c r="S18" s="216">
        <v>39.557332234265409</v>
      </c>
      <c r="T18" s="217">
        <v>20.932237655117316</v>
      </c>
      <c r="U18" s="217">
        <v>40.372639265276575</v>
      </c>
      <c r="V18" s="217">
        <v>52.055938485238578</v>
      </c>
      <c r="W18" s="217">
        <v>55.16183427473873</v>
      </c>
      <c r="X18" s="74">
        <f t="shared" si="3"/>
        <v>5.9664581599674582E-2</v>
      </c>
      <c r="Y18" s="74">
        <f t="shared" si="4"/>
        <v>0.39447811970890112</v>
      </c>
      <c r="Z18" s="216">
        <v>14.99</v>
      </c>
      <c r="AA18" s="217">
        <v>36.99</v>
      </c>
      <c r="AB18" s="217">
        <v>41.81</v>
      </c>
      <c r="AC18" s="217">
        <v>47.08</v>
      </c>
      <c r="AD18" s="217">
        <v>49.71</v>
      </c>
      <c r="AE18" s="74">
        <f t="shared" si="5"/>
        <v>5.5862361937128346E-2</v>
      </c>
      <c r="AF18" s="74">
        <f t="shared" si="6"/>
        <v>2.3162108072048033</v>
      </c>
      <c r="AH18" s="23" t="s">
        <v>53</v>
      </c>
      <c r="AI18" s="218">
        <v>13515461.300000001</v>
      </c>
      <c r="AJ18" s="52">
        <v>5654442.8399999999</v>
      </c>
      <c r="AK18" s="52">
        <v>13049910.790000001</v>
      </c>
      <c r="AL18" s="52">
        <v>15428988.440000001</v>
      </c>
      <c r="AM18" s="52">
        <v>17019413.530000001</v>
      </c>
      <c r="AN18" s="74">
        <f t="shared" si="7"/>
        <v>0.10308032157680458</v>
      </c>
      <c r="AO18" s="52">
        <f t="shared" si="8"/>
        <v>1590425.0899999999</v>
      </c>
      <c r="AP18" s="74">
        <f t="shared" si="9"/>
        <v>0.25925509697549143</v>
      </c>
      <c r="AQ18" s="52">
        <f t="shared" si="10"/>
        <v>3503952.2300000004</v>
      </c>
      <c r="AR18" s="98">
        <f t="shared" si="11"/>
        <v>1.2919378304900826E-2</v>
      </c>
      <c r="AS18" s="219">
        <v>423269.51</v>
      </c>
      <c r="AT18" s="220">
        <v>1342905.34</v>
      </c>
      <c r="AU18" s="220">
        <v>1564568.6</v>
      </c>
      <c r="AV18" s="220">
        <v>1765962.69</v>
      </c>
      <c r="AW18" s="220">
        <v>1938413.99</v>
      </c>
      <c r="AX18" s="74">
        <f t="shared" si="12"/>
        <v>9.7652855848273878E-2</v>
      </c>
      <c r="AY18" s="52">
        <f t="shared" si="13"/>
        <v>172451.30000000005</v>
      </c>
      <c r="AZ18" s="74">
        <f t="shared" si="14"/>
        <v>3.5796211260291342</v>
      </c>
      <c r="BA18" s="52">
        <f t="shared" si="15"/>
        <v>1515144.48</v>
      </c>
      <c r="BB18" s="98">
        <f t="shared" si="16"/>
        <v>3.586903879793964E-3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165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166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167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168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169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10020.635605898697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170</v>
      </c>
      <c r="C27" s="270"/>
      <c r="D27" s="270"/>
      <c r="E27" s="270"/>
      <c r="F27" s="270"/>
      <c r="G27" s="270"/>
      <c r="H27" s="270"/>
      <c r="I27" s="270"/>
      <c r="R27" s="270" t="s">
        <v>171</v>
      </c>
      <c r="S27" s="270"/>
      <c r="T27" s="270"/>
      <c r="U27" s="270"/>
      <c r="V27" s="270"/>
      <c r="W27" s="270"/>
      <c r="X27" s="270"/>
      <c r="Y27" s="270"/>
      <c r="AH27" s="270" t="s">
        <v>172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165</v>
      </c>
      <c r="C43" s="268"/>
      <c r="D43" s="268"/>
      <c r="E43" s="268"/>
      <c r="F43" s="268"/>
      <c r="G43" s="268"/>
      <c r="H43" s="268"/>
      <c r="I43" s="268"/>
      <c r="R43" s="268" t="s">
        <v>166</v>
      </c>
      <c r="S43" s="268"/>
      <c r="T43" s="268"/>
      <c r="U43" s="268"/>
      <c r="V43" s="268"/>
      <c r="W43" s="268"/>
      <c r="X43" s="268"/>
      <c r="Y43" s="268"/>
      <c r="AH43" s="309" t="s">
        <v>167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168</v>
      </c>
      <c r="C44" s="268"/>
      <c r="D44" s="268"/>
      <c r="E44" s="268"/>
      <c r="F44" s="268"/>
      <c r="G44" s="268"/>
      <c r="H44" s="268"/>
      <c r="I44" s="268"/>
      <c r="R44" s="310" t="s">
        <v>169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10B10-899E-4200-9785-A52729CC7A2C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9D50-951B-440E-9D01-6631B3469D8A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873555</v>
      </c>
      <c r="D6" s="225">
        <v>280080</v>
      </c>
      <c r="E6" s="225">
        <v>176500</v>
      </c>
      <c r="F6" s="225">
        <v>810745</v>
      </c>
      <c r="G6" s="226">
        <f t="shared" ref="G6:G11" si="0">F6/E6-1</f>
        <v>3.593456090651558</v>
      </c>
      <c r="H6" s="225">
        <f t="shared" ref="H6:H11" si="1">F6-E6</f>
        <v>634245</v>
      </c>
      <c r="I6" s="226"/>
      <c r="J6" s="225">
        <v>867527</v>
      </c>
      <c r="K6" s="226">
        <f t="shared" ref="K6:K11" si="2">J6/F6-1</f>
        <v>7.0036817988393452E-2</v>
      </c>
      <c r="L6" s="225">
        <f t="shared" ref="L6:L11" si="3">J6-F6</f>
        <v>56782</v>
      </c>
      <c r="M6" s="226"/>
      <c r="N6" s="225">
        <v>922227</v>
      </c>
      <c r="O6" s="226">
        <f t="shared" ref="O6:O11" si="4">N6/J6-1</f>
        <v>6.3052792593198737E-2</v>
      </c>
      <c r="P6" s="225">
        <f t="shared" ref="P6:P11" si="5">N6-J6</f>
        <v>54700</v>
      </c>
      <c r="Q6" s="226">
        <f>N6/C6-1</f>
        <v>5.5717155760083736E-2</v>
      </c>
      <c r="R6" s="225">
        <f>N6-C6</f>
        <v>48672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91760</v>
      </c>
      <c r="D7" s="225">
        <v>27117</v>
      </c>
      <c r="E7" s="225">
        <v>53696</v>
      </c>
      <c r="F7" s="225">
        <v>89466</v>
      </c>
      <c r="G7" s="226">
        <f t="shared" si="0"/>
        <v>0.6661576281287247</v>
      </c>
      <c r="H7" s="225">
        <f t="shared" si="1"/>
        <v>35770</v>
      </c>
      <c r="I7" s="226">
        <f>F7/$F$7</f>
        <v>1</v>
      </c>
      <c r="J7" s="225">
        <v>83652</v>
      </c>
      <c r="K7" s="226">
        <f t="shared" si="2"/>
        <v>-6.4985581114613389E-2</v>
      </c>
      <c r="L7" s="225">
        <f t="shared" si="3"/>
        <v>-5814</v>
      </c>
      <c r="M7" s="226">
        <f>J7/$J$7</f>
        <v>1</v>
      </c>
      <c r="N7" s="225">
        <v>80352</v>
      </c>
      <c r="O7" s="226">
        <f t="shared" si="4"/>
        <v>-3.9449146463921947E-2</v>
      </c>
      <c r="P7" s="225">
        <f t="shared" si="5"/>
        <v>-3300</v>
      </c>
      <c r="Q7" s="226">
        <f t="shared" ref="Q7:Q11" si="6">N7/C7-1</f>
        <v>-0.12432432432432428</v>
      </c>
      <c r="R7" s="225">
        <f t="shared" ref="R7:R11" si="7">N7-C7</f>
        <v>-11408</v>
      </c>
      <c r="S7" s="226">
        <f>N7/$N$7</f>
        <v>1</v>
      </c>
      <c r="T7" s="226">
        <f>N7/$N$6</f>
        <v>8.712822331161417E-2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53903</v>
      </c>
      <c r="D8" s="228">
        <v>15074</v>
      </c>
      <c r="E8" s="228">
        <v>20665</v>
      </c>
      <c r="F8" s="228">
        <v>51989</v>
      </c>
      <c r="G8" s="229">
        <f t="shared" si="0"/>
        <v>1.5157996612630051</v>
      </c>
      <c r="H8" s="228">
        <f t="shared" si="1"/>
        <v>31324</v>
      </c>
      <c r="I8" s="229">
        <f>F8/$F$7</f>
        <v>0.58110343594214564</v>
      </c>
      <c r="J8" s="228">
        <v>46271</v>
      </c>
      <c r="K8" s="229">
        <f t="shared" si="2"/>
        <v>-0.10998480447787029</v>
      </c>
      <c r="L8" s="228">
        <f t="shared" si="3"/>
        <v>-5718</v>
      </c>
      <c r="M8" s="229">
        <f>J8/$J$7</f>
        <v>0.55313680485822214</v>
      </c>
      <c r="N8" s="228">
        <v>43579</v>
      </c>
      <c r="O8" s="229">
        <f t="shared" si="4"/>
        <v>-5.8178988999589398E-2</v>
      </c>
      <c r="P8" s="228">
        <f t="shared" si="5"/>
        <v>-2692</v>
      </c>
      <c r="Q8" s="229">
        <f t="shared" si="6"/>
        <v>-0.19152922842884446</v>
      </c>
      <c r="R8" s="228">
        <f t="shared" si="7"/>
        <v>-10324</v>
      </c>
      <c r="S8" s="229">
        <f>N8/$N$7</f>
        <v>0.54235115491835917</v>
      </c>
      <c r="T8" s="229">
        <f>N8/$N$6</f>
        <v>4.7254092539038652E-2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37857</v>
      </c>
      <c r="D9" s="231">
        <v>12043</v>
      </c>
      <c r="E9" s="231">
        <v>33031</v>
      </c>
      <c r="F9" s="231">
        <v>37477</v>
      </c>
      <c r="G9" s="232">
        <f t="shared" si="0"/>
        <v>0.13460082952378061</v>
      </c>
      <c r="H9" s="233">
        <f t="shared" si="1"/>
        <v>4446</v>
      </c>
      <c r="I9" s="234">
        <f>F9/$F$7</f>
        <v>0.41889656405785436</v>
      </c>
      <c r="J9" s="231">
        <v>37381</v>
      </c>
      <c r="K9" s="232">
        <f t="shared" si="2"/>
        <v>-2.5615710969394412E-3</v>
      </c>
      <c r="L9" s="233">
        <f t="shared" si="3"/>
        <v>-96</v>
      </c>
      <c r="M9" s="234">
        <f>J9/$J$7</f>
        <v>0.44686319514177786</v>
      </c>
      <c r="N9" s="231">
        <v>36773</v>
      </c>
      <c r="O9" s="232">
        <f t="shared" si="4"/>
        <v>-1.626494743318796E-2</v>
      </c>
      <c r="P9" s="233">
        <f t="shared" si="5"/>
        <v>-608</v>
      </c>
      <c r="Q9" s="232">
        <f t="shared" si="6"/>
        <v>-2.8634070317246518E-2</v>
      </c>
      <c r="R9" s="233">
        <f t="shared" si="7"/>
        <v>-1084</v>
      </c>
      <c r="S9" s="234">
        <f>N9/$N$7</f>
        <v>0.45764884508164078</v>
      </c>
      <c r="T9" s="234">
        <f>N9/$N$6</f>
        <v>3.9874130772575518E-2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29567</v>
      </c>
      <c r="D10" s="29">
        <v>9452</v>
      </c>
      <c r="E10" s="29">
        <v>29637</v>
      </c>
      <c r="F10" s="29">
        <v>30155</v>
      </c>
      <c r="G10" s="22">
        <f t="shared" si="0"/>
        <v>1.7478152309613026E-2</v>
      </c>
      <c r="H10" s="20">
        <f t="shared" si="1"/>
        <v>518</v>
      </c>
      <c r="I10" s="31">
        <f>F10/$F$7</f>
        <v>0.33705541770057901</v>
      </c>
      <c r="J10" s="29">
        <v>28699</v>
      </c>
      <c r="K10" s="22">
        <f t="shared" si="2"/>
        <v>-4.8283866688774713E-2</v>
      </c>
      <c r="L10" s="20">
        <f t="shared" si="3"/>
        <v>-1456</v>
      </c>
      <c r="M10" s="31">
        <f>J10/$J$7</f>
        <v>0.34307607708124133</v>
      </c>
      <c r="N10" s="29">
        <v>25255</v>
      </c>
      <c r="O10" s="22">
        <f t="shared" si="4"/>
        <v>-0.12000418133035995</v>
      </c>
      <c r="P10" s="20">
        <f t="shared" si="5"/>
        <v>-3444</v>
      </c>
      <c r="Q10" s="22">
        <f t="shared" si="6"/>
        <v>-0.14583826563398383</v>
      </c>
      <c r="R10" s="20">
        <f t="shared" si="7"/>
        <v>-4312</v>
      </c>
      <c r="S10" s="31">
        <f>N10/$N$7</f>
        <v>0.31430455993628037</v>
      </c>
      <c r="T10" s="31">
        <f>N10/$N$6</f>
        <v>2.7384797885986856E-2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8290</v>
      </c>
      <c r="D11" s="29">
        <f>D9-D10</f>
        <v>2591</v>
      </c>
      <c r="E11" s="29">
        <f>E9-E10</f>
        <v>3394</v>
      </c>
      <c r="F11" s="29">
        <f>F9-F10</f>
        <v>7322</v>
      </c>
      <c r="G11" s="22">
        <f t="shared" si="0"/>
        <v>1.1573364761343545</v>
      </c>
      <c r="H11" s="20">
        <f t="shared" si="1"/>
        <v>3928</v>
      </c>
      <c r="I11" s="31">
        <f>F11/$F$7</f>
        <v>8.1841146357275393E-2</v>
      </c>
      <c r="J11" s="29">
        <f>J9-J10</f>
        <v>8682</v>
      </c>
      <c r="K11" s="22">
        <f t="shared" si="2"/>
        <v>0.18574160065555856</v>
      </c>
      <c r="L11" s="20">
        <f t="shared" si="3"/>
        <v>1360</v>
      </c>
      <c r="M11" s="31">
        <f>J11/$J$7</f>
        <v>0.1037871180605365</v>
      </c>
      <c r="N11" s="29">
        <f>N9-N10</f>
        <v>11518</v>
      </c>
      <c r="O11" s="22">
        <f t="shared" si="4"/>
        <v>0.32665284496659752</v>
      </c>
      <c r="P11" s="20">
        <f t="shared" si="5"/>
        <v>2836</v>
      </c>
      <c r="Q11" s="22">
        <f t="shared" si="6"/>
        <v>0.38938480096501804</v>
      </c>
      <c r="R11" s="20">
        <f t="shared" si="7"/>
        <v>3228</v>
      </c>
      <c r="S11" s="31">
        <f>N11/$N$7</f>
        <v>0.14334428514536041</v>
      </c>
      <c r="T11" s="31">
        <f>N11/$N$6</f>
        <v>1.2489332886588661E-2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185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69" t="s">
        <v>183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1299411</v>
      </c>
      <c r="D124" s="225">
        <v>375345</v>
      </c>
      <c r="E124" s="225">
        <v>492258</v>
      </c>
      <c r="F124" s="225">
        <v>1243535</v>
      </c>
      <c r="G124" s="226">
        <f t="shared" ref="G124:G129" si="8">F124/E124-1</f>
        <v>1.5261854555944239</v>
      </c>
      <c r="H124" s="225">
        <f t="shared" ref="H124:H129" si="9">F124-E124</f>
        <v>751277</v>
      </c>
      <c r="I124" s="226"/>
      <c r="J124" s="225">
        <v>1319978</v>
      </c>
      <c r="K124" s="226"/>
      <c r="L124" s="226">
        <f t="shared" ref="L124:L129" si="10">J124/F124-1</f>
        <v>6.1472334916186533E-2</v>
      </c>
      <c r="M124" s="225">
        <f t="shared" ref="M124:M129" si="11">J124-F124</f>
        <v>76443</v>
      </c>
      <c r="N124" s="226">
        <f t="shared" ref="N124:N129" si="12">J124/D124-1</f>
        <v>2.5167059638465945</v>
      </c>
      <c r="O124" s="225">
        <f t="shared" ref="O124:O129" si="13">J124-D124</f>
        <v>944633</v>
      </c>
      <c r="Z124" s="1"/>
      <c r="AE124"/>
    </row>
    <row r="125" spans="2:31" ht="18.75" x14ac:dyDescent="0.3">
      <c r="B125" s="224" t="s">
        <v>174</v>
      </c>
      <c r="C125" s="225">
        <v>127819</v>
      </c>
      <c r="D125" s="225">
        <v>51760</v>
      </c>
      <c r="E125" s="225">
        <v>83468</v>
      </c>
      <c r="F125" s="225">
        <v>123951</v>
      </c>
      <c r="G125" s="226">
        <f t="shared" si="8"/>
        <v>0.48501222025207258</v>
      </c>
      <c r="H125" s="225">
        <f t="shared" si="9"/>
        <v>40483</v>
      </c>
      <c r="I125" s="226">
        <f>F125/$F$7</f>
        <v>1.3854536919053049</v>
      </c>
      <c r="J125" s="225">
        <v>118966</v>
      </c>
      <c r="K125" s="226">
        <f>J125/$J$125</f>
        <v>1</v>
      </c>
      <c r="L125" s="226">
        <f t="shared" si="10"/>
        <v>-4.0217505304515511E-2</v>
      </c>
      <c r="M125" s="225">
        <f t="shared" si="11"/>
        <v>-4985</v>
      </c>
      <c r="N125" s="226">
        <f t="shared" si="12"/>
        <v>1.2984157650695516</v>
      </c>
      <c r="O125" s="225">
        <f t="shared" si="13"/>
        <v>67206</v>
      </c>
      <c r="Z125" s="1"/>
      <c r="AE125"/>
    </row>
    <row r="126" spans="2:31" ht="15.75" x14ac:dyDescent="0.25">
      <c r="B126" s="227" t="s">
        <v>100</v>
      </c>
      <c r="C126" s="228">
        <v>76491</v>
      </c>
      <c r="D126" s="228">
        <v>26848</v>
      </c>
      <c r="E126" s="228">
        <v>39986</v>
      </c>
      <c r="F126" s="228">
        <v>75857</v>
      </c>
      <c r="G126" s="229">
        <f t="shared" si="8"/>
        <v>0.89708898114340019</v>
      </c>
      <c r="H126" s="228">
        <f t="shared" si="9"/>
        <v>35871</v>
      </c>
      <c r="I126" s="229">
        <f>F126/$F$7</f>
        <v>0.84788634788634787</v>
      </c>
      <c r="J126" s="228">
        <v>67064</v>
      </c>
      <c r="K126" s="229">
        <f>J126/$J$125</f>
        <v>0.56372408923557993</v>
      </c>
      <c r="L126" s="229">
        <f t="shared" si="10"/>
        <v>-0.1159154725338466</v>
      </c>
      <c r="M126" s="228">
        <f t="shared" si="11"/>
        <v>-8793</v>
      </c>
      <c r="N126" s="229">
        <f t="shared" si="12"/>
        <v>1.4979141835518472</v>
      </c>
      <c r="O126" s="228">
        <f t="shared" si="13"/>
        <v>40216</v>
      </c>
      <c r="Z126" s="1"/>
      <c r="AE126"/>
    </row>
    <row r="127" spans="2:31" x14ac:dyDescent="0.25">
      <c r="B127" s="230" t="s">
        <v>103</v>
      </c>
      <c r="C127" s="231">
        <v>51328</v>
      </c>
      <c r="D127" s="231">
        <v>24912</v>
      </c>
      <c r="E127" s="231">
        <v>43482</v>
      </c>
      <c r="F127" s="231">
        <v>48094</v>
      </c>
      <c r="G127" s="232">
        <f t="shared" si="8"/>
        <v>0.10606687824847061</v>
      </c>
      <c r="H127" s="233">
        <f t="shared" si="9"/>
        <v>4612</v>
      </c>
      <c r="I127" s="234">
        <f>F127/$F$7</f>
        <v>0.53756734401895689</v>
      </c>
      <c r="J127" s="231">
        <v>51902</v>
      </c>
      <c r="K127" s="234">
        <f>J127/$J$125</f>
        <v>0.43627591076442007</v>
      </c>
      <c r="L127" s="232">
        <f t="shared" si="10"/>
        <v>7.9178275876408799E-2</v>
      </c>
      <c r="M127" s="233">
        <f t="shared" si="11"/>
        <v>3808</v>
      </c>
      <c r="N127" s="232">
        <f t="shared" si="12"/>
        <v>1.083413615928067</v>
      </c>
      <c r="O127" s="233">
        <f t="shared" si="13"/>
        <v>26990</v>
      </c>
      <c r="Z127" s="1"/>
      <c r="AE127"/>
    </row>
    <row r="128" spans="2:31" x14ac:dyDescent="0.25">
      <c r="B128" s="235" t="s">
        <v>178</v>
      </c>
      <c r="C128" s="29">
        <v>40601</v>
      </c>
      <c r="D128" s="29">
        <v>21584</v>
      </c>
      <c r="E128" s="29">
        <v>38551</v>
      </c>
      <c r="F128" s="29">
        <v>38088</v>
      </c>
      <c r="G128" s="22">
        <f t="shared" si="8"/>
        <v>-1.2010064589764169E-2</v>
      </c>
      <c r="H128" s="20">
        <f t="shared" si="9"/>
        <v>-463</v>
      </c>
      <c r="I128" s="31">
        <f>F128/$F$7</f>
        <v>0.42572597411307089</v>
      </c>
      <c r="J128" s="29">
        <v>39043</v>
      </c>
      <c r="K128" s="31">
        <f>J128/$J$125</f>
        <v>0.32818620446177899</v>
      </c>
      <c r="L128" s="22">
        <f t="shared" si="10"/>
        <v>2.5073513967653893E-2</v>
      </c>
      <c r="M128" s="20">
        <f t="shared" si="11"/>
        <v>955</v>
      </c>
      <c r="N128" s="22">
        <f t="shared" si="12"/>
        <v>0.80888621200889554</v>
      </c>
      <c r="O128" s="20">
        <f t="shared" si="13"/>
        <v>17459</v>
      </c>
      <c r="Z128" s="1"/>
      <c r="AE128"/>
    </row>
    <row r="129" spans="2:31" x14ac:dyDescent="0.25">
      <c r="B129" s="235" t="s">
        <v>180</v>
      </c>
      <c r="C129" s="29">
        <f>C127-C128</f>
        <v>10727</v>
      </c>
      <c r="D129" s="29">
        <f>D127-D128</f>
        <v>3328</v>
      </c>
      <c r="E129" s="29">
        <f>E127-E128</f>
        <v>4931</v>
      </c>
      <c r="F129" s="29">
        <f>F127-F128</f>
        <v>10006</v>
      </c>
      <c r="G129" s="22">
        <f t="shared" si="8"/>
        <v>1.0292030014195905</v>
      </c>
      <c r="H129" s="20">
        <f t="shared" si="9"/>
        <v>5075</v>
      </c>
      <c r="I129" s="31">
        <f>F129/$F$7</f>
        <v>0.11184136990588603</v>
      </c>
      <c r="J129" s="29">
        <f>J127-J128</f>
        <v>12859</v>
      </c>
      <c r="K129" s="31">
        <f>J129/$J$125</f>
        <v>0.10808970630264109</v>
      </c>
      <c r="L129" s="22">
        <f t="shared" si="10"/>
        <v>0.28512892264641221</v>
      </c>
      <c r="M129" s="20">
        <f t="shared" si="11"/>
        <v>2853</v>
      </c>
      <c r="N129" s="22">
        <f t="shared" si="12"/>
        <v>2.8638822115384617</v>
      </c>
      <c r="O129" s="20">
        <f t="shared" si="13"/>
        <v>9531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AEEB6-A212-4570-B2EC-DC6F5F3A2D5B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91760</v>
      </c>
      <c r="D6" s="243">
        <v>27117</v>
      </c>
      <c r="E6" s="243">
        <v>53696</v>
      </c>
      <c r="F6" s="244">
        <f>E6/$E$6</f>
        <v>1</v>
      </c>
      <c r="G6" s="243">
        <v>89466</v>
      </c>
      <c r="H6" s="244">
        <f>G6/E6-1</f>
        <v>0.6661576281287247</v>
      </c>
      <c r="I6" s="243">
        <f>G6-E6</f>
        <v>35770</v>
      </c>
      <c r="J6" s="244">
        <f>G6/$G$6</f>
        <v>1</v>
      </c>
      <c r="K6" s="243">
        <v>83652</v>
      </c>
      <c r="L6" s="244">
        <f t="shared" ref="L6:L12" si="0">K6/G6-1</f>
        <v>-6.4985581114613389E-2</v>
      </c>
      <c r="M6" s="243">
        <f t="shared" ref="M6:M12" si="1">K6-G6</f>
        <v>-5814</v>
      </c>
      <c r="N6" s="244">
        <f>K6/$K$6</f>
        <v>1</v>
      </c>
      <c r="O6" s="243">
        <v>80352</v>
      </c>
      <c r="P6" s="244">
        <f t="shared" ref="P6:P11" si="2">O6/K6-1</f>
        <v>-3.9449146463921947E-2</v>
      </c>
      <c r="Q6" s="243">
        <f t="shared" ref="Q6:Q12" si="3">O6-K6</f>
        <v>-3300</v>
      </c>
      <c r="R6" s="244">
        <f>O6/C6-1</f>
        <v>-0.12432432432432428</v>
      </c>
      <c r="S6" s="243">
        <f>O6-C6</f>
        <v>-11408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56559</v>
      </c>
      <c r="D7" s="246">
        <v>14605</v>
      </c>
      <c r="E7" s="246">
        <v>20188</v>
      </c>
      <c r="F7" s="247">
        <f t="shared" ref="F7:F12" si="4">E7/$E$6</f>
        <v>0.37596841477949938</v>
      </c>
      <c r="G7" s="246">
        <v>58344</v>
      </c>
      <c r="H7" s="248">
        <f>G7/E7-1</f>
        <v>1.890033683376263</v>
      </c>
      <c r="I7" s="249">
        <f>G7-E7</f>
        <v>38156</v>
      </c>
      <c r="J7" s="247">
        <f>G7/$G$6</f>
        <v>0.65213600697471663</v>
      </c>
      <c r="K7" s="246">
        <v>56389</v>
      </c>
      <c r="L7" s="250">
        <f t="shared" si="0"/>
        <v>-3.350815850815847E-2</v>
      </c>
      <c r="M7" s="251">
        <f t="shared" si="1"/>
        <v>-1955</v>
      </c>
      <c r="N7" s="247">
        <f>K7/$K$6</f>
        <v>0.67409027877396832</v>
      </c>
      <c r="O7" s="246">
        <v>55343</v>
      </c>
      <c r="P7" s="248">
        <f t="shared" si="2"/>
        <v>-1.8549717143414468E-2</v>
      </c>
      <c r="Q7" s="249">
        <f t="shared" si="3"/>
        <v>-1046</v>
      </c>
      <c r="R7" s="248">
        <f t="shared" ref="R7:R10" si="5">O7/C7-1</f>
        <v>-2.1499672907936862E-2</v>
      </c>
      <c r="S7" s="249">
        <f t="shared" ref="S7:S10" si="6">O7-C7</f>
        <v>-1216</v>
      </c>
      <c r="T7" s="247">
        <f>O7/$O$6</f>
        <v>0.68875696933492636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10175</v>
      </c>
      <c r="D8" s="252">
        <v>3720</v>
      </c>
      <c r="E8" s="252">
        <v>3211</v>
      </c>
      <c r="F8" s="253">
        <f t="shared" si="4"/>
        <v>5.9799612634088201E-2</v>
      </c>
      <c r="G8" s="252">
        <v>15955</v>
      </c>
      <c r="H8" s="254">
        <f>IFERROR(G8/E8-1,"-")</f>
        <v>3.9688570538772971</v>
      </c>
      <c r="I8" s="255">
        <f t="shared" ref="I8:I12" si="7">G8-E8</f>
        <v>12744</v>
      </c>
      <c r="J8" s="253">
        <f t="shared" ref="J8:J12" si="8">G8/$G$6</f>
        <v>0.17833590414235576</v>
      </c>
      <c r="K8" s="252">
        <v>19496</v>
      </c>
      <c r="L8" s="256">
        <f>IFERROR(K8/G8-1,"-")</f>
        <v>0.22193669696020057</v>
      </c>
      <c r="M8" s="257">
        <f>IF(G8=0,"nd",K8-G8)</f>
        <v>3541</v>
      </c>
      <c r="N8" s="258">
        <f t="shared" ref="N8:N12" si="9">K8/$K$6</f>
        <v>0.23306077559412805</v>
      </c>
      <c r="O8" s="252">
        <v>22023</v>
      </c>
      <c r="P8" s="256">
        <f>IFERROR(O8/K8-1,"-")</f>
        <v>0.12961633155519081</v>
      </c>
      <c r="Q8" s="259">
        <f t="shared" si="3"/>
        <v>2527</v>
      </c>
      <c r="R8" s="256">
        <f>IFERROR(O8/C8-1,"-")</f>
        <v>1.1644226044226045</v>
      </c>
      <c r="S8" s="259">
        <f t="shared" si="6"/>
        <v>11848</v>
      </c>
      <c r="T8" s="258">
        <f t="shared" ref="T8:T12" si="10">O8/$O$6</f>
        <v>0.27408154121863798</v>
      </c>
      <c r="V8" s="29"/>
      <c r="W8" s="79"/>
      <c r="AE8" s="1"/>
    </row>
    <row r="9" spans="1:31" s="4" customFormat="1" x14ac:dyDescent="0.25">
      <c r="B9" s="97" t="s">
        <v>61</v>
      </c>
      <c r="C9" s="252">
        <v>46384</v>
      </c>
      <c r="D9" s="252">
        <v>10885</v>
      </c>
      <c r="E9" s="252">
        <v>16977</v>
      </c>
      <c r="F9" s="258">
        <f t="shared" si="4"/>
        <v>0.31616880214541121</v>
      </c>
      <c r="G9" s="252">
        <v>42389</v>
      </c>
      <c r="H9" s="254">
        <f>IFERROR(G9/E9-1,"-")</f>
        <v>1.4968486776226659</v>
      </c>
      <c r="I9" s="259">
        <f t="shared" si="7"/>
        <v>25412</v>
      </c>
      <c r="J9" s="258">
        <f t="shared" si="8"/>
        <v>0.4738001028323609</v>
      </c>
      <c r="K9" s="252">
        <v>36893</v>
      </c>
      <c r="L9" s="256">
        <f>IFERROR(K9/G9-1,"-")</f>
        <v>-0.12965627875156294</v>
      </c>
      <c r="M9" s="257">
        <f>IF(G9=0,"nd",K9-G9)</f>
        <v>-5496</v>
      </c>
      <c r="N9" s="258">
        <f t="shared" si="9"/>
        <v>0.4410295031798403</v>
      </c>
      <c r="O9" s="252">
        <v>33320</v>
      </c>
      <c r="P9" s="256">
        <f t="shared" si="2"/>
        <v>-9.6847640473802565E-2</v>
      </c>
      <c r="Q9" s="259">
        <f t="shared" si="3"/>
        <v>-3573</v>
      </c>
      <c r="R9" s="260">
        <f t="shared" si="5"/>
        <v>-0.28164884442911353</v>
      </c>
      <c r="S9" s="259">
        <f t="shared" si="6"/>
        <v>-13064</v>
      </c>
      <c r="T9" s="258">
        <f t="shared" si="10"/>
        <v>0.41467542811628832</v>
      </c>
      <c r="V9" s="29"/>
      <c r="W9" s="79"/>
      <c r="AE9" s="1"/>
    </row>
    <row r="10" spans="1:31" s="4" customFormat="1" x14ac:dyDescent="0.25">
      <c r="B10" s="245" t="s">
        <v>193</v>
      </c>
      <c r="C10" s="261">
        <v>35201</v>
      </c>
      <c r="D10" s="261">
        <v>12512</v>
      </c>
      <c r="E10" s="261">
        <v>33508</v>
      </c>
      <c r="F10" s="262">
        <f>IFERROR(E10/$E$6,"-")</f>
        <v>0.62403158522050062</v>
      </c>
      <c r="G10" s="261">
        <v>31122</v>
      </c>
      <c r="H10" s="250">
        <f>IFERROR(G10/E10-1,"-")</f>
        <v>-7.1206875969917593E-2</v>
      </c>
      <c r="I10" s="251">
        <f>IFERROR(G10-E10,"-")</f>
        <v>-2386</v>
      </c>
      <c r="J10" s="262">
        <f>IFERROR(G10/$G$6,"-")</f>
        <v>0.34786399302528337</v>
      </c>
      <c r="K10" s="261">
        <v>27263</v>
      </c>
      <c r="L10" s="250">
        <f>IFERROR(K10/G10-1,"-")</f>
        <v>-0.12399588715378185</v>
      </c>
      <c r="M10" s="251">
        <f>IFERROR(K10-G10,"-")</f>
        <v>-3859</v>
      </c>
      <c r="N10" s="262">
        <f>IFERROR(K10/$K$6,"-")</f>
        <v>0.32590972122603168</v>
      </c>
      <c r="O10" s="261">
        <v>25009</v>
      </c>
      <c r="P10" s="250">
        <f>IFERROR(O10/K10-1,"-")</f>
        <v>-8.2676154495103238E-2</v>
      </c>
      <c r="Q10" s="251">
        <f>IFERROR(O10-K10,"-")</f>
        <v>-2254</v>
      </c>
      <c r="R10" s="250">
        <f t="shared" si="5"/>
        <v>-0.28953722905599277</v>
      </c>
      <c r="S10" s="251">
        <f t="shared" si="6"/>
        <v>-10192</v>
      </c>
      <c r="T10" s="262">
        <f>IFERROR(O10/$O$6,"-")</f>
        <v>0.31124303066507369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9677</v>
      </c>
      <c r="D11" s="252">
        <v>2831</v>
      </c>
      <c r="E11" s="252">
        <v>3976</v>
      </c>
      <c r="F11" s="258">
        <f t="shared" si="4"/>
        <v>7.4046483909415969E-2</v>
      </c>
      <c r="G11" s="252">
        <v>6796</v>
      </c>
      <c r="H11" s="260">
        <f t="shared" ref="H11:H12" si="11">G11/E11-1</f>
        <v>0.70925553319919521</v>
      </c>
      <c r="I11" s="259">
        <f t="shared" si="7"/>
        <v>2820</v>
      </c>
      <c r="J11" s="258">
        <f t="shared" si="8"/>
        <v>7.5961817897301762E-2</v>
      </c>
      <c r="K11" s="252">
        <v>9487</v>
      </c>
      <c r="L11" s="256">
        <f>K11/G11-1</f>
        <v>0.39596821659799875</v>
      </c>
      <c r="M11" s="259">
        <f t="shared" si="1"/>
        <v>2691</v>
      </c>
      <c r="N11" s="258">
        <f t="shared" si="9"/>
        <v>0.11341031894037201</v>
      </c>
      <c r="O11" s="252">
        <v>10220</v>
      </c>
      <c r="P11" s="260">
        <f t="shared" si="2"/>
        <v>7.7263623906398182E-2</v>
      </c>
      <c r="Q11" s="259">
        <f t="shared" si="3"/>
        <v>733</v>
      </c>
      <c r="R11" s="260">
        <f t="shared" ref="R11:R12" si="12">O11/D11-1</f>
        <v>2.6100317908866124</v>
      </c>
      <c r="S11" s="259">
        <f t="shared" ref="S11:S12" si="13">O11-D11</f>
        <v>7389</v>
      </c>
      <c r="T11" s="258">
        <f t="shared" si="10"/>
        <v>0.12719036240541617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109</v>
      </c>
      <c r="D12" s="252">
        <v>371</v>
      </c>
      <c r="E12" s="252">
        <v>423</v>
      </c>
      <c r="F12" s="258">
        <f t="shared" si="4"/>
        <v>7.8776817640047684E-3</v>
      </c>
      <c r="G12" s="252">
        <v>572</v>
      </c>
      <c r="H12" s="260">
        <f t="shared" si="11"/>
        <v>0.35224586288416071</v>
      </c>
      <c r="I12" s="259">
        <f t="shared" si="7"/>
        <v>149</v>
      </c>
      <c r="J12" s="258">
        <f t="shared" si="8"/>
        <v>6.3934902644580066E-3</v>
      </c>
      <c r="K12" s="252">
        <v>399</v>
      </c>
      <c r="L12" s="256">
        <f t="shared" si="0"/>
        <v>-0.30244755244755239</v>
      </c>
      <c r="M12" s="259">
        <f t="shared" si="1"/>
        <v>-173</v>
      </c>
      <c r="N12" s="258">
        <f t="shared" si="9"/>
        <v>4.7697604360923823E-3</v>
      </c>
      <c r="O12" s="252">
        <v>412</v>
      </c>
      <c r="P12" s="260">
        <f>O12/K12-1</f>
        <v>3.2581453634085156E-2</v>
      </c>
      <c r="Q12" s="259">
        <f t="shared" si="3"/>
        <v>13</v>
      </c>
      <c r="R12" s="260">
        <f t="shared" si="12"/>
        <v>0.11051212938005395</v>
      </c>
      <c r="S12" s="259">
        <f t="shared" si="13"/>
        <v>41</v>
      </c>
      <c r="T12" s="258">
        <f t="shared" si="10"/>
        <v>5.1274392672242134E-3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55.343 viajeros 
cuota: 68,9%</v>
      </c>
    </row>
    <row r="20" spans="1:27" x14ac:dyDescent="0.25">
      <c r="AA20" t="str">
        <f>CONCATENATE("Apartamentos: 
",FIXED(O10,0)," viajeros
cuota: ",FIXED(T10*100,1),"%")</f>
        <v>Apartamentos: 
25.009 viajeros
cuota: 31,1%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91760</v>
      </c>
      <c r="D134" s="228">
        <v>26848</v>
      </c>
      <c r="E134" s="228">
        <v>39986</v>
      </c>
      <c r="F134" s="228">
        <v>75857</v>
      </c>
      <c r="G134" s="229">
        <f>F134/E134-1</f>
        <v>0.89708898114340019</v>
      </c>
      <c r="H134" s="228">
        <f>F134-E134</f>
        <v>35871</v>
      </c>
      <c r="I134" s="229">
        <f>F134/F$134</f>
        <v>1</v>
      </c>
      <c r="J134" s="228">
        <v>67064</v>
      </c>
      <c r="K134" s="229">
        <f>J134/J$134</f>
        <v>1</v>
      </c>
      <c r="L134" s="229">
        <f>J134/F134-1</f>
        <v>-0.1159154725338466</v>
      </c>
      <c r="M134" s="228">
        <f>J134-F134</f>
        <v>-8793</v>
      </c>
      <c r="N134" s="229">
        <f>J134/D134-1</f>
        <v>1.4979141835518472</v>
      </c>
      <c r="O134" s="228">
        <f>J134-D134</f>
        <v>40216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56559</v>
      </c>
      <c r="D135" s="246">
        <v>20829</v>
      </c>
      <c r="E135" s="246">
        <v>30757</v>
      </c>
      <c r="F135" s="246">
        <v>64410</v>
      </c>
      <c r="G135" s="250">
        <f>IFERROR(F135/E135-1,"-")</f>
        <v>1.0941574275774619</v>
      </c>
      <c r="H135" s="246">
        <f t="shared" ref="H135:H138" si="14">F135-E135</f>
        <v>33653</v>
      </c>
      <c r="I135" s="248">
        <f>F135/F$134</f>
        <v>0.8490976442516841</v>
      </c>
      <c r="J135" s="246">
        <v>52216</v>
      </c>
      <c r="K135" s="247">
        <f t="shared" ref="K135:K138" si="15">J135/J$134</f>
        <v>0.7785995467016581</v>
      </c>
      <c r="L135" s="248">
        <f t="shared" ref="L135:L138" si="16">J135/F135-1</f>
        <v>-0.18931842881540129</v>
      </c>
      <c r="M135" s="249">
        <f t="shared" ref="M135:M138" si="17">J135-F135</f>
        <v>-12194</v>
      </c>
      <c r="N135" s="247">
        <f t="shared" ref="N135:N138" si="18">J135/D135-1</f>
        <v>1.5068894330020646</v>
      </c>
      <c r="O135" s="246">
        <f t="shared" ref="O135:O138" si="19">J135-D135</f>
        <v>31387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10175</v>
      </c>
      <c r="D136" s="252">
        <v>3349</v>
      </c>
      <c r="E136" s="252">
        <v>1711</v>
      </c>
      <c r="F136" s="252">
        <v>12871</v>
      </c>
      <c r="G136" s="256">
        <f t="shared" ref="G136:G138" si="20">IFERROR(F136/E136-1,"-")</f>
        <v>6.5225014611338397</v>
      </c>
      <c r="H136" s="252">
        <f t="shared" si="14"/>
        <v>11160</v>
      </c>
      <c r="I136" s="260">
        <f t="shared" ref="I136:I138" si="21">F136/F$134</f>
        <v>0.16967451916105303</v>
      </c>
      <c r="J136" s="252">
        <v>12769</v>
      </c>
      <c r="K136" s="258">
        <f t="shared" si="15"/>
        <v>0.19040021472026722</v>
      </c>
      <c r="L136" s="260">
        <f t="shared" si="16"/>
        <v>-7.9247921684406641E-3</v>
      </c>
      <c r="M136" s="259">
        <f t="shared" si="17"/>
        <v>-102</v>
      </c>
      <c r="N136" s="258">
        <f t="shared" si="18"/>
        <v>2.812779934308749</v>
      </c>
      <c r="O136" s="252">
        <f t="shared" si="19"/>
        <v>9420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55861</v>
      </c>
      <c r="D137" s="252">
        <v>17480</v>
      </c>
      <c r="E137" s="252">
        <v>29046</v>
      </c>
      <c r="F137" s="252">
        <v>51539</v>
      </c>
      <c r="G137" s="254">
        <f t="shared" si="20"/>
        <v>0.77439234317978389</v>
      </c>
      <c r="H137" s="252">
        <f t="shared" si="14"/>
        <v>22493</v>
      </c>
      <c r="I137" s="264">
        <f t="shared" si="21"/>
        <v>0.67942312509063107</v>
      </c>
      <c r="J137" s="252">
        <v>39447</v>
      </c>
      <c r="K137" s="258">
        <f t="shared" si="15"/>
        <v>0.58819933198139096</v>
      </c>
      <c r="L137" s="260">
        <f t="shared" si="16"/>
        <v>-0.23461844428491041</v>
      </c>
      <c r="M137" s="259">
        <f t="shared" si="17"/>
        <v>-12092</v>
      </c>
      <c r="N137" s="258">
        <f t="shared" si="18"/>
        <v>1.2566933638443936</v>
      </c>
      <c r="O137" s="252">
        <f t="shared" si="19"/>
        <v>21967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13718</v>
      </c>
      <c r="D138" s="246">
        <v>6019</v>
      </c>
      <c r="E138" s="246">
        <v>9229</v>
      </c>
      <c r="F138" s="246">
        <v>11447</v>
      </c>
      <c r="G138" s="250">
        <f t="shared" si="20"/>
        <v>0.24032939646765628</v>
      </c>
      <c r="H138" s="246">
        <f t="shared" si="14"/>
        <v>2218</v>
      </c>
      <c r="I138" s="248">
        <f t="shared" si="21"/>
        <v>0.1509023557483159</v>
      </c>
      <c r="J138" s="246">
        <v>14848</v>
      </c>
      <c r="K138" s="247">
        <f t="shared" si="15"/>
        <v>0.22140045329834188</v>
      </c>
      <c r="L138" s="248">
        <f t="shared" si="16"/>
        <v>0.29710841268454624</v>
      </c>
      <c r="M138" s="249">
        <f t="shared" si="17"/>
        <v>3401</v>
      </c>
      <c r="N138" s="247">
        <f t="shared" si="18"/>
        <v>1.466854959295564</v>
      </c>
      <c r="O138" s="246">
        <f t="shared" si="19"/>
        <v>8829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4FBA4-2E38-4B05-B523-1A712EF7D0C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53903</v>
      </c>
      <c r="D6" s="243">
        <v>15074</v>
      </c>
      <c r="E6" s="243">
        <v>20665</v>
      </c>
      <c r="F6" s="244">
        <f>E6/$E$6</f>
        <v>1</v>
      </c>
      <c r="G6" s="243">
        <v>51989</v>
      </c>
      <c r="H6" s="244">
        <f>G6/E6-1</f>
        <v>1.5157996612630051</v>
      </c>
      <c r="I6" s="243">
        <f>G6-E6</f>
        <v>31324</v>
      </c>
      <c r="J6" s="244">
        <f>G6/$G$6</f>
        <v>1</v>
      </c>
      <c r="K6" s="243">
        <v>46271</v>
      </c>
      <c r="L6" s="244">
        <f t="shared" ref="L6:L12" si="0">K6/G6-1</f>
        <v>-0.10998480447787029</v>
      </c>
      <c r="M6" s="243">
        <f t="shared" ref="M6:M12" si="1">K6-G6</f>
        <v>-5718</v>
      </c>
      <c r="N6" s="244">
        <f>K6/$K$6</f>
        <v>1</v>
      </c>
      <c r="O6" s="243">
        <v>43579</v>
      </c>
      <c r="P6" s="244">
        <f t="shared" ref="P6:P11" si="2">O6/K6-1</f>
        <v>-5.8178988999589398E-2</v>
      </c>
      <c r="Q6" s="243">
        <f t="shared" ref="Q6:Q12" si="3">O6-K6</f>
        <v>-2692</v>
      </c>
      <c r="R6" s="244">
        <f>O6/C6-1</f>
        <v>-0.19152922842884446</v>
      </c>
      <c r="S6" s="243">
        <f>O6-C6</f>
        <v>-10324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44117</v>
      </c>
      <c r="D7" s="246">
        <v>11872</v>
      </c>
      <c r="E7" s="246">
        <v>14876</v>
      </c>
      <c r="F7" s="247">
        <f t="shared" ref="F7:F12" si="4">E7/$E$6</f>
        <v>0.71986450520203238</v>
      </c>
      <c r="G7" s="246">
        <v>44621</v>
      </c>
      <c r="H7" s="248">
        <f>G7/E7-1</f>
        <v>1.9995294433987629</v>
      </c>
      <c r="I7" s="249">
        <f>G7-E7</f>
        <v>29745</v>
      </c>
      <c r="J7" s="247">
        <f>G7/$G$6</f>
        <v>0.85827771259304853</v>
      </c>
      <c r="K7" s="246">
        <v>36385</v>
      </c>
      <c r="L7" s="250">
        <f t="shared" si="0"/>
        <v>-0.1845767687859976</v>
      </c>
      <c r="M7" s="251">
        <f t="shared" si="1"/>
        <v>-8236</v>
      </c>
      <c r="N7" s="247">
        <f>K7/$K$6</f>
        <v>0.7863456592682242</v>
      </c>
      <c r="O7" s="246">
        <v>32947</v>
      </c>
      <c r="P7" s="248">
        <f t="shared" si="2"/>
        <v>-9.4489487426137164E-2</v>
      </c>
      <c r="Q7" s="249">
        <f t="shared" si="3"/>
        <v>-3438</v>
      </c>
      <c r="R7" s="248">
        <f t="shared" ref="R7:R10" si="5">O7/C7-1</f>
        <v>-0.25319038012557515</v>
      </c>
      <c r="S7" s="249">
        <f t="shared" ref="S7:S10" si="6">O7-C7</f>
        <v>-11170</v>
      </c>
      <c r="T7" s="247">
        <f>O7/$O$6</f>
        <v>0.75602928015787418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3908</v>
      </c>
      <c r="D8" s="252">
        <v>2353</v>
      </c>
      <c r="E8" s="252">
        <v>753</v>
      </c>
      <c r="F8" s="253">
        <f t="shared" si="4"/>
        <v>3.6438422453423665E-2</v>
      </c>
      <c r="G8" s="252">
        <v>8521</v>
      </c>
      <c r="H8" s="254">
        <f>IFERROR(G8/E8-1,"-")</f>
        <v>10.316069057104913</v>
      </c>
      <c r="I8" s="255">
        <f t="shared" ref="I8:I12" si="7">G8-E8</f>
        <v>7768</v>
      </c>
      <c r="J8" s="253">
        <f t="shared" ref="J8:J12" si="8">G8/$G$6</f>
        <v>0.16390005578103059</v>
      </c>
      <c r="K8" s="252">
        <v>8863</v>
      </c>
      <c r="L8" s="256">
        <f>IFERROR(K8/G8-1,"-")</f>
        <v>4.0136134256542721E-2</v>
      </c>
      <c r="M8" s="257">
        <f>IF(G8=0,"nd",K8-G8)</f>
        <v>342</v>
      </c>
      <c r="N8" s="258">
        <f t="shared" ref="N8:N12" si="9">K8/$K$6</f>
        <v>0.19154546043958418</v>
      </c>
      <c r="O8" s="252">
        <v>6736</v>
      </c>
      <c r="P8" s="256">
        <f>IFERROR(O8/K8-1,"-")</f>
        <v>-0.23998646056639961</v>
      </c>
      <c r="Q8" s="259">
        <f t="shared" si="3"/>
        <v>-2127</v>
      </c>
      <c r="R8" s="256">
        <f>IFERROR(O8/C8-1,"-")</f>
        <v>0.72364380757420665</v>
      </c>
      <c r="S8" s="259">
        <f t="shared" si="6"/>
        <v>2828</v>
      </c>
      <c r="T8" s="258">
        <f t="shared" ref="T8:T12" si="10">O8/$O$6</f>
        <v>0.15456986163060191</v>
      </c>
      <c r="V8" s="29"/>
      <c r="W8" s="79"/>
      <c r="AE8" s="1"/>
    </row>
    <row r="9" spans="1:31" s="4" customFormat="1" x14ac:dyDescent="0.25">
      <c r="B9" s="97" t="s">
        <v>61</v>
      </c>
      <c r="C9" s="252">
        <v>40209</v>
      </c>
      <c r="D9" s="252">
        <v>9519</v>
      </c>
      <c r="E9" s="252">
        <v>14123</v>
      </c>
      <c r="F9" s="258">
        <f t="shared" si="4"/>
        <v>0.68342608274860872</v>
      </c>
      <c r="G9" s="252">
        <v>36100</v>
      </c>
      <c r="H9" s="254">
        <f>IFERROR(G9/E9-1,"-")</f>
        <v>1.5561141400552292</v>
      </c>
      <c r="I9" s="259">
        <f t="shared" si="7"/>
        <v>21977</v>
      </c>
      <c r="J9" s="258">
        <f t="shared" si="8"/>
        <v>0.69437765681201791</v>
      </c>
      <c r="K9" s="252">
        <v>27522</v>
      </c>
      <c r="L9" s="256">
        <f>IFERROR(K9/G9-1,"-")</f>
        <v>-0.23761772853185592</v>
      </c>
      <c r="M9" s="257">
        <f>IF(G9=0,"nd",K9-G9)</f>
        <v>-8578</v>
      </c>
      <c r="N9" s="258">
        <f t="shared" si="9"/>
        <v>0.59480019882863999</v>
      </c>
      <c r="O9" s="252">
        <v>26211</v>
      </c>
      <c r="P9" s="256">
        <f t="shared" si="2"/>
        <v>-4.7634619577065607E-2</v>
      </c>
      <c r="Q9" s="259">
        <f t="shared" si="3"/>
        <v>-1311</v>
      </c>
      <c r="R9" s="260">
        <f t="shared" si="5"/>
        <v>-0.34813101544430347</v>
      </c>
      <c r="S9" s="259">
        <f t="shared" si="6"/>
        <v>-13998</v>
      </c>
      <c r="T9" s="258">
        <f t="shared" si="10"/>
        <v>0.60145941852727236</v>
      </c>
      <c r="V9" s="29"/>
      <c r="W9" s="79"/>
      <c r="AE9" s="1"/>
    </row>
    <row r="10" spans="1:31" s="4" customFormat="1" x14ac:dyDescent="0.25">
      <c r="B10" s="245" t="s">
        <v>193</v>
      </c>
      <c r="C10" s="261">
        <v>9786</v>
      </c>
      <c r="D10" s="261">
        <v>3202</v>
      </c>
      <c r="E10" s="261">
        <v>5789</v>
      </c>
      <c r="F10" s="262">
        <f>IFERROR(E10/$E$6,"-")</f>
        <v>0.28013549479796757</v>
      </c>
      <c r="G10" s="261">
        <v>7368</v>
      </c>
      <c r="H10" s="250">
        <f>IFERROR(G10/E10-1,"-")</f>
        <v>0.27275868025565719</v>
      </c>
      <c r="I10" s="251">
        <f>IFERROR(G10-E10,"-")</f>
        <v>1579</v>
      </c>
      <c r="J10" s="262">
        <f>IFERROR(G10/$G$6,"-")</f>
        <v>0.14172228740695147</v>
      </c>
      <c r="K10" s="261">
        <v>9886</v>
      </c>
      <c r="L10" s="250">
        <f>IFERROR(K10/G10-1,"-")</f>
        <v>0.34174809989142241</v>
      </c>
      <c r="M10" s="251">
        <f>IFERROR(K10-G10,"-")</f>
        <v>2518</v>
      </c>
      <c r="N10" s="262">
        <f>IFERROR(K10/$K$6,"-")</f>
        <v>0.21365434073177583</v>
      </c>
      <c r="O10" s="261">
        <v>10632</v>
      </c>
      <c r="P10" s="250">
        <f>IFERROR(O10/K10-1,"-")</f>
        <v>7.5460246813675802E-2</v>
      </c>
      <c r="Q10" s="251">
        <f>IFERROR(O10-K10,"-")</f>
        <v>746</v>
      </c>
      <c r="R10" s="250">
        <f t="shared" si="5"/>
        <v>8.6450030656039178E-2</v>
      </c>
      <c r="S10" s="251">
        <f t="shared" si="6"/>
        <v>846</v>
      </c>
      <c r="T10" s="262">
        <f>IFERROR(O10/$O$6,"-")</f>
        <v>0.24397071984212579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9677</v>
      </c>
      <c r="D11" s="252">
        <v>2831</v>
      </c>
      <c r="E11" s="252">
        <v>3976</v>
      </c>
      <c r="F11" s="258">
        <f t="shared" si="4"/>
        <v>0.19240261311396081</v>
      </c>
      <c r="G11" s="252">
        <v>6796</v>
      </c>
      <c r="H11" s="260">
        <f t="shared" ref="H11:H12" si="11">G11/E11-1</f>
        <v>0.70925553319919521</v>
      </c>
      <c r="I11" s="259">
        <f t="shared" si="7"/>
        <v>2820</v>
      </c>
      <c r="J11" s="258">
        <f t="shared" si="8"/>
        <v>0.13071995999153668</v>
      </c>
      <c r="K11" s="252">
        <v>9487</v>
      </c>
      <c r="L11" s="256">
        <f>K11/G11-1</f>
        <v>0.39596821659799875</v>
      </c>
      <c r="M11" s="259">
        <f t="shared" si="1"/>
        <v>2691</v>
      </c>
      <c r="N11" s="258">
        <f t="shared" si="9"/>
        <v>0.20503122906356033</v>
      </c>
      <c r="O11" s="252">
        <v>10220</v>
      </c>
      <c r="P11" s="260">
        <f t="shared" si="2"/>
        <v>7.7263623906398182E-2</v>
      </c>
      <c r="Q11" s="259">
        <f t="shared" si="3"/>
        <v>733</v>
      </c>
      <c r="R11" s="260">
        <f t="shared" ref="R11:R12" si="12">O11/D11-1</f>
        <v>2.6100317908866124</v>
      </c>
      <c r="S11" s="259">
        <f t="shared" ref="S11:S12" si="13">O11-D11</f>
        <v>7389</v>
      </c>
      <c r="T11" s="258">
        <f t="shared" si="10"/>
        <v>0.23451662497992151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109</v>
      </c>
      <c r="D12" s="252">
        <v>371</v>
      </c>
      <c r="E12" s="252">
        <v>423</v>
      </c>
      <c r="F12" s="258">
        <f t="shared" si="4"/>
        <v>2.046939269295911E-2</v>
      </c>
      <c r="G12" s="252">
        <v>572</v>
      </c>
      <c r="H12" s="260">
        <f t="shared" si="11"/>
        <v>0.35224586288416071</v>
      </c>
      <c r="I12" s="259">
        <f t="shared" si="7"/>
        <v>149</v>
      </c>
      <c r="J12" s="258">
        <f t="shared" si="8"/>
        <v>1.1002327415414799E-2</v>
      </c>
      <c r="K12" s="252">
        <v>399</v>
      </c>
      <c r="L12" s="256">
        <f t="shared" si="0"/>
        <v>-0.30244755244755239</v>
      </c>
      <c r="M12" s="259">
        <f t="shared" si="1"/>
        <v>-173</v>
      </c>
      <c r="N12" s="258">
        <f t="shared" si="9"/>
        <v>8.6231116682155134E-3</v>
      </c>
      <c r="O12" s="252">
        <v>412</v>
      </c>
      <c r="P12" s="260">
        <f>O12/K12-1</f>
        <v>3.2581453634085156E-2</v>
      </c>
      <c r="Q12" s="259">
        <f t="shared" si="3"/>
        <v>13</v>
      </c>
      <c r="R12" s="260">
        <f t="shared" si="12"/>
        <v>0.11051212938005395</v>
      </c>
      <c r="S12" s="259">
        <f t="shared" si="13"/>
        <v>41</v>
      </c>
      <c r="T12" s="258">
        <f t="shared" si="10"/>
        <v>9.4540948622042729E-3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32.947 viajeros 
cuota: 75,6%</v>
      </c>
    </row>
    <row r="20" spans="27:27" x14ac:dyDescent="0.25">
      <c r="AA20" t="str">
        <f>CONCATENATE("Apartamentos: 
",FIXED(O10,0)," viajeros
cuota: ",FIXED(T10*100,1),"%")</f>
        <v>Apartamentos: 
10.632 viajeros
cuota: 24,4%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76491</v>
      </c>
      <c r="D134" s="228">
        <v>26848</v>
      </c>
      <c r="E134" s="228">
        <v>39986</v>
      </c>
      <c r="F134" s="228">
        <v>75857</v>
      </c>
      <c r="G134" s="229">
        <f>F134/E134-1</f>
        <v>0.89708898114340019</v>
      </c>
      <c r="H134" s="228">
        <f>F134-E134</f>
        <v>35871</v>
      </c>
      <c r="I134" s="229">
        <f>F134/F$134</f>
        <v>1</v>
      </c>
      <c r="J134" s="228">
        <v>67064</v>
      </c>
      <c r="K134" s="229">
        <f>J134/J$134</f>
        <v>1</v>
      </c>
      <c r="L134" s="229">
        <f>J134/F134-1</f>
        <v>-0.1159154725338466</v>
      </c>
      <c r="M134" s="228">
        <f>J134-F134</f>
        <v>-8793</v>
      </c>
      <c r="N134" s="229">
        <f>J134/D134-1</f>
        <v>1.4979141835518472</v>
      </c>
      <c r="O134" s="228">
        <f>J134-D134</f>
        <v>40216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62773</v>
      </c>
      <c r="D135" s="246">
        <v>20829</v>
      </c>
      <c r="E135" s="246">
        <v>30757</v>
      </c>
      <c r="F135" s="246">
        <v>64410</v>
      </c>
      <c r="G135" s="250">
        <f>IFERROR(F135/E135-1,"-")</f>
        <v>1.0941574275774619</v>
      </c>
      <c r="H135" s="246">
        <f t="shared" ref="H135:H138" si="14">F135-E135</f>
        <v>33653</v>
      </c>
      <c r="I135" s="248">
        <f>F135/F$134</f>
        <v>0.8490976442516841</v>
      </c>
      <c r="J135" s="246">
        <v>52216</v>
      </c>
      <c r="K135" s="247">
        <f t="shared" ref="K135:K138" si="15">J135/J$134</f>
        <v>0.7785995467016581</v>
      </c>
      <c r="L135" s="248">
        <f t="shared" ref="L135:L138" si="16">J135/F135-1</f>
        <v>-0.18931842881540129</v>
      </c>
      <c r="M135" s="249">
        <f t="shared" ref="M135:M138" si="17">J135-F135</f>
        <v>-12194</v>
      </c>
      <c r="N135" s="247">
        <f t="shared" ref="N135:N138" si="18">J135/D135-1</f>
        <v>1.5068894330020646</v>
      </c>
      <c r="O135" s="246">
        <f t="shared" ref="O135:O138" si="19">J135-D135</f>
        <v>31387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6912</v>
      </c>
      <c r="D136" s="252">
        <v>3349</v>
      </c>
      <c r="E136" s="252">
        <v>1711</v>
      </c>
      <c r="F136" s="252">
        <v>12871</v>
      </c>
      <c r="G136" s="256">
        <f t="shared" ref="G136:G138" si="20">IFERROR(F136/E136-1,"-")</f>
        <v>6.5225014611338397</v>
      </c>
      <c r="H136" s="252">
        <f t="shared" si="14"/>
        <v>11160</v>
      </c>
      <c r="I136" s="260">
        <f t="shared" ref="I136:I138" si="21">F136/F$134</f>
        <v>0.16967451916105303</v>
      </c>
      <c r="J136" s="252">
        <v>12769</v>
      </c>
      <c r="K136" s="258">
        <f t="shared" si="15"/>
        <v>0.19040021472026722</v>
      </c>
      <c r="L136" s="260">
        <f t="shared" si="16"/>
        <v>-7.9247921684406641E-3</v>
      </c>
      <c r="M136" s="259">
        <f t="shared" si="17"/>
        <v>-102</v>
      </c>
      <c r="N136" s="258">
        <f t="shared" si="18"/>
        <v>2.812779934308749</v>
      </c>
      <c r="O136" s="252">
        <f t="shared" si="19"/>
        <v>9420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55861</v>
      </c>
      <c r="D137" s="252">
        <v>17480</v>
      </c>
      <c r="E137" s="252">
        <v>29046</v>
      </c>
      <c r="F137" s="252">
        <v>51539</v>
      </c>
      <c r="G137" s="254">
        <f t="shared" si="20"/>
        <v>0.77439234317978389</v>
      </c>
      <c r="H137" s="252">
        <f t="shared" si="14"/>
        <v>22493</v>
      </c>
      <c r="I137" s="264">
        <f t="shared" si="21"/>
        <v>0.67942312509063107</v>
      </c>
      <c r="J137" s="252">
        <v>39447</v>
      </c>
      <c r="K137" s="258">
        <f t="shared" si="15"/>
        <v>0.58819933198139096</v>
      </c>
      <c r="L137" s="260">
        <f t="shared" si="16"/>
        <v>-0.23461844428491041</v>
      </c>
      <c r="M137" s="259">
        <f t="shared" si="17"/>
        <v>-12092</v>
      </c>
      <c r="N137" s="258">
        <f t="shared" si="18"/>
        <v>1.2566933638443936</v>
      </c>
      <c r="O137" s="252">
        <f t="shared" si="19"/>
        <v>21967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13718</v>
      </c>
      <c r="D138" s="246">
        <v>6019</v>
      </c>
      <c r="E138" s="246">
        <v>9229</v>
      </c>
      <c r="F138" s="246">
        <v>11447</v>
      </c>
      <c r="G138" s="250">
        <f t="shared" si="20"/>
        <v>0.24032939646765628</v>
      </c>
      <c r="H138" s="246">
        <f t="shared" si="14"/>
        <v>2218</v>
      </c>
      <c r="I138" s="248">
        <f t="shared" si="21"/>
        <v>0.1509023557483159</v>
      </c>
      <c r="J138" s="246">
        <v>14848</v>
      </c>
      <c r="K138" s="247">
        <f t="shared" si="15"/>
        <v>0.22140045329834188</v>
      </c>
      <c r="L138" s="248">
        <f t="shared" si="16"/>
        <v>0.29710841268454624</v>
      </c>
      <c r="M138" s="249">
        <f t="shared" si="17"/>
        <v>3401</v>
      </c>
      <c r="N138" s="247">
        <f t="shared" si="18"/>
        <v>1.466854959295564</v>
      </c>
      <c r="O138" s="246">
        <f t="shared" si="19"/>
        <v>8829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7799A-3BEF-4AFB-882F-450C74AA39F7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42339-7CBA-436D-B708-D157F15D8B7D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37857</v>
      </c>
      <c r="D6" s="243">
        <v>12043</v>
      </c>
      <c r="E6" s="243">
        <v>33031</v>
      </c>
      <c r="F6" s="244">
        <f>E6/$E$6</f>
        <v>1</v>
      </c>
      <c r="G6" s="243">
        <v>37477</v>
      </c>
      <c r="H6" s="244">
        <f>G6/E6-1</f>
        <v>0.13460082952378061</v>
      </c>
      <c r="I6" s="243">
        <f>G6-E6</f>
        <v>4446</v>
      </c>
      <c r="J6" s="244">
        <f>G6/$G$6</f>
        <v>1</v>
      </c>
      <c r="K6" s="243">
        <v>37381</v>
      </c>
      <c r="L6" s="244">
        <f t="shared" ref="L6:L12" si="0">K6/G6-1</f>
        <v>-2.5615710969394412E-3</v>
      </c>
      <c r="M6" s="243">
        <f t="shared" ref="M6:M12" si="1">K6-G6</f>
        <v>-96</v>
      </c>
      <c r="N6" s="244">
        <f>K6/$K$6</f>
        <v>1</v>
      </c>
      <c r="O6" s="243">
        <v>36773</v>
      </c>
      <c r="P6" s="244">
        <f t="shared" ref="P6:P11" si="2">O6/K6-1</f>
        <v>-1.626494743318796E-2</v>
      </c>
      <c r="Q6" s="243">
        <f t="shared" ref="Q6:Q12" si="3">O6-K6</f>
        <v>-608</v>
      </c>
      <c r="R6" s="244">
        <f>O6/C6-1</f>
        <v>-2.8634070317246518E-2</v>
      </c>
      <c r="S6" s="243">
        <f>O6-C6</f>
        <v>-1084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12442</v>
      </c>
      <c r="D7" s="246">
        <v>2733</v>
      </c>
      <c r="E7" s="246">
        <v>5312</v>
      </c>
      <c r="F7" s="247">
        <f t="shared" ref="F7:F12" si="4">E7/$E$6</f>
        <v>0.16081862492809784</v>
      </c>
      <c r="G7" s="246">
        <v>13723</v>
      </c>
      <c r="H7" s="248">
        <f>G7/E7-1</f>
        <v>1.5833960843373496</v>
      </c>
      <c r="I7" s="249">
        <f>G7-E7</f>
        <v>8411</v>
      </c>
      <c r="J7" s="247">
        <f>G7/$G$6</f>
        <v>0.36617125170104331</v>
      </c>
      <c r="K7" s="246">
        <v>20004</v>
      </c>
      <c r="L7" s="250">
        <f t="shared" si="0"/>
        <v>0.45769875391678205</v>
      </c>
      <c r="M7" s="251">
        <f t="shared" si="1"/>
        <v>6281</v>
      </c>
      <c r="N7" s="247">
        <f>K7/$K$6</f>
        <v>0.53513817179850731</v>
      </c>
      <c r="O7" s="246">
        <v>22396</v>
      </c>
      <c r="P7" s="248">
        <f t="shared" si="2"/>
        <v>0.11957608478304338</v>
      </c>
      <c r="Q7" s="249">
        <f t="shared" si="3"/>
        <v>2392</v>
      </c>
      <c r="R7" s="248">
        <f t="shared" ref="R7:R10" si="5">O7/C7-1</f>
        <v>0.80003214917215892</v>
      </c>
      <c r="S7" s="249">
        <f t="shared" ref="S7:S10" si="6">O7-C7</f>
        <v>9954</v>
      </c>
      <c r="T7" s="247">
        <f>O7/$O$6</f>
        <v>0.60903380197427459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6267</v>
      </c>
      <c r="D8" s="252">
        <v>1367</v>
      </c>
      <c r="E8" s="252">
        <v>2458</v>
      </c>
      <c r="F8" s="253">
        <f t="shared" si="4"/>
        <v>7.4414943537888648E-2</v>
      </c>
      <c r="G8" s="252">
        <v>7434</v>
      </c>
      <c r="H8" s="254">
        <f>IFERROR(G8/E8-1,"-")</f>
        <v>2.0244100895036614</v>
      </c>
      <c r="I8" s="255">
        <f t="shared" ref="I8:I12" si="7">G8-E8</f>
        <v>4976</v>
      </c>
      <c r="J8" s="253">
        <f t="shared" ref="J8:J12" si="8">G8/$G$6</f>
        <v>0.19836166181924914</v>
      </c>
      <c r="K8" s="252">
        <v>10633</v>
      </c>
      <c r="L8" s="256">
        <f>IFERROR(K8/G8-1,"-")</f>
        <v>0.43032015065913365</v>
      </c>
      <c r="M8" s="257">
        <f>IF(G8=0,"nd",K8-G8)</f>
        <v>3199</v>
      </c>
      <c r="N8" s="258">
        <f t="shared" ref="N8:N12" si="9">K8/$K$6</f>
        <v>0.28444931917284183</v>
      </c>
      <c r="O8" s="252">
        <v>15287</v>
      </c>
      <c r="P8" s="256">
        <f>IFERROR(O8/K8-1,"-")</f>
        <v>0.43769397159785584</v>
      </c>
      <c r="Q8" s="259">
        <f t="shared" si="3"/>
        <v>4654</v>
      </c>
      <c r="R8" s="256">
        <f>IFERROR(O8/C8-1,"-")</f>
        <v>1.4392851444072123</v>
      </c>
      <c r="S8" s="259">
        <f t="shared" si="6"/>
        <v>9020</v>
      </c>
      <c r="T8" s="258">
        <f t="shared" ref="T8:T12" si="10">O8/$O$6</f>
        <v>0.41571261523400321</v>
      </c>
      <c r="V8" s="29"/>
      <c r="W8" s="79"/>
      <c r="AE8" s="1"/>
    </row>
    <row r="9" spans="1:31" s="4" customFormat="1" x14ac:dyDescent="0.25">
      <c r="B9" s="97" t="s">
        <v>61</v>
      </c>
      <c r="C9" s="252">
        <v>6175</v>
      </c>
      <c r="D9" s="252">
        <v>1366</v>
      </c>
      <c r="E9" s="252">
        <v>2854</v>
      </c>
      <c r="F9" s="258">
        <f t="shared" si="4"/>
        <v>8.6403681390209194E-2</v>
      </c>
      <c r="G9" s="252">
        <v>6289</v>
      </c>
      <c r="H9" s="254">
        <f>IFERROR(G9/E9-1,"-")</f>
        <v>1.2035739313244571</v>
      </c>
      <c r="I9" s="259">
        <f t="shared" si="7"/>
        <v>3435</v>
      </c>
      <c r="J9" s="258">
        <f t="shared" si="8"/>
        <v>0.16780958988179417</v>
      </c>
      <c r="K9" s="252">
        <v>9371</v>
      </c>
      <c r="L9" s="256">
        <f>IFERROR(K9/G9-1,"-")</f>
        <v>0.49006201303863883</v>
      </c>
      <c r="M9" s="257">
        <f>IF(G9=0,"nd",K9-G9)</f>
        <v>3082</v>
      </c>
      <c r="N9" s="258">
        <f t="shared" si="9"/>
        <v>0.25068885262566543</v>
      </c>
      <c r="O9" s="252">
        <v>7109</v>
      </c>
      <c r="P9" s="256">
        <f t="shared" si="2"/>
        <v>-0.24138299007576569</v>
      </c>
      <c r="Q9" s="259">
        <f t="shared" si="3"/>
        <v>-2262</v>
      </c>
      <c r="R9" s="260">
        <f t="shared" si="5"/>
        <v>0.15125506072874484</v>
      </c>
      <c r="S9" s="259">
        <f t="shared" si="6"/>
        <v>934</v>
      </c>
      <c r="T9" s="258">
        <f t="shared" si="10"/>
        <v>0.19332118674027141</v>
      </c>
      <c r="V9" s="29"/>
      <c r="W9" s="79"/>
      <c r="AE9" s="1"/>
    </row>
    <row r="10" spans="1:31" s="4" customFormat="1" x14ac:dyDescent="0.25">
      <c r="B10" s="245" t="s">
        <v>193</v>
      </c>
      <c r="C10" s="261">
        <v>25415</v>
      </c>
      <c r="D10" s="261">
        <v>9310</v>
      </c>
      <c r="E10" s="261">
        <v>27719</v>
      </c>
      <c r="F10" s="262">
        <f>IFERROR(E10/$E$6,"-")</f>
        <v>0.83918137507190216</v>
      </c>
      <c r="G10" s="261">
        <v>23754</v>
      </c>
      <c r="H10" s="250">
        <f>IFERROR(G10/E10-1,"-")</f>
        <v>-0.14304267830729822</v>
      </c>
      <c r="I10" s="251">
        <f>IFERROR(G10-E10,"-")</f>
        <v>-3965</v>
      </c>
      <c r="J10" s="262">
        <f>IFERROR(G10/$G$6,"-")</f>
        <v>0.63382874829895675</v>
      </c>
      <c r="K10" s="261">
        <v>17377</v>
      </c>
      <c r="L10" s="250">
        <f>IFERROR(K10/G10-1,"-")</f>
        <v>-0.26846004883388064</v>
      </c>
      <c r="M10" s="251">
        <f>IFERROR(K10-G10,"-")</f>
        <v>-6377</v>
      </c>
      <c r="N10" s="262">
        <f>IFERROR(K10/$K$6,"-")</f>
        <v>0.46486182820149274</v>
      </c>
      <c r="O10" s="261">
        <v>14377</v>
      </c>
      <c r="P10" s="250">
        <f>IFERROR(O10/K10-1,"-")</f>
        <v>-0.17264199804339064</v>
      </c>
      <c r="Q10" s="251">
        <f>IFERROR(O10-K10,"-")</f>
        <v>-3000</v>
      </c>
      <c r="R10" s="250">
        <f t="shared" si="5"/>
        <v>-0.4343104465866614</v>
      </c>
      <c r="S10" s="251">
        <f t="shared" si="6"/>
        <v>-11038</v>
      </c>
      <c r="T10" s="262">
        <f>IFERROR(O10/$O$6,"-")</f>
        <v>0.39096619802572541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23563</v>
      </c>
      <c r="D11" s="252">
        <v>6834</v>
      </c>
      <c r="E11" s="252">
        <v>10308</v>
      </c>
      <c r="F11" s="258">
        <f t="shared" si="4"/>
        <v>0.31207047924676817</v>
      </c>
      <c r="G11" s="252">
        <v>20047</v>
      </c>
      <c r="H11" s="260">
        <f t="shared" ref="H11:H12" si="11">G11/E11-1</f>
        <v>0.9448001552192471</v>
      </c>
      <c r="I11" s="259">
        <f t="shared" si="7"/>
        <v>9739</v>
      </c>
      <c r="J11" s="258">
        <f t="shared" si="8"/>
        <v>0.53491474771193004</v>
      </c>
      <c r="K11" s="252">
        <v>15276</v>
      </c>
      <c r="L11" s="256">
        <f>K11/G11-1</f>
        <v>-0.23799072180376113</v>
      </c>
      <c r="M11" s="259">
        <f t="shared" si="1"/>
        <v>-4771</v>
      </c>
      <c r="N11" s="258">
        <f t="shared" si="9"/>
        <v>0.40865680425884809</v>
      </c>
      <c r="O11" s="252">
        <v>12387</v>
      </c>
      <c r="P11" s="260">
        <f t="shared" si="2"/>
        <v>-0.18912018853102908</v>
      </c>
      <c r="Q11" s="259">
        <f t="shared" si="3"/>
        <v>-2889</v>
      </c>
      <c r="R11" s="260">
        <f t="shared" ref="R11:R12" si="12">O11/D11-1</f>
        <v>0.81255487269534687</v>
      </c>
      <c r="S11" s="259">
        <f t="shared" ref="S11:S12" si="13">O11-D11</f>
        <v>5553</v>
      </c>
      <c r="T11" s="258">
        <f t="shared" si="10"/>
        <v>0.33685040654828269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1852</v>
      </c>
      <c r="D12" s="252">
        <v>2476</v>
      </c>
      <c r="E12" s="252">
        <v>4711</v>
      </c>
      <c r="F12" s="258">
        <f t="shared" si="4"/>
        <v>0.14262359601586388</v>
      </c>
      <c r="G12" s="252">
        <v>3707</v>
      </c>
      <c r="H12" s="260">
        <f t="shared" si="11"/>
        <v>-0.21311823392061136</v>
      </c>
      <c r="I12" s="259">
        <f t="shared" si="7"/>
        <v>-1004</v>
      </c>
      <c r="J12" s="258">
        <f t="shared" si="8"/>
        <v>9.8914000587026707E-2</v>
      </c>
      <c r="K12" s="252">
        <v>2101</v>
      </c>
      <c r="L12" s="256">
        <f t="shared" si="0"/>
        <v>-0.43323442136498513</v>
      </c>
      <c r="M12" s="259">
        <f t="shared" si="1"/>
        <v>-1606</v>
      </c>
      <c r="N12" s="258">
        <f t="shared" si="9"/>
        <v>5.6205023942644657E-2</v>
      </c>
      <c r="O12" s="252">
        <v>1990</v>
      </c>
      <c r="P12" s="260">
        <f>O12/K12-1</f>
        <v>-5.2831984769157514E-2</v>
      </c>
      <c r="Q12" s="259">
        <f t="shared" si="3"/>
        <v>-111</v>
      </c>
      <c r="R12" s="260">
        <f t="shared" si="12"/>
        <v>-0.19628432956381259</v>
      </c>
      <c r="S12" s="259">
        <f t="shared" si="13"/>
        <v>-486</v>
      </c>
      <c r="T12" s="258">
        <f t="shared" si="10"/>
        <v>5.4115791477442686E-2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22.396 viajeros 
cuota: 60,9%</v>
      </c>
    </row>
    <row r="20" spans="27:27" x14ac:dyDescent="0.25">
      <c r="AA20" t="str">
        <f>CONCATENATE("Apartamentos: 
",FIXED(O10,0)," viajeros
cuota: ",FIXED(T10*100,1),"%")</f>
        <v>Apartamentos: 
14.377 viajeros
cuota: 39,1%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51328</v>
      </c>
      <c r="D134" s="228">
        <v>24912</v>
      </c>
      <c r="E134" s="228">
        <v>43482</v>
      </c>
      <c r="F134" s="228">
        <v>48094</v>
      </c>
      <c r="G134" s="229">
        <f>F134/E134-1</f>
        <v>0.10606687824847061</v>
      </c>
      <c r="H134" s="228">
        <f>F134-E134</f>
        <v>4612</v>
      </c>
      <c r="I134" s="229">
        <f>F134/F$134</f>
        <v>1</v>
      </c>
      <c r="J134" s="228">
        <v>51902</v>
      </c>
      <c r="K134" s="229">
        <f>J134/J$134</f>
        <v>1</v>
      </c>
      <c r="L134" s="229">
        <f>J134/F134-1</f>
        <v>7.9178275876408799E-2</v>
      </c>
      <c r="M134" s="228">
        <f>J134-F134</f>
        <v>3808</v>
      </c>
      <c r="N134" s="229">
        <f>J134/D134-1</f>
        <v>1.083413615928067</v>
      </c>
      <c r="O134" s="228">
        <f>J134-D134</f>
        <v>26990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18179</v>
      </c>
      <c r="D135" s="246">
        <v>3947</v>
      </c>
      <c r="E135" s="246">
        <v>9077</v>
      </c>
      <c r="F135" s="246">
        <v>18678</v>
      </c>
      <c r="G135" s="250">
        <f>IFERROR(F135/E135-1,"-")</f>
        <v>1.0577283243362343</v>
      </c>
      <c r="H135" s="246">
        <f t="shared" ref="H135:H138" si="14">F135-E135</f>
        <v>9601</v>
      </c>
      <c r="I135" s="248">
        <f>F135/F$134</f>
        <v>0.38836445294631344</v>
      </c>
      <c r="J135" s="246">
        <v>28925</v>
      </c>
      <c r="K135" s="247">
        <f t="shared" ref="K135:K138" si="15">J135/J$134</f>
        <v>0.55730029671303616</v>
      </c>
      <c r="L135" s="248">
        <f t="shared" ref="L135:L138" si="16">J135/F135-1</f>
        <v>0.5486133418995609</v>
      </c>
      <c r="M135" s="249">
        <f t="shared" ref="M135:M138" si="17">J135-F135</f>
        <v>10247</v>
      </c>
      <c r="N135" s="247">
        <f t="shared" ref="N135:N138" si="18">J135/D135-1</f>
        <v>6.328350646060299</v>
      </c>
      <c r="O135" s="246">
        <f t="shared" ref="O135:O138" si="19">J135-D135</f>
        <v>24978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9694</v>
      </c>
      <c r="D136" s="252">
        <v>2180</v>
      </c>
      <c r="E136" s="252">
        <v>4351</v>
      </c>
      <c r="F136" s="252">
        <v>9363</v>
      </c>
      <c r="G136" s="256">
        <f t="shared" ref="G136:G138" si="20">IFERROR(F136/E136-1,"-")</f>
        <v>1.1519190990576877</v>
      </c>
      <c r="H136" s="252">
        <f t="shared" si="14"/>
        <v>5012</v>
      </c>
      <c r="I136" s="260">
        <f t="shared" ref="I136:I138" si="21">F136/F$134</f>
        <v>0.19468124922027696</v>
      </c>
      <c r="J136" s="252">
        <v>15562</v>
      </c>
      <c r="K136" s="258">
        <f t="shared" si="15"/>
        <v>0.29983430310970677</v>
      </c>
      <c r="L136" s="260">
        <f t="shared" si="16"/>
        <v>0.66207412154224077</v>
      </c>
      <c r="M136" s="259">
        <f t="shared" si="17"/>
        <v>6199</v>
      </c>
      <c r="N136" s="258">
        <f t="shared" si="18"/>
        <v>6.1385321100917434</v>
      </c>
      <c r="O136" s="252">
        <f t="shared" si="19"/>
        <v>13382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8485</v>
      </c>
      <c r="D137" s="252">
        <v>1767</v>
      </c>
      <c r="E137" s="252">
        <v>4726</v>
      </c>
      <c r="F137" s="252">
        <v>9315</v>
      </c>
      <c r="G137" s="254">
        <f t="shared" si="20"/>
        <v>0.97101142615319502</v>
      </c>
      <c r="H137" s="252">
        <f t="shared" si="14"/>
        <v>4589</v>
      </c>
      <c r="I137" s="264">
        <f t="shared" si="21"/>
        <v>0.19368320372603651</v>
      </c>
      <c r="J137" s="252">
        <v>13363</v>
      </c>
      <c r="K137" s="258">
        <f t="shared" si="15"/>
        <v>0.25746599360332934</v>
      </c>
      <c r="L137" s="260">
        <f t="shared" si="16"/>
        <v>0.43456790123456801</v>
      </c>
      <c r="M137" s="259">
        <f t="shared" si="17"/>
        <v>4048</v>
      </c>
      <c r="N137" s="258">
        <f t="shared" si="18"/>
        <v>6.5625353706847767</v>
      </c>
      <c r="O137" s="252">
        <f t="shared" si="19"/>
        <v>11596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33149</v>
      </c>
      <c r="D138" s="246">
        <v>20965</v>
      </c>
      <c r="E138" s="246">
        <v>34405</v>
      </c>
      <c r="F138" s="246">
        <v>29416</v>
      </c>
      <c r="G138" s="250">
        <f t="shared" si="20"/>
        <v>-0.1450079930242697</v>
      </c>
      <c r="H138" s="246">
        <f t="shared" si="14"/>
        <v>-4989</v>
      </c>
      <c r="I138" s="248">
        <f t="shared" si="21"/>
        <v>0.6116355470536865</v>
      </c>
      <c r="J138" s="246">
        <v>22977</v>
      </c>
      <c r="K138" s="247">
        <f t="shared" si="15"/>
        <v>0.4426997032869639</v>
      </c>
      <c r="L138" s="248">
        <f t="shared" si="16"/>
        <v>-0.21889447919499594</v>
      </c>
      <c r="M138" s="249">
        <f t="shared" si="17"/>
        <v>-6439</v>
      </c>
      <c r="N138" s="247">
        <f t="shared" si="18"/>
        <v>9.5969472931075606E-2</v>
      </c>
      <c r="O138" s="246">
        <f t="shared" si="19"/>
        <v>2012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A967F-6BB2-409C-9ABB-8236F409299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728767</v>
      </c>
      <c r="D6" s="243">
        <v>282431</v>
      </c>
      <c r="E6" s="243">
        <v>509135</v>
      </c>
      <c r="F6" s="244">
        <f>E6/$E$6</f>
        <v>1</v>
      </c>
      <c r="G6" s="243">
        <v>705987</v>
      </c>
      <c r="H6" s="244">
        <f>G6/E6-1</f>
        <v>0.38664008563544061</v>
      </c>
      <c r="I6" s="243">
        <f>G6-E6</f>
        <v>196852</v>
      </c>
      <c r="J6" s="244">
        <f>G6/$G$6</f>
        <v>1</v>
      </c>
      <c r="K6" s="243">
        <v>728517</v>
      </c>
      <c r="L6" s="244">
        <f>K6/G6-1</f>
        <v>3.1912768932005786E-2</v>
      </c>
      <c r="M6" s="243">
        <f>K6-G6</f>
        <v>22530</v>
      </c>
      <c r="N6" s="244">
        <f>K6/$K$6</f>
        <v>1</v>
      </c>
      <c r="O6" s="243">
        <v>733514</v>
      </c>
      <c r="P6" s="244">
        <f>O6/K6-1</f>
        <v>6.8591398690764915E-3</v>
      </c>
      <c r="Q6" s="243">
        <f>O6-K6</f>
        <v>4997</v>
      </c>
      <c r="R6" s="244">
        <f>IFERROR(O6/C6-1,"-")</f>
        <v>6.5137417034526468E-3</v>
      </c>
      <c r="S6" s="243">
        <f>O6-C6</f>
        <v>4747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160311</v>
      </c>
      <c r="D7" s="252">
        <v>51841</v>
      </c>
      <c r="E7" s="252">
        <v>181377</v>
      </c>
      <c r="F7" s="258">
        <f t="shared" ref="F7:F16" si="0">E7/$E$6</f>
        <v>0.35624539660404414</v>
      </c>
      <c r="G7" s="252">
        <v>152312</v>
      </c>
      <c r="H7" s="260">
        <f>G7/E7-1</f>
        <v>-0.16024633773852248</v>
      </c>
      <c r="I7" s="259">
        <f>G7-E7</f>
        <v>-29065</v>
      </c>
      <c r="J7" s="258">
        <f>G7/$G$6</f>
        <v>0.21574334938178749</v>
      </c>
      <c r="K7" s="252">
        <v>130902</v>
      </c>
      <c r="L7" s="260">
        <f>K7/G7-1</f>
        <v>-0.14056673144597931</v>
      </c>
      <c r="M7" s="259">
        <f>K7-G7</f>
        <v>-21410</v>
      </c>
      <c r="N7" s="258">
        <f>K7/$K$6</f>
        <v>0.17968283512944791</v>
      </c>
      <c r="O7" s="252">
        <v>116116</v>
      </c>
      <c r="P7" s="260">
        <f>O7/K7-1</f>
        <v>-0.11295472949229191</v>
      </c>
      <c r="Q7" s="259">
        <f>O7-K7</f>
        <v>-14786</v>
      </c>
      <c r="R7" s="260">
        <f t="shared" ref="R7:R16" si="1">IFERROR(O7/C7-1,"-")</f>
        <v>-0.27568289137988033</v>
      </c>
      <c r="S7" s="259">
        <f t="shared" ref="S7:S16" si="2">O7-C7</f>
        <v>-44195</v>
      </c>
      <c r="T7" s="258">
        <f>O7/$O$6</f>
        <v>0.15830100038990394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91760</v>
      </c>
      <c r="D8" s="252">
        <v>27117</v>
      </c>
      <c r="E8" s="252">
        <v>53696</v>
      </c>
      <c r="F8" s="258">
        <f t="shared" si="0"/>
        <v>0.10546515167882782</v>
      </c>
      <c r="G8" s="252">
        <v>89466</v>
      </c>
      <c r="H8" s="260">
        <f t="shared" ref="H8:H16" si="3">G8/E8-1</f>
        <v>0.6661576281287247</v>
      </c>
      <c r="I8" s="259">
        <f t="shared" ref="I8:I16" si="4">G8-E8</f>
        <v>35770</v>
      </c>
      <c r="J8" s="258">
        <f t="shared" ref="J8:J16" si="5">G8/$G$6</f>
        <v>0.12672471306128866</v>
      </c>
      <c r="K8" s="252">
        <v>83652</v>
      </c>
      <c r="L8" s="260">
        <f t="shared" ref="L8:L16" si="6">K8/G8-1</f>
        <v>-6.4985581114613389E-2</v>
      </c>
      <c r="M8" s="259">
        <f t="shared" ref="M8:M16" si="7">K8-G8</f>
        <v>-5814</v>
      </c>
      <c r="N8" s="258">
        <f t="shared" ref="N8:N16" si="8">K8/$K$6</f>
        <v>0.11482504869481426</v>
      </c>
      <c r="O8" s="252">
        <v>80352</v>
      </c>
      <c r="P8" s="260">
        <f t="shared" ref="P8:P16" si="9">O8/K8-1</f>
        <v>-3.9449146463921947E-2</v>
      </c>
      <c r="Q8" s="259">
        <f t="shared" ref="Q8:Q16" si="10">O8-K8</f>
        <v>-3300</v>
      </c>
      <c r="R8" s="260">
        <f t="shared" si="1"/>
        <v>-0.12432432432432428</v>
      </c>
      <c r="S8" s="259">
        <f t="shared" si="2"/>
        <v>-11408</v>
      </c>
      <c r="T8" s="258">
        <f t="shared" ref="T8:T16" si="11">O8/$O$6</f>
        <v>0.10954392145207863</v>
      </c>
      <c r="V8" s="29"/>
      <c r="W8" s="79"/>
      <c r="AE8" s="1"/>
    </row>
    <row r="9" spans="1:31" s="4" customFormat="1" x14ac:dyDescent="0.25">
      <c r="B9" s="235" t="s">
        <v>46</v>
      </c>
      <c r="C9" s="252">
        <v>7418</v>
      </c>
      <c r="D9" s="252">
        <v>2013</v>
      </c>
      <c r="E9" s="252">
        <v>3305</v>
      </c>
      <c r="F9" s="253">
        <f t="shared" si="0"/>
        <v>6.4914020839266602E-3</v>
      </c>
      <c r="G9" s="252">
        <v>3711</v>
      </c>
      <c r="H9" s="264">
        <f t="shared" si="3"/>
        <v>0.12284417549167936</v>
      </c>
      <c r="I9" s="255">
        <f t="shared" si="4"/>
        <v>406</v>
      </c>
      <c r="J9" s="253">
        <f t="shared" si="5"/>
        <v>5.2564707282145426E-3</v>
      </c>
      <c r="K9" s="252">
        <v>14682</v>
      </c>
      <c r="L9" s="260">
        <f t="shared" si="6"/>
        <v>2.9563459983831852</v>
      </c>
      <c r="M9" s="259">
        <f t="shared" si="7"/>
        <v>10971</v>
      </c>
      <c r="N9" s="258">
        <f t="shared" si="8"/>
        <v>2.015327027372045E-2</v>
      </c>
      <c r="O9" s="252">
        <v>7864</v>
      </c>
      <c r="P9" s="260">
        <f t="shared" si="9"/>
        <v>-0.46437815011578809</v>
      </c>
      <c r="Q9" s="259">
        <f t="shared" si="10"/>
        <v>-6818</v>
      </c>
      <c r="R9" s="260">
        <f t="shared" si="1"/>
        <v>6.0124022647613851E-2</v>
      </c>
      <c r="S9" s="259">
        <f t="shared" si="2"/>
        <v>446</v>
      </c>
      <c r="T9" s="258">
        <f t="shared" si="11"/>
        <v>1.0720995100298017E-2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247668</v>
      </c>
      <c r="D10" s="252">
        <v>61574</v>
      </c>
      <c r="E10" s="252">
        <v>99731</v>
      </c>
      <c r="F10" s="258">
        <f t="shared" si="0"/>
        <v>0.19588321368595757</v>
      </c>
      <c r="G10" s="252">
        <v>234682</v>
      </c>
      <c r="H10" s="260">
        <f t="shared" si="3"/>
        <v>1.3531499734285228</v>
      </c>
      <c r="I10" s="259">
        <f t="shared" si="4"/>
        <v>134951</v>
      </c>
      <c r="J10" s="258">
        <f t="shared" si="5"/>
        <v>0.33241688586333745</v>
      </c>
      <c r="K10" s="252">
        <v>242862</v>
      </c>
      <c r="L10" s="260">
        <f t="shared" si="6"/>
        <v>3.4855677043829525E-2</v>
      </c>
      <c r="M10" s="259">
        <f t="shared" si="7"/>
        <v>8180</v>
      </c>
      <c r="N10" s="258">
        <f t="shared" si="8"/>
        <v>0.3333649043193227</v>
      </c>
      <c r="O10" s="252">
        <v>271228</v>
      </c>
      <c r="P10" s="260">
        <f t="shared" si="9"/>
        <v>0.11679884049377831</v>
      </c>
      <c r="Q10" s="259">
        <f t="shared" si="10"/>
        <v>28366</v>
      </c>
      <c r="R10" s="260">
        <f t="shared" si="1"/>
        <v>9.5127347901222681E-2</v>
      </c>
      <c r="S10" s="259">
        <f t="shared" si="2"/>
        <v>23560</v>
      </c>
      <c r="T10" s="258">
        <f>O10/$O$6</f>
        <v>0.36976526692060413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20842</v>
      </c>
      <c r="D11" s="252">
        <v>15835</v>
      </c>
      <c r="E11" s="252">
        <v>31893</v>
      </c>
      <c r="F11" s="253">
        <f t="shared" si="0"/>
        <v>6.2641539080990308E-2</v>
      </c>
      <c r="G11" s="252">
        <v>32003</v>
      </c>
      <c r="H11" s="264">
        <f t="shared" si="3"/>
        <v>3.4490327031009294E-3</v>
      </c>
      <c r="I11" s="255">
        <f t="shared" si="4"/>
        <v>110</v>
      </c>
      <c r="J11" s="253">
        <f t="shared" si="5"/>
        <v>4.5330863032888705E-2</v>
      </c>
      <c r="K11" s="252">
        <v>38275</v>
      </c>
      <c r="L11" s="260">
        <f t="shared" si="6"/>
        <v>0.19598162672249475</v>
      </c>
      <c r="M11" s="259">
        <f t="shared" si="7"/>
        <v>6272</v>
      </c>
      <c r="N11" s="258">
        <f t="shared" si="8"/>
        <v>5.2538238640965136E-2</v>
      </c>
      <c r="O11" s="252">
        <v>34967</v>
      </c>
      <c r="P11" s="260">
        <f t="shared" si="9"/>
        <v>-8.6427171783148293E-2</v>
      </c>
      <c r="Q11" s="259">
        <f t="shared" si="10"/>
        <v>-3308</v>
      </c>
      <c r="R11" s="260">
        <f t="shared" si="1"/>
        <v>0.67771806928317813</v>
      </c>
      <c r="S11" s="259">
        <f t="shared" si="2"/>
        <v>14125</v>
      </c>
      <c r="T11" s="258">
        <f t="shared" si="11"/>
        <v>4.7670528442538246E-2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78235</v>
      </c>
      <c r="D12" s="252">
        <v>31132</v>
      </c>
      <c r="E12" s="252">
        <v>57767</v>
      </c>
      <c r="F12" s="258">
        <f t="shared" si="0"/>
        <v>0.1134610663183635</v>
      </c>
      <c r="G12" s="252">
        <v>84383</v>
      </c>
      <c r="H12" s="260">
        <f t="shared" si="3"/>
        <v>0.46074748558865797</v>
      </c>
      <c r="I12" s="259">
        <f t="shared" si="4"/>
        <v>26616</v>
      </c>
      <c r="J12" s="258">
        <f t="shared" si="5"/>
        <v>0.1195248637722791</v>
      </c>
      <c r="K12" s="252">
        <v>97014</v>
      </c>
      <c r="L12" s="260">
        <f t="shared" si="6"/>
        <v>0.14968654823838934</v>
      </c>
      <c r="M12" s="259">
        <f t="shared" si="7"/>
        <v>12631</v>
      </c>
      <c r="N12" s="258">
        <f t="shared" si="8"/>
        <v>0.13316641890305922</v>
      </c>
      <c r="O12" s="252">
        <v>101537</v>
      </c>
      <c r="P12" s="260">
        <f t="shared" si="9"/>
        <v>4.6622137011153031E-2</v>
      </c>
      <c r="Q12" s="259">
        <f t="shared" si="10"/>
        <v>4523</v>
      </c>
      <c r="R12" s="260">
        <f t="shared" si="1"/>
        <v>0.29784623250463338</v>
      </c>
      <c r="S12" s="259">
        <f t="shared" si="2"/>
        <v>23302</v>
      </c>
      <c r="T12" s="258">
        <f t="shared" si="11"/>
        <v>0.13842544245917596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23451</v>
      </c>
      <c r="D13" s="252">
        <v>9589</v>
      </c>
      <c r="E13" s="252">
        <v>10854</v>
      </c>
      <c r="F13" s="253">
        <f t="shared" si="0"/>
        <v>2.1318510807546133E-2</v>
      </c>
      <c r="G13" s="252">
        <v>21277</v>
      </c>
      <c r="H13" s="264">
        <f t="shared" si="3"/>
        <v>0.96029113690805223</v>
      </c>
      <c r="I13" s="255">
        <f t="shared" si="4"/>
        <v>10423</v>
      </c>
      <c r="J13" s="253">
        <f t="shared" si="5"/>
        <v>3.0137948715769552E-2</v>
      </c>
      <c r="K13" s="252">
        <v>26478</v>
      </c>
      <c r="L13" s="260">
        <f t="shared" si="6"/>
        <v>0.24444235559524374</v>
      </c>
      <c r="M13" s="259">
        <f t="shared" si="7"/>
        <v>5201</v>
      </c>
      <c r="N13" s="258">
        <f t="shared" si="8"/>
        <v>3.6345068131560417E-2</v>
      </c>
      <c r="O13" s="252">
        <v>22061</v>
      </c>
      <c r="P13" s="260">
        <f t="shared" si="9"/>
        <v>-0.16681773547851042</v>
      </c>
      <c r="Q13" s="259">
        <f t="shared" si="10"/>
        <v>-4417</v>
      </c>
      <c r="R13" s="260">
        <f t="shared" si="1"/>
        <v>-5.9272525691868139E-2</v>
      </c>
      <c r="S13" s="259">
        <f t="shared" si="2"/>
        <v>-1390</v>
      </c>
      <c r="T13" s="258">
        <f t="shared" si="11"/>
        <v>3.0075772241565941E-2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31738</v>
      </c>
      <c r="D14" s="252">
        <v>10674</v>
      </c>
      <c r="E14" s="252">
        <v>32424</v>
      </c>
      <c r="F14" s="258">
        <f t="shared" si="0"/>
        <v>6.3684484468755825E-2</v>
      </c>
      <c r="G14" s="252">
        <v>21054</v>
      </c>
      <c r="H14" s="260">
        <f t="shared" si="3"/>
        <v>-0.35066617320503335</v>
      </c>
      <c r="I14" s="259">
        <f t="shared" si="4"/>
        <v>-11370</v>
      </c>
      <c r="J14" s="258">
        <f t="shared" si="5"/>
        <v>2.9822078876806515E-2</v>
      </c>
      <c r="K14" s="252">
        <v>23092</v>
      </c>
      <c r="L14" s="260">
        <f t="shared" si="6"/>
        <v>9.6798708083974505E-2</v>
      </c>
      <c r="M14" s="259">
        <f t="shared" si="7"/>
        <v>2038</v>
      </c>
      <c r="N14" s="258">
        <f t="shared" si="8"/>
        <v>3.1697269933302859E-2</v>
      </c>
      <c r="O14" s="252">
        <v>20158</v>
      </c>
      <c r="P14" s="260">
        <f t="shared" si="9"/>
        <v>-0.12705698943357002</v>
      </c>
      <c r="Q14" s="259">
        <f t="shared" si="10"/>
        <v>-2934</v>
      </c>
      <c r="R14" s="260">
        <f t="shared" si="1"/>
        <v>-0.36486231016447157</v>
      </c>
      <c r="S14" s="259">
        <f t="shared" si="2"/>
        <v>-11580</v>
      </c>
      <c r="T14" s="258">
        <f t="shared" si="11"/>
        <v>2.7481411397737465E-2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27899</v>
      </c>
      <c r="D15" s="252">
        <v>11442</v>
      </c>
      <c r="E15" s="252">
        <v>14930</v>
      </c>
      <c r="F15" s="253">
        <f t="shared" si="0"/>
        <v>2.9324246025121039E-2</v>
      </c>
      <c r="G15" s="252">
        <v>28193</v>
      </c>
      <c r="H15" s="264">
        <f t="shared" si="3"/>
        <v>0.88834561286001335</v>
      </c>
      <c r="I15" s="255">
        <f t="shared" si="4"/>
        <v>13263</v>
      </c>
      <c r="J15" s="253">
        <f t="shared" si="5"/>
        <v>3.9934163093654697E-2</v>
      </c>
      <c r="K15" s="252">
        <v>30315</v>
      </c>
      <c r="L15" s="260">
        <f t="shared" si="6"/>
        <v>7.5266910225942674E-2</v>
      </c>
      <c r="M15" s="259">
        <f t="shared" si="7"/>
        <v>2122</v>
      </c>
      <c r="N15" s="258">
        <f t="shared" si="8"/>
        <v>4.1611932185522095E-2</v>
      </c>
      <c r="O15" s="252">
        <v>41744</v>
      </c>
      <c r="P15" s="260">
        <f t="shared" si="9"/>
        <v>0.37700808180768597</v>
      </c>
      <c r="Q15" s="259">
        <f t="shared" si="10"/>
        <v>11429</v>
      </c>
      <c r="R15" s="260">
        <f t="shared" si="1"/>
        <v>0.49625434603390794</v>
      </c>
      <c r="S15" s="259">
        <f t="shared" si="2"/>
        <v>13845</v>
      </c>
      <c r="T15" s="258">
        <f t="shared" si="11"/>
        <v>5.6909615903718264E-2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39445</v>
      </c>
      <c r="D16" s="252">
        <f>D6-SUM(D7:D15)</f>
        <v>61214</v>
      </c>
      <c r="E16" s="252">
        <f>E6-SUM(E7:E15)</f>
        <v>23158</v>
      </c>
      <c r="F16" s="258">
        <f t="shared" si="0"/>
        <v>4.5484989246467045E-2</v>
      </c>
      <c r="G16" s="252">
        <f>G6-SUM(G7:G15)</f>
        <v>38906</v>
      </c>
      <c r="H16" s="260">
        <f t="shared" si="3"/>
        <v>0.68002418170826506</v>
      </c>
      <c r="I16" s="259">
        <f t="shared" si="4"/>
        <v>15748</v>
      </c>
      <c r="J16" s="258">
        <f t="shared" si="5"/>
        <v>5.5108663473973314E-2</v>
      </c>
      <c r="K16" s="252">
        <f>K6-SUM(K7:K15)</f>
        <v>41245</v>
      </c>
      <c r="L16" s="260">
        <f t="shared" si="6"/>
        <v>6.0119261810517743E-2</v>
      </c>
      <c r="M16" s="259">
        <f t="shared" si="7"/>
        <v>2339</v>
      </c>
      <c r="N16" s="258">
        <f t="shared" si="8"/>
        <v>5.6615013788284971E-2</v>
      </c>
      <c r="O16" s="252">
        <f>O6-SUM(O7:O15)</f>
        <v>37487</v>
      </c>
      <c r="P16" s="260">
        <f t="shared" si="9"/>
        <v>-9.1114074433264691E-2</v>
      </c>
      <c r="Q16" s="259">
        <f t="shared" si="10"/>
        <v>-3758</v>
      </c>
      <c r="R16" s="260">
        <f t="shared" si="1"/>
        <v>-4.9638737482570638E-2</v>
      </c>
      <c r="S16" s="259">
        <f t="shared" si="2"/>
        <v>-1958</v>
      </c>
      <c r="T16" s="258">
        <f t="shared" si="11"/>
        <v>5.110604569237942E-2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48131-BA84-4FBC-94FC-B2B37336A33B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437092</v>
      </c>
      <c r="D6" s="243">
        <v>162991</v>
      </c>
      <c r="E6" s="243">
        <v>227881</v>
      </c>
      <c r="F6" s="244">
        <f>E6/$E$6</f>
        <v>1</v>
      </c>
      <c r="G6" s="243">
        <v>401631</v>
      </c>
      <c r="H6" s="244">
        <f>G6/E6-1</f>
        <v>0.76245935378552843</v>
      </c>
      <c r="I6" s="243">
        <f>G6-E6</f>
        <v>173750</v>
      </c>
      <c r="J6" s="244">
        <f>G6/$G$6</f>
        <v>1</v>
      </c>
      <c r="K6" s="243">
        <v>425404</v>
      </c>
      <c r="L6" s="244">
        <f>K6/G6-1</f>
        <v>5.9191148093648227E-2</v>
      </c>
      <c r="M6" s="243">
        <f>K6-G6</f>
        <v>23773</v>
      </c>
      <c r="N6" s="244">
        <f>K6/$K$6</f>
        <v>1</v>
      </c>
      <c r="O6" s="243">
        <v>436787</v>
      </c>
      <c r="P6" s="244">
        <f>O6/K6-1</f>
        <v>2.6758093482901035E-2</v>
      </c>
      <c r="Q6" s="243">
        <f>O6-K6</f>
        <v>11383</v>
      </c>
      <c r="R6" s="244">
        <f>IFERROR(O6/C6-1,"-")</f>
        <v>-6.9779359951682718E-4</v>
      </c>
      <c r="S6" s="243">
        <f>O6-C6</f>
        <v>-305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78009</v>
      </c>
      <c r="D7" s="252">
        <v>24286</v>
      </c>
      <c r="E7" s="252">
        <v>82985</v>
      </c>
      <c r="F7" s="258">
        <f t="shared" ref="F7:F16" si="0">E7/$E$6</f>
        <v>0.36415936387851555</v>
      </c>
      <c r="G7" s="252">
        <v>86269</v>
      </c>
      <c r="H7" s="260">
        <f>G7/E7-1</f>
        <v>3.9573416882569212E-2</v>
      </c>
      <c r="I7" s="259">
        <f>G7-E7</f>
        <v>3284</v>
      </c>
      <c r="J7" s="258">
        <f>G7/$G$6</f>
        <v>0.21479666659197125</v>
      </c>
      <c r="K7" s="252">
        <v>74723</v>
      </c>
      <c r="L7" s="260">
        <f>K7/G7-1</f>
        <v>-0.13383718369286768</v>
      </c>
      <c r="M7" s="259">
        <f>K7-G7</f>
        <v>-11546</v>
      </c>
      <c r="N7" s="258">
        <f>K7/$K$6</f>
        <v>0.17565185094639449</v>
      </c>
      <c r="O7" s="252">
        <v>71166</v>
      </c>
      <c r="P7" s="260">
        <f>O7/K7-1</f>
        <v>-4.7602478487212774E-2</v>
      </c>
      <c r="Q7" s="259">
        <f>O7-K7</f>
        <v>-3557</v>
      </c>
      <c r="R7" s="260">
        <f t="shared" ref="R7:R16" si="1">IFERROR(O7/C7-1,"-")</f>
        <v>-8.7720647617582581E-2</v>
      </c>
      <c r="S7" s="259">
        <f t="shared" ref="S7:S16" si="2">O7-C7</f>
        <v>-6843</v>
      </c>
      <c r="T7" s="258">
        <f>O7/$O$6</f>
        <v>0.16293067330300581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53903</v>
      </c>
      <c r="D8" s="252">
        <v>15074</v>
      </c>
      <c r="E8" s="252">
        <v>20665</v>
      </c>
      <c r="F8" s="258">
        <f t="shared" si="0"/>
        <v>9.068329522865004E-2</v>
      </c>
      <c r="G8" s="252">
        <v>51989</v>
      </c>
      <c r="H8" s="260">
        <f t="shared" ref="H8:H16" si="3">G8/E8-1</f>
        <v>1.5157996612630051</v>
      </c>
      <c r="I8" s="259">
        <f t="shared" ref="I8:I16" si="4">G8-E8</f>
        <v>31324</v>
      </c>
      <c r="J8" s="258">
        <f t="shared" ref="J8:J16" si="5">G8/$G$6</f>
        <v>0.12944468927946298</v>
      </c>
      <c r="K8" s="252">
        <v>46271</v>
      </c>
      <c r="L8" s="260">
        <f t="shared" ref="L8:L16" si="6">K8/G8-1</f>
        <v>-0.10998480447787029</v>
      </c>
      <c r="M8" s="259">
        <f t="shared" ref="M8:M16" si="7">K8-G8</f>
        <v>-5718</v>
      </c>
      <c r="N8" s="258">
        <f t="shared" ref="N8:N16" si="8">K8/$K$6</f>
        <v>0.10876954612556534</v>
      </c>
      <c r="O8" s="252">
        <v>43579</v>
      </c>
      <c r="P8" s="260">
        <f t="shared" ref="P8:P16" si="9">O8/K8-1</f>
        <v>-5.8178988999589398E-2</v>
      </c>
      <c r="Q8" s="259">
        <f t="shared" ref="Q8:Q16" si="10">O8-K8</f>
        <v>-2692</v>
      </c>
      <c r="R8" s="260">
        <f t="shared" si="1"/>
        <v>-0.19152922842884446</v>
      </c>
      <c r="S8" s="259">
        <f t="shared" si="2"/>
        <v>-10324</v>
      </c>
      <c r="T8" s="258">
        <f t="shared" ref="T8:T16" si="11">O8/$O$6</f>
        <v>9.9771742290864884E-2</v>
      </c>
      <c r="V8" s="29"/>
      <c r="W8" s="79"/>
      <c r="AE8" s="1"/>
    </row>
    <row r="9" spans="1:31" s="4" customFormat="1" x14ac:dyDescent="0.25">
      <c r="B9" s="235" t="s">
        <v>46</v>
      </c>
      <c r="C9" s="252">
        <v>3134</v>
      </c>
      <c r="D9" s="252">
        <v>585</v>
      </c>
      <c r="E9" s="252">
        <v>1634</v>
      </c>
      <c r="F9" s="253">
        <f t="shared" si="0"/>
        <v>7.1704091170391561E-3</v>
      </c>
      <c r="G9" s="252">
        <v>1808</v>
      </c>
      <c r="H9" s="264">
        <f t="shared" si="3"/>
        <v>0.10648714810281512</v>
      </c>
      <c r="I9" s="255">
        <f t="shared" si="4"/>
        <v>174</v>
      </c>
      <c r="J9" s="253">
        <f t="shared" si="5"/>
        <v>4.50164454437033E-3</v>
      </c>
      <c r="K9" s="252">
        <v>3786</v>
      </c>
      <c r="L9" s="260">
        <f t="shared" si="6"/>
        <v>1.0940265486725664</v>
      </c>
      <c r="M9" s="259">
        <f t="shared" si="7"/>
        <v>1978</v>
      </c>
      <c r="N9" s="258">
        <f t="shared" si="8"/>
        <v>8.899775272446897E-3</v>
      </c>
      <c r="O9" s="252">
        <v>2602</v>
      </c>
      <c r="P9" s="260">
        <f t="shared" si="9"/>
        <v>-0.31273111463285785</v>
      </c>
      <c r="Q9" s="259">
        <f t="shared" si="10"/>
        <v>-1184</v>
      </c>
      <c r="R9" s="260">
        <f t="shared" si="1"/>
        <v>-0.16975111678366306</v>
      </c>
      <c r="S9" s="259">
        <f t="shared" si="2"/>
        <v>-532</v>
      </c>
      <c r="T9" s="258">
        <f t="shared" si="11"/>
        <v>5.9571370027038349E-3</v>
      </c>
      <c r="V9" s="29"/>
      <c r="W9" s="79"/>
      <c r="AE9" s="1"/>
    </row>
    <row r="10" spans="1:31" s="4" customFormat="1" x14ac:dyDescent="0.25">
      <c r="B10" s="235" t="s">
        <v>48</v>
      </c>
      <c r="C10" s="252">
        <v>198566</v>
      </c>
      <c r="D10" s="252">
        <v>48691</v>
      </c>
      <c r="E10" s="252">
        <v>62274</v>
      </c>
      <c r="F10" s="258">
        <f t="shared" si="0"/>
        <v>0.27327420890728055</v>
      </c>
      <c r="G10" s="252">
        <v>166478</v>
      </c>
      <c r="H10" s="260">
        <f t="shared" si="3"/>
        <v>1.6733147059768121</v>
      </c>
      <c r="I10" s="259">
        <f t="shared" si="4"/>
        <v>104204</v>
      </c>
      <c r="J10" s="258">
        <f t="shared" si="5"/>
        <v>0.41450485644783397</v>
      </c>
      <c r="K10" s="252">
        <v>177967</v>
      </c>
      <c r="L10" s="260">
        <f t="shared" si="6"/>
        <v>6.9012121721789166E-2</v>
      </c>
      <c r="M10" s="259">
        <f t="shared" si="7"/>
        <v>11489</v>
      </c>
      <c r="N10" s="258">
        <f t="shared" si="8"/>
        <v>0.41834820547056445</v>
      </c>
      <c r="O10" s="252">
        <v>192817</v>
      </c>
      <c r="P10" s="260">
        <f t="shared" si="9"/>
        <v>8.3442435957228112E-2</v>
      </c>
      <c r="Q10" s="259">
        <f t="shared" si="10"/>
        <v>14850</v>
      </c>
      <c r="R10" s="260">
        <f t="shared" si="1"/>
        <v>-2.8952590070807638E-2</v>
      </c>
      <c r="S10" s="259">
        <f t="shared" si="2"/>
        <v>-5749</v>
      </c>
      <c r="T10" s="258">
        <f>O10/$O$6</f>
        <v>0.44144399902011738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12779</v>
      </c>
      <c r="D11" s="252">
        <v>14075</v>
      </c>
      <c r="E11" s="252">
        <v>13146</v>
      </c>
      <c r="F11" s="253">
        <f t="shared" si="0"/>
        <v>5.7688003826558601E-2</v>
      </c>
      <c r="G11" s="252">
        <v>20322</v>
      </c>
      <c r="H11" s="264">
        <f t="shared" si="3"/>
        <v>0.5458694659972616</v>
      </c>
      <c r="I11" s="255">
        <f t="shared" si="4"/>
        <v>7176</v>
      </c>
      <c r="J11" s="253">
        <f t="shared" si="5"/>
        <v>5.0598683866534204E-2</v>
      </c>
      <c r="K11" s="252">
        <v>23017</v>
      </c>
      <c r="L11" s="260">
        <f t="shared" si="6"/>
        <v>0.13261490010825705</v>
      </c>
      <c r="M11" s="259">
        <f t="shared" si="7"/>
        <v>2695</v>
      </c>
      <c r="N11" s="258">
        <f t="shared" si="8"/>
        <v>5.4106214328027008E-2</v>
      </c>
      <c r="O11" s="252">
        <v>23606</v>
      </c>
      <c r="P11" s="260">
        <f t="shared" si="9"/>
        <v>2.5589781465872985E-2</v>
      </c>
      <c r="Q11" s="259">
        <f t="shared" si="10"/>
        <v>589</v>
      </c>
      <c r="R11" s="260">
        <f t="shared" si="1"/>
        <v>0.84724939353627038</v>
      </c>
      <c r="S11" s="259">
        <f t="shared" si="2"/>
        <v>10827</v>
      </c>
      <c r="T11" s="258">
        <f t="shared" si="11"/>
        <v>5.4044648764729718E-2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38605</v>
      </c>
      <c r="D12" s="252">
        <v>16211</v>
      </c>
      <c r="E12" s="252">
        <v>28149</v>
      </c>
      <c r="F12" s="258">
        <f t="shared" si="0"/>
        <v>0.12352499769616598</v>
      </c>
      <c r="G12" s="252">
        <v>40360</v>
      </c>
      <c r="H12" s="260">
        <f t="shared" si="3"/>
        <v>0.43379871398628733</v>
      </c>
      <c r="I12" s="259">
        <f t="shared" si="4"/>
        <v>12211</v>
      </c>
      <c r="J12" s="258">
        <f t="shared" si="5"/>
        <v>0.10049025100154121</v>
      </c>
      <c r="K12" s="252">
        <v>53032</v>
      </c>
      <c r="L12" s="260">
        <f t="shared" si="6"/>
        <v>0.31397423191278495</v>
      </c>
      <c r="M12" s="259">
        <f t="shared" si="7"/>
        <v>12672</v>
      </c>
      <c r="N12" s="258">
        <f t="shared" si="8"/>
        <v>0.12466267359968407</v>
      </c>
      <c r="O12" s="252">
        <v>52211</v>
      </c>
      <c r="P12" s="260">
        <f t="shared" si="9"/>
        <v>-1.5481218886709947E-2</v>
      </c>
      <c r="Q12" s="259">
        <f t="shared" si="10"/>
        <v>-821</v>
      </c>
      <c r="R12" s="260">
        <f t="shared" si="1"/>
        <v>0.35244139360186511</v>
      </c>
      <c r="S12" s="259">
        <f t="shared" si="2"/>
        <v>13606</v>
      </c>
      <c r="T12" s="258">
        <f t="shared" si="11"/>
        <v>0.11953423522220212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11956</v>
      </c>
      <c r="D13" s="252">
        <v>4338</v>
      </c>
      <c r="E13" s="252">
        <v>5340</v>
      </c>
      <c r="F13" s="253">
        <f t="shared" si="0"/>
        <v>2.3433283160948039E-2</v>
      </c>
      <c r="G13" s="252">
        <v>11063</v>
      </c>
      <c r="H13" s="264">
        <f t="shared" si="3"/>
        <v>1.0717228464419475</v>
      </c>
      <c r="I13" s="255">
        <f t="shared" si="4"/>
        <v>5723</v>
      </c>
      <c r="J13" s="253">
        <f t="shared" si="5"/>
        <v>2.7545184510159824E-2</v>
      </c>
      <c r="K13" s="252">
        <v>17875</v>
      </c>
      <c r="L13" s="260">
        <f t="shared" si="6"/>
        <v>0.61574618096357225</v>
      </c>
      <c r="M13" s="259">
        <f t="shared" si="7"/>
        <v>6812</v>
      </c>
      <c r="N13" s="258">
        <f t="shared" si="8"/>
        <v>4.2018880875591205E-2</v>
      </c>
      <c r="O13" s="252">
        <v>15605</v>
      </c>
      <c r="P13" s="260">
        <f t="shared" si="9"/>
        <v>-0.12699300699300697</v>
      </c>
      <c r="Q13" s="259">
        <f t="shared" si="10"/>
        <v>-2270</v>
      </c>
      <c r="R13" s="260">
        <f t="shared" si="1"/>
        <v>0.30520240883238547</v>
      </c>
      <c r="S13" s="259">
        <f t="shared" si="2"/>
        <v>3649</v>
      </c>
      <c r="T13" s="258">
        <f t="shared" si="11"/>
        <v>3.5726795898229573E-2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12394</v>
      </c>
      <c r="D14" s="252">
        <v>2990</v>
      </c>
      <c r="E14" s="252">
        <v>7676</v>
      </c>
      <c r="F14" s="258">
        <f t="shared" si="0"/>
        <v>3.3684247480044407E-2</v>
      </c>
      <c r="G14" s="252">
        <v>6342</v>
      </c>
      <c r="H14" s="260">
        <f t="shared" si="3"/>
        <v>-0.17378843147472645</v>
      </c>
      <c r="I14" s="259">
        <f t="shared" si="4"/>
        <v>-1334</v>
      </c>
      <c r="J14" s="258">
        <f t="shared" si="5"/>
        <v>1.5790613772343271E-2</v>
      </c>
      <c r="K14" s="252">
        <v>7983</v>
      </c>
      <c r="L14" s="260">
        <f t="shared" si="6"/>
        <v>0.25875118259224217</v>
      </c>
      <c r="M14" s="259">
        <f t="shared" si="7"/>
        <v>1641</v>
      </c>
      <c r="N14" s="258">
        <f t="shared" si="8"/>
        <v>1.8765690966704593E-2</v>
      </c>
      <c r="O14" s="252">
        <v>6844</v>
      </c>
      <c r="P14" s="260">
        <f t="shared" si="9"/>
        <v>-0.14267819115620695</v>
      </c>
      <c r="Q14" s="259">
        <f t="shared" si="10"/>
        <v>-1139</v>
      </c>
      <c r="R14" s="260">
        <f t="shared" si="1"/>
        <v>-0.44779732128449246</v>
      </c>
      <c r="S14" s="259">
        <f t="shared" si="2"/>
        <v>-5550</v>
      </c>
      <c r="T14" s="258">
        <f t="shared" si="11"/>
        <v>1.5668964506727535E-2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12693</v>
      </c>
      <c r="D15" s="252">
        <v>7354</v>
      </c>
      <c r="E15" s="252">
        <v>1344</v>
      </c>
      <c r="F15" s="253">
        <f t="shared" si="0"/>
        <v>5.8978150876992817E-3</v>
      </c>
      <c r="G15" s="252">
        <v>5704</v>
      </c>
      <c r="H15" s="264">
        <f t="shared" si="3"/>
        <v>3.2440476190476186</v>
      </c>
      <c r="I15" s="255">
        <f t="shared" si="4"/>
        <v>4360</v>
      </c>
      <c r="J15" s="253">
        <f t="shared" si="5"/>
        <v>1.4202090974053297E-2</v>
      </c>
      <c r="K15" s="252">
        <v>9147</v>
      </c>
      <c r="L15" s="260">
        <f t="shared" si="6"/>
        <v>0.60361150070126235</v>
      </c>
      <c r="M15" s="259">
        <f t="shared" si="7"/>
        <v>3443</v>
      </c>
      <c r="N15" s="258">
        <f t="shared" si="8"/>
        <v>2.1501913475190641E-2</v>
      </c>
      <c r="O15" s="252">
        <v>15926</v>
      </c>
      <c r="P15" s="260">
        <f t="shared" si="9"/>
        <v>0.74111730622061889</v>
      </c>
      <c r="Q15" s="259">
        <f t="shared" si="10"/>
        <v>6779</v>
      </c>
      <c r="R15" s="260">
        <f t="shared" si="1"/>
        <v>0.25470731899472154</v>
      </c>
      <c r="S15" s="259">
        <f t="shared" si="2"/>
        <v>3233</v>
      </c>
      <c r="T15" s="258">
        <f t="shared" si="11"/>
        <v>3.6461707880500106E-2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15053</v>
      </c>
      <c r="D16" s="252">
        <f>D6-SUM(D7:D15)</f>
        <v>29387</v>
      </c>
      <c r="E16" s="252">
        <f>E6-SUM(E7:E15)</f>
        <v>4668</v>
      </c>
      <c r="F16" s="258">
        <f t="shared" si="0"/>
        <v>2.0484375617098399E-2</v>
      </c>
      <c r="G16" s="252">
        <f>G6-SUM(G7:G15)</f>
        <v>11296</v>
      </c>
      <c r="H16" s="260">
        <f t="shared" si="3"/>
        <v>1.4198800342759212</v>
      </c>
      <c r="I16" s="259">
        <f t="shared" si="4"/>
        <v>6628</v>
      </c>
      <c r="J16" s="258">
        <f t="shared" si="5"/>
        <v>2.8125319011729672E-2</v>
      </c>
      <c r="K16" s="252">
        <f>K6-SUM(K7:K15)</f>
        <v>11603</v>
      </c>
      <c r="L16" s="260">
        <f t="shared" si="6"/>
        <v>2.7177762039660047E-2</v>
      </c>
      <c r="M16" s="259">
        <f t="shared" si="7"/>
        <v>307</v>
      </c>
      <c r="N16" s="258">
        <f t="shared" si="8"/>
        <v>2.7275248939831312E-2</v>
      </c>
      <c r="O16" s="252">
        <f>O6-SUM(O7:O15)</f>
        <v>12431</v>
      </c>
      <c r="P16" s="260">
        <f t="shared" si="9"/>
        <v>7.1360854951305619E-2</v>
      </c>
      <c r="Q16" s="259">
        <f t="shared" si="10"/>
        <v>828</v>
      </c>
      <c r="R16" s="260">
        <f t="shared" si="1"/>
        <v>-0.17418454793064508</v>
      </c>
      <c r="S16" s="259">
        <f t="shared" si="2"/>
        <v>-2622</v>
      </c>
      <c r="T16" s="258">
        <f t="shared" si="11"/>
        <v>2.8460096110919052E-2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C905-F673-486B-AF9D-140CD1207188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291675</v>
      </c>
      <c r="D6" s="243">
        <v>119440</v>
      </c>
      <c r="E6" s="243">
        <v>281254</v>
      </c>
      <c r="F6" s="244">
        <f>E6/$E$6</f>
        <v>1</v>
      </c>
      <c r="G6" s="243">
        <v>304356</v>
      </c>
      <c r="H6" s="244">
        <f>G6/E6-1</f>
        <v>8.2139276241404602E-2</v>
      </c>
      <c r="I6" s="243">
        <f>G6-E6</f>
        <v>23102</v>
      </c>
      <c r="J6" s="244">
        <f>G6/$G$6</f>
        <v>1</v>
      </c>
      <c r="K6" s="243">
        <v>303113</v>
      </c>
      <c r="L6" s="244">
        <f>K6/G6-1</f>
        <v>-4.0840331716804901E-3</v>
      </c>
      <c r="M6" s="243">
        <f>K6-G6</f>
        <v>-1243</v>
      </c>
      <c r="N6" s="244">
        <f>K6/$K$6</f>
        <v>1</v>
      </c>
      <c r="O6" s="243">
        <v>296727</v>
      </c>
      <c r="P6" s="244">
        <f>O6/K6-1</f>
        <v>-2.1068050529010618E-2</v>
      </c>
      <c r="Q6" s="243">
        <f>O6-K6</f>
        <v>-6386</v>
      </c>
      <c r="R6" s="244">
        <f>IFERROR(O6/C6-1,"-")</f>
        <v>1.7320647981486248E-2</v>
      </c>
      <c r="S6" s="243">
        <f>O6-C6</f>
        <v>5052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82302</v>
      </c>
      <c r="D7" s="252">
        <v>27555</v>
      </c>
      <c r="E7" s="252">
        <v>98392</v>
      </c>
      <c r="F7" s="258">
        <f t="shared" ref="F7:F16" si="0">E7/$E$6</f>
        <v>0.34983324681604527</v>
      </c>
      <c r="G7" s="252">
        <v>66043</v>
      </c>
      <c r="H7" s="260">
        <f>G7/E7-1</f>
        <v>-0.32877672981543216</v>
      </c>
      <c r="I7" s="259">
        <f>G7-E7</f>
        <v>-32349</v>
      </c>
      <c r="J7" s="258">
        <f>G7/$G$6</f>
        <v>0.21699260077015076</v>
      </c>
      <c r="K7" s="252">
        <v>56179</v>
      </c>
      <c r="L7" s="260">
        <f>K7/G7-1</f>
        <v>-0.14935723695168301</v>
      </c>
      <c r="M7" s="259">
        <f>K7-G7</f>
        <v>-9864</v>
      </c>
      <c r="N7" s="258">
        <f>K7/$K$6</f>
        <v>0.18534012068106615</v>
      </c>
      <c r="O7" s="252">
        <v>44950</v>
      </c>
      <c r="P7" s="260">
        <f>O7/K7-1</f>
        <v>-0.19987895832962499</v>
      </c>
      <c r="Q7" s="259">
        <f>O7-K7</f>
        <v>-11229</v>
      </c>
      <c r="R7" s="260">
        <f t="shared" ref="R7:R16" si="1">IFERROR(O7/C7-1,"-")</f>
        <v>-0.45384073291050031</v>
      </c>
      <c r="S7" s="259">
        <f t="shared" ref="S7:S16" si="2">O7-C7</f>
        <v>-37352</v>
      </c>
      <c r="T7" s="258">
        <f>O7/$O$6</f>
        <v>0.15148604609624336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37857</v>
      </c>
      <c r="D8" s="252">
        <v>12043</v>
      </c>
      <c r="E8" s="252">
        <v>33031</v>
      </c>
      <c r="F8" s="258">
        <f t="shared" si="0"/>
        <v>0.11744188527096504</v>
      </c>
      <c r="G8" s="252">
        <v>37477</v>
      </c>
      <c r="H8" s="260">
        <f t="shared" ref="H8:H16" si="3">G8/E8-1</f>
        <v>0.13460082952378061</v>
      </c>
      <c r="I8" s="259">
        <f t="shared" ref="I8:I16" si="4">G8-E8</f>
        <v>4446</v>
      </c>
      <c r="J8" s="258">
        <f t="shared" ref="J8:J16" si="5">G8/$G$6</f>
        <v>0.12313540722049179</v>
      </c>
      <c r="K8" s="252">
        <v>37381</v>
      </c>
      <c r="L8" s="260">
        <f t="shared" ref="L8:L16" si="6">K8/G8-1</f>
        <v>-2.5615710969394412E-3</v>
      </c>
      <c r="M8" s="259">
        <f t="shared" ref="M8:M16" si="7">K8-G8</f>
        <v>-96</v>
      </c>
      <c r="N8" s="258">
        <f t="shared" ref="N8:N16" si="8">K8/$K$6</f>
        <v>0.12332364497728569</v>
      </c>
      <c r="O8" s="252">
        <v>36773</v>
      </c>
      <c r="P8" s="260">
        <f t="shared" ref="P8:P16" si="9">O8/K8-1</f>
        <v>-1.626494743318796E-2</v>
      </c>
      <c r="Q8" s="259">
        <f t="shared" ref="Q8:Q16" si="10">O8-K8</f>
        <v>-608</v>
      </c>
      <c r="R8" s="260">
        <f t="shared" si="1"/>
        <v>-2.8634070317246518E-2</v>
      </c>
      <c r="S8" s="259">
        <f t="shared" si="2"/>
        <v>-1084</v>
      </c>
      <c r="T8" s="258">
        <f t="shared" ref="T8:T16" si="11">O8/$O$6</f>
        <v>0.12392872910116033</v>
      </c>
      <c r="V8" s="29"/>
      <c r="W8" s="79"/>
      <c r="AE8" s="1"/>
    </row>
    <row r="9" spans="1:31" s="4" customFormat="1" x14ac:dyDescent="0.25">
      <c r="B9" s="235" t="s">
        <v>46</v>
      </c>
      <c r="C9" s="252">
        <v>4284</v>
      </c>
      <c r="D9" s="252">
        <v>1428</v>
      </c>
      <c r="E9" s="252">
        <v>1671</v>
      </c>
      <c r="F9" s="253">
        <f t="shared" si="0"/>
        <v>5.9412488355721164E-3</v>
      </c>
      <c r="G9" s="252">
        <v>1903</v>
      </c>
      <c r="H9" s="264">
        <f t="shared" si="3"/>
        <v>0.13883901855176539</v>
      </c>
      <c r="I9" s="255">
        <f t="shared" si="4"/>
        <v>232</v>
      </c>
      <c r="J9" s="253">
        <f t="shared" si="5"/>
        <v>6.2525463601834693E-3</v>
      </c>
      <c r="K9" s="252">
        <v>10896</v>
      </c>
      <c r="L9" s="260">
        <f t="shared" si="6"/>
        <v>4.7256962690488704</v>
      </c>
      <c r="M9" s="259">
        <f t="shared" si="7"/>
        <v>8993</v>
      </c>
      <c r="N9" s="258">
        <f t="shared" si="8"/>
        <v>3.5946990066410875E-2</v>
      </c>
      <c r="O9" s="252">
        <v>5262</v>
      </c>
      <c r="P9" s="260">
        <f t="shared" si="9"/>
        <v>-0.51707048458149774</v>
      </c>
      <c r="Q9" s="259">
        <f t="shared" si="10"/>
        <v>-5634</v>
      </c>
      <c r="R9" s="260">
        <f t="shared" si="1"/>
        <v>0.22829131652661072</v>
      </c>
      <c r="S9" s="259">
        <f t="shared" si="2"/>
        <v>978</v>
      </c>
      <c r="T9" s="258">
        <f t="shared" si="11"/>
        <v>1.7733472181500166E-2</v>
      </c>
      <c r="V9" s="29"/>
      <c r="W9" s="79"/>
      <c r="AE9" s="1"/>
    </row>
    <row r="10" spans="1:31" s="4" customFormat="1" x14ac:dyDescent="0.25">
      <c r="B10" s="235" t="s">
        <v>48</v>
      </c>
      <c r="C10" s="252">
        <v>49102</v>
      </c>
      <c r="D10" s="252">
        <v>12883</v>
      </c>
      <c r="E10" s="252">
        <v>37457</v>
      </c>
      <c r="F10" s="258">
        <f t="shared" si="0"/>
        <v>0.13317855034950615</v>
      </c>
      <c r="G10" s="252">
        <v>68204</v>
      </c>
      <c r="H10" s="260">
        <f t="shared" si="3"/>
        <v>0.82086125423819323</v>
      </c>
      <c r="I10" s="259">
        <f t="shared" si="4"/>
        <v>30747</v>
      </c>
      <c r="J10" s="258">
        <f t="shared" si="5"/>
        <v>0.22409283864947627</v>
      </c>
      <c r="K10" s="252">
        <v>64895</v>
      </c>
      <c r="L10" s="260">
        <f t="shared" si="6"/>
        <v>-4.8516216057709172E-2</v>
      </c>
      <c r="M10" s="259">
        <f t="shared" si="7"/>
        <v>-3309</v>
      </c>
      <c r="N10" s="258">
        <f t="shared" si="8"/>
        <v>0.21409507345445428</v>
      </c>
      <c r="O10" s="252">
        <v>78411</v>
      </c>
      <c r="P10" s="260">
        <f t="shared" si="9"/>
        <v>0.20827490561676565</v>
      </c>
      <c r="Q10" s="259">
        <f t="shared" si="10"/>
        <v>13516</v>
      </c>
      <c r="R10" s="260">
        <f t="shared" si="1"/>
        <v>0.59690032992546138</v>
      </c>
      <c r="S10" s="259">
        <f t="shared" si="2"/>
        <v>29309</v>
      </c>
      <c r="T10" s="258">
        <f>O10/$O$6</f>
        <v>0.26425300023253701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8063</v>
      </c>
      <c r="D11" s="252">
        <v>1760</v>
      </c>
      <c r="E11" s="252">
        <v>18747</v>
      </c>
      <c r="F11" s="253">
        <f t="shared" si="0"/>
        <v>6.6655052017037975E-2</v>
      </c>
      <c r="G11" s="252">
        <v>11681</v>
      </c>
      <c r="H11" s="264">
        <f t="shared" si="3"/>
        <v>-0.37691363951565582</v>
      </c>
      <c r="I11" s="255">
        <f t="shared" si="4"/>
        <v>-7066</v>
      </c>
      <c r="J11" s="253">
        <f t="shared" si="5"/>
        <v>3.8379397810458807E-2</v>
      </c>
      <c r="K11" s="252">
        <v>15258</v>
      </c>
      <c r="L11" s="260">
        <f t="shared" si="6"/>
        <v>0.30622378221042723</v>
      </c>
      <c r="M11" s="259">
        <f t="shared" si="7"/>
        <v>3577</v>
      </c>
      <c r="N11" s="258">
        <f t="shared" si="8"/>
        <v>5.0337662851807741E-2</v>
      </c>
      <c r="O11" s="252">
        <v>11361</v>
      </c>
      <c r="P11" s="260">
        <f t="shared" si="9"/>
        <v>-0.25540699960676372</v>
      </c>
      <c r="Q11" s="259">
        <f t="shared" si="10"/>
        <v>-3897</v>
      </c>
      <c r="R11" s="260">
        <f t="shared" si="1"/>
        <v>0.40902889743271742</v>
      </c>
      <c r="S11" s="259">
        <f t="shared" si="2"/>
        <v>3298</v>
      </c>
      <c r="T11" s="258">
        <f t="shared" si="11"/>
        <v>3.8287719014447621E-2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39630</v>
      </c>
      <c r="D12" s="252">
        <v>14921</v>
      </c>
      <c r="E12" s="252">
        <v>29618</v>
      </c>
      <c r="F12" s="258">
        <f t="shared" si="0"/>
        <v>0.10530694674564628</v>
      </c>
      <c r="G12" s="252">
        <v>44023</v>
      </c>
      <c r="H12" s="260">
        <f t="shared" si="3"/>
        <v>0.48635964616111815</v>
      </c>
      <c r="I12" s="259">
        <f t="shared" si="4"/>
        <v>14405</v>
      </c>
      <c r="J12" s="258">
        <f t="shared" si="5"/>
        <v>0.14464311529918911</v>
      </c>
      <c r="K12" s="252">
        <v>43982</v>
      </c>
      <c r="L12" s="260">
        <f t="shared" si="6"/>
        <v>-9.3133134952183561E-4</v>
      </c>
      <c r="M12" s="259">
        <f t="shared" si="7"/>
        <v>-41</v>
      </c>
      <c r="N12" s="258">
        <f t="shared" si="8"/>
        <v>0.14510100193657152</v>
      </c>
      <c r="O12" s="252">
        <v>49326</v>
      </c>
      <c r="P12" s="260">
        <f t="shared" si="9"/>
        <v>0.12150425173934787</v>
      </c>
      <c r="Q12" s="259">
        <f t="shared" si="10"/>
        <v>5344</v>
      </c>
      <c r="R12" s="260">
        <f t="shared" si="1"/>
        <v>0.24466313398940187</v>
      </c>
      <c r="S12" s="259">
        <f t="shared" si="2"/>
        <v>9696</v>
      </c>
      <c r="T12" s="258">
        <f t="shared" si="11"/>
        <v>0.16623360867059619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11495</v>
      </c>
      <c r="D13" s="252">
        <v>5251</v>
      </c>
      <c r="E13" s="252">
        <v>5514</v>
      </c>
      <c r="F13" s="253">
        <f t="shared" si="0"/>
        <v>1.9605054505891471E-2</v>
      </c>
      <c r="G13" s="252">
        <v>10214</v>
      </c>
      <c r="H13" s="264">
        <f t="shared" si="3"/>
        <v>0.85237577076532456</v>
      </c>
      <c r="I13" s="255">
        <f t="shared" si="4"/>
        <v>4700</v>
      </c>
      <c r="J13" s="253">
        <f t="shared" si="5"/>
        <v>3.3559384405104552E-2</v>
      </c>
      <c r="K13" s="252">
        <v>8603</v>
      </c>
      <c r="L13" s="260">
        <f t="shared" si="6"/>
        <v>-0.15772469159976499</v>
      </c>
      <c r="M13" s="259">
        <f t="shared" si="7"/>
        <v>-1611</v>
      </c>
      <c r="N13" s="258">
        <f t="shared" si="8"/>
        <v>2.8382154510034212E-2</v>
      </c>
      <c r="O13" s="252">
        <v>6456</v>
      </c>
      <c r="P13" s="260">
        <f t="shared" si="9"/>
        <v>-0.24956410554457742</v>
      </c>
      <c r="Q13" s="259">
        <f t="shared" si="10"/>
        <v>-2147</v>
      </c>
      <c r="R13" s="260">
        <f t="shared" si="1"/>
        <v>-0.43836450630709001</v>
      </c>
      <c r="S13" s="259">
        <f t="shared" si="2"/>
        <v>-5039</v>
      </c>
      <c r="T13" s="258">
        <f t="shared" si="11"/>
        <v>2.1757372938761892E-2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19344</v>
      </c>
      <c r="D14" s="252">
        <v>7684</v>
      </c>
      <c r="E14" s="252">
        <v>24748</v>
      </c>
      <c r="F14" s="258">
        <f t="shared" si="0"/>
        <v>8.7991637452267346E-2</v>
      </c>
      <c r="G14" s="252">
        <v>14712</v>
      </c>
      <c r="H14" s="260">
        <f t="shared" si="3"/>
        <v>-0.40552771941166965</v>
      </c>
      <c r="I14" s="259">
        <f t="shared" si="4"/>
        <v>-10036</v>
      </c>
      <c r="J14" s="258">
        <f t="shared" si="5"/>
        <v>4.8338130347356387E-2</v>
      </c>
      <c r="K14" s="252">
        <v>15109</v>
      </c>
      <c r="L14" s="260">
        <f t="shared" si="6"/>
        <v>2.6984774333877137E-2</v>
      </c>
      <c r="M14" s="259">
        <f t="shared" si="7"/>
        <v>397</v>
      </c>
      <c r="N14" s="258">
        <f t="shared" si="8"/>
        <v>4.9846097000128667E-2</v>
      </c>
      <c r="O14" s="252">
        <v>13314</v>
      </c>
      <c r="P14" s="260">
        <f t="shared" si="9"/>
        <v>-0.11880336223442978</v>
      </c>
      <c r="Q14" s="259">
        <f t="shared" si="10"/>
        <v>-1795</v>
      </c>
      <c r="R14" s="260">
        <f t="shared" si="1"/>
        <v>-0.31172456575682383</v>
      </c>
      <c r="S14" s="259">
        <f t="shared" si="2"/>
        <v>-6030</v>
      </c>
      <c r="T14" s="258">
        <f t="shared" si="11"/>
        <v>4.4869526534491298E-2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15206</v>
      </c>
      <c r="D15" s="252">
        <v>4088</v>
      </c>
      <c r="E15" s="252">
        <v>13586</v>
      </c>
      <c r="F15" s="253">
        <f t="shared" si="0"/>
        <v>4.8305090772042356E-2</v>
      </c>
      <c r="G15" s="252">
        <v>22489</v>
      </c>
      <c r="H15" s="264">
        <f t="shared" si="3"/>
        <v>0.65530693360812609</v>
      </c>
      <c r="I15" s="255">
        <f t="shared" si="4"/>
        <v>8903</v>
      </c>
      <c r="J15" s="253">
        <f t="shared" si="5"/>
        <v>7.3890444085216E-2</v>
      </c>
      <c r="K15" s="252">
        <v>21168</v>
      </c>
      <c r="L15" s="260">
        <f t="shared" si="6"/>
        <v>-5.8739828360531821E-2</v>
      </c>
      <c r="M15" s="259">
        <f t="shared" si="7"/>
        <v>-1321</v>
      </c>
      <c r="N15" s="258">
        <f t="shared" si="8"/>
        <v>6.9835341935185882E-2</v>
      </c>
      <c r="O15" s="252">
        <v>25818</v>
      </c>
      <c r="P15" s="260">
        <f t="shared" si="9"/>
        <v>0.21967120181405897</v>
      </c>
      <c r="Q15" s="259">
        <f t="shared" si="10"/>
        <v>4650</v>
      </c>
      <c r="R15" s="260">
        <f t="shared" si="1"/>
        <v>0.6978824148362488</v>
      </c>
      <c r="S15" s="259">
        <f t="shared" si="2"/>
        <v>10612</v>
      </c>
      <c r="T15" s="258">
        <f t="shared" si="11"/>
        <v>8.7009271148227152E-2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24392</v>
      </c>
      <c r="D16" s="252">
        <f>D6-SUM(D7:D15)</f>
        <v>31827</v>
      </c>
      <c r="E16" s="252">
        <f>E6-SUM(E7:E15)</f>
        <v>18490</v>
      </c>
      <c r="F16" s="258">
        <f t="shared" si="0"/>
        <v>6.5741287235025994E-2</v>
      </c>
      <c r="G16" s="252">
        <f>G6-SUM(G7:G15)</f>
        <v>27610</v>
      </c>
      <c r="H16" s="260">
        <f t="shared" si="3"/>
        <v>0.49323958896700915</v>
      </c>
      <c r="I16" s="259">
        <f t="shared" si="4"/>
        <v>9120</v>
      </c>
      <c r="J16" s="258">
        <f t="shared" si="5"/>
        <v>9.0716135052372873E-2</v>
      </c>
      <c r="K16" s="252">
        <f>K6-SUM(K7:K15)</f>
        <v>29642</v>
      </c>
      <c r="L16" s="260">
        <f t="shared" si="6"/>
        <v>7.3596522998913505E-2</v>
      </c>
      <c r="M16" s="259">
        <f t="shared" si="7"/>
        <v>2032</v>
      </c>
      <c r="N16" s="258">
        <f t="shared" si="8"/>
        <v>9.7791912587054997E-2</v>
      </c>
      <c r="O16" s="252">
        <f>O6-SUM(O7:O15)</f>
        <v>25056</v>
      </c>
      <c r="P16" s="260">
        <f t="shared" si="9"/>
        <v>-0.15471290736117671</v>
      </c>
      <c r="Q16" s="259">
        <f t="shared" si="10"/>
        <v>-4586</v>
      </c>
      <c r="R16" s="260">
        <f t="shared" si="1"/>
        <v>2.722204001311912E-2</v>
      </c>
      <c r="S16" s="259">
        <f t="shared" si="2"/>
        <v>664</v>
      </c>
      <c r="T16" s="258">
        <f t="shared" si="11"/>
        <v>8.4441254082034997E-2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B75E3-6407-4604-A6F7-94E3CD2BCAC4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98521-0AF0-427D-9579-73958CF0F188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320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67064</v>
      </c>
      <c r="D8" s="116">
        <f t="shared" ref="D8:D20" si="0">C8/C9-1</f>
        <v>-0.1159154725338466</v>
      </c>
    </row>
    <row r="9" spans="1:5" x14ac:dyDescent="0.25">
      <c r="A9" s="1"/>
      <c r="B9" s="114">
        <v>2022</v>
      </c>
      <c r="C9" s="115">
        <v>75857</v>
      </c>
      <c r="D9" s="116">
        <f t="shared" si="0"/>
        <v>0.89708898114340019</v>
      </c>
    </row>
    <row r="10" spans="1:5" x14ac:dyDescent="0.25">
      <c r="A10" s="1"/>
      <c r="B10" s="114">
        <v>2021</v>
      </c>
      <c r="C10" s="115">
        <v>39986</v>
      </c>
      <c r="D10" s="116">
        <f t="shared" si="0"/>
        <v>0.48934743742550646</v>
      </c>
    </row>
    <row r="11" spans="1:5" x14ac:dyDescent="0.25">
      <c r="A11" s="1" t="s">
        <v>72</v>
      </c>
      <c r="B11" s="114">
        <v>2020</v>
      </c>
      <c r="C11" s="115">
        <v>26848</v>
      </c>
      <c r="D11" s="116">
        <f t="shared" si="0"/>
        <v>-0.64900445804081519</v>
      </c>
    </row>
    <row r="12" spans="1:5" x14ac:dyDescent="0.25">
      <c r="A12" s="1" t="s">
        <v>74</v>
      </c>
      <c r="B12" s="114">
        <v>2019</v>
      </c>
      <c r="C12" s="115">
        <v>76491</v>
      </c>
      <c r="D12" s="116">
        <f t="shared" si="0"/>
        <v>-0.15281100478468901</v>
      </c>
    </row>
    <row r="13" spans="1:5" x14ac:dyDescent="0.25">
      <c r="A13" s="1" t="s">
        <v>76</v>
      </c>
      <c r="B13" s="114">
        <v>2018</v>
      </c>
      <c r="C13" s="115">
        <v>90288</v>
      </c>
      <c r="D13" s="116">
        <f t="shared" si="0"/>
        <v>8.3317335381071222E-2</v>
      </c>
    </row>
    <row r="14" spans="1:5" x14ac:dyDescent="0.25">
      <c r="A14" s="1" t="s">
        <v>78</v>
      </c>
      <c r="B14" s="114">
        <v>2017</v>
      </c>
      <c r="C14" s="115">
        <v>83344</v>
      </c>
      <c r="D14" s="116">
        <f>C14/C15-1</f>
        <v>3.2277242438504716E-2</v>
      </c>
    </row>
    <row r="15" spans="1:5" x14ac:dyDescent="0.25">
      <c r="A15" s="1" t="s">
        <v>80</v>
      </c>
      <c r="B15" s="114">
        <v>2016</v>
      </c>
      <c r="C15" s="115">
        <v>80738</v>
      </c>
      <c r="D15" s="116">
        <f>C15/C16-1</f>
        <v>4.9363140109176085E-2</v>
      </c>
    </row>
    <row r="16" spans="1:5" x14ac:dyDescent="0.25">
      <c r="A16" s="1" t="s">
        <v>82</v>
      </c>
      <c r="B16" s="114">
        <v>2015</v>
      </c>
      <c r="C16" s="115">
        <v>76940</v>
      </c>
      <c r="D16" s="116">
        <f t="shared" si="0"/>
        <v>0.29039832285115308</v>
      </c>
    </row>
    <row r="17" spans="1:4" x14ac:dyDescent="0.25">
      <c r="A17" s="1" t="s">
        <v>84</v>
      </c>
      <c r="B17" s="114">
        <v>2014</v>
      </c>
      <c r="C17" s="115">
        <v>59625</v>
      </c>
      <c r="D17" s="116">
        <f t="shared" si="0"/>
        <v>-0.14425340145817789</v>
      </c>
    </row>
    <row r="18" spans="1:4" x14ac:dyDescent="0.25">
      <c r="A18" s="1" t="s">
        <v>86</v>
      </c>
      <c r="B18" s="114">
        <v>2013</v>
      </c>
      <c r="C18" s="115">
        <v>69676</v>
      </c>
      <c r="D18" s="116">
        <f t="shared" si="0"/>
        <v>-2.5674012753104325E-2</v>
      </c>
    </row>
    <row r="19" spans="1:4" x14ac:dyDescent="0.25">
      <c r="A19" s="1" t="s">
        <v>88</v>
      </c>
      <c r="B19" s="114">
        <v>2012</v>
      </c>
      <c r="C19" s="115">
        <v>71512</v>
      </c>
      <c r="D19" s="116">
        <f>C19/C20-1</f>
        <v>0.12730941421274977</v>
      </c>
    </row>
    <row r="20" spans="1:4" x14ac:dyDescent="0.25">
      <c r="A20" s="1" t="s">
        <v>90</v>
      </c>
      <c r="B20" s="114">
        <v>2011</v>
      </c>
      <c r="C20" s="115">
        <v>63436</v>
      </c>
      <c r="D20" s="116">
        <f t="shared" si="0"/>
        <v>-4.9733357301216419E-2</v>
      </c>
    </row>
    <row r="21" spans="1:4" x14ac:dyDescent="0.25">
      <c r="A21" s="1" t="s">
        <v>92</v>
      </c>
      <c r="B21" s="114">
        <v>2010</v>
      </c>
      <c r="C21" s="115">
        <v>66756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62E51-F398-4B20-B130-3866B3867337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51902</v>
      </c>
      <c r="D8" s="116">
        <f t="shared" ref="D8:D20" si="0">C8/C9-1</f>
        <v>7.9178275876408799E-2</v>
      </c>
    </row>
    <row r="9" spans="1:5" x14ac:dyDescent="0.25">
      <c r="A9" s="1"/>
      <c r="B9" s="114">
        <v>2022</v>
      </c>
      <c r="C9" s="115">
        <v>48094</v>
      </c>
      <c r="D9" s="116">
        <f t="shared" si="0"/>
        <v>0.10606687824847061</v>
      </c>
    </row>
    <row r="10" spans="1:5" x14ac:dyDescent="0.25">
      <c r="A10" s="1"/>
      <c r="B10" s="114">
        <v>2021</v>
      </c>
      <c r="C10" s="115">
        <v>43482</v>
      </c>
      <c r="D10" s="116">
        <f t="shared" si="0"/>
        <v>0.74542389210019278</v>
      </c>
    </row>
    <row r="11" spans="1:5" x14ac:dyDescent="0.25">
      <c r="A11" s="1" t="s">
        <v>72</v>
      </c>
      <c r="B11" s="114">
        <v>2020</v>
      </c>
      <c r="C11" s="115">
        <v>24912</v>
      </c>
      <c r="D11" s="116">
        <f t="shared" si="0"/>
        <v>-0.51465087281795507</v>
      </c>
    </row>
    <row r="12" spans="1:5" x14ac:dyDescent="0.25">
      <c r="A12" s="1" t="s">
        <v>74</v>
      </c>
      <c r="B12" s="114">
        <v>2019</v>
      </c>
      <c r="C12" s="115">
        <v>51328</v>
      </c>
      <c r="D12" s="116">
        <f t="shared" si="0"/>
        <v>0.22110672312889568</v>
      </c>
    </row>
    <row r="13" spans="1:5" x14ac:dyDescent="0.25">
      <c r="A13" s="1" t="s">
        <v>76</v>
      </c>
      <c r="B13" s="114">
        <v>2018</v>
      </c>
      <c r="C13" s="115">
        <v>42034</v>
      </c>
      <c r="D13" s="116">
        <f t="shared" si="0"/>
        <v>-3.6867309763306877E-2</v>
      </c>
    </row>
    <row r="14" spans="1:5" x14ac:dyDescent="0.25">
      <c r="A14" s="1" t="s">
        <v>78</v>
      </c>
      <c r="B14" s="114">
        <v>2017</v>
      </c>
      <c r="C14" s="115">
        <v>43643</v>
      </c>
      <c r="D14" s="116">
        <f>C14/C15-1</f>
        <v>-1.5319705789449967E-2</v>
      </c>
    </row>
    <row r="15" spans="1:5" x14ac:dyDescent="0.25">
      <c r="A15" s="1" t="s">
        <v>80</v>
      </c>
      <c r="B15" s="114">
        <v>2016</v>
      </c>
      <c r="C15" s="115">
        <v>44322</v>
      </c>
      <c r="D15" s="116">
        <f>C15/C16-1</f>
        <v>-7.8276421411637487E-2</v>
      </c>
    </row>
    <row r="16" spans="1:5" x14ac:dyDescent="0.25">
      <c r="A16" s="1" t="s">
        <v>82</v>
      </c>
      <c r="B16" s="114">
        <v>2015</v>
      </c>
      <c r="C16" s="115">
        <v>48086</v>
      </c>
      <c r="D16" s="116">
        <f t="shared" si="0"/>
        <v>2.866555427202333E-2</v>
      </c>
    </row>
    <row r="17" spans="1:4" x14ac:dyDescent="0.25">
      <c r="A17" s="1" t="s">
        <v>84</v>
      </c>
      <c r="B17" s="114">
        <v>2014</v>
      </c>
      <c r="C17" s="115">
        <v>46746</v>
      </c>
      <c r="D17" s="116">
        <f t="shared" si="0"/>
        <v>7.1811803549318931E-2</v>
      </c>
    </row>
    <row r="18" spans="1:4" x14ac:dyDescent="0.25">
      <c r="A18" s="1" t="s">
        <v>86</v>
      </c>
      <c r="B18" s="114">
        <v>2013</v>
      </c>
      <c r="C18" s="115">
        <v>43614</v>
      </c>
      <c r="D18" s="116">
        <f t="shared" si="0"/>
        <v>0.18496984187360765</v>
      </c>
    </row>
    <row r="19" spans="1:4" x14ac:dyDescent="0.25">
      <c r="A19" s="1" t="s">
        <v>88</v>
      </c>
      <c r="B19" s="114">
        <v>2012</v>
      </c>
      <c r="C19" s="115">
        <v>36806</v>
      </c>
      <c r="D19" s="116">
        <f>C19/C20-1</f>
        <v>-0.35742593271530576</v>
      </c>
    </row>
    <row r="20" spans="1:4" x14ac:dyDescent="0.25">
      <c r="A20" s="1" t="s">
        <v>90</v>
      </c>
      <c r="B20" s="114">
        <v>2011</v>
      </c>
      <c r="C20" s="115">
        <v>57279</v>
      </c>
      <c r="D20" s="116">
        <f t="shared" si="0"/>
        <v>-0.25730326880437737</v>
      </c>
    </row>
    <row r="21" spans="1:4" x14ac:dyDescent="0.25">
      <c r="A21" s="1" t="s">
        <v>92</v>
      </c>
      <c r="B21" s="114">
        <v>2010</v>
      </c>
      <c r="C21" s="115">
        <v>77123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5327D-B39A-4762-9E3B-204A416CC5DD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66564</v>
      </c>
      <c r="O7" s="92">
        <v>99473</v>
      </c>
      <c r="P7" s="92">
        <v>124678</v>
      </c>
      <c r="Q7" s="92">
        <v>372555</v>
      </c>
      <c r="R7" s="92">
        <v>382455</v>
      </c>
      <c r="S7" s="93">
        <f t="shared" ref="S7:S52" si="4">IFERROR(R7/Q7-1,"-")</f>
        <v>2.6573257639811665E-2</v>
      </c>
      <c r="T7" s="93">
        <f t="shared" ref="T7:T52" si="5">IFERROR(R7/N7-1,"-")</f>
        <v>4.7456733369388857</v>
      </c>
      <c r="U7" s="92">
        <f t="shared" ref="U7:U52" si="6">IFERROR(R7-Q7,"-")</f>
        <v>9900</v>
      </c>
      <c r="V7" s="92">
        <f t="shared" ref="V7:V52" si="7">IFERROR(R7-N7,"-")</f>
        <v>315891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44215</v>
      </c>
      <c r="O8" s="95">
        <v>71722</v>
      </c>
      <c r="P8" s="95">
        <v>89730</v>
      </c>
      <c r="Q8" s="95">
        <v>88181</v>
      </c>
      <c r="R8" s="95">
        <v>91848</v>
      </c>
      <c r="S8" s="96">
        <f t="shared" si="4"/>
        <v>4.1584921921955953E-2</v>
      </c>
      <c r="T8" s="96">
        <f t="shared" si="5"/>
        <v>1.0773040823250026</v>
      </c>
      <c r="U8" s="95">
        <f t="shared" si="6"/>
        <v>3667</v>
      </c>
      <c r="V8" s="95">
        <f t="shared" si="7"/>
        <v>47633</v>
      </c>
      <c r="W8" s="96">
        <f>R8/R7</f>
        <v>0.2401537435776758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34394</v>
      </c>
      <c r="O9" s="52">
        <v>58385</v>
      </c>
      <c r="P9" s="52">
        <v>71609</v>
      </c>
      <c r="Q9" s="52">
        <v>72405</v>
      </c>
      <c r="R9" s="52">
        <v>75308</v>
      </c>
      <c r="S9" s="98">
        <f t="shared" si="4"/>
        <v>4.0093916166010546E-2</v>
      </c>
      <c r="T9" s="98">
        <f t="shared" si="5"/>
        <v>1.1895679478978893</v>
      </c>
      <c r="U9" s="52">
        <f t="shared" si="6"/>
        <v>2903</v>
      </c>
      <c r="V9" s="52">
        <f t="shared" si="7"/>
        <v>40914</v>
      </c>
      <c r="W9" s="98">
        <f>R9/R7</f>
        <v>0.19690682563961773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9821</v>
      </c>
      <c r="O10" s="52">
        <v>13337</v>
      </c>
      <c r="P10" s="52">
        <v>18121</v>
      </c>
      <c r="Q10" s="52">
        <v>15776</v>
      </c>
      <c r="R10" s="52">
        <v>16540</v>
      </c>
      <c r="S10" s="98">
        <f t="shared" si="4"/>
        <v>4.8427991886409671E-2</v>
      </c>
      <c r="T10" s="98">
        <f t="shared" si="5"/>
        <v>0.68414621728948166</v>
      </c>
      <c r="U10" s="52">
        <f t="shared" si="6"/>
        <v>764</v>
      </c>
      <c r="V10" s="52">
        <f t="shared" si="7"/>
        <v>6719</v>
      </c>
      <c r="W10" s="98">
        <f>R10/R7</f>
        <v>4.3246917938058071E-2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22349</v>
      </c>
      <c r="O11" s="95">
        <v>27751</v>
      </c>
      <c r="P11" s="95">
        <v>34948</v>
      </c>
      <c r="Q11" s="95">
        <v>36004</v>
      </c>
      <c r="R11" s="95">
        <v>35637</v>
      </c>
      <c r="S11" s="96">
        <f t="shared" si="4"/>
        <v>-1.019331185423844E-2</v>
      </c>
      <c r="T11" s="96">
        <f t="shared" si="5"/>
        <v>0.59456798961922241</v>
      </c>
      <c r="U11" s="95">
        <f t="shared" si="6"/>
        <v>-367</v>
      </c>
      <c r="V11" s="95">
        <f t="shared" si="7"/>
        <v>13288</v>
      </c>
      <c r="W11" s="96">
        <f>R11/R7</f>
        <v>9.317958975565753E-2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24466</v>
      </c>
      <c r="O12" s="99">
        <v>37662</v>
      </c>
      <c r="P12" s="99">
        <v>44069</v>
      </c>
      <c r="Q12" s="99">
        <v>44891</v>
      </c>
      <c r="R12" s="99">
        <v>46395</v>
      </c>
      <c r="S12" s="100">
        <f t="shared" si="4"/>
        <v>3.3503374841282296E-2</v>
      </c>
      <c r="T12" s="100">
        <f t="shared" si="5"/>
        <v>0.89630507643260038</v>
      </c>
      <c r="U12" s="99">
        <f t="shared" si="6"/>
        <v>1504</v>
      </c>
      <c r="V12" s="99">
        <f t="shared" si="7"/>
        <v>21929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18719</v>
      </c>
      <c r="O13" s="95">
        <v>30395</v>
      </c>
      <c r="P13" s="95">
        <v>34314</v>
      </c>
      <c r="Q13" s="95">
        <v>34058</v>
      </c>
      <c r="R13" s="95">
        <v>35008</v>
      </c>
      <c r="S13" s="96">
        <f t="shared" si="4"/>
        <v>2.7893593282048323E-2</v>
      </c>
      <c r="T13" s="96">
        <f t="shared" si="5"/>
        <v>0.87018537315027511</v>
      </c>
      <c r="U13" s="95">
        <f t="shared" si="6"/>
        <v>950</v>
      </c>
      <c r="V13" s="95">
        <f t="shared" si="7"/>
        <v>16289</v>
      </c>
      <c r="W13" s="96">
        <f>R13/R12</f>
        <v>0.75456406940403065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15933</v>
      </c>
      <c r="O14" s="52">
        <v>26473</v>
      </c>
      <c r="P14" s="52">
        <v>29302</v>
      </c>
      <c r="Q14" s="52">
        <v>29733</v>
      </c>
      <c r="R14" s="52">
        <v>31003</v>
      </c>
      <c r="S14" s="98">
        <f t="shared" si="4"/>
        <v>4.2713483335014901E-2</v>
      </c>
      <c r="T14" s="98">
        <f t="shared" si="5"/>
        <v>0.9458356869390574</v>
      </c>
      <c r="U14" s="52">
        <f t="shared" si="6"/>
        <v>1270</v>
      </c>
      <c r="V14" s="52">
        <f t="shared" si="7"/>
        <v>15070</v>
      </c>
      <c r="W14" s="98">
        <f>R14/R12</f>
        <v>0.66824011208104317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2786</v>
      </c>
      <c r="O15" s="52">
        <v>3922</v>
      </c>
      <c r="P15" s="52">
        <v>5012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0.43754486719310837</v>
      </c>
      <c r="U15" s="52">
        <f t="shared" si="6"/>
        <v>-320</v>
      </c>
      <c r="V15" s="52">
        <f t="shared" si="7"/>
        <v>1219</v>
      </c>
      <c r="W15" s="98">
        <f>R15/R12</f>
        <v>8.6323957322987394E-2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5747</v>
      </c>
      <c r="O16" s="95">
        <v>7267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>
        <f t="shared" si="5"/>
        <v>0.98138159039498873</v>
      </c>
      <c r="U16" s="95">
        <f t="shared" si="6"/>
        <v>554</v>
      </c>
      <c r="V16" s="95">
        <f t="shared" si="7"/>
        <v>5640</v>
      </c>
      <c r="W16" s="96">
        <f>R16/R12</f>
        <v>0.24543593059596938</v>
      </c>
    </row>
    <row r="17" spans="2:23" x14ac:dyDescent="0.25">
      <c r="B17" s="91" t="s">
        <v>45</v>
      </c>
      <c r="C17" s="99">
        <v>40353</v>
      </c>
      <c r="D17" s="99">
        <v>41159</v>
      </c>
      <c r="E17" s="99">
        <v>20336</v>
      </c>
      <c r="F17" s="99">
        <v>24064</v>
      </c>
      <c r="G17" s="99">
        <v>38225</v>
      </c>
      <c r="H17" s="99">
        <v>37475</v>
      </c>
      <c r="I17" s="100">
        <f t="shared" si="0"/>
        <v>-1.962066710268151E-2</v>
      </c>
      <c r="J17" s="100">
        <f t="shared" si="1"/>
        <v>-8.950654777812872E-2</v>
      </c>
      <c r="K17" s="99">
        <f t="shared" si="2"/>
        <v>-750</v>
      </c>
      <c r="L17" s="99">
        <f t="shared" si="3"/>
        <v>-3684</v>
      </c>
      <c r="M17" s="93">
        <f>H17/H17</f>
        <v>1</v>
      </c>
      <c r="N17" s="99">
        <v>19129</v>
      </c>
      <c r="O17" s="99">
        <v>27418</v>
      </c>
      <c r="P17" s="99">
        <v>39030</v>
      </c>
      <c r="Q17" s="99">
        <v>37129</v>
      </c>
      <c r="R17" s="99">
        <v>38072</v>
      </c>
      <c r="S17" s="100">
        <f t="shared" si="4"/>
        <v>2.5397936922621156E-2</v>
      </c>
      <c r="T17" s="100">
        <f t="shared" si="5"/>
        <v>0.99027654346803273</v>
      </c>
      <c r="U17" s="99">
        <f t="shared" si="6"/>
        <v>943</v>
      </c>
      <c r="V17" s="99">
        <f t="shared" si="7"/>
        <v>18943</v>
      </c>
      <c r="W17" s="93">
        <f>R17/R17</f>
        <v>1</v>
      </c>
    </row>
    <row r="18" spans="2:23" x14ac:dyDescent="0.25">
      <c r="B18" s="94" t="s">
        <v>60</v>
      </c>
      <c r="C18" s="95">
        <v>19432</v>
      </c>
      <c r="D18" s="95">
        <v>20753</v>
      </c>
      <c r="E18" s="95">
        <v>9541</v>
      </c>
      <c r="F18" s="95">
        <v>10403</v>
      </c>
      <c r="G18" s="95">
        <v>21063</v>
      </c>
      <c r="H18" s="95">
        <v>20218</v>
      </c>
      <c r="I18" s="96">
        <f t="shared" si="0"/>
        <v>-4.0117742012059088E-2</v>
      </c>
      <c r="J18" s="96">
        <f t="shared" si="1"/>
        <v>-2.5779405387172938E-2</v>
      </c>
      <c r="K18" s="95">
        <f t="shared" si="2"/>
        <v>-845</v>
      </c>
      <c r="L18" s="95">
        <f t="shared" si="3"/>
        <v>-535</v>
      </c>
      <c r="M18" s="96">
        <f>H18/H17</f>
        <v>0.5395063375583723</v>
      </c>
      <c r="N18" s="95">
        <v>7805</v>
      </c>
      <c r="O18" s="95">
        <v>13110</v>
      </c>
      <c r="P18" s="95">
        <v>21626</v>
      </c>
      <c r="Q18" s="95">
        <v>19969</v>
      </c>
      <c r="R18" s="95">
        <v>21899</v>
      </c>
      <c r="S18" s="96">
        <f t="shared" si="4"/>
        <v>9.6649807201161897E-2</v>
      </c>
      <c r="T18" s="96">
        <f t="shared" si="5"/>
        <v>1.8057655349135171</v>
      </c>
      <c r="U18" s="95">
        <f t="shared" si="6"/>
        <v>1930</v>
      </c>
      <c r="V18" s="95">
        <f t="shared" si="7"/>
        <v>14094</v>
      </c>
      <c r="W18" s="96">
        <f>R18/R17</f>
        <v>0.5751996217692793</v>
      </c>
    </row>
    <row r="19" spans="2:23" x14ac:dyDescent="0.25">
      <c r="B19" s="97" t="s">
        <v>61</v>
      </c>
      <c r="C19" s="52">
        <v>13671</v>
      </c>
      <c r="D19" s="52">
        <v>14966</v>
      </c>
      <c r="E19" s="52">
        <v>6536</v>
      </c>
      <c r="F19" s="52">
        <v>7396</v>
      </c>
      <c r="G19" s="52">
        <v>15144</v>
      </c>
      <c r="H19" s="52">
        <v>15039</v>
      </c>
      <c r="I19" s="98">
        <f t="shared" si="0"/>
        <v>-6.9334389857369505E-3</v>
      </c>
      <c r="J19" s="98">
        <f t="shared" si="1"/>
        <v>4.8777228384337956E-3</v>
      </c>
      <c r="K19" s="52">
        <f t="shared" si="2"/>
        <v>-105</v>
      </c>
      <c r="L19" s="52">
        <f t="shared" si="3"/>
        <v>73</v>
      </c>
      <c r="M19" s="98">
        <f>H19/H17</f>
        <v>0.40130753835890592</v>
      </c>
      <c r="N19" s="52">
        <v>5023</v>
      </c>
      <c r="O19" s="52">
        <v>9769</v>
      </c>
      <c r="P19" s="52">
        <v>15490</v>
      </c>
      <c r="Q19" s="52">
        <v>15118</v>
      </c>
      <c r="R19" s="52">
        <v>16190</v>
      </c>
      <c r="S19" s="98">
        <f t="shared" si="4"/>
        <v>7.0908850377034094E-2</v>
      </c>
      <c r="T19" s="98">
        <f t="shared" si="5"/>
        <v>2.2231734023491936</v>
      </c>
      <c r="U19" s="52">
        <f t="shared" si="6"/>
        <v>1072</v>
      </c>
      <c r="V19" s="52">
        <f t="shared" si="7"/>
        <v>11167</v>
      </c>
      <c r="W19" s="98">
        <f>R19/R17</f>
        <v>0.4252469006093717</v>
      </c>
    </row>
    <row r="20" spans="2:23" x14ac:dyDescent="0.25">
      <c r="B20" s="97" t="s">
        <v>62</v>
      </c>
      <c r="C20" s="52">
        <v>5761</v>
      </c>
      <c r="D20" s="52">
        <v>5788</v>
      </c>
      <c r="E20" s="52">
        <v>3005</v>
      </c>
      <c r="F20" s="52">
        <v>3007</v>
      </c>
      <c r="G20" s="52">
        <v>5919</v>
      </c>
      <c r="H20" s="52">
        <v>5179</v>
      </c>
      <c r="I20" s="98">
        <f t="shared" si="0"/>
        <v>-0.12502111843216757</v>
      </c>
      <c r="J20" s="98">
        <f t="shared" si="1"/>
        <v>-0.10521769177608842</v>
      </c>
      <c r="K20" s="52">
        <f t="shared" si="2"/>
        <v>-740</v>
      </c>
      <c r="L20" s="52">
        <f t="shared" si="3"/>
        <v>-609</v>
      </c>
      <c r="M20" s="98">
        <f>H20/H17</f>
        <v>0.13819879919946632</v>
      </c>
      <c r="N20" s="52">
        <v>2782</v>
      </c>
      <c r="O20" s="52">
        <v>3341</v>
      </c>
      <c r="P20" s="52">
        <v>6136</v>
      </c>
      <c r="Q20" s="52">
        <v>4851</v>
      </c>
      <c r="R20" s="52">
        <v>5709</v>
      </c>
      <c r="S20" s="98">
        <f t="shared" si="4"/>
        <v>0.1768707482993197</v>
      </c>
      <c r="T20" s="98">
        <f t="shared" si="5"/>
        <v>1.0521207764198417</v>
      </c>
      <c r="U20" s="52">
        <f t="shared" si="6"/>
        <v>858</v>
      </c>
      <c r="V20" s="52">
        <f t="shared" si="7"/>
        <v>2927</v>
      </c>
      <c r="W20" s="98">
        <f>R20/R17</f>
        <v>0.14995272115990754</v>
      </c>
    </row>
    <row r="21" spans="2:23" x14ac:dyDescent="0.25">
      <c r="B21" s="94" t="s">
        <v>63</v>
      </c>
      <c r="C21" s="95">
        <v>20921</v>
      </c>
      <c r="D21" s="95">
        <v>20406</v>
      </c>
      <c r="E21" s="95">
        <v>10795</v>
      </c>
      <c r="F21" s="95">
        <v>13661</v>
      </c>
      <c r="G21" s="95">
        <v>17162</v>
      </c>
      <c r="H21" s="95">
        <v>17257</v>
      </c>
      <c r="I21" s="96">
        <f t="shared" si="0"/>
        <v>5.5354853746649724E-3</v>
      </c>
      <c r="J21" s="96">
        <f t="shared" si="1"/>
        <v>-0.15431735763990984</v>
      </c>
      <c r="K21" s="95">
        <f t="shared" si="2"/>
        <v>95</v>
      </c>
      <c r="L21" s="95">
        <f t="shared" si="3"/>
        <v>-3149</v>
      </c>
      <c r="M21" s="96">
        <f>H21/H17</f>
        <v>0.46049366244162776</v>
      </c>
      <c r="N21" s="95">
        <v>11324</v>
      </c>
      <c r="O21" s="95">
        <v>14308</v>
      </c>
      <c r="P21" s="95">
        <v>17404</v>
      </c>
      <c r="Q21" s="95">
        <v>17160</v>
      </c>
      <c r="R21" s="95">
        <v>16173</v>
      </c>
      <c r="S21" s="96">
        <f t="shared" si="4"/>
        <v>-5.7517482517482565E-2</v>
      </c>
      <c r="T21" s="96">
        <f t="shared" si="5"/>
        <v>0.42820558106676088</v>
      </c>
      <c r="U21" s="95">
        <f t="shared" si="6"/>
        <v>-987</v>
      </c>
      <c r="V21" s="95">
        <f t="shared" si="7"/>
        <v>4849</v>
      </c>
      <c r="W21" s="96">
        <f>R21/R17</f>
        <v>0.42480037823072075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844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844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3652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>
        <f t="shared" si="5"/>
        <v>0.17907995618839001</v>
      </c>
      <c r="U25" s="99">
        <f t="shared" si="6"/>
        <v>30</v>
      </c>
      <c r="V25" s="99">
        <f t="shared" si="7"/>
        <v>654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2952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>
        <f t="shared" si="5"/>
        <v>0.22154471544715437</v>
      </c>
      <c r="U26" s="95">
        <f t="shared" si="6"/>
        <v>30</v>
      </c>
      <c r="V26" s="95">
        <f t="shared" si="7"/>
        <v>654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2952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8656</v>
      </c>
      <c r="O29" s="99">
        <v>15262</v>
      </c>
      <c r="P29" s="99">
        <v>18637</v>
      </c>
      <c r="Q29" s="99">
        <v>19434</v>
      </c>
      <c r="R29" s="99">
        <v>20210</v>
      </c>
      <c r="S29" s="100">
        <f t="shared" si="4"/>
        <v>3.9930019553360063E-2</v>
      </c>
      <c r="T29" s="100">
        <f t="shared" si="5"/>
        <v>1.3347966728280962</v>
      </c>
      <c r="U29" s="99">
        <f t="shared" si="6"/>
        <v>776</v>
      </c>
      <c r="V29" s="99">
        <f t="shared" si="7"/>
        <v>11554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5706</v>
      </c>
      <c r="O30" s="95">
        <v>12016</v>
      </c>
      <c r="P30" s="95">
        <v>14288</v>
      </c>
      <c r="Q30" s="95">
        <v>15087</v>
      </c>
      <c r="R30" s="95">
        <v>15777</v>
      </c>
      <c r="S30" s="96">
        <f t="shared" si="4"/>
        <v>4.573473851660359E-2</v>
      </c>
      <c r="T30" s="96">
        <f t="shared" si="5"/>
        <v>1.7649842271293377</v>
      </c>
      <c r="U30" s="95">
        <f t="shared" si="6"/>
        <v>690</v>
      </c>
      <c r="V30" s="95">
        <f t="shared" si="7"/>
        <v>10071</v>
      </c>
      <c r="W30" s="96">
        <f>R30/R29</f>
        <v>0.78065314200890645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5226</v>
      </c>
      <c r="O31" s="52">
        <v>10082</v>
      </c>
      <c r="P31" s="52">
        <v>12383</v>
      </c>
      <c r="Q31" s="52">
        <v>12988</v>
      </c>
      <c r="R31" s="52">
        <v>13674</v>
      </c>
      <c r="S31" s="98">
        <f t="shared" si="4"/>
        <v>5.2817985833076619E-2</v>
      </c>
      <c r="T31" s="98">
        <f t="shared" si="5"/>
        <v>1.6165327210103331</v>
      </c>
      <c r="U31" s="52">
        <f t="shared" si="6"/>
        <v>686</v>
      </c>
      <c r="V31" s="52">
        <f t="shared" si="7"/>
        <v>8448</v>
      </c>
      <c r="W31" s="98">
        <f>R31/R29</f>
        <v>0.67659574468085104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480</v>
      </c>
      <c r="O32" s="52">
        <v>1934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3.3812499999999996</v>
      </c>
      <c r="U32" s="52">
        <f t="shared" si="6"/>
        <v>4</v>
      </c>
      <c r="V32" s="52">
        <f t="shared" si="7"/>
        <v>1623</v>
      </c>
      <c r="W32" s="98">
        <f>R32/R29</f>
        <v>0.10405739732805541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2950</v>
      </c>
      <c r="O33" s="95">
        <v>3246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0.50271186440677962</v>
      </c>
      <c r="U33" s="95">
        <f t="shared" si="6"/>
        <v>86</v>
      </c>
      <c r="V33" s="95">
        <f t="shared" si="7"/>
        <v>1483</v>
      </c>
      <c r="W33" s="96">
        <f>R33/R29</f>
        <v>0.21934685799109352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638</v>
      </c>
      <c r="R34" s="99">
        <v>673</v>
      </c>
      <c r="S34" s="100">
        <f t="shared" si="4"/>
        <v>5.4858934169278895E-2</v>
      </c>
      <c r="T34" s="100">
        <f t="shared" si="5"/>
        <v>1.3127147766323026</v>
      </c>
      <c r="U34" s="99">
        <f t="shared" si="6"/>
        <v>35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638</v>
      </c>
      <c r="R35" s="95">
        <v>673</v>
      </c>
      <c r="S35" s="96">
        <f t="shared" si="4"/>
        <v>5.4858934169278895E-2</v>
      </c>
      <c r="T35" s="96">
        <f t="shared" si="5"/>
        <v>1.3127147766323026</v>
      </c>
      <c r="U35" s="95">
        <f t="shared" si="6"/>
        <v>35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2332</v>
      </c>
      <c r="O36" s="99">
        <v>3470</v>
      </c>
      <c r="P36" s="99">
        <v>4791</v>
      </c>
      <c r="Q36" s="99">
        <v>4791</v>
      </c>
      <c r="R36" s="99">
        <v>4797</v>
      </c>
      <c r="S36" s="100">
        <f t="shared" si="4"/>
        <v>1.2523481527864089E-3</v>
      </c>
      <c r="T36" s="100">
        <f t="shared" si="5"/>
        <v>1.0570325900514579</v>
      </c>
      <c r="U36" s="99">
        <f t="shared" si="6"/>
        <v>6</v>
      </c>
      <c r="V36" s="99">
        <f t="shared" si="7"/>
        <v>2465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2930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322</v>
      </c>
      <c r="O38" s="95">
        <v>540</v>
      </c>
      <c r="P38" s="95">
        <v>876</v>
      </c>
      <c r="Q38" s="95">
        <v>876</v>
      </c>
      <c r="R38" s="95">
        <v>882</v>
      </c>
      <c r="S38" s="96">
        <f t="shared" si="4"/>
        <v>6.8493150684931781E-3</v>
      </c>
      <c r="T38" s="96">
        <f t="shared" si="5"/>
        <v>1.7391304347826089</v>
      </c>
      <c r="U38" s="95">
        <f t="shared" si="6"/>
        <v>6</v>
      </c>
      <c r="V38" s="95">
        <f t="shared" si="7"/>
        <v>560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1010</v>
      </c>
      <c r="O39" s="99">
        <v>2246</v>
      </c>
      <c r="P39" s="99">
        <v>2624</v>
      </c>
      <c r="Q39" s="99">
        <v>2651</v>
      </c>
      <c r="R39" s="99">
        <v>2630</v>
      </c>
      <c r="S39" s="100">
        <f t="shared" si="4"/>
        <v>-7.9215390418709841E-3</v>
      </c>
      <c r="T39" s="100">
        <f t="shared" si="5"/>
        <v>1.6039603960396041</v>
      </c>
      <c r="U39" s="99">
        <f t="shared" si="6"/>
        <v>-21</v>
      </c>
      <c r="V39" s="99">
        <f t="shared" si="7"/>
        <v>1620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1010</v>
      </c>
      <c r="O40" s="95">
        <v>2246</v>
      </c>
      <c r="P40" s="95">
        <v>2624</v>
      </c>
      <c r="Q40" s="95">
        <v>2651</v>
      </c>
      <c r="R40" s="95">
        <v>2630</v>
      </c>
      <c r="S40" s="96">
        <f t="shared" si="4"/>
        <v>-7.9215390418709841E-3</v>
      </c>
      <c r="T40" s="96">
        <f t="shared" si="5"/>
        <v>1.6039603960396041</v>
      </c>
      <c r="U40" s="95">
        <f t="shared" si="6"/>
        <v>-21</v>
      </c>
      <c r="V40" s="95">
        <f t="shared" si="7"/>
        <v>1620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488</v>
      </c>
      <c r="O41" s="52">
        <v>1526</v>
      </c>
      <c r="P41" s="52">
        <v>1542</v>
      </c>
      <c r="Q41" s="52">
        <v>1674</v>
      </c>
      <c r="R41" s="52">
        <v>1549</v>
      </c>
      <c r="S41" s="98">
        <f t="shared" si="4"/>
        <v>-7.4671445639187595E-2</v>
      </c>
      <c r="T41" s="98">
        <f t="shared" si="5"/>
        <v>2.1741803278688523</v>
      </c>
      <c r="U41" s="52">
        <f t="shared" si="6"/>
        <v>-125</v>
      </c>
      <c r="V41" s="52">
        <f t="shared" si="7"/>
        <v>1061</v>
      </c>
      <c r="W41" s="98">
        <f>R41/R39</f>
        <v>0.58897338403041821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522</v>
      </c>
      <c r="O42" s="52">
        <v>720</v>
      </c>
      <c r="P42" s="52">
        <v>1082</v>
      </c>
      <c r="Q42" s="52">
        <v>977</v>
      </c>
      <c r="R42" s="52">
        <v>1081</v>
      </c>
      <c r="S42" s="98">
        <f t="shared" si="4"/>
        <v>0.10644831115660192</v>
      </c>
      <c r="T42" s="98">
        <f t="shared" si="5"/>
        <v>1.0708812260536398</v>
      </c>
      <c r="U42" s="52">
        <f t="shared" si="6"/>
        <v>104</v>
      </c>
      <c r="V42" s="52">
        <f t="shared" si="7"/>
        <v>559</v>
      </c>
      <c r="W42" s="98">
        <f>R42/R39</f>
        <v>0.41102661596958173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4446</v>
      </c>
      <c r="O43" s="99">
        <v>4931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0.44286999550157446</v>
      </c>
      <c r="U43" s="99">
        <f t="shared" si="6"/>
        <v>0</v>
      </c>
      <c r="V43" s="99">
        <f t="shared" si="7"/>
        <v>1969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3170</v>
      </c>
      <c r="O44" s="95">
        <v>3271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0.5</v>
      </c>
      <c r="U44" s="95">
        <f t="shared" si="6"/>
        <v>0</v>
      </c>
      <c r="V44" s="95">
        <f t="shared" si="7"/>
        <v>1585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2109</v>
      </c>
      <c r="O45" s="52">
        <v>2210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>
        <f t="shared" si="5"/>
        <v>0.75154101469890944</v>
      </c>
      <c r="U45" s="52">
        <f t="shared" si="6"/>
        <v>0</v>
      </c>
      <c r="V45" s="52">
        <f t="shared" si="7"/>
        <v>1585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1061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>
        <f t="shared" si="5"/>
        <v>0</v>
      </c>
      <c r="U46" s="52">
        <f t="shared" si="6"/>
        <v>0</v>
      </c>
      <c r="V46" s="52">
        <f t="shared" si="7"/>
        <v>0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1276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0.30094043887147337</v>
      </c>
      <c r="U47" s="95">
        <f t="shared" si="6"/>
        <v>0</v>
      </c>
      <c r="V47" s="95">
        <f t="shared" si="7"/>
        <v>384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2272</v>
      </c>
      <c r="O48" s="99">
        <v>2781</v>
      </c>
      <c r="P48" s="99">
        <v>3043</v>
      </c>
      <c r="Q48" s="99">
        <v>3048</v>
      </c>
      <c r="R48" s="99">
        <v>3075</v>
      </c>
      <c r="S48" s="100">
        <f t="shared" si="4"/>
        <v>8.8582677165354173E-3</v>
      </c>
      <c r="T48" s="100">
        <f t="shared" si="5"/>
        <v>0.35343309859154926</v>
      </c>
      <c r="U48" s="99">
        <f t="shared" si="6"/>
        <v>27</v>
      </c>
      <c r="V48" s="99">
        <f t="shared" si="7"/>
        <v>803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2242</v>
      </c>
      <c r="O49" s="95">
        <v>2751</v>
      </c>
      <c r="P49" s="95">
        <v>2839</v>
      </c>
      <c r="Q49" s="95">
        <v>2634</v>
      </c>
      <c r="R49" s="95">
        <v>2687</v>
      </c>
      <c r="S49" s="96">
        <f t="shared" si="4"/>
        <v>2.01214882308276E-2</v>
      </c>
      <c r="T49" s="96">
        <f t="shared" si="5"/>
        <v>0.19848349687778777</v>
      </c>
      <c r="U49" s="95">
        <f t="shared" si="6"/>
        <v>53</v>
      </c>
      <c r="V49" s="95">
        <f t="shared" si="7"/>
        <v>445</v>
      </c>
      <c r="W49" s="96">
        <f>R49/R48</f>
        <v>0.87382113821138208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0.66764227642276419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589</v>
      </c>
      <c r="O51" s="52">
        <v>586</v>
      </c>
      <c r="P51" s="52">
        <v>786</v>
      </c>
      <c r="Q51" s="52">
        <v>581</v>
      </c>
      <c r="R51" s="52">
        <v>634</v>
      </c>
      <c r="S51" s="98">
        <f t="shared" si="4"/>
        <v>9.1222030981067181E-2</v>
      </c>
      <c r="T51" s="98">
        <f t="shared" si="5"/>
        <v>7.6400679117147652E-2</v>
      </c>
      <c r="U51" s="52">
        <f t="shared" si="6"/>
        <v>53</v>
      </c>
      <c r="V51" s="52">
        <f t="shared" si="7"/>
        <v>45</v>
      </c>
      <c r="W51" s="98">
        <f>R51/R48</f>
        <v>0.20617886178861788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0.35382113821138211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78518-7D5D-446D-9816-6C4B5439D5FB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147</v>
      </c>
      <c r="O7" s="92">
        <v>221</v>
      </c>
      <c r="P7" s="92">
        <v>293</v>
      </c>
      <c r="Q7" s="92">
        <v>906</v>
      </c>
      <c r="R7" s="92">
        <v>954</v>
      </c>
      <c r="S7" s="93">
        <f t="shared" ref="S7:S52" si="0">IFERROR(R7/Q7-1,"-")</f>
        <v>5.2980132450331174E-2</v>
      </c>
      <c r="T7" s="93">
        <f t="shared" ref="T7:T52" si="1">IFERROR(R7/N7-1,"-")</f>
        <v>5.4897959183673466</v>
      </c>
      <c r="U7" s="92">
        <f t="shared" ref="U7:U52" si="2">IFERROR(R7-Q7,"-")</f>
        <v>48</v>
      </c>
      <c r="V7" s="92">
        <f t="shared" ref="V7:V52" si="3">IFERROR(R7-N7,"-")</f>
        <v>807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87</v>
      </c>
      <c r="O8" s="95">
        <v>147</v>
      </c>
      <c r="P8" s="95">
        <v>192</v>
      </c>
      <c r="Q8" s="95">
        <v>194</v>
      </c>
      <c r="R8" s="95">
        <v>207</v>
      </c>
      <c r="S8" s="96">
        <f t="shared" si="0"/>
        <v>6.7010309278350499E-2</v>
      </c>
      <c r="T8" s="96">
        <f t="shared" si="1"/>
        <v>1.3793103448275863</v>
      </c>
      <c r="U8" s="95">
        <f t="shared" si="2"/>
        <v>13</v>
      </c>
      <c r="V8" s="95">
        <f t="shared" si="3"/>
        <v>120</v>
      </c>
      <c r="W8" s="96">
        <f>R8/R7</f>
        <v>0.21698113207547171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60</v>
      </c>
      <c r="O9" s="52">
        <v>103</v>
      </c>
      <c r="P9" s="52">
        <v>128</v>
      </c>
      <c r="Q9" s="52">
        <v>131</v>
      </c>
      <c r="R9" s="52">
        <v>135</v>
      </c>
      <c r="S9" s="98">
        <f t="shared" si="0"/>
        <v>3.0534351145038219E-2</v>
      </c>
      <c r="T9" s="98">
        <f t="shared" si="1"/>
        <v>1.25</v>
      </c>
      <c r="U9" s="52">
        <f t="shared" si="2"/>
        <v>4</v>
      </c>
      <c r="V9" s="52">
        <f t="shared" si="3"/>
        <v>75</v>
      </c>
      <c r="W9" s="98">
        <f>R9/R7</f>
        <v>0.14150943396226415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27</v>
      </c>
      <c r="O10" s="52">
        <v>44</v>
      </c>
      <c r="P10" s="52">
        <v>64</v>
      </c>
      <c r="Q10" s="52">
        <v>63</v>
      </c>
      <c r="R10" s="52">
        <v>72</v>
      </c>
      <c r="S10" s="98">
        <f t="shared" si="0"/>
        <v>0.14285714285714279</v>
      </c>
      <c r="T10" s="98">
        <f t="shared" si="1"/>
        <v>1.6666666666666665</v>
      </c>
      <c r="U10" s="52">
        <f t="shared" si="2"/>
        <v>9</v>
      </c>
      <c r="V10" s="52">
        <f t="shared" si="3"/>
        <v>45</v>
      </c>
      <c r="W10" s="98">
        <f>R10/R7</f>
        <v>7.5471698113207544E-2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74</v>
      </c>
      <c r="P11" s="95">
        <v>101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0.85000000000000009</v>
      </c>
      <c r="U11" s="95">
        <f t="shared" si="2"/>
        <v>3</v>
      </c>
      <c r="V11" s="95">
        <f t="shared" si="3"/>
        <v>51</v>
      </c>
      <c r="W11" s="96">
        <f>R11/R7</f>
        <v>0.11635220125786164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47</v>
      </c>
      <c r="O12" s="99">
        <v>68</v>
      </c>
      <c r="P12" s="99">
        <v>84</v>
      </c>
      <c r="Q12" s="99">
        <v>88</v>
      </c>
      <c r="R12" s="99">
        <v>94</v>
      </c>
      <c r="S12" s="100">
        <f t="shared" si="0"/>
        <v>6.8181818181818121E-2</v>
      </c>
      <c r="T12" s="100">
        <f t="shared" si="1"/>
        <v>1</v>
      </c>
      <c r="U12" s="99">
        <f t="shared" si="2"/>
        <v>6</v>
      </c>
      <c r="V12" s="99">
        <f t="shared" si="3"/>
        <v>47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31</v>
      </c>
      <c r="O13" s="95">
        <v>50</v>
      </c>
      <c r="P13" s="95">
        <v>60</v>
      </c>
      <c r="Q13" s="95">
        <v>60</v>
      </c>
      <c r="R13" s="95">
        <v>62</v>
      </c>
      <c r="S13" s="96">
        <f t="shared" si="0"/>
        <v>3.3333333333333437E-2</v>
      </c>
      <c r="T13" s="96">
        <f t="shared" si="1"/>
        <v>1</v>
      </c>
      <c r="U13" s="95">
        <f t="shared" si="2"/>
        <v>2</v>
      </c>
      <c r="V13" s="95">
        <f t="shared" si="3"/>
        <v>31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27</v>
      </c>
      <c r="O14" s="52">
        <v>42</v>
      </c>
      <c r="P14" s="52">
        <v>48</v>
      </c>
      <c r="Q14" s="52">
        <v>49</v>
      </c>
      <c r="R14" s="52">
        <v>51</v>
      </c>
      <c r="S14" s="98">
        <f t="shared" si="0"/>
        <v>4.081632653061229E-2</v>
      </c>
      <c r="T14" s="98">
        <f t="shared" si="1"/>
        <v>0.88888888888888884</v>
      </c>
      <c r="U14" s="52">
        <f t="shared" si="2"/>
        <v>2</v>
      </c>
      <c r="V14" s="52">
        <f t="shared" si="3"/>
        <v>24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4</v>
      </c>
      <c r="O15" s="52">
        <v>8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1.75</v>
      </c>
      <c r="U15" s="52">
        <f t="shared" si="2"/>
        <v>0</v>
      </c>
      <c r="V15" s="52">
        <f t="shared" si="3"/>
        <v>7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16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</v>
      </c>
      <c r="U16" s="95">
        <f t="shared" si="2"/>
        <v>4</v>
      </c>
      <c r="V16" s="95">
        <f t="shared" si="3"/>
        <v>16</v>
      </c>
      <c r="W16" s="96">
        <f>R16/R12</f>
        <v>0.34042553191489361</v>
      </c>
    </row>
    <row r="17" spans="2:23" x14ac:dyDescent="0.25">
      <c r="B17" s="91" t="s">
        <v>45</v>
      </c>
      <c r="C17" s="99">
        <v>104</v>
      </c>
      <c r="D17" s="99">
        <v>103</v>
      </c>
      <c r="E17" s="99">
        <v>45</v>
      </c>
      <c r="F17" s="99">
        <v>48</v>
      </c>
      <c r="G17" s="99">
        <v>77</v>
      </c>
      <c r="H17" s="99">
        <v>79</v>
      </c>
      <c r="I17" s="100">
        <f t="shared" si="4"/>
        <v>2.5974025974025983E-2</v>
      </c>
      <c r="J17" s="100">
        <f t="shared" si="5"/>
        <v>-0.23300970873786409</v>
      </c>
      <c r="K17" s="99">
        <f t="shared" si="6"/>
        <v>2</v>
      </c>
      <c r="L17" s="99">
        <f t="shared" si="7"/>
        <v>-24</v>
      </c>
      <c r="M17" s="93">
        <f>H17/H17</f>
        <v>1</v>
      </c>
      <c r="N17" s="99">
        <v>34</v>
      </c>
      <c r="O17" s="99">
        <v>50</v>
      </c>
      <c r="P17" s="99">
        <v>78</v>
      </c>
      <c r="Q17" s="99">
        <v>79</v>
      </c>
      <c r="R17" s="99">
        <v>81</v>
      </c>
      <c r="S17" s="100">
        <f t="shared" si="0"/>
        <v>2.5316455696202445E-2</v>
      </c>
      <c r="T17" s="100">
        <f t="shared" si="1"/>
        <v>1.3823529411764706</v>
      </c>
      <c r="U17" s="99">
        <f t="shared" si="2"/>
        <v>2</v>
      </c>
      <c r="V17" s="99">
        <f t="shared" si="3"/>
        <v>47</v>
      </c>
      <c r="W17" s="93">
        <f>R17/R17</f>
        <v>1</v>
      </c>
    </row>
    <row r="18" spans="2:23" x14ac:dyDescent="0.25">
      <c r="B18" s="94" t="s">
        <v>60</v>
      </c>
      <c r="C18" s="95">
        <v>39</v>
      </c>
      <c r="D18" s="95">
        <v>40</v>
      </c>
      <c r="E18" s="95">
        <v>17</v>
      </c>
      <c r="F18" s="95">
        <v>18</v>
      </c>
      <c r="G18" s="95">
        <v>34</v>
      </c>
      <c r="H18" s="95">
        <v>35</v>
      </c>
      <c r="I18" s="96">
        <f t="shared" si="4"/>
        <v>2.9411764705882248E-2</v>
      </c>
      <c r="J18" s="96">
        <f t="shared" si="5"/>
        <v>-0.125</v>
      </c>
      <c r="K18" s="95">
        <f t="shared" si="6"/>
        <v>1</v>
      </c>
      <c r="L18" s="95">
        <f t="shared" si="7"/>
        <v>-5</v>
      </c>
      <c r="M18" s="96">
        <f>H18/H17</f>
        <v>0.44303797468354428</v>
      </c>
      <c r="N18" s="95">
        <v>11</v>
      </c>
      <c r="O18" s="95">
        <v>19</v>
      </c>
      <c r="P18" s="95">
        <v>35</v>
      </c>
      <c r="Q18" s="95">
        <v>35</v>
      </c>
      <c r="R18" s="95">
        <v>38</v>
      </c>
      <c r="S18" s="96">
        <f t="shared" si="0"/>
        <v>8.5714285714285632E-2</v>
      </c>
      <c r="T18" s="96">
        <f t="shared" si="1"/>
        <v>2.4545454545454546</v>
      </c>
      <c r="U18" s="95">
        <f t="shared" si="2"/>
        <v>3</v>
      </c>
      <c r="V18" s="95">
        <f t="shared" si="3"/>
        <v>27</v>
      </c>
      <c r="W18" s="96">
        <f>R18/R17</f>
        <v>0.46913580246913578</v>
      </c>
    </row>
    <row r="19" spans="2:23" x14ac:dyDescent="0.25">
      <c r="B19" s="97" t="s">
        <v>61</v>
      </c>
      <c r="C19" s="52">
        <v>20</v>
      </c>
      <c r="D19" s="52">
        <v>21</v>
      </c>
      <c r="E19" s="52">
        <v>10</v>
      </c>
      <c r="F19" s="52">
        <v>11</v>
      </c>
      <c r="G19" s="52">
        <v>22</v>
      </c>
      <c r="H19" s="52">
        <v>23</v>
      </c>
      <c r="I19" s="98">
        <f t="shared" si="4"/>
        <v>4.5454545454545414E-2</v>
      </c>
      <c r="J19" s="98">
        <f t="shared" si="5"/>
        <v>9.5238095238095344E-2</v>
      </c>
      <c r="K19" s="52">
        <f t="shared" si="6"/>
        <v>1</v>
      </c>
      <c r="L19" s="52">
        <f t="shared" si="7"/>
        <v>2</v>
      </c>
      <c r="M19" s="98">
        <f>H19/H17</f>
        <v>0.29113924050632911</v>
      </c>
      <c r="N19" s="52">
        <v>7</v>
      </c>
      <c r="O19" s="52">
        <v>12</v>
      </c>
      <c r="P19" s="52">
        <v>23</v>
      </c>
      <c r="Q19" s="52">
        <v>23</v>
      </c>
      <c r="R19" s="52">
        <v>24</v>
      </c>
      <c r="S19" s="98">
        <f t="shared" si="0"/>
        <v>4.3478260869565188E-2</v>
      </c>
      <c r="T19" s="98">
        <f t="shared" si="1"/>
        <v>2.4285714285714284</v>
      </c>
      <c r="U19" s="52">
        <f t="shared" si="2"/>
        <v>1</v>
      </c>
      <c r="V19" s="52">
        <f t="shared" si="3"/>
        <v>17</v>
      </c>
      <c r="W19" s="98">
        <f>R19/R17</f>
        <v>0.29629629629629628</v>
      </c>
    </row>
    <row r="20" spans="2:23" x14ac:dyDescent="0.25">
      <c r="B20" s="97" t="s">
        <v>62</v>
      </c>
      <c r="C20" s="52">
        <v>19</v>
      </c>
      <c r="D20" s="52">
        <v>19</v>
      </c>
      <c r="E20" s="52">
        <v>7</v>
      </c>
      <c r="F20" s="52">
        <v>7</v>
      </c>
      <c r="G20" s="52">
        <v>12</v>
      </c>
      <c r="H20" s="52">
        <v>12</v>
      </c>
      <c r="I20" s="98">
        <f t="shared" si="4"/>
        <v>0</v>
      </c>
      <c r="J20" s="98">
        <f t="shared" si="5"/>
        <v>-0.36842105263157898</v>
      </c>
      <c r="K20" s="52">
        <f t="shared" si="6"/>
        <v>0</v>
      </c>
      <c r="L20" s="52">
        <f t="shared" si="7"/>
        <v>-7</v>
      </c>
      <c r="M20" s="98">
        <f>H20/H17</f>
        <v>0.15189873417721519</v>
      </c>
      <c r="N20" s="52">
        <v>4</v>
      </c>
      <c r="O20" s="52">
        <v>7</v>
      </c>
      <c r="P20" s="52">
        <v>12</v>
      </c>
      <c r="Q20" s="52">
        <v>12</v>
      </c>
      <c r="R20" s="52">
        <v>14</v>
      </c>
      <c r="S20" s="98">
        <f t="shared" si="0"/>
        <v>0.16666666666666674</v>
      </c>
      <c r="T20" s="98">
        <f t="shared" si="1"/>
        <v>2.5</v>
      </c>
      <c r="U20" s="52">
        <f t="shared" si="2"/>
        <v>2</v>
      </c>
      <c r="V20" s="52">
        <f t="shared" si="3"/>
        <v>10</v>
      </c>
      <c r="W20" s="98">
        <f>R20/R17</f>
        <v>0.1728395061728395</v>
      </c>
    </row>
    <row r="21" spans="2:23" x14ac:dyDescent="0.25">
      <c r="B21" s="94" t="s">
        <v>63</v>
      </c>
      <c r="C21" s="95">
        <v>64</v>
      </c>
      <c r="D21" s="95">
        <v>63</v>
      </c>
      <c r="E21" s="95">
        <v>28</v>
      </c>
      <c r="F21" s="95">
        <v>31</v>
      </c>
      <c r="G21" s="95">
        <v>43</v>
      </c>
      <c r="H21" s="95">
        <v>45</v>
      </c>
      <c r="I21" s="96">
        <f t="shared" si="4"/>
        <v>4.6511627906976827E-2</v>
      </c>
      <c r="J21" s="96">
        <f t="shared" si="5"/>
        <v>-0.2857142857142857</v>
      </c>
      <c r="K21" s="95">
        <f t="shared" si="6"/>
        <v>2</v>
      </c>
      <c r="L21" s="95">
        <f t="shared" si="7"/>
        <v>-18</v>
      </c>
      <c r="M21" s="96">
        <f>H21/H17</f>
        <v>0.569620253164557</v>
      </c>
      <c r="N21" s="95">
        <v>23</v>
      </c>
      <c r="O21" s="95">
        <v>31</v>
      </c>
      <c r="P21" s="95">
        <v>43</v>
      </c>
      <c r="Q21" s="95">
        <v>44</v>
      </c>
      <c r="R21" s="95">
        <v>43</v>
      </c>
      <c r="S21" s="96">
        <f t="shared" si="0"/>
        <v>-2.2727272727272707E-2</v>
      </c>
      <c r="T21" s="96">
        <f t="shared" si="1"/>
        <v>0.86956521739130443</v>
      </c>
      <c r="U21" s="95">
        <f t="shared" si="2"/>
        <v>-1</v>
      </c>
      <c r="V21" s="95">
        <f t="shared" si="3"/>
        <v>20</v>
      </c>
      <c r="W21" s="96">
        <f>R21/R17</f>
        <v>0.53086419753086422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5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5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3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>
        <f t="shared" si="1"/>
        <v>0.66666666666666674</v>
      </c>
      <c r="U25" s="99">
        <f t="shared" si="2"/>
        <v>1</v>
      </c>
      <c r="V25" s="99">
        <f t="shared" si="3"/>
        <v>2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2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>
        <f t="shared" si="1"/>
        <v>1</v>
      </c>
      <c r="U26" s="95">
        <f t="shared" si="2"/>
        <v>1</v>
      </c>
      <c r="V26" s="95">
        <f t="shared" si="3"/>
        <v>2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2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29</v>
      </c>
      <c r="O29" s="99">
        <v>47</v>
      </c>
      <c r="P29" s="99">
        <v>60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1.2068965517241379</v>
      </c>
      <c r="U29" s="99">
        <f t="shared" si="2"/>
        <v>2</v>
      </c>
      <c r="V29" s="99">
        <f t="shared" si="3"/>
        <v>35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16</v>
      </c>
      <c r="O30" s="95">
        <v>34</v>
      </c>
      <c r="P30" s="95">
        <v>41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1.8125</v>
      </c>
      <c r="U30" s="95">
        <f t="shared" si="2"/>
        <v>2</v>
      </c>
      <c r="V30" s="95">
        <f t="shared" si="3"/>
        <v>29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10</v>
      </c>
      <c r="O31" s="52">
        <v>21</v>
      </c>
      <c r="P31" s="52">
        <v>25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1.7999999999999998</v>
      </c>
      <c r="U31" s="52">
        <f t="shared" si="2"/>
        <v>2</v>
      </c>
      <c r="V31" s="52">
        <f t="shared" si="3"/>
        <v>18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6</v>
      </c>
      <c r="O32" s="52">
        <v>13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1.8333333333333335</v>
      </c>
      <c r="U32" s="52">
        <f t="shared" si="2"/>
        <v>0</v>
      </c>
      <c r="V32" s="52">
        <f t="shared" si="3"/>
        <v>11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13</v>
      </c>
      <c r="O33" s="95">
        <v>13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0.46153846153846145</v>
      </c>
      <c r="U33" s="95">
        <f t="shared" si="2"/>
        <v>0</v>
      </c>
      <c r="V33" s="95">
        <f t="shared" si="3"/>
        <v>6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4</v>
      </c>
      <c r="R34" s="99">
        <v>6</v>
      </c>
      <c r="S34" s="100">
        <f t="shared" si="0"/>
        <v>0.5</v>
      </c>
      <c r="T34" s="100">
        <f t="shared" si="1"/>
        <v>1</v>
      </c>
      <c r="U34" s="99">
        <f t="shared" si="2"/>
        <v>2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4</v>
      </c>
      <c r="R35" s="95">
        <v>6</v>
      </c>
      <c r="S35" s="96">
        <f t="shared" si="0"/>
        <v>0.5</v>
      </c>
      <c r="T35" s="96">
        <f t="shared" si="1"/>
        <v>1</v>
      </c>
      <c r="U35" s="95">
        <f t="shared" si="2"/>
        <v>2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5</v>
      </c>
      <c r="O36" s="99">
        <v>8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1.4</v>
      </c>
      <c r="U36" s="99">
        <f t="shared" si="2"/>
        <v>0</v>
      </c>
      <c r="V36" s="99">
        <f t="shared" si="3"/>
        <v>7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3</v>
      </c>
      <c r="O38" s="95">
        <v>4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1</v>
      </c>
      <c r="U38" s="95">
        <f t="shared" si="2"/>
        <v>0</v>
      </c>
      <c r="V38" s="95">
        <f t="shared" si="3"/>
        <v>3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6</v>
      </c>
      <c r="O39" s="99">
        <v>11</v>
      </c>
      <c r="P39" s="99">
        <v>16</v>
      </c>
      <c r="Q39" s="99">
        <v>17</v>
      </c>
      <c r="R39" s="99">
        <v>18</v>
      </c>
      <c r="S39" s="100">
        <f t="shared" si="0"/>
        <v>5.8823529411764719E-2</v>
      </c>
      <c r="T39" s="100">
        <f t="shared" si="1"/>
        <v>2</v>
      </c>
      <c r="U39" s="99">
        <f t="shared" si="2"/>
        <v>1</v>
      </c>
      <c r="V39" s="99">
        <f t="shared" si="3"/>
        <v>12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6</v>
      </c>
      <c r="O40" s="95">
        <v>11</v>
      </c>
      <c r="P40" s="95">
        <v>16</v>
      </c>
      <c r="Q40" s="95">
        <v>17</v>
      </c>
      <c r="R40" s="95">
        <v>18</v>
      </c>
      <c r="S40" s="96">
        <f t="shared" si="0"/>
        <v>5.8823529411764719E-2</v>
      </c>
      <c r="T40" s="96">
        <f t="shared" si="1"/>
        <v>2</v>
      </c>
      <c r="U40" s="95">
        <f t="shared" si="2"/>
        <v>1</v>
      </c>
      <c r="V40" s="95">
        <f t="shared" si="3"/>
        <v>12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3</v>
      </c>
      <c r="O41" s="52">
        <v>6</v>
      </c>
      <c r="P41" s="52">
        <v>6</v>
      </c>
      <c r="Q41" s="52">
        <v>7</v>
      </c>
      <c r="R41" s="52">
        <v>6</v>
      </c>
      <c r="S41" s="98">
        <f t="shared" si="0"/>
        <v>-0.1428571428571429</v>
      </c>
      <c r="T41" s="98">
        <f t="shared" si="1"/>
        <v>1</v>
      </c>
      <c r="U41" s="52">
        <f t="shared" si="2"/>
        <v>-1</v>
      </c>
      <c r="V41" s="52">
        <f t="shared" si="3"/>
        <v>3</v>
      </c>
      <c r="W41" s="98">
        <f>R41/R39</f>
        <v>0.33333333333333331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3</v>
      </c>
      <c r="O42" s="52">
        <v>5</v>
      </c>
      <c r="P42" s="52">
        <v>10</v>
      </c>
      <c r="Q42" s="52">
        <v>10</v>
      </c>
      <c r="R42" s="52">
        <v>12</v>
      </c>
      <c r="S42" s="98">
        <f t="shared" si="0"/>
        <v>0.19999999999999996</v>
      </c>
      <c r="T42" s="98">
        <f t="shared" si="1"/>
        <v>3</v>
      </c>
      <c r="U42" s="52">
        <f t="shared" si="2"/>
        <v>2</v>
      </c>
      <c r="V42" s="52">
        <f t="shared" si="3"/>
        <v>9</v>
      </c>
      <c r="W42" s="98">
        <f>R42/R39</f>
        <v>0.66666666666666663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12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5</v>
      </c>
      <c r="O44" s="95">
        <v>6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0.60000000000000009</v>
      </c>
      <c r="U44" s="95">
        <f t="shared" si="2"/>
        <v>0</v>
      </c>
      <c r="V44" s="95">
        <f t="shared" si="3"/>
        <v>3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3</v>
      </c>
      <c r="O45" s="52">
        <v>4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>
        <f t="shared" si="1"/>
        <v>1</v>
      </c>
      <c r="U45" s="52">
        <f t="shared" si="2"/>
        <v>0</v>
      </c>
      <c r="V45" s="52">
        <f t="shared" si="3"/>
        <v>3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2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>
        <f t="shared" si="1"/>
        <v>0</v>
      </c>
      <c r="U46" s="52">
        <f t="shared" si="2"/>
        <v>0</v>
      </c>
      <c r="V46" s="52">
        <f t="shared" si="3"/>
        <v>0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3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1</v>
      </c>
      <c r="U47" s="95">
        <f t="shared" si="2"/>
        <v>0</v>
      </c>
      <c r="V47" s="95">
        <f t="shared" si="3"/>
        <v>3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10</v>
      </c>
      <c r="O48" s="99">
        <v>13</v>
      </c>
      <c r="P48" s="99">
        <v>14</v>
      </c>
      <c r="Q48" s="99">
        <v>15</v>
      </c>
      <c r="R48" s="99">
        <v>17</v>
      </c>
      <c r="S48" s="100">
        <f t="shared" si="0"/>
        <v>0.1333333333333333</v>
      </c>
      <c r="T48" s="100">
        <f t="shared" si="1"/>
        <v>0.7</v>
      </c>
      <c r="U48" s="99">
        <f t="shared" si="2"/>
        <v>2</v>
      </c>
      <c r="V48" s="99">
        <f t="shared" si="3"/>
        <v>7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9</v>
      </c>
      <c r="O49" s="95">
        <v>12</v>
      </c>
      <c r="P49" s="95">
        <v>12</v>
      </c>
      <c r="Q49" s="95">
        <v>12</v>
      </c>
      <c r="R49" s="95">
        <v>14</v>
      </c>
      <c r="S49" s="96">
        <f t="shared" si="0"/>
        <v>0.16666666666666674</v>
      </c>
      <c r="T49" s="96">
        <f t="shared" si="1"/>
        <v>0.55555555555555558</v>
      </c>
      <c r="U49" s="95">
        <f t="shared" si="2"/>
        <v>2</v>
      </c>
      <c r="V49" s="95">
        <f t="shared" si="3"/>
        <v>5</v>
      </c>
      <c r="W49" s="96">
        <f>R49/R48</f>
        <v>0.82352941176470584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0.47058823529411764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4</v>
      </c>
      <c r="O51" s="52">
        <v>4</v>
      </c>
      <c r="P51" s="52">
        <v>4</v>
      </c>
      <c r="Q51" s="52">
        <v>4</v>
      </c>
      <c r="R51" s="52">
        <v>6</v>
      </c>
      <c r="S51" s="98">
        <f t="shared" si="0"/>
        <v>0.5</v>
      </c>
      <c r="T51" s="98">
        <f t="shared" si="1"/>
        <v>0.5</v>
      </c>
      <c r="U51" s="52">
        <f t="shared" si="2"/>
        <v>2</v>
      </c>
      <c r="V51" s="52">
        <f t="shared" si="3"/>
        <v>2</v>
      </c>
      <c r="W51" s="98">
        <f>R51/R48</f>
        <v>0.35294117647058826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0.23529411764705882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451A7-C5CC-4040-BB2E-2101038AA712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9EFDC-C6DB-4F28-BE66-9C98977F660B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101909</v>
      </c>
      <c r="D9" s="116">
        <v>1.2084176605819952E-3</v>
      </c>
      <c r="E9" s="115">
        <v>102767</v>
      </c>
      <c r="F9" s="116">
        <f t="shared" ref="F9:N21" si="0">IFERROR(E9/C9-1,"-")</f>
        <v>8.4192760207635331E-3</v>
      </c>
      <c r="G9" s="115">
        <v>8010</v>
      </c>
      <c r="H9" s="116">
        <f>IFERROR(G9/E9-1,"-")</f>
        <v>-0.92205669135033619</v>
      </c>
      <c r="I9" s="115">
        <v>72992</v>
      </c>
      <c r="J9" s="116">
        <f t="shared" si="0"/>
        <v>8.1126092384519346</v>
      </c>
      <c r="K9" s="115">
        <v>102127</v>
      </c>
      <c r="L9" s="116">
        <f t="shared" si="0"/>
        <v>0.39915333187198598</v>
      </c>
      <c r="M9" s="115">
        <v>102161</v>
      </c>
      <c r="N9" s="116">
        <f t="shared" si="0"/>
        <v>3.3291881676733581E-4</v>
      </c>
      <c r="O9" s="116">
        <f>M9/C9-1</f>
        <v>2.4727943557487642E-3</v>
      </c>
    </row>
    <row r="10" spans="1:16" x14ac:dyDescent="0.25">
      <c r="A10" s="1" t="s">
        <v>72</v>
      </c>
      <c r="B10" s="114" t="s">
        <v>73</v>
      </c>
      <c r="C10" s="115">
        <v>100001</v>
      </c>
      <c r="D10" s="116">
        <v>1.4383818711136698E-2</v>
      </c>
      <c r="E10" s="115">
        <v>105310</v>
      </c>
      <c r="F10" s="116">
        <f t="shared" si="0"/>
        <v>5.3089469105308984E-2</v>
      </c>
      <c r="G10" s="115">
        <v>10131</v>
      </c>
      <c r="H10" s="116">
        <f t="shared" si="0"/>
        <v>-0.90379830975216024</v>
      </c>
      <c r="I10" s="115">
        <v>88104</v>
      </c>
      <c r="J10" s="116">
        <f t="shared" si="0"/>
        <v>7.6964761622742071</v>
      </c>
      <c r="K10" s="115">
        <v>102173</v>
      </c>
      <c r="L10" s="116">
        <f t="shared" si="0"/>
        <v>0.15968627985108519</v>
      </c>
      <c r="M10" s="115">
        <v>112246</v>
      </c>
      <c r="N10" s="116">
        <f>IFERROR(M10/K10-1,"-")</f>
        <v>9.8587689507012577E-2</v>
      </c>
      <c r="O10" s="116">
        <f>IFERROR(M10/C10-1,"-")</f>
        <v>0.12244877551224498</v>
      </c>
    </row>
    <row r="11" spans="1:16" x14ac:dyDescent="0.25">
      <c r="A11" s="1" t="s">
        <v>74</v>
      </c>
      <c r="B11" s="114" t="s">
        <v>75</v>
      </c>
      <c r="C11" s="115">
        <v>119259</v>
      </c>
      <c r="D11" s="116">
        <v>2.2602745599067164E-2</v>
      </c>
      <c r="E11" s="115">
        <v>41200</v>
      </c>
      <c r="F11" s="116">
        <f t="shared" si="0"/>
        <v>-0.65453341047635816</v>
      </c>
      <c r="G11" s="115">
        <v>12907</v>
      </c>
      <c r="H11" s="116">
        <f t="shared" si="0"/>
        <v>-0.68672330097087375</v>
      </c>
      <c r="I11" s="115">
        <v>104660</v>
      </c>
      <c r="J11" s="116">
        <f t="shared" si="0"/>
        <v>7.1087781823816538</v>
      </c>
      <c r="K11" s="115">
        <v>114283</v>
      </c>
      <c r="L11" s="116">
        <f t="shared" si="0"/>
        <v>9.1945346837378095E-2</v>
      </c>
      <c r="M11" s="115">
        <v>122937</v>
      </c>
      <c r="N11" s="116">
        <f t="shared" si="0"/>
        <v>7.5724298452088279E-2</v>
      </c>
      <c r="O11" s="116">
        <f t="shared" ref="O11:O15" si="1">IFERROR(M11/C11-1,"-")</f>
        <v>3.084043971524153E-2</v>
      </c>
    </row>
    <row r="12" spans="1:16" x14ac:dyDescent="0.25">
      <c r="A12" s="1" t="s">
        <v>76</v>
      </c>
      <c r="B12" s="114" t="s">
        <v>77</v>
      </c>
      <c r="C12" s="115">
        <v>107270</v>
      </c>
      <c r="D12" s="116">
        <v>1.1914307545728198E-2</v>
      </c>
      <c r="E12" s="115">
        <v>0</v>
      </c>
      <c r="F12" s="116">
        <f t="shared" si="0"/>
        <v>-1</v>
      </c>
      <c r="G12" s="115">
        <v>13736</v>
      </c>
      <c r="H12" s="116" t="str">
        <f t="shared" si="0"/>
        <v>-</v>
      </c>
      <c r="I12" s="115">
        <v>110839</v>
      </c>
      <c r="J12" s="116">
        <f t="shared" si="0"/>
        <v>7.0692341292952818</v>
      </c>
      <c r="K12" s="115">
        <v>112901</v>
      </c>
      <c r="L12" s="116">
        <f t="shared" si="0"/>
        <v>1.8603560118730877E-2</v>
      </c>
      <c r="M12" s="115">
        <v>113542</v>
      </c>
      <c r="N12" s="116">
        <f t="shared" si="0"/>
        <v>5.6775405000841772E-3</v>
      </c>
      <c r="O12" s="116">
        <f t="shared" si="1"/>
        <v>5.8469283117367432E-2</v>
      </c>
    </row>
    <row r="13" spans="1:16" x14ac:dyDescent="0.25">
      <c r="A13" s="1" t="s">
        <v>78</v>
      </c>
      <c r="B13" s="114" t="s">
        <v>79</v>
      </c>
      <c r="C13" s="115">
        <v>104348</v>
      </c>
      <c r="D13" s="116">
        <v>1.965076169909219E-2</v>
      </c>
      <c r="E13" s="115">
        <v>0</v>
      </c>
      <c r="F13" s="116">
        <f t="shared" si="0"/>
        <v>-1</v>
      </c>
      <c r="G13" s="115">
        <v>15428</v>
      </c>
      <c r="H13" s="116" t="str">
        <f t="shared" si="0"/>
        <v>-</v>
      </c>
      <c r="I13" s="115">
        <v>97379</v>
      </c>
      <c r="J13" s="116">
        <f t="shared" si="0"/>
        <v>5.3118356235416124</v>
      </c>
      <c r="K13" s="115">
        <v>96632</v>
      </c>
      <c r="L13" s="116">
        <f t="shared" si="0"/>
        <v>-7.671058441758527E-3</v>
      </c>
      <c r="M13" s="115">
        <v>110622</v>
      </c>
      <c r="N13" s="116">
        <f t="shared" si="0"/>
        <v>0.14477605762066403</v>
      </c>
      <c r="O13" s="116">
        <f t="shared" si="1"/>
        <v>6.0125733123778113E-2</v>
      </c>
    </row>
    <row r="14" spans="1:16" x14ac:dyDescent="0.25">
      <c r="A14" s="1" t="s">
        <v>80</v>
      </c>
      <c r="B14" s="114" t="s">
        <v>81</v>
      </c>
      <c r="C14" s="115">
        <v>109110</v>
      </c>
      <c r="D14" s="116">
        <v>-3.1261375642585132E-2</v>
      </c>
      <c r="E14" s="115">
        <v>0</v>
      </c>
      <c r="F14" s="116">
        <f t="shared" si="0"/>
        <v>-1</v>
      </c>
      <c r="G14" s="115">
        <v>21147</v>
      </c>
      <c r="H14" s="116" t="str">
        <f t="shared" si="0"/>
        <v>-</v>
      </c>
      <c r="I14" s="115">
        <v>99145</v>
      </c>
      <c r="J14" s="116">
        <f t="shared" si="0"/>
        <v>3.6883718730789239</v>
      </c>
      <c r="K14" s="115">
        <v>109784</v>
      </c>
      <c r="L14" s="116">
        <f t="shared" si="0"/>
        <v>0.1073074789449795</v>
      </c>
      <c r="M14" s="115">
        <v>113390</v>
      </c>
      <c r="N14" s="116">
        <f t="shared" si="0"/>
        <v>3.2846316403118747E-2</v>
      </c>
      <c r="O14" s="116">
        <f t="shared" si="1"/>
        <v>3.9226468701310635E-2</v>
      </c>
    </row>
    <row r="15" spans="1:16" x14ac:dyDescent="0.25">
      <c r="A15" s="1" t="s">
        <v>82</v>
      </c>
      <c r="B15" s="114" t="s">
        <v>83</v>
      </c>
      <c r="C15" s="115">
        <v>112094</v>
      </c>
      <c r="D15" s="116">
        <v>-2.4166449029337511E-2</v>
      </c>
      <c r="E15" s="115">
        <v>0</v>
      </c>
      <c r="F15" s="116">
        <f t="shared" si="0"/>
        <v>-1</v>
      </c>
      <c r="G15" s="115">
        <v>42074</v>
      </c>
      <c r="H15" s="116" t="str">
        <f t="shared" si="0"/>
        <v>-</v>
      </c>
      <c r="I15" s="115">
        <v>119732</v>
      </c>
      <c r="J15" s="116">
        <f t="shared" si="0"/>
        <v>1.8457479678661408</v>
      </c>
      <c r="K15" s="115">
        <v>112830</v>
      </c>
      <c r="L15" s="116">
        <f t="shared" si="0"/>
        <v>-5.7645408078040972E-2</v>
      </c>
      <c r="M15" s="115">
        <v>121148</v>
      </c>
      <c r="N15" s="116">
        <f t="shared" si="0"/>
        <v>7.3721527962421263E-2</v>
      </c>
      <c r="O15" s="116">
        <f t="shared" si="1"/>
        <v>8.0771495352115252E-2</v>
      </c>
    </row>
    <row r="16" spans="1:16" x14ac:dyDescent="0.25">
      <c r="A16" s="1" t="s">
        <v>84</v>
      </c>
      <c r="B16" s="114" t="s">
        <v>85</v>
      </c>
      <c r="C16" s="115">
        <v>119564</v>
      </c>
      <c r="D16" s="116">
        <v>-2.328962953886371E-2</v>
      </c>
      <c r="E16" s="115">
        <v>30803</v>
      </c>
      <c r="F16" s="116">
        <f t="shared" si="0"/>
        <v>-0.74237228597236626</v>
      </c>
      <c r="G16" s="115">
        <v>53067</v>
      </c>
      <c r="H16" s="116">
        <f t="shared" si="0"/>
        <v>0.72278674155114753</v>
      </c>
      <c r="I16" s="115">
        <v>117894</v>
      </c>
      <c r="J16" s="116">
        <f t="shared" si="0"/>
        <v>1.2216066481994461</v>
      </c>
      <c r="K16" s="115">
        <v>116797</v>
      </c>
      <c r="L16" s="116">
        <f t="shared" si="0"/>
        <v>-9.3049688703411571E-3</v>
      </c>
      <c r="M16" s="115">
        <v>126181</v>
      </c>
      <c r="N16" s="116">
        <f>IFERROR(M16/K16-1,"-")</f>
        <v>8.0344529397159192E-2</v>
      </c>
      <c r="O16" s="116">
        <f>IFERROR(M16/C16-1,"-")</f>
        <v>5.5342745307952246E-2</v>
      </c>
    </row>
    <row r="17" spans="1:16" x14ac:dyDescent="0.25">
      <c r="A17" s="1" t="s">
        <v>86</v>
      </c>
      <c r="B17" s="114" t="s">
        <v>87</v>
      </c>
      <c r="C17" s="115">
        <v>99309</v>
      </c>
      <c r="D17" s="116">
        <v>-8.5063846253063291E-2</v>
      </c>
      <c r="E17" s="115">
        <v>18180</v>
      </c>
      <c r="F17" s="116">
        <f t="shared" si="0"/>
        <v>-0.81693502099507598</v>
      </c>
      <c r="G17" s="115">
        <v>59020</v>
      </c>
      <c r="H17" s="116">
        <f t="shared" si="0"/>
        <v>2.2464246424642464</v>
      </c>
      <c r="I17" s="115">
        <v>103298</v>
      </c>
      <c r="J17" s="116">
        <f t="shared" si="0"/>
        <v>0.7502202643171807</v>
      </c>
      <c r="K17" s="115">
        <v>107312</v>
      </c>
      <c r="L17" s="116">
        <f t="shared" si="0"/>
        <v>3.8858448372669274E-2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109838</v>
      </c>
      <c r="D18" s="116">
        <v>-0.10022691340427448</v>
      </c>
      <c r="E18" s="115">
        <v>21674</v>
      </c>
      <c r="F18" s="116">
        <f t="shared" si="0"/>
        <v>-0.80267302754966408</v>
      </c>
      <c r="G18" s="115">
        <v>89457</v>
      </c>
      <c r="H18" s="116">
        <f t="shared" si="0"/>
        <v>3.127387653409615</v>
      </c>
      <c r="I18" s="115">
        <v>113209</v>
      </c>
      <c r="J18" s="116">
        <f t="shared" si="0"/>
        <v>0.26551303978447738</v>
      </c>
      <c r="K18" s="115">
        <v>119521</v>
      </c>
      <c r="L18" s="116">
        <f t="shared" si="0"/>
        <v>5.5755284473849143E-2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107365</v>
      </c>
      <c r="D19" s="116">
        <v>1.5415898236156522E-2</v>
      </c>
      <c r="E19" s="115">
        <v>16498</v>
      </c>
      <c r="F19" s="116">
        <f t="shared" si="0"/>
        <v>-0.8463372607460532</v>
      </c>
      <c r="G19" s="115">
        <v>88426</v>
      </c>
      <c r="H19" s="116">
        <f t="shared" si="0"/>
        <v>4.3598011880227903</v>
      </c>
      <c r="I19" s="115">
        <v>107366</v>
      </c>
      <c r="J19" s="116">
        <f t="shared" si="0"/>
        <v>0.21419039648972027</v>
      </c>
      <c r="K19" s="115">
        <v>113999</v>
      </c>
      <c r="L19" s="116">
        <f t="shared" si="0"/>
        <v>6.1779334239889794E-2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109344</v>
      </c>
      <c r="D20" s="116">
        <v>-1.3888387864795626E-2</v>
      </c>
      <c r="E20" s="115">
        <v>17398</v>
      </c>
      <c r="F20" s="116">
        <f t="shared" si="0"/>
        <v>-0.84088747439274214</v>
      </c>
      <c r="G20" s="115">
        <v>78855</v>
      </c>
      <c r="H20" s="116">
        <f t="shared" si="0"/>
        <v>3.5324175192550866</v>
      </c>
      <c r="I20" s="115">
        <v>108917</v>
      </c>
      <c r="J20" s="116">
        <f t="shared" si="0"/>
        <v>0.38123137404096119</v>
      </c>
      <c r="K20" s="115">
        <v>111619</v>
      </c>
      <c r="L20" s="116">
        <f t="shared" si="0"/>
        <v>2.4807881230661799E-2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1299411</v>
      </c>
      <c r="D21" s="119">
        <v>-1.7448199829714683E-2</v>
      </c>
      <c r="E21" s="118">
        <v>375345</v>
      </c>
      <c r="F21" s="119">
        <f t="shared" si="0"/>
        <v>-0.71114220212080703</v>
      </c>
      <c r="G21" s="118">
        <v>492258</v>
      </c>
      <c r="H21" s="119">
        <f t="shared" si="0"/>
        <v>0.31148143707788845</v>
      </c>
      <c r="I21" s="118">
        <v>1243535</v>
      </c>
      <c r="J21" s="119">
        <f t="shared" si="0"/>
        <v>1.5261854555944239</v>
      </c>
      <c r="K21" s="118">
        <v>1319978</v>
      </c>
      <c r="L21" s="119">
        <f t="shared" si="0"/>
        <v>6.1472334916186533E-2</v>
      </c>
      <c r="M21" s="118">
        <v>922227</v>
      </c>
      <c r="N21" s="119">
        <v>6.3052792593198737E-2</v>
      </c>
      <c r="O21" s="119">
        <v>5.5717155760083736E-2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4903</v>
      </c>
      <c r="D31" s="116">
        <v>-0.23854635813014446</v>
      </c>
      <c r="E31" s="115">
        <v>5572</v>
      </c>
      <c r="F31" s="116">
        <f t="shared" ref="F31:L43" si="2">IFERROR(E31/C31-1,"-")</f>
        <v>0.13644707322047722</v>
      </c>
      <c r="G31" s="115">
        <v>1875</v>
      </c>
      <c r="H31" s="116">
        <f t="shared" si="2"/>
        <v>-0.66349605168700654</v>
      </c>
      <c r="I31" s="115">
        <v>4149</v>
      </c>
      <c r="J31" s="116">
        <f t="shared" si="2"/>
        <v>1.2128000000000001</v>
      </c>
      <c r="K31" s="115">
        <v>5690</v>
      </c>
      <c r="L31" s="116">
        <f t="shared" si="2"/>
        <v>0.37141479874668604</v>
      </c>
      <c r="M31" s="115">
        <v>4403</v>
      </c>
      <c r="N31" s="116">
        <f t="shared" ref="N31:N37" si="3">IFERROR(M31/K31-1,"-")</f>
        <v>-0.22618629173989457</v>
      </c>
      <c r="O31" s="116">
        <f>M31/C31-1</f>
        <v>-0.10197838058331632</v>
      </c>
    </row>
    <row r="32" spans="1:16" x14ac:dyDescent="0.25">
      <c r="B32" s="114" t="s">
        <v>73</v>
      </c>
      <c r="C32" s="115">
        <v>6262</v>
      </c>
      <c r="D32" s="116">
        <v>-3.1998763332818037E-2</v>
      </c>
      <c r="E32" s="115">
        <v>6245</v>
      </c>
      <c r="F32" s="116">
        <f t="shared" si="2"/>
        <v>-2.7147876077930899E-3</v>
      </c>
      <c r="G32" s="115">
        <v>3001</v>
      </c>
      <c r="H32" s="116">
        <f t="shared" si="2"/>
        <v>-0.51945556445156127</v>
      </c>
      <c r="I32" s="115">
        <v>5940</v>
      </c>
      <c r="J32" s="116">
        <f t="shared" si="2"/>
        <v>0.97934021992669118</v>
      </c>
      <c r="K32" s="115">
        <v>4224</v>
      </c>
      <c r="L32" s="116">
        <f t="shared" si="2"/>
        <v>-0.28888888888888886</v>
      </c>
      <c r="M32" s="115">
        <v>4931</v>
      </c>
      <c r="N32" s="116">
        <f>IFERROR(M32/K32-1,"-")</f>
        <v>0.16737689393939403</v>
      </c>
      <c r="O32" s="116">
        <f>IFERROR(M32/C32-1,"-")</f>
        <v>-0.21255190035132543</v>
      </c>
    </row>
    <row r="33" spans="2:16" x14ac:dyDescent="0.25">
      <c r="B33" s="114" t="s">
        <v>75</v>
      </c>
      <c r="C33" s="115">
        <v>7306</v>
      </c>
      <c r="D33" s="116">
        <v>-0.35230496453900706</v>
      </c>
      <c r="E33" s="115">
        <v>2136</v>
      </c>
      <c r="F33" s="116">
        <f t="shared" si="2"/>
        <v>-0.70763755817136598</v>
      </c>
      <c r="G33" s="115">
        <v>4249</v>
      </c>
      <c r="H33" s="116">
        <f t="shared" si="2"/>
        <v>0.98923220973782766</v>
      </c>
      <c r="I33" s="115">
        <v>5677</v>
      </c>
      <c r="J33" s="116">
        <f t="shared" si="2"/>
        <v>0.33607907742998355</v>
      </c>
      <c r="K33" s="115">
        <v>6239</v>
      </c>
      <c r="L33" s="116">
        <f t="shared" si="2"/>
        <v>9.8995948564382541E-2</v>
      </c>
      <c r="M33" s="115">
        <v>8729</v>
      </c>
      <c r="N33" s="116">
        <f t="shared" si="3"/>
        <v>0.39910242025965692</v>
      </c>
      <c r="O33" s="116">
        <f t="shared" ref="O33:O37" si="4">IFERROR(M33/C33-1,"-")</f>
        <v>0.19477142075006837</v>
      </c>
    </row>
    <row r="34" spans="2:16" x14ac:dyDescent="0.25">
      <c r="B34" s="114" t="s">
        <v>77</v>
      </c>
      <c r="C34" s="115">
        <v>14185</v>
      </c>
      <c r="D34" s="116">
        <v>0.60409363338233635</v>
      </c>
      <c r="E34" s="115">
        <v>0</v>
      </c>
      <c r="F34" s="116">
        <f t="shared" si="2"/>
        <v>-1</v>
      </c>
      <c r="G34" s="115">
        <v>5396</v>
      </c>
      <c r="H34" s="116" t="str">
        <f t="shared" si="2"/>
        <v>-</v>
      </c>
      <c r="I34" s="115">
        <v>13370</v>
      </c>
      <c r="J34" s="116">
        <f t="shared" si="2"/>
        <v>1.4777613046701261</v>
      </c>
      <c r="K34" s="115">
        <v>12713</v>
      </c>
      <c r="L34" s="116">
        <f t="shared" si="2"/>
        <v>-4.913986537023185E-2</v>
      </c>
      <c r="M34" s="115">
        <v>8246</v>
      </c>
      <c r="N34" s="116">
        <f t="shared" si="3"/>
        <v>-0.35137261071344295</v>
      </c>
      <c r="O34" s="116">
        <f t="shared" si="4"/>
        <v>-0.41868170602749388</v>
      </c>
    </row>
    <row r="35" spans="2:16" x14ac:dyDescent="0.25">
      <c r="B35" s="114" t="s">
        <v>79</v>
      </c>
      <c r="C35" s="115">
        <v>9119</v>
      </c>
      <c r="D35" s="116">
        <v>-9.7128712871287104E-2</v>
      </c>
      <c r="E35" s="115">
        <v>0</v>
      </c>
      <c r="F35" s="116">
        <f t="shared" si="2"/>
        <v>-1</v>
      </c>
      <c r="G35" s="115">
        <v>5693</v>
      </c>
      <c r="H35" s="116" t="str">
        <f t="shared" si="2"/>
        <v>-</v>
      </c>
      <c r="I35" s="115">
        <v>10229</v>
      </c>
      <c r="J35" s="116">
        <f t="shared" si="2"/>
        <v>0.79676796065343414</v>
      </c>
      <c r="K35" s="115">
        <v>8043</v>
      </c>
      <c r="L35" s="116">
        <f t="shared" si="2"/>
        <v>-0.21370612963143998</v>
      </c>
      <c r="M35" s="115">
        <v>9596</v>
      </c>
      <c r="N35" s="116">
        <f t="shared" si="3"/>
        <v>0.19308715653363162</v>
      </c>
      <c r="O35" s="116">
        <f t="shared" si="4"/>
        <v>5.2308367145520451E-2</v>
      </c>
    </row>
    <row r="36" spans="2:16" x14ac:dyDescent="0.25">
      <c r="B36" s="114" t="s">
        <v>81</v>
      </c>
      <c r="C36" s="115">
        <v>13027</v>
      </c>
      <c r="D36" s="116">
        <v>0.10698504418762744</v>
      </c>
      <c r="E36" s="115">
        <v>0</v>
      </c>
      <c r="F36" s="116">
        <f t="shared" si="2"/>
        <v>-1</v>
      </c>
      <c r="G36" s="115">
        <v>6523</v>
      </c>
      <c r="H36" s="116" t="str">
        <f t="shared" si="2"/>
        <v>-</v>
      </c>
      <c r="I36" s="115">
        <v>11920</v>
      </c>
      <c r="J36" s="116">
        <f t="shared" si="2"/>
        <v>0.82738003985896058</v>
      </c>
      <c r="K36" s="115">
        <v>12303</v>
      </c>
      <c r="L36" s="116">
        <f t="shared" si="2"/>
        <v>3.213087248322144E-2</v>
      </c>
      <c r="M36" s="115">
        <v>10664</v>
      </c>
      <c r="N36" s="116">
        <f t="shared" si="3"/>
        <v>-0.13321953994960578</v>
      </c>
      <c r="O36" s="116">
        <f t="shared" si="4"/>
        <v>-0.18139249251554468</v>
      </c>
    </row>
    <row r="37" spans="2:16" x14ac:dyDescent="0.25">
      <c r="B37" s="114" t="s">
        <v>83</v>
      </c>
      <c r="C37" s="115">
        <v>15713</v>
      </c>
      <c r="D37" s="116">
        <v>-7.1610044313146215E-2</v>
      </c>
      <c r="E37" s="115">
        <v>0</v>
      </c>
      <c r="F37" s="116">
        <f t="shared" si="2"/>
        <v>-1</v>
      </c>
      <c r="G37" s="115">
        <v>14397</v>
      </c>
      <c r="H37" s="116" t="str">
        <f t="shared" si="2"/>
        <v>-</v>
      </c>
      <c r="I37" s="115">
        <v>18621</v>
      </c>
      <c r="J37" s="116">
        <f t="shared" si="2"/>
        <v>0.29339445717857893</v>
      </c>
      <c r="K37" s="115">
        <v>14490</v>
      </c>
      <c r="L37" s="116">
        <f t="shared" si="2"/>
        <v>-0.22184630256162396</v>
      </c>
      <c r="M37" s="115">
        <v>14582</v>
      </c>
      <c r="N37" s="116">
        <f t="shared" si="3"/>
        <v>6.3492063492063266E-3</v>
      </c>
      <c r="O37" s="116">
        <f t="shared" si="4"/>
        <v>-7.1978616432253562E-2</v>
      </c>
    </row>
    <row r="38" spans="2:16" x14ac:dyDescent="0.25">
      <c r="B38" s="114" t="s">
        <v>85</v>
      </c>
      <c r="C38" s="115">
        <v>21245</v>
      </c>
      <c r="D38" s="116">
        <v>-4.2759304316481894E-2</v>
      </c>
      <c r="E38" s="115">
        <v>13164</v>
      </c>
      <c r="F38" s="116">
        <f t="shared" si="2"/>
        <v>-0.38037185220051772</v>
      </c>
      <c r="G38" s="115">
        <v>12562</v>
      </c>
      <c r="H38" s="116">
        <f t="shared" si="2"/>
        <v>-4.5730780917654257E-2</v>
      </c>
      <c r="I38" s="115">
        <v>19560</v>
      </c>
      <c r="J38" s="116">
        <f t="shared" si="2"/>
        <v>0.55707689858302811</v>
      </c>
      <c r="K38" s="115">
        <v>19950</v>
      </c>
      <c r="L38" s="116">
        <f t="shared" si="2"/>
        <v>1.9938650306748462E-2</v>
      </c>
      <c r="M38" s="115">
        <v>19201</v>
      </c>
      <c r="N38" s="116">
        <f>IFERROR(M38/K38-1,"-")</f>
        <v>-3.7543859649122768E-2</v>
      </c>
      <c r="O38" s="116">
        <f>IFERROR(M38/C38-1,"-")</f>
        <v>-9.6210873146622689E-2</v>
      </c>
    </row>
    <row r="39" spans="2:16" x14ac:dyDescent="0.25">
      <c r="B39" s="114" t="s">
        <v>87</v>
      </c>
      <c r="C39" s="115">
        <v>9328</v>
      </c>
      <c r="D39" s="116">
        <v>-0.29392173189009163</v>
      </c>
      <c r="E39" s="115">
        <v>7078</v>
      </c>
      <c r="F39" s="116">
        <f t="shared" si="2"/>
        <v>-0.24120926243567753</v>
      </c>
      <c r="G39" s="115">
        <v>8593</v>
      </c>
      <c r="H39" s="116">
        <f t="shared" si="2"/>
        <v>0.21404351511726483</v>
      </c>
      <c r="I39" s="115">
        <v>11009</v>
      </c>
      <c r="J39" s="116">
        <f t="shared" si="2"/>
        <v>0.28115908297451409</v>
      </c>
      <c r="K39" s="115">
        <v>10743</v>
      </c>
      <c r="L39" s="116">
        <f t="shared" si="2"/>
        <v>-2.4162049232446137E-2</v>
      </c>
      <c r="M39" s="115"/>
      <c r="N39" s="116"/>
      <c r="O39" s="116"/>
    </row>
    <row r="40" spans="2:16" x14ac:dyDescent="0.25">
      <c r="B40" s="114" t="s">
        <v>89</v>
      </c>
      <c r="C40" s="115">
        <v>10671</v>
      </c>
      <c r="D40" s="116">
        <v>6.6673330667732955E-2</v>
      </c>
      <c r="E40" s="115">
        <v>7771</v>
      </c>
      <c r="F40" s="116">
        <f t="shared" si="2"/>
        <v>-0.27176459563302413</v>
      </c>
      <c r="G40" s="115">
        <v>7600</v>
      </c>
      <c r="H40" s="116">
        <f t="shared" si="2"/>
        <v>-2.2004889975550168E-2</v>
      </c>
      <c r="I40" s="115">
        <v>9548</v>
      </c>
      <c r="J40" s="116">
        <f t="shared" si="2"/>
        <v>0.25631578947368427</v>
      </c>
      <c r="K40" s="115">
        <v>10093</v>
      </c>
      <c r="L40" s="116">
        <f t="shared" si="2"/>
        <v>5.7080016757436125E-2</v>
      </c>
      <c r="M40" s="115"/>
      <c r="N40" s="116"/>
      <c r="O40" s="116"/>
    </row>
    <row r="41" spans="2:16" x14ac:dyDescent="0.25">
      <c r="B41" s="114" t="s">
        <v>91</v>
      </c>
      <c r="C41" s="115">
        <v>7624</v>
      </c>
      <c r="D41" s="116">
        <v>0.10221194159317615</v>
      </c>
      <c r="E41" s="115">
        <v>2621</v>
      </c>
      <c r="F41" s="116">
        <f t="shared" si="2"/>
        <v>-0.6562172088142707</v>
      </c>
      <c r="G41" s="115">
        <v>6036</v>
      </c>
      <c r="H41" s="116">
        <f t="shared" si="2"/>
        <v>1.3029378099961848</v>
      </c>
      <c r="I41" s="115">
        <v>5905</v>
      </c>
      <c r="J41" s="116">
        <f t="shared" si="2"/>
        <v>-2.1703114645460597E-2</v>
      </c>
      <c r="K41" s="115">
        <v>7021</v>
      </c>
      <c r="L41" s="116">
        <f t="shared" si="2"/>
        <v>0.18899237933954272</v>
      </c>
      <c r="M41" s="115"/>
      <c r="N41" s="116"/>
      <c r="O41" s="116"/>
    </row>
    <row r="42" spans="2:16" x14ac:dyDescent="0.25">
      <c r="B42" s="114" t="s">
        <v>93</v>
      </c>
      <c r="C42" s="115">
        <v>8436</v>
      </c>
      <c r="D42" s="116">
        <v>3.2305433186490484E-2</v>
      </c>
      <c r="E42" s="115">
        <v>2321</v>
      </c>
      <c r="F42" s="116">
        <f t="shared" si="2"/>
        <v>-0.7248696064485538</v>
      </c>
      <c r="G42" s="115">
        <v>7543</v>
      </c>
      <c r="H42" s="116">
        <f t="shared" si="2"/>
        <v>2.2498922878069796</v>
      </c>
      <c r="I42" s="115">
        <v>8023</v>
      </c>
      <c r="J42" s="116">
        <f t="shared" si="2"/>
        <v>6.363515842502987E-2</v>
      </c>
      <c r="K42" s="115">
        <v>7457</v>
      </c>
      <c r="L42" s="116">
        <f t="shared" si="2"/>
        <v>-7.0547176866508798E-2</v>
      </c>
      <c r="M42" s="115"/>
      <c r="N42" s="116"/>
      <c r="O42" s="116"/>
    </row>
    <row r="43" spans="2:16" ht="15.75" x14ac:dyDescent="0.25">
      <c r="B43" s="117" t="s">
        <v>30</v>
      </c>
      <c r="C43" s="118">
        <v>127819</v>
      </c>
      <c r="D43" s="119">
        <v>-3.4030622269917377E-2</v>
      </c>
      <c r="E43" s="118">
        <v>51760</v>
      </c>
      <c r="F43" s="119">
        <f t="shared" si="2"/>
        <v>-0.59505237875433226</v>
      </c>
      <c r="G43" s="118">
        <v>83468</v>
      </c>
      <c r="H43" s="119">
        <f t="shared" si="2"/>
        <v>0.61259659969088109</v>
      </c>
      <c r="I43" s="118">
        <v>123951</v>
      </c>
      <c r="J43" s="119">
        <f t="shared" si="2"/>
        <v>0.48501222025207258</v>
      </c>
      <c r="K43" s="118">
        <v>118966</v>
      </c>
      <c r="L43" s="119">
        <f t="shared" si="2"/>
        <v>-4.0217505304515511E-2</v>
      </c>
      <c r="M43" s="118">
        <v>80352</v>
      </c>
      <c r="N43" s="119">
        <v>-3.9449146463921947E-2</v>
      </c>
      <c r="O43" s="119">
        <v>-0.12432432432432428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3885</v>
      </c>
      <c r="D53" s="116">
        <v>-0.22655783396376672</v>
      </c>
      <c r="E53" s="115">
        <v>3650</v>
      </c>
      <c r="F53" s="116">
        <f>IFERROR(E53/C53-1,"-")</f>
        <v>-6.0489060489060442E-2</v>
      </c>
      <c r="G53" s="115">
        <v>295</v>
      </c>
      <c r="H53" s="116">
        <f>IFERROR(G53/E53-1,"-")</f>
        <v>-0.91917808219178077</v>
      </c>
      <c r="I53" s="115">
        <v>2603</v>
      </c>
      <c r="J53" s="116">
        <f>IFERROR(I53/G53-1,"-")</f>
        <v>7.8237288135593221</v>
      </c>
      <c r="K53" s="115">
        <v>4265</v>
      </c>
      <c r="L53" s="116">
        <f>IFERROR(K53/I53-1,"-")</f>
        <v>0.63849404533230891</v>
      </c>
      <c r="M53" s="115">
        <v>3219</v>
      </c>
      <c r="N53" s="116">
        <f t="shared" ref="N53:N59" si="5">IFERROR(M53/K53-1,"-")</f>
        <v>-0.24525205158264951</v>
      </c>
      <c r="O53" s="116">
        <f>IFERROR(M53/C53-1,"-")</f>
        <v>-0.17142857142857137</v>
      </c>
    </row>
    <row r="54" spans="1:16" x14ac:dyDescent="0.25">
      <c r="A54" s="1">
        <v>2</v>
      </c>
      <c r="B54" s="114" t="s">
        <v>73</v>
      </c>
      <c r="C54" s="115">
        <v>4436</v>
      </c>
      <c r="D54" s="116">
        <v>-0.12435846821950258</v>
      </c>
      <c r="E54" s="115">
        <v>3952</v>
      </c>
      <c r="F54" s="116">
        <f t="shared" ref="F54:L65" si="6">IFERROR(E54/C54-1,"-")</f>
        <v>-0.109107303877367</v>
      </c>
      <c r="G54" s="115">
        <v>722</v>
      </c>
      <c r="H54" s="116">
        <f t="shared" si="6"/>
        <v>-0.81730769230769229</v>
      </c>
      <c r="I54" s="115">
        <v>3449</v>
      </c>
      <c r="J54" s="116">
        <f t="shared" si="6"/>
        <v>3.7770083102493075</v>
      </c>
      <c r="K54" s="115">
        <v>2830</v>
      </c>
      <c r="L54" s="116">
        <f t="shared" si="6"/>
        <v>-0.17947231081472892</v>
      </c>
      <c r="M54" s="115">
        <v>3176</v>
      </c>
      <c r="N54" s="116">
        <f t="shared" si="5"/>
        <v>0.12226148409894</v>
      </c>
      <c r="O54" s="116">
        <f>IFERROR(M54/C54-1,"-")</f>
        <v>-0.28403967538322816</v>
      </c>
    </row>
    <row r="55" spans="1:16" x14ac:dyDescent="0.25">
      <c r="A55" s="1">
        <v>3</v>
      </c>
      <c r="B55" s="114" t="s">
        <v>75</v>
      </c>
      <c r="C55" s="115">
        <v>4910</v>
      </c>
      <c r="D55" s="116">
        <v>-0.36242046487469159</v>
      </c>
      <c r="E55" s="115">
        <v>1272</v>
      </c>
      <c r="F55" s="116">
        <f t="shared" si="6"/>
        <v>-0.74093686354378818</v>
      </c>
      <c r="G55" s="115">
        <v>838</v>
      </c>
      <c r="H55" s="116">
        <f t="shared" si="6"/>
        <v>-0.3411949685534591</v>
      </c>
      <c r="I55" s="115">
        <v>3256</v>
      </c>
      <c r="J55" s="116">
        <f t="shared" si="6"/>
        <v>2.8854415274463006</v>
      </c>
      <c r="K55" s="115">
        <v>4198</v>
      </c>
      <c r="L55" s="116">
        <f t="shared" si="6"/>
        <v>0.28931203931203942</v>
      </c>
      <c r="M55" s="115">
        <v>4814</v>
      </c>
      <c r="N55" s="116">
        <f t="shared" si="5"/>
        <v>0.14673654121010005</v>
      </c>
      <c r="O55" s="116">
        <f t="shared" ref="O55:O59" si="7">IFERROR(M55/C55-1,"-")</f>
        <v>-1.9551934826883888E-2</v>
      </c>
    </row>
    <row r="56" spans="1:16" x14ac:dyDescent="0.25">
      <c r="A56" s="1">
        <v>4</v>
      </c>
      <c r="B56" s="114" t="s">
        <v>77</v>
      </c>
      <c r="C56" s="115">
        <v>9560</v>
      </c>
      <c r="D56" s="116">
        <v>0.56927117531188443</v>
      </c>
      <c r="E56" s="115">
        <v>0</v>
      </c>
      <c r="F56" s="116">
        <f t="shared" si="6"/>
        <v>-1</v>
      </c>
      <c r="G56" s="115">
        <v>788</v>
      </c>
      <c r="H56" s="116" t="str">
        <f t="shared" si="6"/>
        <v>-</v>
      </c>
      <c r="I56" s="115">
        <v>8246</v>
      </c>
      <c r="J56" s="116">
        <f t="shared" si="6"/>
        <v>9.4644670050761412</v>
      </c>
      <c r="K56" s="115">
        <v>7014</v>
      </c>
      <c r="L56" s="116">
        <f t="shared" si="6"/>
        <v>-0.14940577249575548</v>
      </c>
      <c r="M56" s="115">
        <v>4307</v>
      </c>
      <c r="N56" s="116">
        <f t="shared" si="5"/>
        <v>-0.38594240091246079</v>
      </c>
      <c r="O56" s="116">
        <f t="shared" si="7"/>
        <v>-0.54947698744769879</v>
      </c>
    </row>
    <row r="57" spans="1:16" x14ac:dyDescent="0.25">
      <c r="A57" s="1">
        <v>5</v>
      </c>
      <c r="B57" s="114" t="s">
        <v>79</v>
      </c>
      <c r="C57" s="115">
        <v>4441</v>
      </c>
      <c r="D57" s="116">
        <v>-0.31718942189421895</v>
      </c>
      <c r="E57" s="115">
        <v>0</v>
      </c>
      <c r="F57" s="116">
        <f t="shared" si="6"/>
        <v>-1</v>
      </c>
      <c r="G57" s="115">
        <v>1163</v>
      </c>
      <c r="H57" s="116" t="str">
        <f t="shared" si="6"/>
        <v>-</v>
      </c>
      <c r="I57" s="115">
        <v>5450</v>
      </c>
      <c r="J57" s="116">
        <f t="shared" si="6"/>
        <v>3.6861564918314702</v>
      </c>
      <c r="K57" s="115">
        <v>4156</v>
      </c>
      <c r="L57" s="116">
        <f t="shared" si="6"/>
        <v>-0.23743119266055046</v>
      </c>
      <c r="M57" s="115">
        <v>5457</v>
      </c>
      <c r="N57" s="116">
        <f t="shared" si="5"/>
        <v>0.313041385948027</v>
      </c>
      <c r="O57" s="116">
        <f t="shared" si="7"/>
        <v>0.22877730240936733</v>
      </c>
    </row>
    <row r="58" spans="1:16" x14ac:dyDescent="0.25">
      <c r="A58" s="1">
        <v>6</v>
      </c>
      <c r="B58" s="114" t="s">
        <v>81</v>
      </c>
      <c r="C58" s="115">
        <v>6211</v>
      </c>
      <c r="D58" s="116">
        <v>-0.17898215465961664</v>
      </c>
      <c r="E58" s="115">
        <v>0</v>
      </c>
      <c r="F58" s="116">
        <f t="shared" si="6"/>
        <v>-1</v>
      </c>
      <c r="G58" s="115">
        <v>2126</v>
      </c>
      <c r="H58" s="116" t="str">
        <f t="shared" si="6"/>
        <v>-</v>
      </c>
      <c r="I58" s="115">
        <v>7306</v>
      </c>
      <c r="J58" s="116">
        <f t="shared" si="6"/>
        <v>2.436500470366886</v>
      </c>
      <c r="K58" s="115">
        <v>6696</v>
      </c>
      <c r="L58" s="116">
        <f t="shared" si="6"/>
        <v>-8.3493019436079896E-2</v>
      </c>
      <c r="M58" s="115">
        <v>5557</v>
      </c>
      <c r="N58" s="116">
        <f t="shared" si="5"/>
        <v>-0.17010155316606934</v>
      </c>
      <c r="O58" s="116">
        <f t="shared" si="7"/>
        <v>-0.10529705361455477</v>
      </c>
    </row>
    <row r="59" spans="1:16" x14ac:dyDescent="0.25">
      <c r="A59" s="1">
        <v>7</v>
      </c>
      <c r="B59" s="114" t="s">
        <v>83</v>
      </c>
      <c r="C59" s="115">
        <v>8836</v>
      </c>
      <c r="D59" s="116">
        <v>-0.20468046804680473</v>
      </c>
      <c r="E59" s="115">
        <v>0</v>
      </c>
      <c r="F59" s="116">
        <f t="shared" si="6"/>
        <v>-1</v>
      </c>
      <c r="G59" s="115">
        <v>6433</v>
      </c>
      <c r="H59" s="116" t="str">
        <f t="shared" si="6"/>
        <v>-</v>
      </c>
      <c r="I59" s="115">
        <v>10472</v>
      </c>
      <c r="J59" s="116">
        <f t="shared" si="6"/>
        <v>0.62785636561479863</v>
      </c>
      <c r="K59" s="115">
        <v>7620</v>
      </c>
      <c r="L59" s="116">
        <f t="shared" si="6"/>
        <v>-0.2723453017570665</v>
      </c>
      <c r="M59" s="115">
        <v>7599</v>
      </c>
      <c r="N59" s="116">
        <f t="shared" si="5"/>
        <v>-2.7559055118110409E-3</v>
      </c>
      <c r="O59" s="116">
        <f t="shared" si="7"/>
        <v>-0.13999547306473514</v>
      </c>
    </row>
    <row r="60" spans="1:16" x14ac:dyDescent="0.25">
      <c r="A60" s="1">
        <v>8</v>
      </c>
      <c r="B60" s="114" t="s">
        <v>85</v>
      </c>
      <c r="C60" s="115">
        <v>11624</v>
      </c>
      <c r="D60" s="116">
        <v>-0.21797631862217437</v>
      </c>
      <c r="E60" s="115">
        <v>6200</v>
      </c>
      <c r="F60" s="116">
        <f t="shared" si="6"/>
        <v>-0.46662078458362011</v>
      </c>
      <c r="G60" s="115">
        <v>8300</v>
      </c>
      <c r="H60" s="116">
        <f t="shared" si="6"/>
        <v>0.33870967741935476</v>
      </c>
      <c r="I60" s="115">
        <v>11207</v>
      </c>
      <c r="J60" s="116">
        <f t="shared" si="6"/>
        <v>0.35024096385542158</v>
      </c>
      <c r="K60" s="115">
        <v>9492</v>
      </c>
      <c r="L60" s="116">
        <f t="shared" si="6"/>
        <v>-0.1530293566520925</v>
      </c>
      <c r="M60" s="115">
        <v>9450</v>
      </c>
      <c r="N60" s="116">
        <f>IFERROR(M60/K60-1,"-")</f>
        <v>-4.4247787610619538E-3</v>
      </c>
      <c r="O60" s="116">
        <f>IFERROR(M60/C60-1,"-")</f>
        <v>-0.18702684101858225</v>
      </c>
    </row>
    <row r="61" spans="1:16" x14ac:dyDescent="0.25">
      <c r="A61" s="1">
        <v>9</v>
      </c>
      <c r="B61" s="114" t="s">
        <v>87</v>
      </c>
      <c r="C61" s="115">
        <v>6300</v>
      </c>
      <c r="D61" s="116">
        <v>-0.23441487422530072</v>
      </c>
      <c r="E61" s="115">
        <v>2978</v>
      </c>
      <c r="F61" s="116">
        <f t="shared" si="6"/>
        <v>-0.52730158730158738</v>
      </c>
      <c r="G61" s="115">
        <v>5769</v>
      </c>
      <c r="H61" s="116">
        <f t="shared" si="6"/>
        <v>0.93720617864338474</v>
      </c>
      <c r="I61" s="115">
        <v>7045</v>
      </c>
      <c r="J61" s="116">
        <f t="shared" si="6"/>
        <v>0.22118218062055806</v>
      </c>
      <c r="K61" s="115">
        <v>6112</v>
      </c>
      <c r="L61" s="116">
        <f t="shared" si="6"/>
        <v>-0.13243435060326469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6028</v>
      </c>
      <c r="D62" s="116">
        <v>-0.14629655856111035</v>
      </c>
      <c r="E62" s="115">
        <v>3362</v>
      </c>
      <c r="F62" s="116">
        <f t="shared" si="6"/>
        <v>-0.4422694094226941</v>
      </c>
      <c r="G62" s="115">
        <v>4743</v>
      </c>
      <c r="H62" s="116">
        <f t="shared" si="6"/>
        <v>0.41076740035693038</v>
      </c>
      <c r="I62" s="115">
        <v>6519</v>
      </c>
      <c r="J62" s="116">
        <f t="shared" si="6"/>
        <v>0.37444655281467432</v>
      </c>
      <c r="K62" s="115">
        <v>5748</v>
      </c>
      <c r="L62" s="116">
        <f t="shared" si="6"/>
        <v>-0.11826967326277038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4798</v>
      </c>
      <c r="D63" s="116">
        <v>-3.8476953907815581E-2</v>
      </c>
      <c r="E63" s="115">
        <v>1184</v>
      </c>
      <c r="F63" s="116">
        <f t="shared" si="6"/>
        <v>-0.75323051271363073</v>
      </c>
      <c r="G63" s="115">
        <v>3917</v>
      </c>
      <c r="H63" s="116">
        <f t="shared" si="6"/>
        <v>2.3082770270270272</v>
      </c>
      <c r="I63" s="115">
        <v>4255</v>
      </c>
      <c r="J63" s="116">
        <f t="shared" si="6"/>
        <v>8.6290528465662542E-2</v>
      </c>
      <c r="K63" s="115">
        <v>4279</v>
      </c>
      <c r="L63" s="116">
        <f t="shared" si="6"/>
        <v>5.640423031727293E-3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5462</v>
      </c>
      <c r="D64" s="116">
        <v>-0.10208778563208942</v>
      </c>
      <c r="E64" s="115">
        <v>1021</v>
      </c>
      <c r="F64" s="116">
        <f t="shared" si="6"/>
        <v>-0.81307213474917617</v>
      </c>
      <c r="G64" s="115">
        <v>4892</v>
      </c>
      <c r="H64" s="116">
        <f t="shared" si="6"/>
        <v>3.7913809990205678</v>
      </c>
      <c r="I64" s="115">
        <v>6049</v>
      </c>
      <c r="J64" s="116">
        <f t="shared" si="6"/>
        <v>0.23650858544562547</v>
      </c>
      <c r="K64" s="115">
        <v>4654</v>
      </c>
      <c r="L64" s="116">
        <f t="shared" si="6"/>
        <v>-0.23061663084807404</v>
      </c>
      <c r="M64" s="115"/>
      <c r="N64" s="116"/>
      <c r="O64" s="116"/>
    </row>
    <row r="65" spans="1:16" ht="15.75" x14ac:dyDescent="0.25">
      <c r="B65" s="117" t="s">
        <v>30</v>
      </c>
      <c r="C65" s="118">
        <v>76491</v>
      </c>
      <c r="D65" s="119">
        <v>-0.15281100478468901</v>
      </c>
      <c r="E65" s="118">
        <v>26848</v>
      </c>
      <c r="F65" s="119">
        <f t="shared" si="6"/>
        <v>-0.64900445804081519</v>
      </c>
      <c r="G65" s="118">
        <v>39986</v>
      </c>
      <c r="H65" s="119">
        <f t="shared" si="6"/>
        <v>0.48934743742550646</v>
      </c>
      <c r="I65" s="118">
        <v>75857</v>
      </c>
      <c r="J65" s="119">
        <f t="shared" si="6"/>
        <v>0.89708898114340019</v>
      </c>
      <c r="K65" s="118">
        <v>67064</v>
      </c>
      <c r="L65" s="119">
        <f t="shared" si="6"/>
        <v>-0.1159154725338466</v>
      </c>
      <c r="M65" s="118">
        <v>43579</v>
      </c>
      <c r="N65" s="119">
        <v>-5.8178988999589398E-2</v>
      </c>
      <c r="O65" s="119">
        <v>-0.19152922842884446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1018</v>
      </c>
      <c r="D75" s="116">
        <v>-0.28107344632768361</v>
      </c>
      <c r="E75" s="115">
        <v>1922</v>
      </c>
      <c r="F75" s="116">
        <f>IFERROR(E75/C75-1,"-")</f>
        <v>0.88801571709233795</v>
      </c>
      <c r="G75" s="115">
        <v>1580</v>
      </c>
      <c r="H75" s="116">
        <f>IFERROR(G75/E75-1,"-")</f>
        <v>-0.17793964620187308</v>
      </c>
      <c r="I75" s="115">
        <v>1546</v>
      </c>
      <c r="J75" s="116">
        <f>IFERROR(I75/G75-1,"-")</f>
        <v>-2.1518987341772156E-2</v>
      </c>
      <c r="K75" s="115">
        <v>1425</v>
      </c>
      <c r="L75" s="116">
        <f>IFERROR(K75/I75-1,"-")</f>
        <v>-7.826649417852527E-2</v>
      </c>
      <c r="M75" s="115">
        <v>1184</v>
      </c>
      <c r="N75" s="116">
        <f t="shared" ref="N75:N83" si="8">IFERROR(M75/K75-1,"-")</f>
        <v>-0.1691228070175439</v>
      </c>
      <c r="O75" s="116">
        <f>M75/C75-1</f>
        <v>0.16306483300589392</v>
      </c>
    </row>
    <row r="76" spans="1:16" x14ac:dyDescent="0.25">
      <c r="A76" s="1">
        <v>2</v>
      </c>
      <c r="B76" s="114" t="s">
        <v>73</v>
      </c>
      <c r="C76" s="115">
        <v>1826</v>
      </c>
      <c r="D76" s="116">
        <v>0.30149679258731288</v>
      </c>
      <c r="E76" s="115">
        <v>2293</v>
      </c>
      <c r="F76" s="116">
        <f t="shared" ref="F76:L87" si="9">IFERROR(E76/C76-1,"-")</f>
        <v>0.25575027382256299</v>
      </c>
      <c r="G76" s="115">
        <v>2279</v>
      </c>
      <c r="H76" s="116">
        <f t="shared" si="9"/>
        <v>-6.1055385957261565E-3</v>
      </c>
      <c r="I76" s="115">
        <v>2491</v>
      </c>
      <c r="J76" s="116">
        <f t="shared" si="9"/>
        <v>9.3023255813953432E-2</v>
      </c>
      <c r="K76" s="115">
        <v>1394</v>
      </c>
      <c r="L76" s="116">
        <f t="shared" si="9"/>
        <v>-0.44038538739462063</v>
      </c>
      <c r="M76" s="115">
        <v>1755</v>
      </c>
      <c r="N76" s="116">
        <f t="shared" si="8"/>
        <v>0.25896700143472029</v>
      </c>
      <c r="O76" s="116">
        <f>IFERROR(M76/C76-1,"-")</f>
        <v>-3.8882803943044886E-2</v>
      </c>
    </row>
    <row r="77" spans="1:16" x14ac:dyDescent="0.25">
      <c r="A77" s="1">
        <v>3</v>
      </c>
      <c r="B77" s="114" t="s">
        <v>75</v>
      </c>
      <c r="C77" s="115">
        <v>2396</v>
      </c>
      <c r="D77" s="116">
        <v>-0.33053925677563567</v>
      </c>
      <c r="E77" s="115">
        <v>864</v>
      </c>
      <c r="F77" s="116">
        <f t="shared" si="9"/>
        <v>-0.63939899833055092</v>
      </c>
      <c r="G77" s="115">
        <v>3411</v>
      </c>
      <c r="H77" s="116">
        <f t="shared" si="9"/>
        <v>2.9479166666666665</v>
      </c>
      <c r="I77" s="115">
        <v>2421</v>
      </c>
      <c r="J77" s="116">
        <f t="shared" si="9"/>
        <v>-0.29023746701846964</v>
      </c>
      <c r="K77" s="115">
        <v>2041</v>
      </c>
      <c r="L77" s="116">
        <f t="shared" si="9"/>
        <v>-0.15695993391160679</v>
      </c>
      <c r="M77" s="115">
        <v>3915</v>
      </c>
      <c r="N77" s="116">
        <f t="shared" si="8"/>
        <v>0.9181773640372366</v>
      </c>
      <c r="O77" s="116">
        <f t="shared" ref="O77:O86" si="10">IFERROR(M77/C77-1,"-")</f>
        <v>0.63397328881469117</v>
      </c>
    </row>
    <row r="78" spans="1:16" x14ac:dyDescent="0.25">
      <c r="A78" s="1">
        <v>4</v>
      </c>
      <c r="B78" s="114" t="s">
        <v>77</v>
      </c>
      <c r="C78" s="115">
        <v>4625</v>
      </c>
      <c r="D78" s="116">
        <v>0.68120683387858971</v>
      </c>
      <c r="E78" s="115">
        <v>0</v>
      </c>
      <c r="F78" s="116">
        <f t="shared" si="9"/>
        <v>-1</v>
      </c>
      <c r="G78" s="115">
        <v>4608</v>
      </c>
      <c r="H78" s="116" t="str">
        <f t="shared" si="9"/>
        <v>-</v>
      </c>
      <c r="I78" s="115">
        <v>5124</v>
      </c>
      <c r="J78" s="116">
        <f t="shared" si="9"/>
        <v>0.11197916666666674</v>
      </c>
      <c r="K78" s="115">
        <v>5699</v>
      </c>
      <c r="L78" s="116">
        <f t="shared" si="9"/>
        <v>0.11221701795472283</v>
      </c>
      <c r="M78" s="115">
        <v>3939</v>
      </c>
      <c r="N78" s="116">
        <f t="shared" si="8"/>
        <v>-0.3088261098438323</v>
      </c>
      <c r="O78" s="116">
        <f t="shared" si="10"/>
        <v>-0.1483243243243243</v>
      </c>
    </row>
    <row r="79" spans="1:16" x14ac:dyDescent="0.25">
      <c r="A79" s="1">
        <v>5</v>
      </c>
      <c r="B79" s="114" t="s">
        <v>79</v>
      </c>
      <c r="C79" s="115">
        <v>4678</v>
      </c>
      <c r="D79" s="116">
        <v>0.30088987764182429</v>
      </c>
      <c r="E79" s="115">
        <v>0</v>
      </c>
      <c r="F79" s="116">
        <f t="shared" si="9"/>
        <v>-1</v>
      </c>
      <c r="G79" s="115">
        <v>4530</v>
      </c>
      <c r="H79" s="116" t="str">
        <f t="shared" si="9"/>
        <v>-</v>
      </c>
      <c r="I79" s="115">
        <v>4779</v>
      </c>
      <c r="J79" s="116">
        <f t="shared" si="9"/>
        <v>5.4966887417218446E-2</v>
      </c>
      <c r="K79" s="115">
        <v>3887</v>
      </c>
      <c r="L79" s="116">
        <f t="shared" si="9"/>
        <v>-0.18664992676292114</v>
      </c>
      <c r="M79" s="115">
        <v>4139</v>
      </c>
      <c r="N79" s="116">
        <f t="shared" si="8"/>
        <v>6.4831489580653434E-2</v>
      </c>
      <c r="O79" s="116">
        <f t="shared" si="10"/>
        <v>-0.11522017956391617</v>
      </c>
    </row>
    <row r="80" spans="1:16" x14ac:dyDescent="0.25">
      <c r="A80" s="1">
        <v>6</v>
      </c>
      <c r="B80" s="114" t="s">
        <v>81</v>
      </c>
      <c r="C80" s="115">
        <v>6816</v>
      </c>
      <c r="D80" s="116">
        <v>0.62169878658101352</v>
      </c>
      <c r="E80" s="115">
        <v>0</v>
      </c>
      <c r="F80" s="116">
        <f t="shared" si="9"/>
        <v>-1</v>
      </c>
      <c r="G80" s="115">
        <v>4397</v>
      </c>
      <c r="H80" s="116" t="str">
        <f t="shared" si="9"/>
        <v>-</v>
      </c>
      <c r="I80" s="115">
        <v>4614</v>
      </c>
      <c r="J80" s="116">
        <f t="shared" si="9"/>
        <v>4.9351830793723073E-2</v>
      </c>
      <c r="K80" s="115">
        <v>5607</v>
      </c>
      <c r="L80" s="116">
        <f t="shared" si="9"/>
        <v>0.21521456436931086</v>
      </c>
      <c r="M80" s="115">
        <v>5107</v>
      </c>
      <c r="N80" s="116">
        <f t="shared" si="8"/>
        <v>-8.9174246477617292E-2</v>
      </c>
      <c r="O80" s="116">
        <f t="shared" si="10"/>
        <v>-0.25073356807511737</v>
      </c>
    </row>
    <row r="81" spans="1:16" x14ac:dyDescent="0.25">
      <c r="A81" s="1">
        <v>7</v>
      </c>
      <c r="B81" s="114" t="s">
        <v>83</v>
      </c>
      <c r="C81" s="115">
        <v>6877</v>
      </c>
      <c r="D81" s="116">
        <v>0.18263112639724843</v>
      </c>
      <c r="E81" s="115">
        <v>0</v>
      </c>
      <c r="F81" s="116">
        <f t="shared" si="9"/>
        <v>-1</v>
      </c>
      <c r="G81" s="115">
        <v>7964</v>
      </c>
      <c r="H81" s="116" t="str">
        <f t="shared" si="9"/>
        <v>-</v>
      </c>
      <c r="I81" s="115">
        <v>8149</v>
      </c>
      <c r="J81" s="116">
        <f t="shared" si="9"/>
        <v>2.3229532898041194E-2</v>
      </c>
      <c r="K81" s="115">
        <v>6870</v>
      </c>
      <c r="L81" s="116">
        <f t="shared" si="9"/>
        <v>-0.15695177322370846</v>
      </c>
      <c r="M81" s="115">
        <v>6983</v>
      </c>
      <c r="N81" s="116">
        <f t="shared" si="8"/>
        <v>1.644832605531299E-2</v>
      </c>
      <c r="O81" s="116">
        <f t="shared" si="10"/>
        <v>1.5413697833357665E-2</v>
      </c>
    </row>
    <row r="82" spans="1:16" x14ac:dyDescent="0.25">
      <c r="A82" s="1">
        <v>8</v>
      </c>
      <c r="B82" s="114" t="s">
        <v>85</v>
      </c>
      <c r="C82" s="115">
        <v>9621</v>
      </c>
      <c r="D82" s="116">
        <v>0.31255115961800817</v>
      </c>
      <c r="E82" s="115">
        <v>6964</v>
      </c>
      <c r="F82" s="116">
        <f t="shared" si="9"/>
        <v>-0.27616671863631637</v>
      </c>
      <c r="G82" s="115">
        <v>4262</v>
      </c>
      <c r="H82" s="116">
        <f t="shared" si="9"/>
        <v>-0.38799540493968987</v>
      </c>
      <c r="I82" s="115">
        <v>8353</v>
      </c>
      <c r="J82" s="116">
        <f t="shared" si="9"/>
        <v>0.95987799155326137</v>
      </c>
      <c r="K82" s="115">
        <v>10458</v>
      </c>
      <c r="L82" s="116">
        <f t="shared" si="9"/>
        <v>0.25200526756853825</v>
      </c>
      <c r="M82" s="115">
        <v>9751</v>
      </c>
      <c r="N82" s="116">
        <f t="shared" si="8"/>
        <v>-6.7603748326639845E-2</v>
      </c>
      <c r="O82" s="116">
        <f t="shared" si="10"/>
        <v>1.3512108928385835E-2</v>
      </c>
    </row>
    <row r="83" spans="1:16" x14ac:dyDescent="0.25">
      <c r="A83" s="1">
        <v>9</v>
      </c>
      <c r="B83" s="114" t="s">
        <v>87</v>
      </c>
      <c r="C83" s="115">
        <v>3028</v>
      </c>
      <c r="D83" s="116">
        <v>-0.39221196306704131</v>
      </c>
      <c r="E83" s="115">
        <v>4100</v>
      </c>
      <c r="F83" s="116">
        <f t="shared" si="9"/>
        <v>0.35402906208718621</v>
      </c>
      <c r="G83" s="115">
        <v>2824</v>
      </c>
      <c r="H83" s="116">
        <f t="shared" si="9"/>
        <v>-0.31121951219512201</v>
      </c>
      <c r="I83" s="115">
        <v>3964</v>
      </c>
      <c r="J83" s="116">
        <f t="shared" si="9"/>
        <v>0.40368271954674229</v>
      </c>
      <c r="K83" s="115">
        <v>4631</v>
      </c>
      <c r="L83" s="116">
        <f t="shared" si="9"/>
        <v>0.16826437941473249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4643</v>
      </c>
      <c r="D84" s="116">
        <v>0.5776418620455317</v>
      </c>
      <c r="E84" s="115">
        <v>4409</v>
      </c>
      <c r="F84" s="116">
        <f t="shared" si="9"/>
        <v>-5.0398449278483692E-2</v>
      </c>
      <c r="G84" s="115">
        <v>2857</v>
      </c>
      <c r="H84" s="116">
        <f t="shared" si="9"/>
        <v>-0.35200725788160581</v>
      </c>
      <c r="I84" s="115">
        <v>3029</v>
      </c>
      <c r="J84" s="116">
        <f t="shared" si="9"/>
        <v>6.0203010150507552E-2</v>
      </c>
      <c r="K84" s="115">
        <v>4345</v>
      </c>
      <c r="L84" s="116">
        <f t="shared" si="9"/>
        <v>0.4344668207329152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2826</v>
      </c>
      <c r="D85" s="116">
        <v>0.46652828230409971</v>
      </c>
      <c r="E85" s="115">
        <v>1437</v>
      </c>
      <c r="F85" s="116">
        <f t="shared" si="9"/>
        <v>-0.49150743099787686</v>
      </c>
      <c r="G85" s="115">
        <v>2119</v>
      </c>
      <c r="H85" s="116">
        <f t="shared" si="9"/>
        <v>0.47459986082115524</v>
      </c>
      <c r="I85" s="115">
        <v>1650</v>
      </c>
      <c r="J85" s="116">
        <f t="shared" si="9"/>
        <v>-0.22133081642284091</v>
      </c>
      <c r="K85" s="115">
        <v>2742</v>
      </c>
      <c r="L85" s="116">
        <f t="shared" si="9"/>
        <v>0.66181818181818186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2974</v>
      </c>
      <c r="D86" s="116">
        <v>0.42364767831498318</v>
      </c>
      <c r="E86" s="115">
        <v>1300</v>
      </c>
      <c r="F86" s="116">
        <f t="shared" si="9"/>
        <v>-0.56287827841291183</v>
      </c>
      <c r="G86" s="115">
        <v>2651</v>
      </c>
      <c r="H86" s="116">
        <f t="shared" si="9"/>
        <v>1.0392307692307692</v>
      </c>
      <c r="I86" s="115">
        <v>1974</v>
      </c>
      <c r="J86" s="116">
        <f t="shared" si="9"/>
        <v>-0.25537533006412672</v>
      </c>
      <c r="K86" s="115">
        <v>2803</v>
      </c>
      <c r="L86" s="116">
        <f t="shared" si="9"/>
        <v>0.4199594731509626</v>
      </c>
      <c r="M86" s="115"/>
      <c r="N86" s="116"/>
      <c r="O86" s="116"/>
    </row>
    <row r="87" spans="1:16" ht="15.75" x14ac:dyDescent="0.25">
      <c r="B87" s="117" t="s">
        <v>30</v>
      </c>
      <c r="C87" s="118">
        <v>51328</v>
      </c>
      <c r="D87" s="119">
        <v>0.22110672312889568</v>
      </c>
      <c r="E87" s="118">
        <v>24912</v>
      </c>
      <c r="F87" s="119">
        <f t="shared" si="9"/>
        <v>-0.51465087281795507</v>
      </c>
      <c r="G87" s="118">
        <v>43482</v>
      </c>
      <c r="H87" s="119">
        <f t="shared" si="9"/>
        <v>0.74542389210019278</v>
      </c>
      <c r="I87" s="118">
        <v>48094</v>
      </c>
      <c r="J87" s="119">
        <f t="shared" si="9"/>
        <v>0.10606687824847061</v>
      </c>
      <c r="K87" s="118">
        <v>51902</v>
      </c>
      <c r="L87" s="119">
        <f t="shared" si="9"/>
        <v>7.9178275876408799E-2</v>
      </c>
      <c r="M87" s="118">
        <v>36773</v>
      </c>
      <c r="N87" s="119">
        <v>-1.626494743318796E-2</v>
      </c>
      <c r="O87" s="119">
        <v>-2.8634070317246518E-2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97006</v>
      </c>
      <c r="D97" s="116">
        <v>1.7399603553336807E-2</v>
      </c>
      <c r="E97" s="115">
        <v>97195</v>
      </c>
      <c r="F97" s="116">
        <f t="shared" ref="F97:L109" si="11">IFERROR(E97/C97-1,"-")</f>
        <v>1.9483330927982934E-3</v>
      </c>
      <c r="G97" s="115">
        <v>6135</v>
      </c>
      <c r="H97" s="116">
        <f t="shared" si="11"/>
        <v>-0.93687946910849318</v>
      </c>
      <c r="I97" s="115">
        <v>68843</v>
      </c>
      <c r="J97" s="116">
        <f t="shared" si="11"/>
        <v>10.221352893235533</v>
      </c>
      <c r="K97" s="115">
        <v>96437</v>
      </c>
      <c r="L97" s="116">
        <f t="shared" si="11"/>
        <v>0.40082506572926802</v>
      </c>
      <c r="M97" s="115">
        <v>97758</v>
      </c>
      <c r="N97" s="116">
        <f t="shared" ref="N97:N103" si="12">IFERROR(M97/K97-1,"-")</f>
        <v>1.3698061947178042E-2</v>
      </c>
      <c r="O97" s="116">
        <f>M97/C97-1</f>
        <v>7.7520978083829295E-3</v>
      </c>
    </row>
    <row r="98" spans="2:15" x14ac:dyDescent="0.25">
      <c r="B98" s="114" t="s">
        <v>73</v>
      </c>
      <c r="C98" s="115">
        <v>93739</v>
      </c>
      <c r="D98" s="116">
        <v>1.7641183750569889E-2</v>
      </c>
      <c r="E98" s="115">
        <v>99065</v>
      </c>
      <c r="F98" s="116">
        <f t="shared" si="11"/>
        <v>5.6817333233766032E-2</v>
      </c>
      <c r="G98" s="115">
        <v>7130</v>
      </c>
      <c r="H98" s="116">
        <f t="shared" si="11"/>
        <v>-0.92802705294503607</v>
      </c>
      <c r="I98" s="115">
        <v>82164</v>
      </c>
      <c r="J98" s="116">
        <f t="shared" si="11"/>
        <v>10.523702664796634</v>
      </c>
      <c r="K98" s="115">
        <v>97949</v>
      </c>
      <c r="L98" s="116">
        <f t="shared" si="11"/>
        <v>0.19211576846307388</v>
      </c>
      <c r="M98" s="115">
        <v>107315</v>
      </c>
      <c r="N98" s="116">
        <f t="shared" si="12"/>
        <v>9.5621190619608054E-2</v>
      </c>
      <c r="O98" s="116">
        <f>IFERROR(M98/C98-1,"-")</f>
        <v>0.14482765977874745</v>
      </c>
    </row>
    <row r="99" spans="2:15" x14ac:dyDescent="0.25">
      <c r="B99" s="114" t="s">
        <v>75</v>
      </c>
      <c r="C99" s="115">
        <v>111953</v>
      </c>
      <c r="D99" s="116">
        <v>6.2747406092478863E-2</v>
      </c>
      <c r="E99" s="115">
        <v>39064</v>
      </c>
      <c r="F99" s="116">
        <f t="shared" si="11"/>
        <v>-0.65106785883361762</v>
      </c>
      <c r="G99" s="115">
        <v>8658</v>
      </c>
      <c r="H99" s="116">
        <f t="shared" si="11"/>
        <v>-0.77836371083350397</v>
      </c>
      <c r="I99" s="115">
        <v>98983</v>
      </c>
      <c r="J99" s="116">
        <f t="shared" si="11"/>
        <v>10.432547932547932</v>
      </c>
      <c r="K99" s="115">
        <v>108044</v>
      </c>
      <c r="L99" s="116">
        <f t="shared" si="11"/>
        <v>9.1540971682005923E-2</v>
      </c>
      <c r="M99" s="115">
        <v>114208</v>
      </c>
      <c r="N99" s="116">
        <f t="shared" si="12"/>
        <v>5.7050831142867686E-2</v>
      </c>
      <c r="O99" s="116">
        <f t="shared" ref="O99:O103" si="13">IFERROR(M99/C99-1,"-")</f>
        <v>2.0142381177815638E-2</v>
      </c>
    </row>
    <row r="100" spans="2:15" x14ac:dyDescent="0.25">
      <c r="B100" s="114" t="s">
        <v>77</v>
      </c>
      <c r="C100" s="115">
        <v>93085</v>
      </c>
      <c r="D100" s="116">
        <v>-4.1980568934996465E-2</v>
      </c>
      <c r="E100" s="115">
        <v>0</v>
      </c>
      <c r="F100" s="116">
        <f t="shared" si="11"/>
        <v>-1</v>
      </c>
      <c r="G100" s="115">
        <v>8340</v>
      </c>
      <c r="H100" s="116" t="str">
        <f t="shared" si="11"/>
        <v>-</v>
      </c>
      <c r="I100" s="115">
        <v>97469</v>
      </c>
      <c r="J100" s="116">
        <f t="shared" si="11"/>
        <v>10.686930455635492</v>
      </c>
      <c r="K100" s="115">
        <v>100188</v>
      </c>
      <c r="L100" s="116">
        <f t="shared" si="11"/>
        <v>2.7896049000194933E-2</v>
      </c>
      <c r="M100" s="115">
        <v>105296</v>
      </c>
      <c r="N100" s="116">
        <f t="shared" si="12"/>
        <v>5.0984149798378953E-2</v>
      </c>
      <c r="O100" s="116">
        <f t="shared" si="13"/>
        <v>0.13118117849277544</v>
      </c>
    </row>
    <row r="101" spans="2:15" x14ac:dyDescent="0.25">
      <c r="B101" s="114" t="s">
        <v>79</v>
      </c>
      <c r="C101" s="115">
        <v>95229</v>
      </c>
      <c r="D101" s="116">
        <v>3.243817556945694E-2</v>
      </c>
      <c r="E101" s="115">
        <v>0</v>
      </c>
      <c r="F101" s="116">
        <f t="shared" si="11"/>
        <v>-1</v>
      </c>
      <c r="G101" s="115">
        <v>9735</v>
      </c>
      <c r="H101" s="116" t="str">
        <f t="shared" si="11"/>
        <v>-</v>
      </c>
      <c r="I101" s="115">
        <v>87150</v>
      </c>
      <c r="J101" s="116">
        <f t="shared" si="11"/>
        <v>7.9522342064714948</v>
      </c>
      <c r="K101" s="115">
        <v>88589</v>
      </c>
      <c r="L101" s="116">
        <f t="shared" si="11"/>
        <v>1.6511761331038377E-2</v>
      </c>
      <c r="M101" s="115">
        <v>101026</v>
      </c>
      <c r="N101" s="116">
        <f t="shared" si="12"/>
        <v>0.14038989039271232</v>
      </c>
      <c r="O101" s="116">
        <f t="shared" si="13"/>
        <v>6.0874313496938948E-2</v>
      </c>
    </row>
    <row r="102" spans="2:15" x14ac:dyDescent="0.25">
      <c r="B102" s="114" t="s">
        <v>81</v>
      </c>
      <c r="C102" s="115">
        <v>96083</v>
      </c>
      <c r="D102" s="116">
        <v>-4.7391015535924952E-2</v>
      </c>
      <c r="E102" s="115">
        <v>0</v>
      </c>
      <c r="F102" s="116">
        <f t="shared" si="11"/>
        <v>-1</v>
      </c>
      <c r="G102" s="115">
        <v>14624</v>
      </c>
      <c r="H102" s="116" t="str">
        <f t="shared" si="11"/>
        <v>-</v>
      </c>
      <c r="I102" s="115">
        <v>87225</v>
      </c>
      <c r="J102" s="116">
        <f t="shared" si="11"/>
        <v>4.964510393873085</v>
      </c>
      <c r="K102" s="115">
        <v>97481</v>
      </c>
      <c r="L102" s="116">
        <f t="shared" si="11"/>
        <v>0.11758096875895663</v>
      </c>
      <c r="M102" s="115">
        <v>102726</v>
      </c>
      <c r="N102" s="116">
        <f t="shared" si="12"/>
        <v>5.3805356941352578E-2</v>
      </c>
      <c r="O102" s="116">
        <f t="shared" si="13"/>
        <v>6.9138140982275775E-2</v>
      </c>
    </row>
    <row r="103" spans="2:15" x14ac:dyDescent="0.25">
      <c r="B103" s="114" t="s">
        <v>83</v>
      </c>
      <c r="C103" s="115">
        <v>96381</v>
      </c>
      <c r="D103" s="116">
        <v>-1.5968145387717625E-2</v>
      </c>
      <c r="E103" s="115">
        <v>0</v>
      </c>
      <c r="F103" s="116">
        <f t="shared" si="11"/>
        <v>-1</v>
      </c>
      <c r="G103" s="115">
        <v>27677</v>
      </c>
      <c r="H103" s="116" t="str">
        <f t="shared" si="11"/>
        <v>-</v>
      </c>
      <c r="I103" s="115">
        <v>101111</v>
      </c>
      <c r="J103" s="116">
        <f t="shared" si="11"/>
        <v>2.6532499909672289</v>
      </c>
      <c r="K103" s="115">
        <v>98340</v>
      </c>
      <c r="L103" s="116">
        <f t="shared" si="11"/>
        <v>-2.7405524621455624E-2</v>
      </c>
      <c r="M103" s="115">
        <v>106566</v>
      </c>
      <c r="N103" s="116">
        <f t="shared" si="12"/>
        <v>8.3648566198901708E-2</v>
      </c>
      <c r="O103" s="116">
        <f t="shared" si="13"/>
        <v>0.10567435490397492</v>
      </c>
    </row>
    <row r="104" spans="2:15" x14ac:dyDescent="0.25">
      <c r="B104" s="114" t="s">
        <v>85</v>
      </c>
      <c r="C104" s="115">
        <v>98319</v>
      </c>
      <c r="D104" s="116">
        <v>-1.8978058490735528E-2</v>
      </c>
      <c r="E104" s="115">
        <v>17639</v>
      </c>
      <c r="F104" s="116">
        <f t="shared" si="11"/>
        <v>-0.82059418830541397</v>
      </c>
      <c r="G104" s="115">
        <v>40505</v>
      </c>
      <c r="H104" s="116">
        <f t="shared" si="11"/>
        <v>1.2963319916095015</v>
      </c>
      <c r="I104" s="115">
        <v>98334</v>
      </c>
      <c r="J104" s="116">
        <f t="shared" si="11"/>
        <v>1.4277002839155659</v>
      </c>
      <c r="K104" s="115">
        <v>96847</v>
      </c>
      <c r="L104" s="116">
        <f t="shared" si="11"/>
        <v>-1.5121931376736453E-2</v>
      </c>
      <c r="M104" s="115">
        <v>106980</v>
      </c>
      <c r="N104" s="116">
        <f>IFERROR(M104/K104-1,"-")</f>
        <v>0.10462895081933365</v>
      </c>
      <c r="O104" s="116">
        <f>IFERROR(M104/C104-1,"-")</f>
        <v>8.8090806456534443E-2</v>
      </c>
    </row>
    <row r="105" spans="2:15" x14ac:dyDescent="0.25">
      <c r="B105" s="114" t="s">
        <v>87</v>
      </c>
      <c r="C105" s="115">
        <v>89981</v>
      </c>
      <c r="D105" s="116">
        <v>-5.6120254691548355E-2</v>
      </c>
      <c r="E105" s="115">
        <v>11102</v>
      </c>
      <c r="F105" s="116">
        <f t="shared" si="11"/>
        <v>-0.87661839721719026</v>
      </c>
      <c r="G105" s="115">
        <v>50427</v>
      </c>
      <c r="H105" s="116">
        <f t="shared" si="11"/>
        <v>3.5421545667447303</v>
      </c>
      <c r="I105" s="115">
        <v>92289</v>
      </c>
      <c r="J105" s="116">
        <f t="shared" si="11"/>
        <v>0.83015051460527101</v>
      </c>
      <c r="K105" s="115">
        <v>96569</v>
      </c>
      <c r="L105" s="116">
        <f t="shared" si="11"/>
        <v>4.6376057818374949E-2</v>
      </c>
      <c r="M105" s="115"/>
      <c r="N105" s="116"/>
      <c r="O105" s="116"/>
    </row>
    <row r="106" spans="2:15" x14ac:dyDescent="0.25">
      <c r="B106" s="114" t="s">
        <v>89</v>
      </c>
      <c r="C106" s="115">
        <v>99167</v>
      </c>
      <c r="D106" s="116">
        <v>-0.11512550303830671</v>
      </c>
      <c r="E106" s="115">
        <v>13903</v>
      </c>
      <c r="F106" s="116">
        <f t="shared" si="11"/>
        <v>-0.85980215192553977</v>
      </c>
      <c r="G106" s="115">
        <v>81857</v>
      </c>
      <c r="H106" s="116">
        <f t="shared" si="11"/>
        <v>4.8877220743724372</v>
      </c>
      <c r="I106" s="115">
        <v>103661</v>
      </c>
      <c r="J106" s="116">
        <f t="shared" si="11"/>
        <v>0.26636695701039614</v>
      </c>
      <c r="K106" s="115">
        <v>109428</v>
      </c>
      <c r="L106" s="116">
        <f t="shared" si="11"/>
        <v>5.56332661270873E-2</v>
      </c>
      <c r="M106" s="115"/>
      <c r="N106" s="116"/>
      <c r="O106" s="116"/>
    </row>
    <row r="107" spans="2:15" x14ac:dyDescent="0.25">
      <c r="B107" s="114" t="s">
        <v>91</v>
      </c>
      <c r="C107" s="115">
        <v>99741</v>
      </c>
      <c r="D107" s="116">
        <v>9.3404035701998289E-3</v>
      </c>
      <c r="E107" s="115">
        <v>13877</v>
      </c>
      <c r="F107" s="116">
        <f t="shared" si="11"/>
        <v>-0.86086965239971525</v>
      </c>
      <c r="G107" s="115">
        <v>82390</v>
      </c>
      <c r="H107" s="116">
        <f t="shared" si="11"/>
        <v>4.93716221085249</v>
      </c>
      <c r="I107" s="115">
        <v>101461</v>
      </c>
      <c r="J107" s="116">
        <f t="shared" si="11"/>
        <v>0.23147226605170523</v>
      </c>
      <c r="K107" s="115">
        <v>106978</v>
      </c>
      <c r="L107" s="116">
        <f t="shared" si="11"/>
        <v>5.4375572880219991E-2</v>
      </c>
      <c r="M107" s="115"/>
      <c r="N107" s="116"/>
      <c r="O107" s="116"/>
    </row>
    <row r="108" spans="2:15" x14ac:dyDescent="0.25">
      <c r="B108" s="114" t="s">
        <v>93</v>
      </c>
      <c r="C108" s="115">
        <v>100908</v>
      </c>
      <c r="D108" s="116">
        <v>-1.7563673183269679E-2</v>
      </c>
      <c r="E108" s="115">
        <v>15077</v>
      </c>
      <c r="F108" s="116">
        <f t="shared" si="11"/>
        <v>-0.85058667300907764</v>
      </c>
      <c r="G108" s="115">
        <v>71312</v>
      </c>
      <c r="H108" s="116">
        <f t="shared" si="11"/>
        <v>3.7298534191152086</v>
      </c>
      <c r="I108" s="115">
        <v>100894</v>
      </c>
      <c r="J108" s="116">
        <f t="shared" si="11"/>
        <v>0.41482499439084597</v>
      </c>
      <c r="K108" s="115">
        <v>104162</v>
      </c>
      <c r="L108" s="116">
        <f t="shared" si="11"/>
        <v>3.2390429559735923E-2</v>
      </c>
      <c r="M108" s="115"/>
      <c r="N108" s="116"/>
      <c r="O108" s="116"/>
    </row>
    <row r="109" spans="2:15" ht="15.75" x14ac:dyDescent="0.25">
      <c r="B109" s="117" t="s">
        <v>30</v>
      </c>
      <c r="C109" s="118">
        <v>1171592</v>
      </c>
      <c r="D109" s="119">
        <v>-1.5604572142998818E-2</v>
      </c>
      <c r="E109" s="118">
        <v>323585</v>
      </c>
      <c r="F109" s="119">
        <f t="shared" si="11"/>
        <v>-0.72380743467009001</v>
      </c>
      <c r="G109" s="118">
        <v>408790</v>
      </c>
      <c r="H109" s="119">
        <f t="shared" si="11"/>
        <v>0.26331566667181727</v>
      </c>
      <c r="I109" s="118">
        <v>1119584</v>
      </c>
      <c r="J109" s="119">
        <f t="shared" si="11"/>
        <v>1.738775410357396</v>
      </c>
      <c r="K109" s="118">
        <v>1201012</v>
      </c>
      <c r="L109" s="119">
        <f t="shared" si="11"/>
        <v>7.2730585646097135E-2</v>
      </c>
      <c r="M109" s="118">
        <v>841875</v>
      </c>
      <c r="N109" s="119">
        <v>7.3991388933184465E-2</v>
      </c>
      <c r="O109" s="119">
        <v>7.6848790283897905E-2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241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43948</v>
      </c>
      <c r="D119" s="116">
        <v>0.12355873705739495</v>
      </c>
      <c r="E119" s="115">
        <v>42402</v>
      </c>
      <c r="F119" s="116">
        <f t="shared" ref="F119:L131" si="14">IFERROR(E119/C119-1,"-")</f>
        <v>-3.5177937562573924E-2</v>
      </c>
      <c r="G119" s="115">
        <v>484</v>
      </c>
      <c r="H119" s="116">
        <f t="shared" si="14"/>
        <v>-0.98858544408282634</v>
      </c>
      <c r="I119" s="115">
        <v>22981</v>
      </c>
      <c r="J119" s="116">
        <f t="shared" si="14"/>
        <v>46.481404958677686</v>
      </c>
      <c r="K119" s="115">
        <v>38867</v>
      </c>
      <c r="L119" s="116">
        <f t="shared" si="14"/>
        <v>0.69126669857708545</v>
      </c>
      <c r="M119" s="115">
        <v>41827</v>
      </c>
      <c r="N119" s="116">
        <f t="shared" ref="N119:N125" si="15">IFERROR(M119/K119-1,"-")</f>
        <v>7.6157151310880744E-2</v>
      </c>
      <c r="O119" s="116">
        <f>M119/C119-1</f>
        <v>-4.8261581869482151E-2</v>
      </c>
    </row>
    <row r="120" spans="1:16" x14ac:dyDescent="0.25">
      <c r="B120" s="114" t="s">
        <v>73</v>
      </c>
      <c r="C120" s="115">
        <v>42009</v>
      </c>
      <c r="D120" s="116">
        <v>7.7734164550142371E-2</v>
      </c>
      <c r="E120" s="115">
        <v>44676</v>
      </c>
      <c r="F120" s="116">
        <f t="shared" si="14"/>
        <v>6.3486395772334392E-2</v>
      </c>
      <c r="G120" s="115">
        <v>257</v>
      </c>
      <c r="H120" s="116">
        <f t="shared" si="14"/>
        <v>-0.99424747067776886</v>
      </c>
      <c r="I120" s="115">
        <v>33474</v>
      </c>
      <c r="J120" s="116">
        <f t="shared" si="14"/>
        <v>129.24902723735408</v>
      </c>
      <c r="K120" s="115">
        <v>40917</v>
      </c>
      <c r="L120" s="116">
        <f t="shared" si="14"/>
        <v>0.22235167592758565</v>
      </c>
      <c r="M120" s="115">
        <v>46040</v>
      </c>
      <c r="N120" s="116">
        <f t="shared" si="15"/>
        <v>0.12520468265024309</v>
      </c>
      <c r="O120" s="116">
        <f>IFERROR(M120/C120-1,"-")</f>
        <v>9.5955628555785655E-2</v>
      </c>
    </row>
    <row r="121" spans="1:16" x14ac:dyDescent="0.25">
      <c r="B121" s="114" t="s">
        <v>75</v>
      </c>
      <c r="C121" s="115">
        <v>51922</v>
      </c>
      <c r="D121" s="116">
        <v>7.223690731868504E-2</v>
      </c>
      <c r="E121" s="115">
        <v>19712</v>
      </c>
      <c r="F121" s="116">
        <f t="shared" si="14"/>
        <v>-0.62035360733407807</v>
      </c>
      <c r="G121" s="115">
        <v>272</v>
      </c>
      <c r="H121" s="116">
        <f t="shared" si="14"/>
        <v>-0.98620129870129869</v>
      </c>
      <c r="I121" s="115">
        <v>46540</v>
      </c>
      <c r="J121" s="116">
        <f t="shared" si="14"/>
        <v>170.10294117647058</v>
      </c>
      <c r="K121" s="115">
        <v>54879</v>
      </c>
      <c r="L121" s="116">
        <f t="shared" si="14"/>
        <v>0.17917920068758053</v>
      </c>
      <c r="M121" s="115">
        <v>55580</v>
      </c>
      <c r="N121" s="116">
        <f t="shared" si="15"/>
        <v>1.2773556369467309E-2</v>
      </c>
      <c r="O121" s="116">
        <f t="shared" ref="O121:O125" si="16">IFERROR(M121/C121-1,"-")</f>
        <v>7.0451831593544068E-2</v>
      </c>
    </row>
    <row r="122" spans="1:16" x14ac:dyDescent="0.25">
      <c r="B122" s="114" t="s">
        <v>77</v>
      </c>
      <c r="C122" s="115">
        <v>49828</v>
      </c>
      <c r="D122" s="116">
        <v>1.3959545806031537E-2</v>
      </c>
      <c r="E122" s="115">
        <v>0</v>
      </c>
      <c r="F122" s="116">
        <f t="shared" si="14"/>
        <v>-1</v>
      </c>
      <c r="G122" s="115">
        <v>159</v>
      </c>
      <c r="H122" s="116" t="str">
        <f t="shared" si="14"/>
        <v>-</v>
      </c>
      <c r="I122" s="115">
        <v>48714</v>
      </c>
      <c r="J122" s="116">
        <f t="shared" si="14"/>
        <v>305.37735849056605</v>
      </c>
      <c r="K122" s="115">
        <v>48998</v>
      </c>
      <c r="L122" s="116">
        <f t="shared" si="14"/>
        <v>5.8299462166933047E-3</v>
      </c>
      <c r="M122" s="115">
        <v>57738</v>
      </c>
      <c r="N122" s="116">
        <f t="shared" si="15"/>
        <v>0.17837462753581779</v>
      </c>
      <c r="O122" s="116">
        <f t="shared" si="16"/>
        <v>0.15874608653768973</v>
      </c>
    </row>
    <row r="123" spans="1:16" x14ac:dyDescent="0.25">
      <c r="B123" s="114" t="s">
        <v>79</v>
      </c>
      <c r="C123" s="115">
        <v>65395</v>
      </c>
      <c r="D123" s="116">
        <v>0.18503551754131631</v>
      </c>
      <c r="E123" s="115">
        <v>0</v>
      </c>
      <c r="F123" s="116">
        <f t="shared" si="14"/>
        <v>-1</v>
      </c>
      <c r="G123" s="115">
        <v>189</v>
      </c>
      <c r="H123" s="116" t="str">
        <f t="shared" si="14"/>
        <v>-</v>
      </c>
      <c r="I123" s="115">
        <v>52400</v>
      </c>
      <c r="J123" s="116">
        <f t="shared" si="14"/>
        <v>276.24867724867727</v>
      </c>
      <c r="K123" s="115">
        <v>55242</v>
      </c>
      <c r="L123" s="116">
        <f t="shared" si="14"/>
        <v>5.4236641221373949E-2</v>
      </c>
      <c r="M123" s="115">
        <v>61775</v>
      </c>
      <c r="N123" s="116">
        <f t="shared" si="15"/>
        <v>0.11826146772383339</v>
      </c>
      <c r="O123" s="116">
        <f t="shared" si="16"/>
        <v>-5.5355914060708056E-2</v>
      </c>
    </row>
    <row r="124" spans="1:16" x14ac:dyDescent="0.25">
      <c r="B124" s="114" t="s">
        <v>81</v>
      </c>
      <c r="C124" s="115">
        <v>63120</v>
      </c>
      <c r="D124" s="116">
        <v>-1.2500197787940204E-3</v>
      </c>
      <c r="E124" s="115">
        <v>0</v>
      </c>
      <c r="F124" s="116">
        <f t="shared" si="14"/>
        <v>-1</v>
      </c>
      <c r="G124" s="115">
        <v>1198</v>
      </c>
      <c r="H124" s="116" t="str">
        <f t="shared" si="14"/>
        <v>-</v>
      </c>
      <c r="I124" s="115">
        <v>53892</v>
      </c>
      <c r="J124" s="116">
        <f t="shared" si="14"/>
        <v>43.98497495826377</v>
      </c>
      <c r="K124" s="115">
        <v>60909</v>
      </c>
      <c r="L124" s="116">
        <f t="shared" si="14"/>
        <v>0.13020485415274985</v>
      </c>
      <c r="M124" s="115">
        <v>66223</v>
      </c>
      <c r="N124" s="116">
        <f t="shared" si="15"/>
        <v>8.7244906335681049E-2</v>
      </c>
      <c r="O124" s="116">
        <f t="shared" si="16"/>
        <v>4.9160329531051872E-2</v>
      </c>
    </row>
    <row r="125" spans="1:16" x14ac:dyDescent="0.25">
      <c r="B125" s="114" t="s">
        <v>83</v>
      </c>
      <c r="C125" s="115">
        <v>59097</v>
      </c>
      <c r="D125" s="116">
        <v>4.3655629139072838E-2</v>
      </c>
      <c r="E125" s="115">
        <v>0</v>
      </c>
      <c r="F125" s="116">
        <f t="shared" si="14"/>
        <v>-1</v>
      </c>
      <c r="G125" s="115">
        <v>4901</v>
      </c>
      <c r="H125" s="116" t="str">
        <f t="shared" si="14"/>
        <v>-</v>
      </c>
      <c r="I125" s="115">
        <v>59229</v>
      </c>
      <c r="J125" s="116">
        <f t="shared" si="14"/>
        <v>11.085084676596614</v>
      </c>
      <c r="K125" s="115">
        <v>59288</v>
      </c>
      <c r="L125" s="116">
        <f t="shared" si="14"/>
        <v>9.9613365074535665E-4</v>
      </c>
      <c r="M125" s="115">
        <v>64142</v>
      </c>
      <c r="N125" s="116">
        <f t="shared" si="15"/>
        <v>8.1871542301983569E-2</v>
      </c>
      <c r="O125" s="116">
        <f t="shared" si="16"/>
        <v>8.536812359341428E-2</v>
      </c>
    </row>
    <row r="126" spans="1:16" x14ac:dyDescent="0.25">
      <c r="B126" s="114" t="s">
        <v>85</v>
      </c>
      <c r="C126" s="115">
        <v>60439</v>
      </c>
      <c r="D126" s="116">
        <v>4.8359959064023128E-2</v>
      </c>
      <c r="E126" s="115">
        <v>5479</v>
      </c>
      <c r="F126" s="116">
        <f t="shared" si="14"/>
        <v>-0.90934661394132932</v>
      </c>
      <c r="G126" s="115">
        <v>14194</v>
      </c>
      <c r="H126" s="116">
        <f t="shared" si="14"/>
        <v>1.5906187260448985</v>
      </c>
      <c r="I126" s="115">
        <v>54770</v>
      </c>
      <c r="J126" s="116">
        <f t="shared" si="14"/>
        <v>2.8586726785965899</v>
      </c>
      <c r="K126" s="115">
        <v>55524</v>
      </c>
      <c r="L126" s="116">
        <f t="shared" si="14"/>
        <v>1.3766660580609713E-2</v>
      </c>
      <c r="M126" s="115">
        <v>62872</v>
      </c>
      <c r="N126" s="116">
        <f>IFERROR(M126/K126-1,"-")</f>
        <v>0.13233916864779194</v>
      </c>
      <c r="O126" s="116">
        <f>IFERROR(M126/C126-1,"-")</f>
        <v>4.0255464187031631E-2</v>
      </c>
    </row>
    <row r="127" spans="1:16" x14ac:dyDescent="0.25">
      <c r="B127" s="114" t="s">
        <v>87</v>
      </c>
      <c r="C127" s="115">
        <v>57468</v>
      </c>
      <c r="D127" s="116">
        <v>1.0639607477621604E-2</v>
      </c>
      <c r="E127" s="115">
        <v>4395</v>
      </c>
      <c r="F127" s="116">
        <f t="shared" si="14"/>
        <v>-0.92352265608686568</v>
      </c>
      <c r="G127" s="115">
        <v>23200</v>
      </c>
      <c r="H127" s="116">
        <f t="shared" si="14"/>
        <v>4.2787258248009099</v>
      </c>
      <c r="I127" s="115">
        <v>55821</v>
      </c>
      <c r="J127" s="116">
        <f t="shared" si="14"/>
        <v>1.4060775862068966</v>
      </c>
      <c r="K127" s="115">
        <v>60872</v>
      </c>
      <c r="L127" s="116">
        <f t="shared" si="14"/>
        <v>9.0485659518819039E-2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53519</v>
      </c>
      <c r="D128" s="116">
        <v>-7.9765466487843439E-2</v>
      </c>
      <c r="E128" s="115">
        <v>6516</v>
      </c>
      <c r="F128" s="116">
        <f t="shared" si="14"/>
        <v>-0.87824884620415178</v>
      </c>
      <c r="G128" s="115">
        <v>38448</v>
      </c>
      <c r="H128" s="116">
        <f t="shared" si="14"/>
        <v>4.9005524861878449</v>
      </c>
      <c r="I128" s="115">
        <v>56132</v>
      </c>
      <c r="J128" s="116">
        <f t="shared" si="14"/>
        <v>0.45994590095713694</v>
      </c>
      <c r="K128" s="115">
        <v>59055</v>
      </c>
      <c r="L128" s="116">
        <f t="shared" si="14"/>
        <v>5.2073683460414744E-2</v>
      </c>
      <c r="M128" s="115"/>
      <c r="N128" s="116"/>
      <c r="O128" s="116"/>
    </row>
    <row r="129" spans="2:16" x14ac:dyDescent="0.25">
      <c r="B129" s="114" t="s">
        <v>91</v>
      </c>
      <c r="C129" s="115">
        <v>46284</v>
      </c>
      <c r="D129" s="116">
        <v>1.8081034710307531E-2</v>
      </c>
      <c r="E129" s="115">
        <v>7647</v>
      </c>
      <c r="F129" s="116">
        <f t="shared" si="14"/>
        <v>-0.83478091781177077</v>
      </c>
      <c r="G129" s="115">
        <v>35023</v>
      </c>
      <c r="H129" s="116">
        <f t="shared" si="14"/>
        <v>3.5799659997384596</v>
      </c>
      <c r="I129" s="115">
        <v>49783</v>
      </c>
      <c r="J129" s="116">
        <f t="shared" si="14"/>
        <v>0.42143734117579879</v>
      </c>
      <c r="K129" s="115">
        <v>50763</v>
      </c>
      <c r="L129" s="116">
        <f t="shared" si="14"/>
        <v>1.9685434786975486E-2</v>
      </c>
      <c r="M129" s="115"/>
      <c r="N129" s="116"/>
      <c r="O129" s="116"/>
    </row>
    <row r="130" spans="2:16" x14ac:dyDescent="0.25">
      <c r="B130" s="114" t="s">
        <v>93</v>
      </c>
      <c r="C130" s="115">
        <v>47430</v>
      </c>
      <c r="D130" s="116">
        <v>4.5289256198347116E-2</v>
      </c>
      <c r="E130" s="115">
        <v>8000</v>
      </c>
      <c r="F130" s="116">
        <f t="shared" si="14"/>
        <v>-0.8313303816150116</v>
      </c>
      <c r="G130" s="115">
        <v>24281</v>
      </c>
      <c r="H130" s="116">
        <f t="shared" si="14"/>
        <v>2.0351249999999999</v>
      </c>
      <c r="I130" s="115">
        <v>48129</v>
      </c>
      <c r="J130" s="116">
        <f t="shared" si="14"/>
        <v>0.98216712655986171</v>
      </c>
      <c r="K130" s="115">
        <v>49377</v>
      </c>
      <c r="L130" s="116">
        <f t="shared" si="14"/>
        <v>2.5930312285732171E-2</v>
      </c>
      <c r="M130" s="115"/>
      <c r="N130" s="116"/>
      <c r="O130" s="116"/>
    </row>
    <row r="131" spans="2:16" ht="15.75" x14ac:dyDescent="0.25">
      <c r="B131" s="117" t="s">
        <v>30</v>
      </c>
      <c r="C131" s="118">
        <v>640459</v>
      </c>
      <c r="D131" s="119">
        <v>4.2792224391339895E-2</v>
      </c>
      <c r="E131" s="118">
        <v>146501</v>
      </c>
      <c r="F131" s="119">
        <f t="shared" si="14"/>
        <v>-0.77125623966561485</v>
      </c>
      <c r="G131" s="118">
        <v>142606</v>
      </c>
      <c r="H131" s="119">
        <f t="shared" si="14"/>
        <v>-2.6586849236523991E-2</v>
      </c>
      <c r="I131" s="118">
        <v>581865</v>
      </c>
      <c r="J131" s="119">
        <f t="shared" si="14"/>
        <v>3.0802280408958946</v>
      </c>
      <c r="K131" s="118">
        <v>634691</v>
      </c>
      <c r="L131" s="119">
        <f t="shared" si="14"/>
        <v>9.0787381952858404E-2</v>
      </c>
      <c r="M131" s="118">
        <v>456197</v>
      </c>
      <c r="N131" s="119">
        <v>0.10026674770394384</v>
      </c>
      <c r="O131" s="119">
        <v>4.6904474501902493E-2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242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4980</v>
      </c>
      <c r="D141" s="116">
        <v>-0.17248255234297105</v>
      </c>
      <c r="E141" s="115">
        <v>4685</v>
      </c>
      <c r="F141" s="116">
        <f t="shared" ref="F141:L153" si="17">IFERROR(E141/C141-1,"-")</f>
        <v>-5.9236947791164618E-2</v>
      </c>
      <c r="G141" s="115">
        <v>536</v>
      </c>
      <c r="H141" s="116">
        <f t="shared" si="17"/>
        <v>-0.88559231590181431</v>
      </c>
      <c r="I141" s="115">
        <v>3124</v>
      </c>
      <c r="J141" s="116">
        <f t="shared" si="17"/>
        <v>4.8283582089552235</v>
      </c>
      <c r="K141" s="115">
        <v>4168</v>
      </c>
      <c r="L141" s="116">
        <f t="shared" si="17"/>
        <v>0.33418693982074266</v>
      </c>
      <c r="M141" s="115">
        <v>4030</v>
      </c>
      <c r="N141" s="116">
        <f t="shared" ref="N141:N147" si="18">IFERROR(M141/K141-1,"-")</f>
        <v>-3.3109404990403046E-2</v>
      </c>
      <c r="O141" s="116">
        <f>M141/C141-1</f>
        <v>-0.19076305220883538</v>
      </c>
    </row>
    <row r="142" spans="2:16" x14ac:dyDescent="0.25">
      <c r="B142" s="114" t="s">
        <v>73</v>
      </c>
      <c r="C142" s="115">
        <v>4900</v>
      </c>
      <c r="D142" s="116">
        <v>-0.14960083304408189</v>
      </c>
      <c r="E142" s="115">
        <v>4649</v>
      </c>
      <c r="F142" s="116">
        <f t="shared" si="17"/>
        <v>-5.1224489795918315E-2</v>
      </c>
      <c r="G142" s="115">
        <v>587</v>
      </c>
      <c r="H142" s="116">
        <f t="shared" si="17"/>
        <v>-0.87373628737362874</v>
      </c>
      <c r="I142" s="115">
        <v>3140</v>
      </c>
      <c r="J142" s="116">
        <f t="shared" si="17"/>
        <v>4.3492333901192506</v>
      </c>
      <c r="K142" s="115">
        <v>4770</v>
      </c>
      <c r="L142" s="116">
        <f t="shared" si="17"/>
        <v>0.51910828025477707</v>
      </c>
      <c r="M142" s="115">
        <v>4864</v>
      </c>
      <c r="N142" s="116">
        <f t="shared" si="18"/>
        <v>1.9706498951781892E-2</v>
      </c>
      <c r="O142" s="116">
        <f>IFERROR(M142/C142-1,"-")</f>
        <v>-7.3469387755101812E-3</v>
      </c>
    </row>
    <row r="143" spans="2:16" x14ac:dyDescent="0.25">
      <c r="B143" s="114" t="s">
        <v>75</v>
      </c>
      <c r="C143" s="115">
        <v>5593</v>
      </c>
      <c r="D143" s="116">
        <v>-0.18015244796247432</v>
      </c>
      <c r="E143" s="115">
        <v>2369</v>
      </c>
      <c r="F143" s="116">
        <f t="shared" si="17"/>
        <v>-0.57643482925084921</v>
      </c>
      <c r="G143" s="115">
        <v>734</v>
      </c>
      <c r="H143" s="116">
        <f t="shared" si="17"/>
        <v>-0.69016462642465171</v>
      </c>
      <c r="I143" s="115">
        <v>3797</v>
      </c>
      <c r="J143" s="116">
        <f t="shared" si="17"/>
        <v>4.1730245231607626</v>
      </c>
      <c r="K143" s="115">
        <v>4902</v>
      </c>
      <c r="L143" s="116">
        <f t="shared" si="17"/>
        <v>0.29101922570450345</v>
      </c>
      <c r="M143" s="115">
        <v>5123</v>
      </c>
      <c r="N143" s="116">
        <f t="shared" si="18"/>
        <v>4.5083639330885328E-2</v>
      </c>
      <c r="O143" s="116">
        <f t="shared" ref="O143:O147" si="19">IFERROR(M143/C143-1,"-")</f>
        <v>-8.4033613445378186E-2</v>
      </c>
    </row>
    <row r="144" spans="2:16" x14ac:dyDescent="0.25">
      <c r="B144" s="114" t="s">
        <v>77</v>
      </c>
      <c r="C144" s="115">
        <v>4923</v>
      </c>
      <c r="D144" s="116">
        <v>-0.24597947618318272</v>
      </c>
      <c r="E144" s="115">
        <v>0</v>
      </c>
      <c r="F144" s="116">
        <f t="shared" si="17"/>
        <v>-1</v>
      </c>
      <c r="G144" s="115">
        <v>547</v>
      </c>
      <c r="H144" s="116" t="str">
        <f t="shared" si="17"/>
        <v>-</v>
      </c>
      <c r="I144" s="115">
        <v>3884</v>
      </c>
      <c r="J144" s="116">
        <f t="shared" si="17"/>
        <v>6.1005484460694701</v>
      </c>
      <c r="K144" s="115">
        <v>3848</v>
      </c>
      <c r="L144" s="116">
        <f t="shared" si="17"/>
        <v>-9.2687950566426869E-3</v>
      </c>
      <c r="M144" s="115">
        <v>3449</v>
      </c>
      <c r="N144" s="116">
        <f t="shared" si="18"/>
        <v>-0.1036902286902287</v>
      </c>
      <c r="O144" s="116">
        <f t="shared" si="19"/>
        <v>-0.29941092829575466</v>
      </c>
    </row>
    <row r="145" spans="1:16" x14ac:dyDescent="0.25">
      <c r="B145" s="114" t="s">
        <v>79</v>
      </c>
      <c r="C145" s="115">
        <v>3457</v>
      </c>
      <c r="D145" s="116">
        <v>-0.4517919441801459</v>
      </c>
      <c r="E145" s="115">
        <v>0</v>
      </c>
      <c r="F145" s="116">
        <f t="shared" si="17"/>
        <v>-1</v>
      </c>
      <c r="G145" s="115">
        <v>771</v>
      </c>
      <c r="H145" s="116" t="str">
        <f t="shared" si="17"/>
        <v>-</v>
      </c>
      <c r="I145" s="115">
        <v>1871</v>
      </c>
      <c r="J145" s="116">
        <f t="shared" si="17"/>
        <v>1.4267185473411153</v>
      </c>
      <c r="K145" s="115">
        <v>2095</v>
      </c>
      <c r="L145" s="116">
        <f t="shared" si="17"/>
        <v>0.119722073757349</v>
      </c>
      <c r="M145" s="115">
        <v>2729</v>
      </c>
      <c r="N145" s="116">
        <f t="shared" si="18"/>
        <v>0.30262529832935559</v>
      </c>
      <c r="O145" s="116">
        <f t="shared" si="19"/>
        <v>-0.21058721434770034</v>
      </c>
    </row>
    <row r="146" spans="1:16" x14ac:dyDescent="0.25">
      <c r="B146" s="114" t="s">
        <v>81</v>
      </c>
      <c r="C146" s="115">
        <v>3787</v>
      </c>
      <c r="D146" s="116">
        <v>-0.35649957519116393</v>
      </c>
      <c r="E146" s="115">
        <v>0</v>
      </c>
      <c r="F146" s="116">
        <f t="shared" si="17"/>
        <v>-1</v>
      </c>
      <c r="G146" s="115">
        <v>777</v>
      </c>
      <c r="H146" s="116" t="str">
        <f t="shared" si="17"/>
        <v>-</v>
      </c>
      <c r="I146" s="115">
        <v>2403</v>
      </c>
      <c r="J146" s="116">
        <f t="shared" si="17"/>
        <v>2.0926640926640925</v>
      </c>
      <c r="K146" s="115">
        <v>3004</v>
      </c>
      <c r="L146" s="116">
        <f t="shared" si="17"/>
        <v>0.25010403662089065</v>
      </c>
      <c r="M146" s="115">
        <v>2187</v>
      </c>
      <c r="N146" s="116">
        <f t="shared" si="18"/>
        <v>-0.27197070572569904</v>
      </c>
      <c r="O146" s="116">
        <f t="shared" si="19"/>
        <v>-0.42249801954053345</v>
      </c>
    </row>
    <row r="147" spans="1:16" x14ac:dyDescent="0.25">
      <c r="B147" s="114" t="s">
        <v>83</v>
      </c>
      <c r="C147" s="115">
        <v>4181</v>
      </c>
      <c r="D147" s="116">
        <v>-0.2873700357934208</v>
      </c>
      <c r="E147" s="115">
        <v>0</v>
      </c>
      <c r="F147" s="116">
        <f t="shared" si="17"/>
        <v>-1</v>
      </c>
      <c r="G147" s="115">
        <v>1389</v>
      </c>
      <c r="H147" s="116" t="str">
        <f t="shared" si="17"/>
        <v>-</v>
      </c>
      <c r="I147" s="115">
        <v>2941</v>
      </c>
      <c r="J147" s="116">
        <f t="shared" si="17"/>
        <v>1.1173506119510441</v>
      </c>
      <c r="K147" s="115">
        <v>2534</v>
      </c>
      <c r="L147" s="116">
        <f t="shared" si="17"/>
        <v>-0.13838830329819785</v>
      </c>
      <c r="M147" s="115">
        <v>2455</v>
      </c>
      <c r="N147" s="116">
        <f t="shared" si="18"/>
        <v>-3.1176006314127869E-2</v>
      </c>
      <c r="O147" s="116">
        <f t="shared" si="19"/>
        <v>-0.41281989954556331</v>
      </c>
    </row>
    <row r="148" spans="1:16" x14ac:dyDescent="0.25">
      <c r="B148" s="114" t="s">
        <v>85</v>
      </c>
      <c r="C148" s="115">
        <v>3234</v>
      </c>
      <c r="D148" s="116">
        <v>-0.42811671087533154</v>
      </c>
      <c r="E148" s="115">
        <v>1133</v>
      </c>
      <c r="F148" s="116">
        <f t="shared" si="17"/>
        <v>-0.64965986394557818</v>
      </c>
      <c r="G148" s="115">
        <v>1244</v>
      </c>
      <c r="H148" s="116">
        <f t="shared" si="17"/>
        <v>9.7969991173874726E-2</v>
      </c>
      <c r="I148" s="115">
        <v>2558</v>
      </c>
      <c r="J148" s="116">
        <f t="shared" si="17"/>
        <v>1.0562700964630225</v>
      </c>
      <c r="K148" s="115">
        <v>3156</v>
      </c>
      <c r="L148" s="116">
        <f t="shared" si="17"/>
        <v>0.23377638780297105</v>
      </c>
      <c r="M148" s="115">
        <v>3085</v>
      </c>
      <c r="N148" s="116">
        <f>IFERROR(M148/K148-1,"-")</f>
        <v>-2.249683143219261E-2</v>
      </c>
      <c r="O148" s="116">
        <f>IFERROR(M148/C148-1,"-")</f>
        <v>-4.6072974644403186E-2</v>
      </c>
    </row>
    <row r="149" spans="1:16" x14ac:dyDescent="0.25">
      <c r="B149" s="114" t="s">
        <v>87</v>
      </c>
      <c r="C149" s="115">
        <v>3786</v>
      </c>
      <c r="D149" s="116">
        <v>-0.33074067526957751</v>
      </c>
      <c r="E149" s="115">
        <v>238</v>
      </c>
      <c r="F149" s="116">
        <f t="shared" si="17"/>
        <v>-0.93713681986265185</v>
      </c>
      <c r="G149" s="115">
        <v>2765</v>
      </c>
      <c r="H149" s="116">
        <f t="shared" si="17"/>
        <v>10.617647058823529</v>
      </c>
      <c r="I149" s="115">
        <v>2665</v>
      </c>
      <c r="J149" s="116">
        <f t="shared" si="17"/>
        <v>-3.6166365280289381E-2</v>
      </c>
      <c r="K149" s="115">
        <v>3076</v>
      </c>
      <c r="L149" s="116">
        <f t="shared" si="17"/>
        <v>0.15422138836772992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4319</v>
      </c>
      <c r="D150" s="116">
        <v>-0.33420687528903958</v>
      </c>
      <c r="E150" s="115">
        <v>347</v>
      </c>
      <c r="F150" s="116">
        <f t="shared" si="17"/>
        <v>-0.91965732808520495</v>
      </c>
      <c r="G150" s="115">
        <v>3944</v>
      </c>
      <c r="H150" s="116">
        <f t="shared" si="17"/>
        <v>10.36599423631124</v>
      </c>
      <c r="I150" s="115">
        <v>3276</v>
      </c>
      <c r="J150" s="116">
        <f t="shared" si="17"/>
        <v>-0.16937119675456391</v>
      </c>
      <c r="K150" s="115">
        <v>3785</v>
      </c>
      <c r="L150" s="116">
        <f t="shared" si="17"/>
        <v>0.15537240537240526</v>
      </c>
      <c r="M150" s="115"/>
      <c r="N150" s="116"/>
      <c r="O150" s="116"/>
    </row>
    <row r="151" spans="1:16" x14ac:dyDescent="0.25">
      <c r="B151" s="114" t="s">
        <v>91</v>
      </c>
      <c r="C151" s="115">
        <v>5242</v>
      </c>
      <c r="D151" s="116">
        <v>-0.22248590922574907</v>
      </c>
      <c r="E151" s="115">
        <v>862</v>
      </c>
      <c r="F151" s="116">
        <f t="shared" si="17"/>
        <v>-0.83555894696680655</v>
      </c>
      <c r="G151" s="115">
        <v>4559</v>
      </c>
      <c r="H151" s="116">
        <f t="shared" si="17"/>
        <v>4.2888631090487239</v>
      </c>
      <c r="I151" s="115">
        <v>4655</v>
      </c>
      <c r="J151" s="116">
        <f t="shared" si="17"/>
        <v>2.1057249396797539E-2</v>
      </c>
      <c r="K151" s="115">
        <v>4820</v>
      </c>
      <c r="L151" s="116">
        <f t="shared" si="17"/>
        <v>3.5445757250268439E-2</v>
      </c>
      <c r="M151" s="115"/>
      <c r="N151" s="116"/>
      <c r="O151" s="116"/>
    </row>
    <row r="152" spans="1:16" x14ac:dyDescent="0.25">
      <c r="B152" s="114" t="s">
        <v>93</v>
      </c>
      <c r="C152" s="115">
        <v>3999</v>
      </c>
      <c r="D152" s="116">
        <v>-0.19811509925807103</v>
      </c>
      <c r="E152" s="115">
        <v>854</v>
      </c>
      <c r="F152" s="116">
        <f t="shared" si="17"/>
        <v>-0.78644661165291319</v>
      </c>
      <c r="G152" s="115">
        <v>3993</v>
      </c>
      <c r="H152" s="116">
        <f t="shared" si="17"/>
        <v>3.6756440281030445</v>
      </c>
      <c r="I152" s="115">
        <v>4758</v>
      </c>
      <c r="J152" s="116">
        <f t="shared" si="17"/>
        <v>0.19158527422990224</v>
      </c>
      <c r="K152" s="115">
        <v>4975</v>
      </c>
      <c r="L152" s="116">
        <f t="shared" si="17"/>
        <v>4.5607398066414451E-2</v>
      </c>
      <c r="M152" s="115"/>
      <c r="N152" s="116"/>
      <c r="O152" s="116"/>
    </row>
    <row r="153" spans="1:16" ht="15.75" x14ac:dyDescent="0.25">
      <c r="B153" s="117" t="s">
        <v>30</v>
      </c>
      <c r="C153" s="118">
        <v>52401</v>
      </c>
      <c r="D153" s="119">
        <v>-0.27938446305540654</v>
      </c>
      <c r="E153" s="118">
        <v>16159</v>
      </c>
      <c r="F153" s="119">
        <f t="shared" si="17"/>
        <v>-0.69162802236598542</v>
      </c>
      <c r="G153" s="118">
        <v>21846</v>
      </c>
      <c r="H153" s="119">
        <f t="shared" si="17"/>
        <v>0.35194009530292725</v>
      </c>
      <c r="I153" s="118">
        <v>39072</v>
      </c>
      <c r="J153" s="119">
        <f t="shared" si="17"/>
        <v>0.78851963746223563</v>
      </c>
      <c r="K153" s="118">
        <v>45133</v>
      </c>
      <c r="L153" s="119">
        <f t="shared" si="17"/>
        <v>0.15512387387387383</v>
      </c>
      <c r="M153" s="118">
        <v>27922</v>
      </c>
      <c r="N153" s="119">
        <v>-1.948941250834002E-2</v>
      </c>
      <c r="O153" s="119">
        <v>-0.20348024532876907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243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1983</v>
      </c>
      <c r="D163" s="116">
        <v>-4.663461538461533E-2</v>
      </c>
      <c r="E163" s="115">
        <v>2336</v>
      </c>
      <c r="F163" s="116">
        <f t="shared" ref="F163:L175" si="20">IFERROR(E163/C163-1,"-")</f>
        <v>0.17801311144730203</v>
      </c>
      <c r="G163" s="115">
        <v>719</v>
      </c>
      <c r="H163" s="116">
        <f t="shared" si="20"/>
        <v>-0.69220890410958902</v>
      </c>
      <c r="I163" s="115">
        <v>1823</v>
      </c>
      <c r="J163" s="116">
        <f t="shared" si="20"/>
        <v>1.5354659248956883</v>
      </c>
      <c r="K163" s="115">
        <v>2209</v>
      </c>
      <c r="L163" s="116">
        <f t="shared" si="20"/>
        <v>0.21173889193636852</v>
      </c>
      <c r="M163" s="115">
        <v>2149</v>
      </c>
      <c r="N163" s="116">
        <f t="shared" ref="N163:N169" si="21">IFERROR(M163/K163-1,"-")</f>
        <v>-2.7161611588954249E-2</v>
      </c>
      <c r="O163" s="116">
        <f>M163/C163-1</f>
        <v>8.3711548159354443E-2</v>
      </c>
    </row>
    <row r="164" spans="2:15" x14ac:dyDescent="0.25">
      <c r="B164" s="114" t="s">
        <v>73</v>
      </c>
      <c r="C164" s="115">
        <v>2440</v>
      </c>
      <c r="D164" s="116">
        <v>0.15969581749049433</v>
      </c>
      <c r="E164" s="115">
        <v>2719</v>
      </c>
      <c r="F164" s="116">
        <f t="shared" si="20"/>
        <v>0.11434426229508188</v>
      </c>
      <c r="G164" s="115">
        <v>1408</v>
      </c>
      <c r="H164" s="116">
        <f t="shared" si="20"/>
        <v>-0.4821625597646193</v>
      </c>
      <c r="I164" s="115">
        <v>2638</v>
      </c>
      <c r="J164" s="116">
        <f t="shared" si="20"/>
        <v>0.87357954545454541</v>
      </c>
      <c r="K164" s="115">
        <v>2846</v>
      </c>
      <c r="L164" s="116">
        <f t="shared" si="20"/>
        <v>7.8847611827141728E-2</v>
      </c>
      <c r="M164" s="115">
        <v>2914</v>
      </c>
      <c r="N164" s="116">
        <f t="shared" si="21"/>
        <v>2.3893183415319763E-2</v>
      </c>
      <c r="O164" s="116">
        <f>IFERROR(M164/C164-1,"-")</f>
        <v>0.19426229508196724</v>
      </c>
    </row>
    <row r="165" spans="2:15" x14ac:dyDescent="0.25">
      <c r="B165" s="114" t="s">
        <v>75</v>
      </c>
      <c r="C165" s="115">
        <v>2038</v>
      </c>
      <c r="D165" s="116">
        <v>-0.11159546643417606</v>
      </c>
      <c r="E165" s="115">
        <v>744</v>
      </c>
      <c r="F165" s="116">
        <f t="shared" si="20"/>
        <v>-0.63493621197252215</v>
      </c>
      <c r="G165" s="115">
        <v>1099</v>
      </c>
      <c r="H165" s="116">
        <f t="shared" si="20"/>
        <v>0.47715053763440851</v>
      </c>
      <c r="I165" s="115">
        <v>2270</v>
      </c>
      <c r="J165" s="116">
        <f t="shared" si="20"/>
        <v>1.0655141037306644</v>
      </c>
      <c r="K165" s="115">
        <v>2344</v>
      </c>
      <c r="L165" s="116">
        <f t="shared" si="20"/>
        <v>3.2599118942731264E-2</v>
      </c>
      <c r="M165" s="115">
        <v>2307</v>
      </c>
      <c r="N165" s="116">
        <f t="shared" si="21"/>
        <v>-1.5784982935153624E-2</v>
      </c>
      <c r="O165" s="116">
        <f t="shared" ref="O165:O169" si="22">IFERROR(M165/C165-1,"-")</f>
        <v>0.13199214916584889</v>
      </c>
    </row>
    <row r="166" spans="2:15" x14ac:dyDescent="0.25">
      <c r="B166" s="114" t="s">
        <v>77</v>
      </c>
      <c r="C166" s="115">
        <v>2406</v>
      </c>
      <c r="D166" s="116">
        <v>-0.16138027187173232</v>
      </c>
      <c r="E166" s="115">
        <v>0</v>
      </c>
      <c r="F166" s="116">
        <f t="shared" si="20"/>
        <v>-1</v>
      </c>
      <c r="G166" s="115">
        <v>810</v>
      </c>
      <c r="H166" s="116" t="str">
        <f t="shared" si="20"/>
        <v>-</v>
      </c>
      <c r="I166" s="115">
        <v>2669</v>
      </c>
      <c r="J166" s="116">
        <f t="shared" si="20"/>
        <v>2.2950617283950616</v>
      </c>
      <c r="K166" s="115">
        <v>3420</v>
      </c>
      <c r="L166" s="116">
        <f t="shared" si="20"/>
        <v>0.28137879355563888</v>
      </c>
      <c r="M166" s="115">
        <v>3021</v>
      </c>
      <c r="N166" s="116">
        <f t="shared" si="21"/>
        <v>-0.1166666666666667</v>
      </c>
      <c r="O166" s="116">
        <f t="shared" si="22"/>
        <v>0.25561097256857845</v>
      </c>
    </row>
    <row r="167" spans="2:15" x14ac:dyDescent="0.25">
      <c r="B167" s="114" t="s">
        <v>79</v>
      </c>
      <c r="C167" s="115">
        <v>1755</v>
      </c>
      <c r="D167" s="116">
        <v>-0.14764448761534721</v>
      </c>
      <c r="E167" s="115">
        <v>0</v>
      </c>
      <c r="F167" s="116">
        <f t="shared" si="20"/>
        <v>-1</v>
      </c>
      <c r="G167" s="115">
        <v>1638</v>
      </c>
      <c r="H167" s="116" t="str">
        <f t="shared" si="20"/>
        <v>-</v>
      </c>
      <c r="I167" s="115">
        <v>2204</v>
      </c>
      <c r="J167" s="116">
        <f t="shared" si="20"/>
        <v>0.34554334554334565</v>
      </c>
      <c r="K167" s="115">
        <v>2278</v>
      </c>
      <c r="L167" s="116">
        <f t="shared" si="20"/>
        <v>3.3575317604355615E-2</v>
      </c>
      <c r="M167" s="115">
        <v>2217</v>
      </c>
      <c r="N167" s="116">
        <f t="shared" si="21"/>
        <v>-2.6777875329236145E-2</v>
      </c>
      <c r="O167" s="116">
        <f t="shared" si="22"/>
        <v>0.2632478632478632</v>
      </c>
    </row>
    <row r="168" spans="2:15" x14ac:dyDescent="0.25">
      <c r="B168" s="114" t="s">
        <v>81</v>
      </c>
      <c r="C168" s="115">
        <v>2033</v>
      </c>
      <c r="D168" s="116">
        <v>0.24800491098833644</v>
      </c>
      <c r="E168" s="115">
        <v>0</v>
      </c>
      <c r="F168" s="116">
        <f t="shared" si="20"/>
        <v>-1</v>
      </c>
      <c r="G168" s="115">
        <v>1226</v>
      </c>
      <c r="H168" s="116" t="str">
        <f t="shared" si="20"/>
        <v>-</v>
      </c>
      <c r="I168" s="115">
        <v>1538</v>
      </c>
      <c r="J168" s="116">
        <f t="shared" si="20"/>
        <v>0.25448613376835238</v>
      </c>
      <c r="K168" s="115">
        <v>1790</v>
      </c>
      <c r="L168" s="116">
        <f t="shared" si="20"/>
        <v>0.16384915474642403</v>
      </c>
      <c r="M168" s="115">
        <v>2073</v>
      </c>
      <c r="N168" s="116">
        <f t="shared" si="21"/>
        <v>0.1581005586592179</v>
      </c>
      <c r="O168" s="116">
        <f t="shared" si="22"/>
        <v>1.9675356615838746E-2</v>
      </c>
    </row>
    <row r="169" spans="2:15" x14ac:dyDescent="0.25">
      <c r="B169" s="114" t="s">
        <v>83</v>
      </c>
      <c r="C169" s="115">
        <v>1953</v>
      </c>
      <c r="D169" s="116">
        <v>0.19815950920245395</v>
      </c>
      <c r="E169" s="115">
        <v>0</v>
      </c>
      <c r="F169" s="116">
        <f t="shared" si="20"/>
        <v>-1</v>
      </c>
      <c r="G169" s="115">
        <v>2008</v>
      </c>
      <c r="H169" s="116" t="str">
        <f t="shared" si="20"/>
        <v>-</v>
      </c>
      <c r="I169" s="115">
        <v>1994</v>
      </c>
      <c r="J169" s="116">
        <f t="shared" si="20"/>
        <v>-6.9721115537848544E-3</v>
      </c>
      <c r="K169" s="115">
        <v>2053</v>
      </c>
      <c r="L169" s="116">
        <f t="shared" si="20"/>
        <v>2.9588766298896729E-2</v>
      </c>
      <c r="M169" s="115">
        <v>2235</v>
      </c>
      <c r="N169" s="116">
        <f t="shared" si="21"/>
        <v>8.8650754992693592E-2</v>
      </c>
      <c r="O169" s="116">
        <f t="shared" si="22"/>
        <v>0.14439324116743468</v>
      </c>
    </row>
    <row r="170" spans="2:15" x14ac:dyDescent="0.25">
      <c r="B170" s="114" t="s">
        <v>85</v>
      </c>
      <c r="C170" s="115">
        <v>2311</v>
      </c>
      <c r="D170" s="116">
        <v>5.2847380410022682E-2</v>
      </c>
      <c r="E170" s="115">
        <v>954</v>
      </c>
      <c r="F170" s="116">
        <f t="shared" si="20"/>
        <v>-0.58719169190826481</v>
      </c>
      <c r="G170" s="115">
        <v>2395</v>
      </c>
      <c r="H170" s="116">
        <f t="shared" si="20"/>
        <v>1.5104821802935011</v>
      </c>
      <c r="I170" s="115">
        <v>2886</v>
      </c>
      <c r="J170" s="116">
        <f t="shared" si="20"/>
        <v>0.20501043841336108</v>
      </c>
      <c r="K170" s="115">
        <v>2930</v>
      </c>
      <c r="L170" s="116">
        <f t="shared" si="20"/>
        <v>1.524601524601521E-2</v>
      </c>
      <c r="M170" s="115">
        <v>3259</v>
      </c>
      <c r="N170" s="116">
        <f>IFERROR(M170/K170-1,"-")</f>
        <v>0.11228668941979514</v>
      </c>
      <c r="O170" s="116">
        <f>IFERROR(M170/C170-1,"-")</f>
        <v>0.41021202942449153</v>
      </c>
    </row>
    <row r="171" spans="2:15" x14ac:dyDescent="0.25">
      <c r="B171" s="114" t="s">
        <v>87</v>
      </c>
      <c r="C171" s="115">
        <v>1643</v>
      </c>
      <c r="D171" s="116">
        <v>8.0210387902695635E-2</v>
      </c>
      <c r="E171" s="115">
        <v>368</v>
      </c>
      <c r="F171" s="116">
        <f t="shared" si="20"/>
        <v>-0.77601947656725501</v>
      </c>
      <c r="G171" s="115">
        <v>1381</v>
      </c>
      <c r="H171" s="116">
        <f t="shared" si="20"/>
        <v>2.7527173913043477</v>
      </c>
      <c r="I171" s="115">
        <v>1823</v>
      </c>
      <c r="J171" s="116">
        <f t="shared" si="20"/>
        <v>0.32005792903692987</v>
      </c>
      <c r="K171" s="115">
        <v>1975</v>
      </c>
      <c r="L171" s="116">
        <f t="shared" si="20"/>
        <v>8.3379045529347273E-2</v>
      </c>
      <c r="M171" s="115"/>
      <c r="N171" s="116"/>
      <c r="O171" s="116"/>
    </row>
    <row r="172" spans="2:15" x14ac:dyDescent="0.25">
      <c r="B172" s="114" t="s">
        <v>89</v>
      </c>
      <c r="C172" s="115">
        <v>2027</v>
      </c>
      <c r="D172" s="116">
        <v>-8.1974637681159424E-2</v>
      </c>
      <c r="E172" s="115">
        <v>1343</v>
      </c>
      <c r="F172" s="116">
        <f t="shared" si="20"/>
        <v>-0.33744449925999009</v>
      </c>
      <c r="G172" s="115">
        <v>2655</v>
      </c>
      <c r="H172" s="116">
        <f t="shared" si="20"/>
        <v>0.9769173492181682</v>
      </c>
      <c r="I172" s="115">
        <v>2789</v>
      </c>
      <c r="J172" s="116">
        <f t="shared" si="20"/>
        <v>5.0470809792843685E-2</v>
      </c>
      <c r="K172" s="115">
        <v>2829</v>
      </c>
      <c r="L172" s="116">
        <f t="shared" si="20"/>
        <v>1.4342058085335285E-2</v>
      </c>
      <c r="M172" s="115"/>
      <c r="N172" s="116"/>
      <c r="O172" s="116"/>
    </row>
    <row r="173" spans="2:15" x14ac:dyDescent="0.25">
      <c r="B173" s="114" t="s">
        <v>91</v>
      </c>
      <c r="C173" s="115">
        <v>2047</v>
      </c>
      <c r="D173" s="116">
        <v>0.41269841269841279</v>
      </c>
      <c r="E173" s="115">
        <v>230</v>
      </c>
      <c r="F173" s="116">
        <f t="shared" si="20"/>
        <v>-0.88764044943820219</v>
      </c>
      <c r="G173" s="115">
        <v>2255</v>
      </c>
      <c r="H173" s="116">
        <f t="shared" si="20"/>
        <v>8.804347826086957</v>
      </c>
      <c r="I173" s="115">
        <v>1953</v>
      </c>
      <c r="J173" s="116">
        <f t="shared" si="20"/>
        <v>-0.13392461197339245</v>
      </c>
      <c r="K173" s="115">
        <v>2171</v>
      </c>
      <c r="L173" s="116">
        <f t="shared" si="20"/>
        <v>0.11162314388120831</v>
      </c>
      <c r="M173" s="115"/>
      <c r="N173" s="116"/>
      <c r="O173" s="116"/>
    </row>
    <row r="174" spans="2:15" x14ac:dyDescent="0.25">
      <c r="B174" s="114" t="s">
        <v>93</v>
      </c>
      <c r="C174" s="115">
        <v>1769</v>
      </c>
      <c r="D174" s="116">
        <v>7.4726609963547963E-2</v>
      </c>
      <c r="E174" s="115">
        <v>723</v>
      </c>
      <c r="F174" s="116">
        <f t="shared" si="20"/>
        <v>-0.59129451667608812</v>
      </c>
      <c r="G174" s="115">
        <v>2325</v>
      </c>
      <c r="H174" s="116">
        <f t="shared" si="20"/>
        <v>2.2157676348547719</v>
      </c>
      <c r="I174" s="115">
        <v>2681</v>
      </c>
      <c r="J174" s="116">
        <f t="shared" si="20"/>
        <v>0.15311827956989243</v>
      </c>
      <c r="K174" s="115">
        <v>2053</v>
      </c>
      <c r="L174" s="116">
        <f t="shared" si="20"/>
        <v>-0.23424095486758667</v>
      </c>
      <c r="M174" s="115"/>
      <c r="N174" s="116"/>
      <c r="O174" s="116"/>
    </row>
    <row r="175" spans="2:15" ht="15.75" x14ac:dyDescent="0.25">
      <c r="B175" s="117" t="s">
        <v>30</v>
      </c>
      <c r="C175" s="118">
        <v>24405</v>
      </c>
      <c r="D175" s="119">
        <v>3.0442492822158496E-2</v>
      </c>
      <c r="E175" s="118">
        <v>9702</v>
      </c>
      <c r="F175" s="119">
        <f t="shared" si="20"/>
        <v>-0.60245851259987715</v>
      </c>
      <c r="G175" s="118">
        <v>19919</v>
      </c>
      <c r="H175" s="119">
        <f t="shared" si="20"/>
        <v>1.0530818387961247</v>
      </c>
      <c r="I175" s="118">
        <v>27268</v>
      </c>
      <c r="J175" s="119">
        <f t="shared" si="20"/>
        <v>0.36894422410763594</v>
      </c>
      <c r="K175" s="118">
        <v>28898</v>
      </c>
      <c r="L175" s="119">
        <f t="shared" si="20"/>
        <v>5.9777028018189737E-2</v>
      </c>
      <c r="M175" s="118">
        <v>20175</v>
      </c>
      <c r="N175" s="119">
        <v>1.5349773527931543E-2</v>
      </c>
      <c r="O175" s="119">
        <v>0.19244636207813692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244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3863</v>
      </c>
      <c r="D185" s="116">
        <v>-9.4043151969981253E-2</v>
      </c>
      <c r="E185" s="115">
        <v>4296</v>
      </c>
      <c r="F185" s="116">
        <f t="shared" ref="F185:L197" si="23">IFERROR(E185/C185-1,"-")</f>
        <v>0.11208904996116997</v>
      </c>
      <c r="G185" s="115">
        <v>284</v>
      </c>
      <c r="H185" s="116">
        <f t="shared" si="23"/>
        <v>-0.93389199255121047</v>
      </c>
      <c r="I185" s="115">
        <v>2729</v>
      </c>
      <c r="J185" s="116">
        <f t="shared" si="23"/>
        <v>8.6091549295774641</v>
      </c>
      <c r="K185" s="115">
        <v>4058</v>
      </c>
      <c r="L185" s="116">
        <f t="shared" si="23"/>
        <v>0.48699157200439713</v>
      </c>
      <c r="M185" s="115">
        <v>4254</v>
      </c>
      <c r="N185" s="116">
        <f t="shared" ref="N185:N196" si="24">IFERROR(M185/K185-1,"-")</f>
        <v>4.8299655002464359E-2</v>
      </c>
      <c r="O185" s="116">
        <f>M185/C185-1</f>
        <v>0.10121667098110287</v>
      </c>
    </row>
    <row r="186" spans="1:16" x14ac:dyDescent="0.25">
      <c r="B186" s="114" t="s">
        <v>73</v>
      </c>
      <c r="C186" s="115">
        <v>2778</v>
      </c>
      <c r="D186" s="116">
        <v>-0.20492272467086436</v>
      </c>
      <c r="E186" s="115">
        <v>3387</v>
      </c>
      <c r="F186" s="116">
        <f t="shared" si="23"/>
        <v>0.21922246220302366</v>
      </c>
      <c r="G186" s="115">
        <v>59</v>
      </c>
      <c r="H186" s="116">
        <f t="shared" si="23"/>
        <v>-0.98258045467965749</v>
      </c>
      <c r="I186" s="115">
        <v>3069</v>
      </c>
      <c r="J186" s="116">
        <f t="shared" si="23"/>
        <v>51.016949152542374</v>
      </c>
      <c r="K186" s="115">
        <v>3219</v>
      </c>
      <c r="L186" s="116">
        <f t="shared" si="23"/>
        <v>4.8875855327468187E-2</v>
      </c>
      <c r="M186" s="115">
        <v>3831</v>
      </c>
      <c r="N186" s="116">
        <f t="shared" si="24"/>
        <v>0.19012115563839704</v>
      </c>
      <c r="O186" s="116">
        <f>IFERROR(M186/C186-1,"-")</f>
        <v>0.37904967602591788</v>
      </c>
    </row>
    <row r="187" spans="1:16" x14ac:dyDescent="0.25">
      <c r="B187" s="114" t="s">
        <v>75</v>
      </c>
      <c r="C187" s="115">
        <v>3491</v>
      </c>
      <c r="D187" s="116">
        <v>-3.5635359116022114E-2</v>
      </c>
      <c r="E187" s="115">
        <v>1344</v>
      </c>
      <c r="F187" s="116">
        <f t="shared" si="23"/>
        <v>-0.61501002578057862</v>
      </c>
      <c r="G187" s="115">
        <v>65</v>
      </c>
      <c r="H187" s="116">
        <f t="shared" si="23"/>
        <v>-0.95163690476190477</v>
      </c>
      <c r="I187" s="115">
        <v>3012</v>
      </c>
      <c r="J187" s="116">
        <f t="shared" si="23"/>
        <v>45.338461538461537</v>
      </c>
      <c r="K187" s="115">
        <v>2822</v>
      </c>
      <c r="L187" s="116">
        <f t="shared" si="23"/>
        <v>-6.3081009296148793E-2</v>
      </c>
      <c r="M187" s="115">
        <v>3770</v>
      </c>
      <c r="N187" s="116">
        <f t="shared" si="24"/>
        <v>0.33593196314670437</v>
      </c>
      <c r="O187" s="116">
        <f t="shared" ref="O187:O196" si="25">IFERROR(M187/C187-1,"-")</f>
        <v>7.991979375537106E-2</v>
      </c>
    </row>
    <row r="188" spans="1:16" x14ac:dyDescent="0.25">
      <c r="B188" s="114" t="s">
        <v>77</v>
      </c>
      <c r="C188" s="115">
        <v>3702</v>
      </c>
      <c r="D188" s="116">
        <v>-7.0549836806427346E-2</v>
      </c>
      <c r="E188" s="115">
        <v>0</v>
      </c>
      <c r="F188" s="116">
        <f t="shared" si="23"/>
        <v>-1</v>
      </c>
      <c r="G188" s="115">
        <v>181</v>
      </c>
      <c r="H188" s="116" t="str">
        <f t="shared" si="23"/>
        <v>-</v>
      </c>
      <c r="I188" s="115">
        <v>3784</v>
      </c>
      <c r="J188" s="116">
        <f t="shared" si="23"/>
        <v>19.906077348066297</v>
      </c>
      <c r="K188" s="115">
        <v>3844</v>
      </c>
      <c r="L188" s="116">
        <f t="shared" si="23"/>
        <v>1.5856236786469413E-2</v>
      </c>
      <c r="M188" s="115">
        <v>4173</v>
      </c>
      <c r="N188" s="116">
        <f t="shared" si="24"/>
        <v>8.5587929240374505E-2</v>
      </c>
      <c r="O188" s="116">
        <f t="shared" si="25"/>
        <v>0.12722852512155591</v>
      </c>
    </row>
    <row r="189" spans="1:16" x14ac:dyDescent="0.25">
      <c r="B189" s="114" t="s">
        <v>79</v>
      </c>
      <c r="C189" s="115">
        <v>2547</v>
      </c>
      <c r="D189" s="116">
        <v>-0.21582512315270941</v>
      </c>
      <c r="E189" s="115">
        <v>0</v>
      </c>
      <c r="F189" s="116">
        <f t="shared" si="23"/>
        <v>-1</v>
      </c>
      <c r="G189" s="115">
        <v>520</v>
      </c>
      <c r="H189" s="116" t="str">
        <f t="shared" si="23"/>
        <v>-</v>
      </c>
      <c r="I189" s="115">
        <v>2653</v>
      </c>
      <c r="J189" s="116">
        <f t="shared" si="23"/>
        <v>4.101923076923077</v>
      </c>
      <c r="K189" s="115">
        <v>3384</v>
      </c>
      <c r="L189" s="116">
        <f t="shared" si="23"/>
        <v>0.27553712777987194</v>
      </c>
      <c r="M189" s="115">
        <v>3296</v>
      </c>
      <c r="N189" s="116">
        <f t="shared" si="24"/>
        <v>-2.6004728132387744E-2</v>
      </c>
      <c r="O189" s="116">
        <f t="shared" si="25"/>
        <v>0.29407145661562617</v>
      </c>
    </row>
    <row r="190" spans="1:16" x14ac:dyDescent="0.25">
      <c r="B190" s="114" t="s">
        <v>120</v>
      </c>
      <c r="C190" s="115">
        <v>3328</v>
      </c>
      <c r="D190" s="116">
        <v>-1.2462908011869445E-2</v>
      </c>
      <c r="E190" s="115">
        <v>0</v>
      </c>
      <c r="F190" s="116">
        <f t="shared" si="23"/>
        <v>-1</v>
      </c>
      <c r="G190" s="115">
        <v>1266</v>
      </c>
      <c r="H190" s="116" t="str">
        <f t="shared" si="23"/>
        <v>-</v>
      </c>
      <c r="I190" s="115">
        <v>2511</v>
      </c>
      <c r="J190" s="116">
        <f t="shared" si="23"/>
        <v>0.98341232227488162</v>
      </c>
      <c r="K190" s="115">
        <v>2974</v>
      </c>
      <c r="L190" s="116">
        <f t="shared" si="23"/>
        <v>0.18438868976503375</v>
      </c>
      <c r="M190" s="115">
        <v>2680</v>
      </c>
      <c r="N190" s="116">
        <f t="shared" si="24"/>
        <v>-9.8856758574310644E-2</v>
      </c>
      <c r="O190" s="116">
        <f t="shared" si="25"/>
        <v>-0.19471153846153844</v>
      </c>
    </row>
    <row r="191" spans="1:16" x14ac:dyDescent="0.25">
      <c r="B191" s="114" t="s">
        <v>83</v>
      </c>
      <c r="C191" s="115">
        <v>3405</v>
      </c>
      <c r="D191" s="116">
        <v>0.2573855243722305</v>
      </c>
      <c r="E191" s="115">
        <v>0</v>
      </c>
      <c r="F191" s="116">
        <f t="shared" si="23"/>
        <v>-1</v>
      </c>
      <c r="G191" s="115">
        <v>2128</v>
      </c>
      <c r="H191" s="116" t="str">
        <f t="shared" si="23"/>
        <v>-</v>
      </c>
      <c r="I191" s="115">
        <v>3593</v>
      </c>
      <c r="J191" s="116">
        <f t="shared" si="23"/>
        <v>0.68843984962406024</v>
      </c>
      <c r="K191" s="115">
        <v>4014</v>
      </c>
      <c r="L191" s="116">
        <f t="shared" si="23"/>
        <v>0.11717227943222941</v>
      </c>
      <c r="M191" s="115">
        <v>4277</v>
      </c>
      <c r="N191" s="116">
        <f t="shared" si="24"/>
        <v>6.5520677628301049E-2</v>
      </c>
      <c r="O191" s="116">
        <f t="shared" si="25"/>
        <v>0.25609397944199697</v>
      </c>
    </row>
    <row r="192" spans="1:16" x14ac:dyDescent="0.25">
      <c r="B192" s="114" t="s">
        <v>85</v>
      </c>
      <c r="C192" s="115">
        <v>3040</v>
      </c>
      <c r="D192" s="116">
        <v>-4.0404040404040442E-2</v>
      </c>
      <c r="E192" s="115">
        <v>1493</v>
      </c>
      <c r="F192" s="116">
        <f t="shared" si="23"/>
        <v>-0.50888157894736841</v>
      </c>
      <c r="G192" s="115">
        <v>2402</v>
      </c>
      <c r="H192" s="116">
        <f t="shared" si="23"/>
        <v>0.60884125920964505</v>
      </c>
      <c r="I192" s="115">
        <v>2717</v>
      </c>
      <c r="J192" s="116">
        <f t="shared" si="23"/>
        <v>0.13114071606994182</v>
      </c>
      <c r="K192" s="115">
        <v>3806</v>
      </c>
      <c r="L192" s="116">
        <f t="shared" si="23"/>
        <v>0.40080971659919018</v>
      </c>
      <c r="M192" s="115">
        <v>3503</v>
      </c>
      <c r="N192" s="116">
        <f t="shared" si="24"/>
        <v>-7.9611140304781891E-2</v>
      </c>
      <c r="O192" s="116">
        <f t="shared" si="25"/>
        <v>0.1523026315789473</v>
      </c>
    </row>
    <row r="193" spans="2:16" x14ac:dyDescent="0.25">
      <c r="B193" s="114" t="s">
        <v>87</v>
      </c>
      <c r="C193" s="115">
        <v>3505</v>
      </c>
      <c r="D193" s="116">
        <v>1.2420566146736034E-2</v>
      </c>
      <c r="E193" s="115">
        <v>2218</v>
      </c>
      <c r="F193" s="116">
        <f t="shared" si="23"/>
        <v>-0.36718972895863056</v>
      </c>
      <c r="G193" s="115">
        <v>3200</v>
      </c>
      <c r="H193" s="116">
        <f t="shared" si="23"/>
        <v>0.44274120829576202</v>
      </c>
      <c r="I193" s="115">
        <v>3335</v>
      </c>
      <c r="J193" s="116">
        <f t="shared" si="23"/>
        <v>4.2187500000000044E-2</v>
      </c>
      <c r="K193" s="115">
        <v>3714</v>
      </c>
      <c r="L193" s="116">
        <f t="shared" si="23"/>
        <v>0.11364317841079452</v>
      </c>
      <c r="M193" s="115"/>
      <c r="N193" s="116"/>
      <c r="O193" s="116"/>
    </row>
    <row r="194" spans="2:16" x14ac:dyDescent="0.25">
      <c r="B194" s="114" t="s">
        <v>89</v>
      </c>
      <c r="C194" s="115">
        <v>3591</v>
      </c>
      <c r="D194" s="116">
        <v>1.5554298642533881E-2</v>
      </c>
      <c r="E194" s="115">
        <v>848</v>
      </c>
      <c r="F194" s="116">
        <f t="shared" si="23"/>
        <v>-0.76385407964355334</v>
      </c>
      <c r="G194" s="115">
        <v>4609</v>
      </c>
      <c r="H194" s="116">
        <f t="shared" si="23"/>
        <v>4.4351415094339623</v>
      </c>
      <c r="I194" s="115">
        <v>3802</v>
      </c>
      <c r="J194" s="116">
        <f t="shared" si="23"/>
        <v>-0.17509221089173355</v>
      </c>
      <c r="K194" s="115">
        <v>4250</v>
      </c>
      <c r="L194" s="116">
        <f t="shared" si="23"/>
        <v>0.11783271962125208</v>
      </c>
      <c r="M194" s="115"/>
      <c r="N194" s="116"/>
      <c r="O194" s="116"/>
    </row>
    <row r="195" spans="2:16" x14ac:dyDescent="0.25">
      <c r="B195" s="114" t="s">
        <v>91</v>
      </c>
      <c r="C195" s="115">
        <v>3864</v>
      </c>
      <c r="D195" s="116">
        <v>0.22666666666666657</v>
      </c>
      <c r="E195" s="115">
        <v>437</v>
      </c>
      <c r="F195" s="116">
        <f t="shared" si="23"/>
        <v>-0.88690476190476186</v>
      </c>
      <c r="G195" s="115">
        <v>4138</v>
      </c>
      <c r="H195" s="116">
        <f t="shared" si="23"/>
        <v>8.469107551487415</v>
      </c>
      <c r="I195" s="115">
        <v>3396</v>
      </c>
      <c r="J195" s="116">
        <f t="shared" si="23"/>
        <v>-0.17931367810536492</v>
      </c>
      <c r="K195" s="115">
        <v>3688</v>
      </c>
      <c r="L195" s="116">
        <f t="shared" si="23"/>
        <v>8.5983510011778508E-2</v>
      </c>
      <c r="M195" s="115"/>
      <c r="N195" s="116"/>
      <c r="O195" s="116"/>
    </row>
    <row r="196" spans="2:16" x14ac:dyDescent="0.25">
      <c r="B196" s="114" t="s">
        <v>93</v>
      </c>
      <c r="C196" s="115">
        <v>4088</v>
      </c>
      <c r="D196" s="116">
        <v>4.6327105195802298E-2</v>
      </c>
      <c r="E196" s="115">
        <v>554</v>
      </c>
      <c r="F196" s="116">
        <f t="shared" si="23"/>
        <v>-0.86448140900195691</v>
      </c>
      <c r="G196" s="115">
        <v>3955</v>
      </c>
      <c r="H196" s="116">
        <f t="shared" si="23"/>
        <v>6.1389891696750905</v>
      </c>
      <c r="I196" s="115">
        <v>4166</v>
      </c>
      <c r="J196" s="116">
        <f t="shared" si="23"/>
        <v>5.3350189633375456E-2</v>
      </c>
      <c r="K196" s="115">
        <v>4414</v>
      </c>
      <c r="L196" s="116">
        <f t="shared" si="23"/>
        <v>5.9529524723955785E-2</v>
      </c>
      <c r="M196" s="115"/>
      <c r="N196" s="116"/>
      <c r="O196" s="116"/>
    </row>
    <row r="197" spans="2:16" ht="15.75" x14ac:dyDescent="0.25">
      <c r="B197" s="117" t="s">
        <v>30</v>
      </c>
      <c r="C197" s="118">
        <v>41202</v>
      </c>
      <c r="D197" s="119">
        <v>-1.6893342877594808E-2</v>
      </c>
      <c r="E197" s="118">
        <v>15534</v>
      </c>
      <c r="F197" s="119">
        <f t="shared" si="23"/>
        <v>-0.62297946701616425</v>
      </c>
      <c r="G197" s="118">
        <v>22807</v>
      </c>
      <c r="H197" s="119">
        <f t="shared" si="23"/>
        <v>0.46819878975151275</v>
      </c>
      <c r="I197" s="118">
        <v>38767</v>
      </c>
      <c r="J197" s="119">
        <f t="shared" si="23"/>
        <v>0.69978515368088745</v>
      </c>
      <c r="K197" s="118">
        <v>44187</v>
      </c>
      <c r="L197" s="119">
        <f t="shared" si="23"/>
        <v>0.13980963190342299</v>
      </c>
      <c r="M197" s="118">
        <v>29784</v>
      </c>
      <c r="N197" s="119">
        <v>5.913729952704383E-2</v>
      </c>
      <c r="O197" s="119">
        <v>0.1387933012158753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245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3945</v>
      </c>
      <c r="D207" s="116">
        <v>-2.0119225037257826E-2</v>
      </c>
      <c r="E207" s="115">
        <v>4476</v>
      </c>
      <c r="F207" s="116">
        <f t="shared" ref="F207:L219" si="26">IFERROR(E207/C207-1,"-")</f>
        <v>0.13460076045627378</v>
      </c>
      <c r="G207" s="115">
        <v>187</v>
      </c>
      <c r="H207" s="116">
        <f t="shared" si="26"/>
        <v>-0.95822162645218945</v>
      </c>
      <c r="I207" s="115">
        <v>4334</v>
      </c>
      <c r="J207" s="116">
        <f t="shared" si="26"/>
        <v>22.176470588235293</v>
      </c>
      <c r="K207" s="115">
        <v>4245</v>
      </c>
      <c r="L207" s="116">
        <f t="shared" si="26"/>
        <v>-2.0535302261190602E-2</v>
      </c>
      <c r="M207" s="115">
        <v>4309</v>
      </c>
      <c r="N207" s="116">
        <f t="shared" ref="N207:N213" si="27">IFERROR(M207/K207-1,"-")</f>
        <v>1.5076560659599503E-2</v>
      </c>
      <c r="O207" s="116">
        <f>M207/C207-1</f>
        <v>9.2268694550063479E-2</v>
      </c>
    </row>
    <row r="208" spans="2:16" x14ac:dyDescent="0.25">
      <c r="B208" s="114" t="s">
        <v>73</v>
      </c>
      <c r="C208" s="115">
        <v>4329</v>
      </c>
      <c r="D208" s="116">
        <v>0.10801126183772713</v>
      </c>
      <c r="E208" s="115">
        <v>4291</v>
      </c>
      <c r="F208" s="116">
        <f t="shared" si="26"/>
        <v>-8.7780087780088278E-3</v>
      </c>
      <c r="G208" s="115">
        <v>158</v>
      </c>
      <c r="H208" s="116">
        <f t="shared" si="26"/>
        <v>-0.96317874621300392</v>
      </c>
      <c r="I208" s="115">
        <v>4319</v>
      </c>
      <c r="J208" s="116">
        <f t="shared" si="26"/>
        <v>26.335443037974684</v>
      </c>
      <c r="K208" s="115">
        <v>4506</v>
      </c>
      <c r="L208" s="116">
        <f t="shared" si="26"/>
        <v>4.3297059504515012E-2</v>
      </c>
      <c r="M208" s="115">
        <v>4862</v>
      </c>
      <c r="N208" s="116">
        <f t="shared" si="27"/>
        <v>7.9005770084332072E-2</v>
      </c>
      <c r="O208" s="116">
        <f>IFERROR(M208/C208-1,"-")</f>
        <v>0.12312312312312312</v>
      </c>
    </row>
    <row r="209" spans="2:16" x14ac:dyDescent="0.25">
      <c r="B209" s="114" t="s">
        <v>75</v>
      </c>
      <c r="C209" s="115">
        <v>4395</v>
      </c>
      <c r="D209" s="116">
        <v>0.20443957248561251</v>
      </c>
      <c r="E209" s="115">
        <v>1680</v>
      </c>
      <c r="F209" s="116">
        <f t="shared" si="26"/>
        <v>-0.61774744027303752</v>
      </c>
      <c r="G209" s="115">
        <v>128</v>
      </c>
      <c r="H209" s="116">
        <f t="shared" si="26"/>
        <v>-0.92380952380952386</v>
      </c>
      <c r="I209" s="115">
        <v>4676</v>
      </c>
      <c r="J209" s="116">
        <f t="shared" si="26"/>
        <v>35.53125</v>
      </c>
      <c r="K209" s="115">
        <v>3660</v>
      </c>
      <c r="L209" s="116">
        <f t="shared" si="26"/>
        <v>-0.21727972626176217</v>
      </c>
      <c r="M209" s="115">
        <v>3687</v>
      </c>
      <c r="N209" s="116">
        <f t="shared" si="27"/>
        <v>7.3770491803277771E-3</v>
      </c>
      <c r="O209" s="116">
        <f t="shared" ref="O209:O213" si="28">IFERROR(M209/C209-1,"-")</f>
        <v>-0.16109215017064848</v>
      </c>
    </row>
    <row r="210" spans="2:16" x14ac:dyDescent="0.25">
      <c r="B210" s="114" t="s">
        <v>77</v>
      </c>
      <c r="C210" s="115">
        <v>5396</v>
      </c>
      <c r="D210" s="116">
        <v>-0.12431028886725093</v>
      </c>
      <c r="E210" s="115">
        <v>0</v>
      </c>
      <c r="F210" s="116">
        <f t="shared" si="26"/>
        <v>-1</v>
      </c>
      <c r="G210" s="115">
        <v>98</v>
      </c>
      <c r="H210" s="116" t="str">
        <f t="shared" si="26"/>
        <v>-</v>
      </c>
      <c r="I210" s="115">
        <v>6026</v>
      </c>
      <c r="J210" s="116">
        <f t="shared" si="26"/>
        <v>60.489795918367349</v>
      </c>
      <c r="K210" s="115">
        <v>5451</v>
      </c>
      <c r="L210" s="116">
        <f t="shared" si="26"/>
        <v>-9.5419847328244267E-2</v>
      </c>
      <c r="M210" s="115">
        <v>5828</v>
      </c>
      <c r="N210" s="116">
        <f t="shared" si="27"/>
        <v>6.9161621720785105E-2</v>
      </c>
      <c r="O210" s="116">
        <f t="shared" si="28"/>
        <v>8.0059303187546282E-2</v>
      </c>
    </row>
    <row r="211" spans="2:16" x14ac:dyDescent="0.25">
      <c r="B211" s="114" t="s">
        <v>79</v>
      </c>
      <c r="C211" s="115">
        <v>4454</v>
      </c>
      <c r="D211" s="116">
        <v>-8.0322114391905841E-2</v>
      </c>
      <c r="E211" s="115">
        <v>0</v>
      </c>
      <c r="F211" s="116">
        <f t="shared" si="26"/>
        <v>-1</v>
      </c>
      <c r="G211" s="115">
        <v>399</v>
      </c>
      <c r="H211" s="116" t="str">
        <f t="shared" si="26"/>
        <v>-</v>
      </c>
      <c r="I211" s="115">
        <v>5608</v>
      </c>
      <c r="J211" s="116">
        <f t="shared" si="26"/>
        <v>13.055137844611529</v>
      </c>
      <c r="K211" s="115">
        <v>3597</v>
      </c>
      <c r="L211" s="116">
        <f t="shared" si="26"/>
        <v>-0.35859486447931521</v>
      </c>
      <c r="M211" s="115">
        <v>4917</v>
      </c>
      <c r="N211" s="116">
        <f t="shared" si="27"/>
        <v>0.3669724770642202</v>
      </c>
      <c r="O211" s="116">
        <f t="shared" si="28"/>
        <v>0.10395150426582855</v>
      </c>
    </row>
    <row r="212" spans="2:16" x14ac:dyDescent="0.25">
      <c r="B212" s="114" t="s">
        <v>81</v>
      </c>
      <c r="C212" s="115">
        <v>3976</v>
      </c>
      <c r="D212" s="116">
        <v>2.3160061760164607E-2</v>
      </c>
      <c r="E212" s="115">
        <v>0</v>
      </c>
      <c r="F212" s="116">
        <f t="shared" si="26"/>
        <v>-1</v>
      </c>
      <c r="G212" s="115">
        <v>2167</v>
      </c>
      <c r="H212" s="116" t="str">
        <f t="shared" si="26"/>
        <v>-</v>
      </c>
      <c r="I212" s="115">
        <v>4084</v>
      </c>
      <c r="J212" s="116">
        <f t="shared" si="26"/>
        <v>0.88463313336409777</v>
      </c>
      <c r="K212" s="115">
        <v>3985</v>
      </c>
      <c r="L212" s="116">
        <f t="shared" si="26"/>
        <v>-2.4240940254652288E-2</v>
      </c>
      <c r="M212" s="115">
        <v>3969</v>
      </c>
      <c r="N212" s="116">
        <f t="shared" si="27"/>
        <v>-4.0150564617315032E-3</v>
      </c>
      <c r="O212" s="116">
        <f t="shared" si="28"/>
        <v>-1.7605633802817433E-3</v>
      </c>
    </row>
    <row r="213" spans="2:16" x14ac:dyDescent="0.25">
      <c r="B213" s="114" t="s">
        <v>83</v>
      </c>
      <c r="C213" s="115">
        <v>5085</v>
      </c>
      <c r="D213" s="116">
        <v>-0.14061179651850597</v>
      </c>
      <c r="E213" s="115">
        <v>0</v>
      </c>
      <c r="F213" s="116">
        <f t="shared" si="26"/>
        <v>-1</v>
      </c>
      <c r="G213" s="115">
        <v>2798</v>
      </c>
      <c r="H213" s="116" t="str">
        <f t="shared" si="26"/>
        <v>-</v>
      </c>
      <c r="I213" s="115">
        <v>5544</v>
      </c>
      <c r="J213" s="116">
        <f t="shared" si="26"/>
        <v>0.98141529664045746</v>
      </c>
      <c r="K213" s="115">
        <v>4636</v>
      </c>
      <c r="L213" s="116">
        <f t="shared" si="26"/>
        <v>-0.1637806637806638</v>
      </c>
      <c r="M213" s="115">
        <v>5583</v>
      </c>
      <c r="N213" s="116">
        <f t="shared" si="27"/>
        <v>0.20427092320966356</v>
      </c>
      <c r="O213" s="116">
        <f t="shared" si="28"/>
        <v>9.7935103244837673E-2</v>
      </c>
    </row>
    <row r="214" spans="2:16" x14ac:dyDescent="0.25">
      <c r="B214" s="114" t="s">
        <v>85</v>
      </c>
      <c r="C214" s="115">
        <v>6330</v>
      </c>
      <c r="D214" s="116">
        <v>-2.835538752362976E-3</v>
      </c>
      <c r="E214" s="115">
        <v>1495</v>
      </c>
      <c r="F214" s="116">
        <f t="shared" si="26"/>
        <v>-0.76382306477093209</v>
      </c>
      <c r="G214" s="115">
        <v>4124</v>
      </c>
      <c r="H214" s="116">
        <f t="shared" si="26"/>
        <v>1.7585284280936455</v>
      </c>
      <c r="I214" s="115">
        <v>5675</v>
      </c>
      <c r="J214" s="116">
        <f t="shared" si="26"/>
        <v>0.37609117361784672</v>
      </c>
      <c r="K214" s="115">
        <v>6242</v>
      </c>
      <c r="L214" s="116">
        <f t="shared" si="26"/>
        <v>9.9911894273127855E-2</v>
      </c>
      <c r="M214" s="115">
        <v>5700</v>
      </c>
      <c r="N214" s="116">
        <f>IFERROR(M214/K214-1,"-")</f>
        <v>-8.6831143864146143E-2</v>
      </c>
      <c r="O214" s="116">
        <f>IFERROR(M214/C214-1,"-")</f>
        <v>-9.9526066350710929E-2</v>
      </c>
    </row>
    <row r="215" spans="2:16" x14ac:dyDescent="0.25">
      <c r="B215" s="114" t="s">
        <v>87</v>
      </c>
      <c r="C215" s="115">
        <v>3863</v>
      </c>
      <c r="D215" s="116">
        <v>-0.14021811707099929</v>
      </c>
      <c r="E215" s="115">
        <v>158</v>
      </c>
      <c r="F215" s="116">
        <f t="shared" si="26"/>
        <v>-0.95909914574165156</v>
      </c>
      <c r="G215" s="115">
        <v>4567</v>
      </c>
      <c r="H215" s="116">
        <f t="shared" si="26"/>
        <v>27.905063291139239</v>
      </c>
      <c r="I215" s="115">
        <v>4984</v>
      </c>
      <c r="J215" s="116">
        <f t="shared" si="26"/>
        <v>9.1307203853733254E-2</v>
      </c>
      <c r="K215" s="115">
        <v>5095</v>
      </c>
      <c r="L215" s="116">
        <f t="shared" si="26"/>
        <v>2.227126805778501E-2</v>
      </c>
      <c r="M215" s="115"/>
      <c r="N215" s="116"/>
      <c r="O215" s="116"/>
    </row>
    <row r="216" spans="2:16" x14ac:dyDescent="0.25">
      <c r="B216" s="114" t="s">
        <v>89</v>
      </c>
      <c r="C216" s="115">
        <v>4592</v>
      </c>
      <c r="D216" s="116">
        <v>-0.13096139288417863</v>
      </c>
      <c r="E216" s="115">
        <v>293</v>
      </c>
      <c r="F216" s="116">
        <f t="shared" si="26"/>
        <v>-0.93619337979094075</v>
      </c>
      <c r="G216" s="115">
        <v>6416</v>
      </c>
      <c r="H216" s="116">
        <f t="shared" si="26"/>
        <v>20.897610921501705</v>
      </c>
      <c r="I216" s="115">
        <v>4122</v>
      </c>
      <c r="J216" s="116">
        <f t="shared" si="26"/>
        <v>-0.35754364089775559</v>
      </c>
      <c r="K216" s="115">
        <v>5150</v>
      </c>
      <c r="L216" s="116">
        <f t="shared" si="26"/>
        <v>0.24939349830179514</v>
      </c>
      <c r="M216" s="115"/>
      <c r="N216" s="116"/>
      <c r="O216" s="116"/>
    </row>
    <row r="217" spans="2:16" x14ac:dyDescent="0.25">
      <c r="B217" s="114" t="s">
        <v>91</v>
      </c>
      <c r="C217" s="115">
        <v>3706</v>
      </c>
      <c r="D217" s="116">
        <v>9.483013293943876E-2</v>
      </c>
      <c r="E217" s="115">
        <v>655</v>
      </c>
      <c r="F217" s="116">
        <f t="shared" si="26"/>
        <v>-0.82325957906098224</v>
      </c>
      <c r="G217" s="115">
        <v>5036</v>
      </c>
      <c r="H217" s="116">
        <f t="shared" si="26"/>
        <v>6.6885496183206108</v>
      </c>
      <c r="I217" s="115">
        <v>3873</v>
      </c>
      <c r="J217" s="116">
        <f t="shared" si="26"/>
        <v>-0.23093725178713265</v>
      </c>
      <c r="K217" s="115">
        <v>4206</v>
      </c>
      <c r="L217" s="116">
        <f t="shared" si="26"/>
        <v>8.5979860573199174E-2</v>
      </c>
      <c r="M217" s="115"/>
      <c r="N217" s="116"/>
      <c r="O217" s="116"/>
    </row>
    <row r="218" spans="2:16" x14ac:dyDescent="0.25">
      <c r="B218" s="114" t="s">
        <v>93</v>
      </c>
      <c r="C218" s="115">
        <v>3819</v>
      </c>
      <c r="D218" s="116">
        <v>-5.2827380952380931E-2</v>
      </c>
      <c r="E218" s="115">
        <v>571</v>
      </c>
      <c r="F218" s="116">
        <f t="shared" si="26"/>
        <v>-0.85048442000523694</v>
      </c>
      <c r="G218" s="115">
        <v>4599</v>
      </c>
      <c r="H218" s="116">
        <f t="shared" si="26"/>
        <v>7.0542907180385281</v>
      </c>
      <c r="I218" s="115">
        <v>3770</v>
      </c>
      <c r="J218" s="116">
        <f t="shared" si="26"/>
        <v>-0.18025657751685153</v>
      </c>
      <c r="K218" s="115">
        <v>4705</v>
      </c>
      <c r="L218" s="116">
        <f t="shared" si="26"/>
        <v>0.24801061007957559</v>
      </c>
      <c r="M218" s="115"/>
      <c r="N218" s="116"/>
      <c r="O218" s="116"/>
    </row>
    <row r="219" spans="2:16" ht="15.75" x14ac:dyDescent="0.25">
      <c r="B219" s="117" t="s">
        <v>30</v>
      </c>
      <c r="C219" s="118">
        <v>53890</v>
      </c>
      <c r="D219" s="119">
        <v>-3.650861760709434E-2</v>
      </c>
      <c r="E219" s="118">
        <v>15410</v>
      </c>
      <c r="F219" s="119">
        <f t="shared" si="26"/>
        <v>-0.71404713304880318</v>
      </c>
      <c r="G219" s="118">
        <v>30677</v>
      </c>
      <c r="H219" s="119">
        <f t="shared" si="26"/>
        <v>0.99072031148604811</v>
      </c>
      <c r="I219" s="118">
        <v>57015</v>
      </c>
      <c r="J219" s="119">
        <f t="shared" si="26"/>
        <v>0.85855852919125075</v>
      </c>
      <c r="K219" s="118">
        <v>55478</v>
      </c>
      <c r="L219" s="119">
        <f t="shared" si="26"/>
        <v>-2.6957818118039101E-2</v>
      </c>
      <c r="M219" s="118">
        <v>38855</v>
      </c>
      <c r="N219" s="119">
        <v>6.9737349264908266E-2</v>
      </c>
      <c r="O219" s="119">
        <v>2.4927459773147032E-2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3863</v>
      </c>
      <c r="D229" s="116">
        <v>-9.4043151969981253E-2</v>
      </c>
      <c r="E229" s="115">
        <v>4296</v>
      </c>
      <c r="F229" s="116">
        <f t="shared" ref="F229:L241" si="29">IFERROR(E229/C229-1,"-")</f>
        <v>0.11208904996116997</v>
      </c>
      <c r="G229" s="115">
        <v>284</v>
      </c>
      <c r="H229" s="116">
        <f t="shared" si="29"/>
        <v>-0.93389199255121047</v>
      </c>
      <c r="I229" s="115">
        <v>2729</v>
      </c>
      <c r="J229" s="116">
        <f t="shared" si="29"/>
        <v>8.6091549295774641</v>
      </c>
      <c r="K229" s="115">
        <v>4058</v>
      </c>
      <c r="L229" s="116">
        <f t="shared" si="29"/>
        <v>0.48699157200439713</v>
      </c>
      <c r="M229" s="115">
        <v>4254</v>
      </c>
      <c r="N229" s="116">
        <f t="shared" ref="N229:N235" si="30">IFERROR(M229/K229-1,"-")</f>
        <v>4.8299655002464359E-2</v>
      </c>
      <c r="O229" s="116">
        <f>M229/C229-1</f>
        <v>0.10121667098110287</v>
      </c>
    </row>
    <row r="230" spans="2:16" x14ac:dyDescent="0.25">
      <c r="B230" s="114" t="s">
        <v>73</v>
      </c>
      <c r="C230" s="115">
        <v>2778</v>
      </c>
      <c r="D230" s="116">
        <v>-0.20492272467086436</v>
      </c>
      <c r="E230" s="115">
        <v>3387</v>
      </c>
      <c r="F230" s="116">
        <f t="shared" si="29"/>
        <v>0.21922246220302366</v>
      </c>
      <c r="G230" s="115">
        <v>59</v>
      </c>
      <c r="H230" s="116">
        <f t="shared" si="29"/>
        <v>-0.98258045467965749</v>
      </c>
      <c r="I230" s="115">
        <v>3069</v>
      </c>
      <c r="J230" s="116">
        <f t="shared" si="29"/>
        <v>51.016949152542374</v>
      </c>
      <c r="K230" s="115">
        <v>3219</v>
      </c>
      <c r="L230" s="116">
        <f t="shared" si="29"/>
        <v>4.8875855327468187E-2</v>
      </c>
      <c r="M230" s="115">
        <v>3831</v>
      </c>
      <c r="N230" s="116">
        <f t="shared" si="30"/>
        <v>0.19012115563839704</v>
      </c>
      <c r="O230" s="116">
        <f>IFERROR(M230/C230-1,"-")</f>
        <v>0.37904967602591788</v>
      </c>
    </row>
    <row r="231" spans="2:16" x14ac:dyDescent="0.25">
      <c r="B231" s="114" t="s">
        <v>75</v>
      </c>
      <c r="C231" s="115">
        <v>3491</v>
      </c>
      <c r="D231" s="116">
        <v>-3.5635359116022114E-2</v>
      </c>
      <c r="E231" s="115">
        <v>1344</v>
      </c>
      <c r="F231" s="116">
        <f t="shared" si="29"/>
        <v>-0.61501002578057862</v>
      </c>
      <c r="G231" s="115">
        <v>65</v>
      </c>
      <c r="H231" s="116">
        <f t="shared" si="29"/>
        <v>-0.95163690476190477</v>
      </c>
      <c r="I231" s="115">
        <v>3012</v>
      </c>
      <c r="J231" s="116">
        <f t="shared" si="29"/>
        <v>45.338461538461537</v>
      </c>
      <c r="K231" s="115">
        <v>2822</v>
      </c>
      <c r="L231" s="116">
        <f t="shared" si="29"/>
        <v>-6.3081009296148793E-2</v>
      </c>
      <c r="M231" s="115">
        <v>3770</v>
      </c>
      <c r="N231" s="116">
        <f t="shared" si="30"/>
        <v>0.33593196314670437</v>
      </c>
      <c r="O231" s="116">
        <f t="shared" ref="O231:O235" si="31">IFERROR(M231/C231-1,"-")</f>
        <v>7.991979375537106E-2</v>
      </c>
    </row>
    <row r="232" spans="2:16" x14ac:dyDescent="0.25">
      <c r="B232" s="114" t="s">
        <v>77</v>
      </c>
      <c r="C232" s="115">
        <v>3702</v>
      </c>
      <c r="D232" s="116">
        <v>-7.0549836806427346E-2</v>
      </c>
      <c r="E232" s="115">
        <v>0</v>
      </c>
      <c r="F232" s="116">
        <f t="shared" si="29"/>
        <v>-1</v>
      </c>
      <c r="G232" s="115">
        <v>181</v>
      </c>
      <c r="H232" s="116" t="str">
        <f t="shared" si="29"/>
        <v>-</v>
      </c>
      <c r="I232" s="115">
        <v>3784</v>
      </c>
      <c r="J232" s="116">
        <f t="shared" si="29"/>
        <v>19.906077348066297</v>
      </c>
      <c r="K232" s="115">
        <v>3844</v>
      </c>
      <c r="L232" s="116">
        <f t="shared" si="29"/>
        <v>1.5856236786469413E-2</v>
      </c>
      <c r="M232" s="115">
        <v>4173</v>
      </c>
      <c r="N232" s="116">
        <f t="shared" si="30"/>
        <v>8.5587929240374505E-2</v>
      </c>
      <c r="O232" s="116">
        <f t="shared" si="31"/>
        <v>0.12722852512155591</v>
      </c>
    </row>
    <row r="233" spans="2:16" x14ac:dyDescent="0.25">
      <c r="B233" s="114" t="s">
        <v>79</v>
      </c>
      <c r="C233" s="115">
        <v>2547</v>
      </c>
      <c r="D233" s="116">
        <v>-0.21582512315270941</v>
      </c>
      <c r="E233" s="115">
        <v>0</v>
      </c>
      <c r="F233" s="116">
        <f t="shared" si="29"/>
        <v>-1</v>
      </c>
      <c r="G233" s="115">
        <v>520</v>
      </c>
      <c r="H233" s="116" t="str">
        <f t="shared" si="29"/>
        <v>-</v>
      </c>
      <c r="I233" s="115">
        <v>2653</v>
      </c>
      <c r="J233" s="116">
        <f t="shared" si="29"/>
        <v>4.101923076923077</v>
      </c>
      <c r="K233" s="115">
        <v>3384</v>
      </c>
      <c r="L233" s="116">
        <f t="shared" si="29"/>
        <v>0.27553712777987194</v>
      </c>
      <c r="M233" s="115">
        <v>3296</v>
      </c>
      <c r="N233" s="116">
        <f t="shared" si="30"/>
        <v>-2.6004728132387744E-2</v>
      </c>
      <c r="O233" s="116">
        <f t="shared" si="31"/>
        <v>0.29407145661562617</v>
      </c>
    </row>
    <row r="234" spans="2:16" x14ac:dyDescent="0.25">
      <c r="B234" s="114" t="s">
        <v>81</v>
      </c>
      <c r="C234" s="115">
        <v>3328</v>
      </c>
      <c r="D234" s="116">
        <v>-1.2462908011869445E-2</v>
      </c>
      <c r="E234" s="115">
        <v>0</v>
      </c>
      <c r="F234" s="116">
        <f t="shared" si="29"/>
        <v>-1</v>
      </c>
      <c r="G234" s="115">
        <v>1266</v>
      </c>
      <c r="H234" s="116" t="str">
        <f t="shared" si="29"/>
        <v>-</v>
      </c>
      <c r="I234" s="115">
        <v>2511</v>
      </c>
      <c r="J234" s="116">
        <f t="shared" si="29"/>
        <v>0.98341232227488162</v>
      </c>
      <c r="K234" s="115">
        <v>2974</v>
      </c>
      <c r="L234" s="116">
        <f t="shared" si="29"/>
        <v>0.18438868976503375</v>
      </c>
      <c r="M234" s="115">
        <v>2680</v>
      </c>
      <c r="N234" s="116">
        <f t="shared" si="30"/>
        <v>-9.8856758574310644E-2</v>
      </c>
      <c r="O234" s="116">
        <f t="shared" si="31"/>
        <v>-0.19471153846153844</v>
      </c>
    </row>
    <row r="235" spans="2:16" x14ac:dyDescent="0.25">
      <c r="B235" s="114" t="s">
        <v>83</v>
      </c>
      <c r="C235" s="115">
        <v>3405</v>
      </c>
      <c r="D235" s="116">
        <v>0.2573855243722305</v>
      </c>
      <c r="E235" s="115">
        <v>0</v>
      </c>
      <c r="F235" s="116">
        <f t="shared" si="29"/>
        <v>-1</v>
      </c>
      <c r="G235" s="115">
        <v>2128</v>
      </c>
      <c r="H235" s="116" t="str">
        <f t="shared" si="29"/>
        <v>-</v>
      </c>
      <c r="I235" s="115">
        <v>3593</v>
      </c>
      <c r="J235" s="116">
        <f t="shared" si="29"/>
        <v>0.68843984962406024</v>
      </c>
      <c r="K235" s="115">
        <v>4014</v>
      </c>
      <c r="L235" s="116">
        <f t="shared" si="29"/>
        <v>0.11717227943222941</v>
      </c>
      <c r="M235" s="115">
        <v>4277</v>
      </c>
      <c r="N235" s="116">
        <f t="shared" si="30"/>
        <v>6.5520677628301049E-2</v>
      </c>
      <c r="O235" s="116">
        <f t="shared" si="31"/>
        <v>0.25609397944199697</v>
      </c>
    </row>
    <row r="236" spans="2:16" x14ac:dyDescent="0.25">
      <c r="B236" s="114" t="s">
        <v>85</v>
      </c>
      <c r="C236" s="115">
        <v>3040</v>
      </c>
      <c r="D236" s="116">
        <v>-4.0404040404040442E-2</v>
      </c>
      <c r="E236" s="115">
        <v>1493</v>
      </c>
      <c r="F236" s="116">
        <f t="shared" si="29"/>
        <v>-0.50888157894736841</v>
      </c>
      <c r="G236" s="115">
        <v>2402</v>
      </c>
      <c r="H236" s="116">
        <f t="shared" si="29"/>
        <v>0.60884125920964505</v>
      </c>
      <c r="I236" s="115">
        <v>2717</v>
      </c>
      <c r="J236" s="116">
        <f t="shared" si="29"/>
        <v>0.13114071606994182</v>
      </c>
      <c r="K236" s="115">
        <v>3806</v>
      </c>
      <c r="L236" s="116">
        <f t="shared" si="29"/>
        <v>0.40080971659919018</v>
      </c>
      <c r="M236" s="115">
        <v>3503</v>
      </c>
      <c r="N236" s="116">
        <f>IFERROR(M236/K236-1,"-")</f>
        <v>-7.9611140304781891E-2</v>
      </c>
      <c r="O236" s="116">
        <f>IFERROR(M236/C236-1,"-")</f>
        <v>0.1523026315789473</v>
      </c>
    </row>
    <row r="237" spans="2:16" x14ac:dyDescent="0.25">
      <c r="B237" s="114" t="s">
        <v>87</v>
      </c>
      <c r="C237" s="115">
        <v>3505</v>
      </c>
      <c r="D237" s="116">
        <v>1.2420566146736034E-2</v>
      </c>
      <c r="E237" s="115">
        <v>2218</v>
      </c>
      <c r="F237" s="116">
        <f t="shared" si="29"/>
        <v>-0.36718972895863056</v>
      </c>
      <c r="G237" s="115">
        <v>3200</v>
      </c>
      <c r="H237" s="116">
        <f t="shared" si="29"/>
        <v>0.44274120829576202</v>
      </c>
      <c r="I237" s="115">
        <v>3335</v>
      </c>
      <c r="J237" s="116">
        <f t="shared" si="29"/>
        <v>4.2187500000000044E-2</v>
      </c>
      <c r="K237" s="115">
        <v>3714</v>
      </c>
      <c r="L237" s="116">
        <f t="shared" si="29"/>
        <v>0.11364317841079452</v>
      </c>
      <c r="M237" s="115"/>
      <c r="N237" s="116"/>
      <c r="O237" s="116"/>
    </row>
    <row r="238" spans="2:16" x14ac:dyDescent="0.25">
      <c r="B238" s="114" t="s">
        <v>89</v>
      </c>
      <c r="C238" s="115">
        <v>3591</v>
      </c>
      <c r="D238" s="116">
        <v>1.5554298642533881E-2</v>
      </c>
      <c r="E238" s="115">
        <v>848</v>
      </c>
      <c r="F238" s="116">
        <f t="shared" si="29"/>
        <v>-0.76385407964355334</v>
      </c>
      <c r="G238" s="115">
        <v>4609</v>
      </c>
      <c r="H238" s="116">
        <f t="shared" si="29"/>
        <v>4.4351415094339623</v>
      </c>
      <c r="I238" s="115">
        <v>3802</v>
      </c>
      <c r="J238" s="116">
        <f t="shared" si="29"/>
        <v>-0.17509221089173355</v>
      </c>
      <c r="K238" s="115">
        <v>4250</v>
      </c>
      <c r="L238" s="116">
        <f t="shared" si="29"/>
        <v>0.11783271962125208</v>
      </c>
      <c r="M238" s="115"/>
      <c r="N238" s="116"/>
      <c r="O238" s="116"/>
    </row>
    <row r="239" spans="2:16" x14ac:dyDescent="0.25">
      <c r="B239" s="114" t="s">
        <v>91</v>
      </c>
      <c r="C239" s="115">
        <v>3864</v>
      </c>
      <c r="D239" s="116">
        <v>0.22666666666666657</v>
      </c>
      <c r="E239" s="115">
        <v>437</v>
      </c>
      <c r="F239" s="116">
        <f t="shared" si="29"/>
        <v>-0.88690476190476186</v>
      </c>
      <c r="G239" s="115">
        <v>4138</v>
      </c>
      <c r="H239" s="116">
        <f t="shared" si="29"/>
        <v>8.469107551487415</v>
      </c>
      <c r="I239" s="115">
        <v>3396</v>
      </c>
      <c r="J239" s="116">
        <f t="shared" si="29"/>
        <v>-0.17931367810536492</v>
      </c>
      <c r="K239" s="115">
        <v>3688</v>
      </c>
      <c r="L239" s="116">
        <f t="shared" si="29"/>
        <v>8.5983510011778508E-2</v>
      </c>
      <c r="M239" s="115"/>
      <c r="N239" s="116"/>
      <c r="O239" s="116"/>
    </row>
    <row r="240" spans="2:16" x14ac:dyDescent="0.25">
      <c r="B240" s="114" t="s">
        <v>93</v>
      </c>
      <c r="C240" s="115">
        <v>4088</v>
      </c>
      <c r="D240" s="116">
        <v>4.6327105195802298E-2</v>
      </c>
      <c r="E240" s="115">
        <v>554</v>
      </c>
      <c r="F240" s="116">
        <f t="shared" si="29"/>
        <v>-0.86448140900195691</v>
      </c>
      <c r="G240" s="115">
        <v>3955</v>
      </c>
      <c r="H240" s="116">
        <f t="shared" si="29"/>
        <v>6.1389891696750905</v>
      </c>
      <c r="I240" s="115">
        <v>4166</v>
      </c>
      <c r="J240" s="116">
        <f t="shared" si="29"/>
        <v>5.3350189633375456E-2</v>
      </c>
      <c r="K240" s="115">
        <v>4414</v>
      </c>
      <c r="L240" s="116">
        <f t="shared" si="29"/>
        <v>5.9529524723955785E-2</v>
      </c>
      <c r="M240" s="115"/>
      <c r="N240" s="116"/>
      <c r="O240" s="116"/>
    </row>
    <row r="241" spans="2:16" ht="15.75" x14ac:dyDescent="0.25">
      <c r="B241" s="117" t="s">
        <v>30</v>
      </c>
      <c r="C241" s="118">
        <v>41202</v>
      </c>
      <c r="D241" s="119">
        <v>-1.6893342877594808E-2</v>
      </c>
      <c r="E241" s="118">
        <v>15534</v>
      </c>
      <c r="F241" s="119">
        <f t="shared" si="29"/>
        <v>-0.62297946701616425</v>
      </c>
      <c r="G241" s="118">
        <v>22807</v>
      </c>
      <c r="H241" s="119">
        <f t="shared" si="29"/>
        <v>0.46819878975151275</v>
      </c>
      <c r="I241" s="118">
        <v>38767</v>
      </c>
      <c r="J241" s="119">
        <f t="shared" si="29"/>
        <v>0.69978515368088745</v>
      </c>
      <c r="K241" s="118">
        <v>44187</v>
      </c>
      <c r="L241" s="119">
        <f t="shared" si="29"/>
        <v>0.13980963190342299</v>
      </c>
      <c r="M241" s="118">
        <v>29784</v>
      </c>
      <c r="N241" s="119">
        <v>5.913729952704383E-2</v>
      </c>
      <c r="O241" s="119">
        <v>0.1387933012158753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246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4030</v>
      </c>
      <c r="D251" s="116">
        <v>-9.0293453724604955E-2</v>
      </c>
      <c r="E251" s="115">
        <v>3686</v>
      </c>
      <c r="F251" s="116">
        <f t="shared" ref="F251:L263" si="32">IFERROR(E251/C251-1,"-")</f>
        <v>-8.5359801488833709E-2</v>
      </c>
      <c r="G251" s="115">
        <v>75</v>
      </c>
      <c r="H251" s="116">
        <f t="shared" si="32"/>
        <v>-0.9796527400976669</v>
      </c>
      <c r="I251" s="115">
        <v>3265</v>
      </c>
      <c r="J251" s="116">
        <f t="shared" si="32"/>
        <v>42.533333333333331</v>
      </c>
      <c r="K251" s="115">
        <v>3804</v>
      </c>
      <c r="L251" s="116">
        <f t="shared" si="32"/>
        <v>0.165084226646248</v>
      </c>
      <c r="M251" s="115">
        <v>3499</v>
      </c>
      <c r="N251" s="116">
        <f t="shared" ref="N251:N257" si="33">IFERROR(M251/K251-1,"-")</f>
        <v>-8.0178759200841165E-2</v>
      </c>
      <c r="O251" s="116">
        <f>M251/C251-1</f>
        <v>-0.13176178660049631</v>
      </c>
    </row>
    <row r="252" spans="2:16" x14ac:dyDescent="0.25">
      <c r="B252" s="114" t="s">
        <v>73</v>
      </c>
      <c r="C252" s="115">
        <v>4289</v>
      </c>
      <c r="D252" s="116">
        <v>3.9001937984496138E-2</v>
      </c>
      <c r="E252" s="115">
        <v>4220</v>
      </c>
      <c r="F252" s="116">
        <f t="shared" si="32"/>
        <v>-1.6087666122639344E-2</v>
      </c>
      <c r="G252" s="115">
        <v>31</v>
      </c>
      <c r="H252" s="116">
        <f t="shared" si="32"/>
        <v>-0.99265402843601891</v>
      </c>
      <c r="I252" s="115">
        <v>3518</v>
      </c>
      <c r="J252" s="116">
        <f t="shared" si="32"/>
        <v>112.48387096774194</v>
      </c>
      <c r="K252" s="115">
        <v>4227</v>
      </c>
      <c r="L252" s="116">
        <f t="shared" si="32"/>
        <v>0.20153496304718588</v>
      </c>
      <c r="M252" s="115">
        <v>3701</v>
      </c>
      <c r="N252" s="116">
        <f t="shared" si="33"/>
        <v>-0.12443813579370711</v>
      </c>
      <c r="O252" s="116">
        <f>IFERROR(M252/C252-1,"-")</f>
        <v>-0.13709489391466545</v>
      </c>
    </row>
    <row r="253" spans="2:16" x14ac:dyDescent="0.25">
      <c r="B253" s="114" t="s">
        <v>75</v>
      </c>
      <c r="C253" s="115">
        <v>5465</v>
      </c>
      <c r="D253" s="116">
        <v>0.25776754890678943</v>
      </c>
      <c r="E253" s="115">
        <v>1681</v>
      </c>
      <c r="F253" s="116">
        <f t="shared" si="32"/>
        <v>-0.69240622140896613</v>
      </c>
      <c r="G253" s="115">
        <v>49</v>
      </c>
      <c r="H253" s="116">
        <f t="shared" si="32"/>
        <v>-0.97085068411659725</v>
      </c>
      <c r="I253" s="115">
        <v>3255</v>
      </c>
      <c r="J253" s="116">
        <f t="shared" si="32"/>
        <v>65.428571428571431</v>
      </c>
      <c r="K253" s="115">
        <v>3538</v>
      </c>
      <c r="L253" s="116">
        <f t="shared" si="32"/>
        <v>8.6943164362519143E-2</v>
      </c>
      <c r="M253" s="115">
        <v>3652</v>
      </c>
      <c r="N253" s="116">
        <f t="shared" si="33"/>
        <v>3.2221594120972252E-2</v>
      </c>
      <c r="O253" s="116">
        <f t="shared" ref="O253:O257" si="34">IFERROR(M253/C253-1,"-")</f>
        <v>-0.3317474839890211</v>
      </c>
    </row>
    <row r="254" spans="2:16" x14ac:dyDescent="0.25">
      <c r="B254" s="114" t="s">
        <v>77</v>
      </c>
      <c r="C254" s="115">
        <v>2002</v>
      </c>
      <c r="D254" s="116">
        <v>-6.4516129032258229E-3</v>
      </c>
      <c r="E254" s="115">
        <v>0</v>
      </c>
      <c r="F254" s="116">
        <f t="shared" si="32"/>
        <v>-1</v>
      </c>
      <c r="G254" s="115">
        <v>7</v>
      </c>
      <c r="H254" s="116" t="str">
        <f t="shared" si="32"/>
        <v>-</v>
      </c>
      <c r="I254" s="115">
        <v>1581</v>
      </c>
      <c r="J254" s="116">
        <f t="shared" si="32"/>
        <v>224.85714285714286</v>
      </c>
      <c r="K254" s="115">
        <v>2016</v>
      </c>
      <c r="L254" s="116">
        <f t="shared" si="32"/>
        <v>0.27514231499051234</v>
      </c>
      <c r="M254" s="115">
        <v>1220</v>
      </c>
      <c r="N254" s="116">
        <f t="shared" si="33"/>
        <v>-0.39484126984126988</v>
      </c>
      <c r="O254" s="116">
        <f t="shared" si="34"/>
        <v>-0.39060939060939059</v>
      </c>
    </row>
    <row r="255" spans="2:16" x14ac:dyDescent="0.25">
      <c r="B255" s="114" t="s">
        <v>79</v>
      </c>
      <c r="C255" s="115">
        <v>590</v>
      </c>
      <c r="D255" s="116">
        <v>-1.0067114093959773E-2</v>
      </c>
      <c r="E255" s="115">
        <v>0</v>
      </c>
      <c r="F255" s="116">
        <f t="shared" si="32"/>
        <v>-1</v>
      </c>
      <c r="G255" s="115">
        <v>7</v>
      </c>
      <c r="H255" s="116" t="str">
        <f t="shared" si="32"/>
        <v>-</v>
      </c>
      <c r="I255" s="115">
        <v>355</v>
      </c>
      <c r="J255" s="116">
        <f t="shared" si="32"/>
        <v>49.714285714285715</v>
      </c>
      <c r="K255" s="115">
        <v>333</v>
      </c>
      <c r="L255" s="116">
        <f t="shared" si="32"/>
        <v>-6.1971830985915521E-2</v>
      </c>
      <c r="M255" s="115">
        <v>530</v>
      </c>
      <c r="N255" s="116">
        <f t="shared" si="33"/>
        <v>0.59159159159159169</v>
      </c>
      <c r="O255" s="116">
        <f t="shared" si="34"/>
        <v>-0.10169491525423724</v>
      </c>
    </row>
    <row r="256" spans="2:16" x14ac:dyDescent="0.25">
      <c r="B256" s="114" t="s">
        <v>81</v>
      </c>
      <c r="C256" s="115">
        <v>362</v>
      </c>
      <c r="D256" s="116">
        <v>-8.2191780821917471E-3</v>
      </c>
      <c r="E256" s="115">
        <v>0</v>
      </c>
      <c r="F256" s="116">
        <f t="shared" si="32"/>
        <v>-1</v>
      </c>
      <c r="G256" s="115">
        <v>197</v>
      </c>
      <c r="H256" s="116" t="str">
        <f t="shared" si="32"/>
        <v>-</v>
      </c>
      <c r="I256" s="115">
        <v>320</v>
      </c>
      <c r="J256" s="116">
        <f t="shared" si="32"/>
        <v>0.62436548223350252</v>
      </c>
      <c r="K256" s="115">
        <v>529</v>
      </c>
      <c r="L256" s="116">
        <f t="shared" si="32"/>
        <v>0.65312499999999996</v>
      </c>
      <c r="M256" s="115">
        <v>371</v>
      </c>
      <c r="N256" s="116">
        <f t="shared" si="33"/>
        <v>-0.29867674858223059</v>
      </c>
      <c r="O256" s="116">
        <f t="shared" si="34"/>
        <v>2.4861878453038777E-2</v>
      </c>
    </row>
    <row r="257" spans="2:16" x14ac:dyDescent="0.25">
      <c r="B257" s="114" t="s">
        <v>83</v>
      </c>
      <c r="C257" s="115">
        <v>659</v>
      </c>
      <c r="D257" s="116">
        <v>-0.15728900255754474</v>
      </c>
      <c r="E257" s="115">
        <v>0</v>
      </c>
      <c r="F257" s="116">
        <f t="shared" si="32"/>
        <v>-1</v>
      </c>
      <c r="G257" s="115">
        <v>841</v>
      </c>
      <c r="H257" s="116" t="str">
        <f t="shared" si="32"/>
        <v>-</v>
      </c>
      <c r="I257" s="115">
        <v>835</v>
      </c>
      <c r="J257" s="116">
        <f t="shared" si="32"/>
        <v>-7.1343638525565023E-3</v>
      </c>
      <c r="K257" s="115">
        <v>491</v>
      </c>
      <c r="L257" s="116">
        <f t="shared" si="32"/>
        <v>-0.41197604790419162</v>
      </c>
      <c r="M257" s="115">
        <v>639</v>
      </c>
      <c r="N257" s="116">
        <f t="shared" si="33"/>
        <v>0.30142566191446019</v>
      </c>
      <c r="O257" s="116">
        <f t="shared" si="34"/>
        <v>-3.0349013657056112E-2</v>
      </c>
    </row>
    <row r="258" spans="2:16" x14ac:dyDescent="0.25">
      <c r="B258" s="114" t="s">
        <v>85</v>
      </c>
      <c r="C258" s="115">
        <v>438</v>
      </c>
      <c r="D258" s="116">
        <v>-7.5949367088607556E-2</v>
      </c>
      <c r="E258" s="115">
        <v>9</v>
      </c>
      <c r="F258" s="116">
        <f t="shared" si="32"/>
        <v>-0.97945205479452058</v>
      </c>
      <c r="G258" s="115">
        <v>572</v>
      </c>
      <c r="H258" s="116">
        <f t="shared" si="32"/>
        <v>62.555555555555557</v>
      </c>
      <c r="I258" s="115">
        <v>752</v>
      </c>
      <c r="J258" s="116">
        <f t="shared" si="32"/>
        <v>0.31468531468531458</v>
      </c>
      <c r="K258" s="115">
        <v>378</v>
      </c>
      <c r="L258" s="116">
        <f t="shared" si="32"/>
        <v>-0.49734042553191493</v>
      </c>
      <c r="M258" s="115">
        <v>367</v>
      </c>
      <c r="N258" s="116">
        <f>IFERROR(M258/K258-1,"-")</f>
        <v>-2.9100529100529071E-2</v>
      </c>
      <c r="O258" s="116">
        <f>IFERROR(M258/C258-1,"-")</f>
        <v>-0.16210045662100458</v>
      </c>
    </row>
    <row r="259" spans="2:16" x14ac:dyDescent="0.25">
      <c r="B259" s="114" t="s">
        <v>87</v>
      </c>
      <c r="C259" s="115">
        <v>599</v>
      </c>
      <c r="D259" s="116">
        <v>0.3644646924829158</v>
      </c>
      <c r="E259" s="115">
        <v>8</v>
      </c>
      <c r="F259" s="116">
        <f t="shared" si="32"/>
        <v>-0.98664440734557601</v>
      </c>
      <c r="G259" s="115">
        <v>516</v>
      </c>
      <c r="H259" s="116">
        <f t="shared" si="32"/>
        <v>63.5</v>
      </c>
      <c r="I259" s="115">
        <v>493</v>
      </c>
      <c r="J259" s="116">
        <f t="shared" si="32"/>
        <v>-4.4573643410852681E-2</v>
      </c>
      <c r="K259" s="115">
        <v>422</v>
      </c>
      <c r="L259" s="116">
        <f t="shared" si="32"/>
        <v>-0.14401622718052742</v>
      </c>
      <c r="M259" s="115"/>
      <c r="N259" s="116"/>
      <c r="O259" s="116"/>
    </row>
    <row r="260" spans="2:16" x14ac:dyDescent="0.25">
      <c r="B260" s="114" t="s">
        <v>89</v>
      </c>
      <c r="C260" s="115">
        <v>1980</v>
      </c>
      <c r="D260" s="116">
        <v>-0.18552036199095023</v>
      </c>
      <c r="E260" s="115">
        <v>34</v>
      </c>
      <c r="F260" s="116">
        <f t="shared" si="32"/>
        <v>-0.98282828282828283</v>
      </c>
      <c r="G260" s="115">
        <v>2369</v>
      </c>
      <c r="H260" s="116">
        <f t="shared" si="32"/>
        <v>68.67647058823529</v>
      </c>
      <c r="I260" s="115">
        <v>2110</v>
      </c>
      <c r="J260" s="116">
        <f t="shared" si="32"/>
        <v>-0.10932883073026589</v>
      </c>
      <c r="K260" s="115">
        <v>2081</v>
      </c>
      <c r="L260" s="116">
        <f t="shared" si="32"/>
        <v>-1.3744075829383862E-2</v>
      </c>
      <c r="M260" s="115"/>
      <c r="N260" s="116"/>
      <c r="O260" s="116"/>
    </row>
    <row r="261" spans="2:16" x14ac:dyDescent="0.25">
      <c r="B261" s="114" t="s">
        <v>91</v>
      </c>
      <c r="C261" s="115">
        <v>2924</v>
      </c>
      <c r="D261" s="116">
        <v>-0.21418973394248852</v>
      </c>
      <c r="E261" s="115">
        <v>37</v>
      </c>
      <c r="F261" s="116">
        <f t="shared" si="32"/>
        <v>-0.98734610123119015</v>
      </c>
      <c r="G261" s="115">
        <v>3222</v>
      </c>
      <c r="H261" s="116">
        <f t="shared" si="32"/>
        <v>86.081081081081081</v>
      </c>
      <c r="I261" s="115">
        <v>3298</v>
      </c>
      <c r="J261" s="116">
        <f t="shared" si="32"/>
        <v>2.3587833643699652E-2</v>
      </c>
      <c r="K261" s="115">
        <v>2807</v>
      </c>
      <c r="L261" s="116">
        <f t="shared" si="32"/>
        <v>-0.14887810794420864</v>
      </c>
      <c r="M261" s="115"/>
      <c r="N261" s="116"/>
      <c r="O261" s="116"/>
    </row>
    <row r="262" spans="2:16" x14ac:dyDescent="0.25">
      <c r="B262" s="114" t="s">
        <v>93</v>
      </c>
      <c r="C262" s="115">
        <v>3581</v>
      </c>
      <c r="D262" s="116">
        <v>-0.17278817278817282</v>
      </c>
      <c r="E262" s="115">
        <v>39</v>
      </c>
      <c r="F262" s="116">
        <f t="shared" si="32"/>
        <v>-0.98910918737782738</v>
      </c>
      <c r="G262" s="115">
        <v>2647</v>
      </c>
      <c r="H262" s="116">
        <f t="shared" si="32"/>
        <v>66.871794871794876</v>
      </c>
      <c r="I262" s="115">
        <v>2675</v>
      </c>
      <c r="J262" s="116">
        <f t="shared" si="32"/>
        <v>1.0578012844729923E-2</v>
      </c>
      <c r="K262" s="115">
        <v>2879</v>
      </c>
      <c r="L262" s="116">
        <f t="shared" si="32"/>
        <v>7.626168224299068E-2</v>
      </c>
      <c r="M262" s="115"/>
      <c r="N262" s="116"/>
      <c r="O262" s="116"/>
    </row>
    <row r="263" spans="2:16" ht="15.75" x14ac:dyDescent="0.25">
      <c r="B263" s="117" t="s">
        <v>30</v>
      </c>
      <c r="C263" s="118">
        <v>26919</v>
      </c>
      <c r="D263" s="119">
        <v>-4.0491890928533225E-2</v>
      </c>
      <c r="E263" s="118">
        <v>9750</v>
      </c>
      <c r="F263" s="119">
        <f t="shared" si="32"/>
        <v>-0.6378022957762175</v>
      </c>
      <c r="G263" s="118">
        <v>10533</v>
      </c>
      <c r="H263" s="119">
        <f t="shared" si="32"/>
        <v>8.0307692307692413E-2</v>
      </c>
      <c r="I263" s="118">
        <v>22457</v>
      </c>
      <c r="J263" s="119">
        <f t="shared" si="32"/>
        <v>1.1320611411753538</v>
      </c>
      <c r="K263" s="118">
        <v>23505</v>
      </c>
      <c r="L263" s="119">
        <f t="shared" si="32"/>
        <v>4.6666963530302308E-2</v>
      </c>
      <c r="M263" s="118">
        <v>13979</v>
      </c>
      <c r="N263" s="119">
        <v>-8.729433272394882E-2</v>
      </c>
      <c r="O263" s="119">
        <v>-0.21620409307541355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247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6497</v>
      </c>
      <c r="D273" s="116">
        <v>-0.15601454923356717</v>
      </c>
      <c r="E273" s="115">
        <v>6518</v>
      </c>
      <c r="F273" s="116">
        <f t="shared" ref="F273:L285" si="35">IFERROR(E273/C273-1,"-")</f>
        <v>3.2322610435586707E-3</v>
      </c>
      <c r="G273" s="115">
        <v>551</v>
      </c>
      <c r="H273" s="116">
        <f t="shared" si="35"/>
        <v>-0.91546486652347348</v>
      </c>
      <c r="I273" s="115">
        <v>3828</v>
      </c>
      <c r="J273" s="116">
        <f t="shared" si="35"/>
        <v>5.9473684210526319</v>
      </c>
      <c r="K273" s="115">
        <v>4420</v>
      </c>
      <c r="L273" s="116">
        <f t="shared" si="35"/>
        <v>0.15464994775339602</v>
      </c>
      <c r="M273" s="115">
        <v>4823</v>
      </c>
      <c r="N273" s="116">
        <f t="shared" ref="N273:N279" si="36">IFERROR(M273/K273-1,"-")</f>
        <v>9.1176470588235192E-2</v>
      </c>
      <c r="O273" s="116">
        <f>M273/C273-1</f>
        <v>-0.25765738032938279</v>
      </c>
    </row>
    <row r="274" spans="2:15" x14ac:dyDescent="0.25">
      <c r="B274" s="114" t="s">
        <v>73</v>
      </c>
      <c r="C274" s="115">
        <v>5832</v>
      </c>
      <c r="D274" s="116">
        <v>-0.224364942146562</v>
      </c>
      <c r="E274" s="115">
        <v>6567</v>
      </c>
      <c r="F274" s="116">
        <f t="shared" si="35"/>
        <v>0.12602880658436222</v>
      </c>
      <c r="G274" s="115">
        <v>368</v>
      </c>
      <c r="H274" s="116">
        <f t="shared" si="35"/>
        <v>-0.94396223541952184</v>
      </c>
      <c r="I274" s="115">
        <v>2552</v>
      </c>
      <c r="J274" s="116">
        <f t="shared" si="35"/>
        <v>5.9347826086956523</v>
      </c>
      <c r="K274" s="115">
        <v>3815</v>
      </c>
      <c r="L274" s="116">
        <f t="shared" si="35"/>
        <v>0.4949059561128526</v>
      </c>
      <c r="M274" s="115">
        <v>4132</v>
      </c>
      <c r="N274" s="116">
        <f t="shared" si="36"/>
        <v>8.3093053735255662E-2</v>
      </c>
      <c r="O274" s="116">
        <f>IFERROR(M274/C274-1,"-")</f>
        <v>-0.29149519890260633</v>
      </c>
    </row>
    <row r="275" spans="2:15" x14ac:dyDescent="0.25">
      <c r="B275" s="114" t="s">
        <v>75</v>
      </c>
      <c r="C275" s="115">
        <v>8153</v>
      </c>
      <c r="D275" s="116">
        <v>6.5432098765432212E-3</v>
      </c>
      <c r="E275" s="115">
        <v>2282</v>
      </c>
      <c r="F275" s="116">
        <f t="shared" si="35"/>
        <v>-0.72010302955967131</v>
      </c>
      <c r="G275" s="115">
        <v>468</v>
      </c>
      <c r="H275" s="116">
        <f t="shared" si="35"/>
        <v>-0.79491673970201582</v>
      </c>
      <c r="I275" s="115">
        <v>3147</v>
      </c>
      <c r="J275" s="116">
        <f t="shared" si="35"/>
        <v>5.7243589743589745</v>
      </c>
      <c r="K275" s="115">
        <v>3435</v>
      </c>
      <c r="L275" s="116">
        <f t="shared" si="35"/>
        <v>9.1515729265967627E-2</v>
      </c>
      <c r="M275" s="115">
        <v>4396</v>
      </c>
      <c r="N275" s="116">
        <f t="shared" si="36"/>
        <v>0.27976710334788946</v>
      </c>
      <c r="O275" s="116">
        <f t="shared" ref="O275:O279" si="37">IFERROR(M275/C275-1,"-")</f>
        <v>-0.46081197105359994</v>
      </c>
    </row>
    <row r="276" spans="2:15" x14ac:dyDescent="0.25">
      <c r="B276" s="114" t="s">
        <v>77</v>
      </c>
      <c r="C276" s="115">
        <v>2633</v>
      </c>
      <c r="D276" s="116">
        <v>-0.29786666666666661</v>
      </c>
      <c r="E276" s="115">
        <v>0</v>
      </c>
      <c r="F276" s="116">
        <f t="shared" si="35"/>
        <v>-1</v>
      </c>
      <c r="G276" s="115">
        <v>92</v>
      </c>
      <c r="H276" s="116" t="str">
        <f t="shared" si="35"/>
        <v>-</v>
      </c>
      <c r="I276" s="115">
        <v>1598</v>
      </c>
      <c r="J276" s="116">
        <f t="shared" si="35"/>
        <v>16.369565217391305</v>
      </c>
      <c r="K276" s="115">
        <v>2079</v>
      </c>
      <c r="L276" s="116">
        <f t="shared" si="35"/>
        <v>0.30100125156445556</v>
      </c>
      <c r="M276" s="115">
        <v>1201</v>
      </c>
      <c r="N276" s="116">
        <f t="shared" si="36"/>
        <v>-0.42231842231842232</v>
      </c>
      <c r="O276" s="116">
        <f t="shared" si="37"/>
        <v>-0.54386631219141668</v>
      </c>
    </row>
    <row r="277" spans="2:15" x14ac:dyDescent="0.25">
      <c r="B277" s="114" t="s">
        <v>79</v>
      </c>
      <c r="C277" s="115">
        <v>301</v>
      </c>
      <c r="D277" s="116">
        <v>-0.16620498614958445</v>
      </c>
      <c r="E277" s="115">
        <v>0</v>
      </c>
      <c r="F277" s="116">
        <f t="shared" si="35"/>
        <v>-1</v>
      </c>
      <c r="G277" s="115">
        <v>20</v>
      </c>
      <c r="H277" s="116" t="str">
        <f t="shared" si="35"/>
        <v>-</v>
      </c>
      <c r="I277" s="115">
        <v>92</v>
      </c>
      <c r="J277" s="116">
        <f t="shared" si="35"/>
        <v>3.5999999999999996</v>
      </c>
      <c r="K277" s="115">
        <v>214</v>
      </c>
      <c r="L277" s="116">
        <f t="shared" si="35"/>
        <v>1.3260869565217392</v>
      </c>
      <c r="M277" s="115">
        <v>105</v>
      </c>
      <c r="N277" s="116">
        <f t="shared" si="36"/>
        <v>-0.50934579439252337</v>
      </c>
      <c r="O277" s="116">
        <f t="shared" si="37"/>
        <v>-0.65116279069767447</v>
      </c>
    </row>
    <row r="278" spans="2:15" x14ac:dyDescent="0.25">
      <c r="B278" s="114" t="s">
        <v>81</v>
      </c>
      <c r="C278" s="115">
        <v>450</v>
      </c>
      <c r="D278" s="116">
        <v>0.26050420168067223</v>
      </c>
      <c r="E278" s="115">
        <v>0</v>
      </c>
      <c r="F278" s="116">
        <f t="shared" si="35"/>
        <v>-1</v>
      </c>
      <c r="G278" s="115">
        <v>26</v>
      </c>
      <c r="H278" s="116" t="str">
        <f t="shared" si="35"/>
        <v>-</v>
      </c>
      <c r="I278" s="115">
        <v>149</v>
      </c>
      <c r="J278" s="116">
        <f t="shared" si="35"/>
        <v>4.7307692307692308</v>
      </c>
      <c r="K278" s="115">
        <v>259</v>
      </c>
      <c r="L278" s="116">
        <f t="shared" si="35"/>
        <v>0.73825503355704702</v>
      </c>
      <c r="M278" s="115">
        <v>120</v>
      </c>
      <c r="N278" s="116">
        <f t="shared" si="36"/>
        <v>-0.53667953667953672</v>
      </c>
      <c r="O278" s="116">
        <f t="shared" si="37"/>
        <v>-0.73333333333333339</v>
      </c>
    </row>
    <row r="279" spans="2:15" x14ac:dyDescent="0.25">
      <c r="B279" s="114" t="s">
        <v>83</v>
      </c>
      <c r="C279" s="115">
        <v>529</v>
      </c>
      <c r="D279" s="116">
        <v>-3.2906764168190161E-2</v>
      </c>
      <c r="E279" s="115">
        <v>0</v>
      </c>
      <c r="F279" s="116">
        <f t="shared" si="35"/>
        <v>-1</v>
      </c>
      <c r="G279" s="115">
        <v>57</v>
      </c>
      <c r="H279" s="116" t="str">
        <f t="shared" si="35"/>
        <v>-</v>
      </c>
      <c r="I279" s="115">
        <v>162</v>
      </c>
      <c r="J279" s="116">
        <f t="shared" si="35"/>
        <v>1.8421052631578947</v>
      </c>
      <c r="K279" s="115">
        <v>231</v>
      </c>
      <c r="L279" s="116">
        <f t="shared" si="35"/>
        <v>0.42592592592592582</v>
      </c>
      <c r="M279" s="115">
        <v>114</v>
      </c>
      <c r="N279" s="116">
        <f t="shared" si="36"/>
        <v>-0.50649350649350655</v>
      </c>
      <c r="O279" s="116">
        <f t="shared" si="37"/>
        <v>-0.78449905482041582</v>
      </c>
    </row>
    <row r="280" spans="2:15" x14ac:dyDescent="0.25">
      <c r="B280" s="114" t="s">
        <v>85</v>
      </c>
      <c r="C280" s="115">
        <v>260</v>
      </c>
      <c r="D280" s="116">
        <v>-0.16129032258064513</v>
      </c>
      <c r="E280" s="115">
        <v>22</v>
      </c>
      <c r="F280" s="116">
        <f t="shared" si="35"/>
        <v>-0.91538461538461535</v>
      </c>
      <c r="G280" s="115">
        <v>72</v>
      </c>
      <c r="H280" s="116">
        <f t="shared" si="35"/>
        <v>2.2727272727272729</v>
      </c>
      <c r="I280" s="115">
        <v>142</v>
      </c>
      <c r="J280" s="116">
        <f t="shared" si="35"/>
        <v>0.97222222222222232</v>
      </c>
      <c r="K280" s="115">
        <v>305</v>
      </c>
      <c r="L280" s="116">
        <f t="shared" si="35"/>
        <v>1.147887323943662</v>
      </c>
      <c r="M280" s="115">
        <v>52</v>
      </c>
      <c r="N280" s="116">
        <f>IFERROR(M280/K280-1,"-")</f>
        <v>-0.82950819672131149</v>
      </c>
      <c r="O280" s="116">
        <f>IFERROR(M280/C280-1,"-")</f>
        <v>-0.8</v>
      </c>
    </row>
    <row r="281" spans="2:15" x14ac:dyDescent="0.25">
      <c r="B281" s="114" t="s">
        <v>87</v>
      </c>
      <c r="C281" s="115">
        <v>401</v>
      </c>
      <c r="D281" s="116">
        <v>-0.276173285198556</v>
      </c>
      <c r="E281" s="115">
        <v>27</v>
      </c>
      <c r="F281" s="116">
        <f t="shared" si="35"/>
        <v>-0.93266832917705733</v>
      </c>
      <c r="G281" s="115">
        <v>62</v>
      </c>
      <c r="H281" s="116">
        <f t="shared" si="35"/>
        <v>1.2962962962962963</v>
      </c>
      <c r="I281" s="115">
        <v>100</v>
      </c>
      <c r="J281" s="116">
        <f t="shared" si="35"/>
        <v>0.61290322580645151</v>
      </c>
      <c r="K281" s="115">
        <v>349</v>
      </c>
      <c r="L281" s="116">
        <f t="shared" si="35"/>
        <v>2.4900000000000002</v>
      </c>
      <c r="M281" s="115"/>
      <c r="N281" s="116"/>
      <c r="O281" s="116"/>
    </row>
    <row r="282" spans="2:15" x14ac:dyDescent="0.25">
      <c r="B282" s="114" t="s">
        <v>89</v>
      </c>
      <c r="C282" s="115">
        <v>3941</v>
      </c>
      <c r="D282" s="116">
        <v>-0.28201858261978507</v>
      </c>
      <c r="E282" s="115">
        <v>360</v>
      </c>
      <c r="F282" s="116">
        <f t="shared" si="35"/>
        <v>-0.90865262623699572</v>
      </c>
      <c r="G282" s="115">
        <v>1724</v>
      </c>
      <c r="H282" s="116">
        <f t="shared" si="35"/>
        <v>3.7888888888888888</v>
      </c>
      <c r="I282" s="115">
        <v>2278</v>
      </c>
      <c r="J282" s="116">
        <f t="shared" si="35"/>
        <v>0.32134570765661263</v>
      </c>
      <c r="K282" s="115">
        <v>2548</v>
      </c>
      <c r="L282" s="116">
        <f t="shared" si="35"/>
        <v>0.1185250219490781</v>
      </c>
      <c r="M282" s="115"/>
      <c r="N282" s="116"/>
      <c r="O282" s="116"/>
    </row>
    <row r="283" spans="2:15" x14ac:dyDescent="0.25">
      <c r="B283" s="114" t="s">
        <v>91</v>
      </c>
      <c r="C283" s="115">
        <v>6275</v>
      </c>
      <c r="D283" s="116">
        <v>-8.833357547581E-2</v>
      </c>
      <c r="E283" s="115">
        <v>536</v>
      </c>
      <c r="F283" s="116">
        <f t="shared" si="35"/>
        <v>-0.91458167330677287</v>
      </c>
      <c r="G283" s="115">
        <v>3565</v>
      </c>
      <c r="H283" s="116">
        <f t="shared" si="35"/>
        <v>5.6511194029850742</v>
      </c>
      <c r="I283" s="115">
        <v>4563</v>
      </c>
      <c r="J283" s="116">
        <f t="shared" si="35"/>
        <v>0.2799438990182328</v>
      </c>
      <c r="K283" s="115">
        <v>4291</v>
      </c>
      <c r="L283" s="116">
        <f t="shared" si="35"/>
        <v>-5.9609905763751914E-2</v>
      </c>
      <c r="M283" s="115"/>
      <c r="N283" s="116"/>
      <c r="O283" s="116"/>
    </row>
    <row r="284" spans="2:15" x14ac:dyDescent="0.25">
      <c r="B284" s="114" t="s">
        <v>93</v>
      </c>
      <c r="C284" s="115">
        <v>7237</v>
      </c>
      <c r="D284" s="116">
        <v>-0.16141367323290845</v>
      </c>
      <c r="E284" s="115">
        <v>406</v>
      </c>
      <c r="F284" s="116">
        <f t="shared" si="35"/>
        <v>-0.94389940583114551</v>
      </c>
      <c r="G284" s="115">
        <v>3467</v>
      </c>
      <c r="H284" s="116">
        <f t="shared" si="35"/>
        <v>7.5394088669950747</v>
      </c>
      <c r="I284" s="115">
        <v>3949</v>
      </c>
      <c r="J284" s="116">
        <f t="shared" si="35"/>
        <v>0.13902509374098648</v>
      </c>
      <c r="K284" s="115">
        <v>4580</v>
      </c>
      <c r="L284" s="116">
        <f t="shared" si="35"/>
        <v>0.15978728792099273</v>
      </c>
      <c r="M284" s="115"/>
      <c r="N284" s="116"/>
      <c r="O284" s="116"/>
    </row>
    <row r="285" spans="2:15" ht="15.75" x14ac:dyDescent="0.25">
      <c r="B285" s="117" t="s">
        <v>30</v>
      </c>
      <c r="C285" s="118">
        <v>42509</v>
      </c>
      <c r="D285" s="119">
        <v>-0.15317343320451016</v>
      </c>
      <c r="E285" s="118">
        <v>16737</v>
      </c>
      <c r="F285" s="119">
        <f t="shared" si="35"/>
        <v>-0.6062716130701733</v>
      </c>
      <c r="G285" s="118">
        <v>10472</v>
      </c>
      <c r="H285" s="119">
        <f t="shared" si="35"/>
        <v>-0.37432036804684232</v>
      </c>
      <c r="I285" s="118">
        <v>22560</v>
      </c>
      <c r="J285" s="119">
        <f t="shared" si="35"/>
        <v>1.1543162719633306</v>
      </c>
      <c r="K285" s="118">
        <v>26526</v>
      </c>
      <c r="L285" s="119">
        <f t="shared" si="35"/>
        <v>0.17579787234042543</v>
      </c>
      <c r="M285" s="118">
        <v>14943</v>
      </c>
      <c r="N285" s="119">
        <v>1.2535573926006238E-2</v>
      </c>
      <c r="O285" s="119">
        <v>-0.39391604137091862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68604-6206-4AD5-B001-BFAFB3D793C6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106823</v>
      </c>
      <c r="D9" s="115">
        <v>101786</v>
      </c>
      <c r="E9" s="116">
        <f t="shared" ref="E9:E21" si="0">D9/C9-1</f>
        <v>-4.7152766726266782E-2</v>
      </c>
      <c r="F9" s="115">
        <v>101909</v>
      </c>
      <c r="G9" s="116">
        <f>F9/D9-1</f>
        <v>1.2084176605819952E-3</v>
      </c>
      <c r="H9" s="115">
        <v>102767</v>
      </c>
      <c r="I9" s="116">
        <f>H9/F9-1</f>
        <v>8.4192760207635331E-3</v>
      </c>
      <c r="J9" s="115">
        <v>8010</v>
      </c>
      <c r="K9" s="116">
        <v>-0.92205669135033619</v>
      </c>
      <c r="L9" s="115">
        <v>72992</v>
      </c>
      <c r="M9" s="116">
        <f t="shared" ref="M9:M21" si="1">IFERROR(L9/J9-1,"-")</f>
        <v>8.1126092384519346</v>
      </c>
      <c r="N9" s="115">
        <v>102127</v>
      </c>
      <c r="O9" s="116">
        <f>IFERROR(N9/L9-1,"-")</f>
        <v>0.39915333187198598</v>
      </c>
      <c r="P9" s="98">
        <f>N9/F9-1</f>
        <v>2.1391633712428693E-3</v>
      </c>
      <c r="Q9" s="115">
        <v>102161</v>
      </c>
      <c r="R9" s="116">
        <f>IFERROR(Q9/N9-1,"-")</f>
        <v>3.3291881676733581E-4</v>
      </c>
      <c r="S9" s="116">
        <f>IFERROR(Q9/F9-1,"-")</f>
        <v>2.4727943557487642E-3</v>
      </c>
    </row>
    <row r="10" spans="1:20" x14ac:dyDescent="0.25">
      <c r="A10" s="1" t="s">
        <v>72</v>
      </c>
      <c r="B10" s="114" t="s">
        <v>73</v>
      </c>
      <c r="C10" s="115">
        <v>101485</v>
      </c>
      <c r="D10" s="115">
        <v>98583</v>
      </c>
      <c r="E10" s="116">
        <f t="shared" si="0"/>
        <v>-2.8595358920037395E-2</v>
      </c>
      <c r="F10" s="115">
        <v>100001</v>
      </c>
      <c r="G10" s="116">
        <f t="shared" ref="G10:I21" si="2">F10/D10-1</f>
        <v>1.4383818711136698E-2</v>
      </c>
      <c r="H10" s="115">
        <v>105310</v>
      </c>
      <c r="I10" s="116">
        <f t="shared" si="2"/>
        <v>5.3089469105308984E-2</v>
      </c>
      <c r="J10" s="115">
        <v>10131</v>
      </c>
      <c r="K10" s="116">
        <v>-0.90379830975216024</v>
      </c>
      <c r="L10" s="115">
        <v>88104</v>
      </c>
      <c r="M10" s="116">
        <f t="shared" si="1"/>
        <v>7.6964761622742071</v>
      </c>
      <c r="N10" s="115">
        <v>102173</v>
      </c>
      <c r="O10" s="116">
        <f t="shared" ref="O10:O21" si="3">IFERROR(N10/L10-1,"-")</f>
        <v>0.15968627985108519</v>
      </c>
      <c r="P10" s="98">
        <f t="shared" ref="P10:P21" si="4">N10/F10-1</f>
        <v>2.1719782802172016E-2</v>
      </c>
      <c r="Q10" s="115">
        <v>112246</v>
      </c>
      <c r="R10" s="116">
        <f t="shared" ref="R10:R19" si="5">IFERROR(Q10/N10-1,"-")</f>
        <v>9.8587689507012577E-2</v>
      </c>
      <c r="S10" s="116">
        <f t="shared" ref="S10:S20" si="6">IFERROR(Q10/F10-1,"-")</f>
        <v>0.12244877551224498</v>
      </c>
    </row>
    <row r="11" spans="1:20" x14ac:dyDescent="0.25">
      <c r="A11" s="1" t="s">
        <v>74</v>
      </c>
      <c r="B11" s="114" t="s">
        <v>75</v>
      </c>
      <c r="C11" s="115">
        <v>112680</v>
      </c>
      <c r="D11" s="115">
        <v>116623</v>
      </c>
      <c r="E11" s="116">
        <f t="shared" si="0"/>
        <v>3.4992900248491221E-2</v>
      </c>
      <c r="F11" s="115">
        <v>119259</v>
      </c>
      <c r="G11" s="116">
        <f t="shared" si="2"/>
        <v>2.2602745599067164E-2</v>
      </c>
      <c r="H11" s="115">
        <v>41200</v>
      </c>
      <c r="I11" s="116">
        <f t="shared" si="2"/>
        <v>-0.65453341047635816</v>
      </c>
      <c r="J11" s="115">
        <v>12907</v>
      </c>
      <c r="K11" s="116">
        <v>-0.68672330097087375</v>
      </c>
      <c r="L11" s="115">
        <v>104660</v>
      </c>
      <c r="M11" s="116">
        <f t="shared" si="1"/>
        <v>7.1087781823816538</v>
      </c>
      <c r="N11" s="115">
        <v>114283</v>
      </c>
      <c r="O11" s="116">
        <f t="shared" si="3"/>
        <v>9.1945346837378095E-2</v>
      </c>
      <c r="P11" s="98">
        <f t="shared" si="4"/>
        <v>-4.1724314307515553E-2</v>
      </c>
      <c r="Q11" s="115">
        <v>122937</v>
      </c>
      <c r="R11" s="116">
        <f t="shared" si="5"/>
        <v>7.5724298452088279E-2</v>
      </c>
      <c r="S11" s="116">
        <f t="shared" si="6"/>
        <v>3.084043971524153E-2</v>
      </c>
    </row>
    <row r="12" spans="1:20" x14ac:dyDescent="0.25">
      <c r="A12" s="1" t="s">
        <v>76</v>
      </c>
      <c r="B12" s="114" t="s">
        <v>77</v>
      </c>
      <c r="C12" s="115">
        <v>117850</v>
      </c>
      <c r="D12" s="115">
        <v>106007</v>
      </c>
      <c r="E12" s="116">
        <f t="shared" si="0"/>
        <v>-0.10049215103945697</v>
      </c>
      <c r="F12" s="115">
        <v>107270</v>
      </c>
      <c r="G12" s="116">
        <f t="shared" si="2"/>
        <v>1.1914307545728198E-2</v>
      </c>
      <c r="H12" s="115">
        <v>0</v>
      </c>
      <c r="I12" s="116">
        <f t="shared" si="2"/>
        <v>-1</v>
      </c>
      <c r="J12" s="115">
        <v>13736</v>
      </c>
      <c r="K12" s="116" t="s">
        <v>236</v>
      </c>
      <c r="L12" s="115">
        <v>110839</v>
      </c>
      <c r="M12" s="116">
        <f t="shared" si="1"/>
        <v>7.0692341292952818</v>
      </c>
      <c r="N12" s="115">
        <v>112901</v>
      </c>
      <c r="O12" s="116">
        <f t="shared" si="3"/>
        <v>1.8603560118730877E-2</v>
      </c>
      <c r="P12" s="116">
        <f>N12/F12-1</f>
        <v>5.2493707467138995E-2</v>
      </c>
      <c r="Q12" s="115">
        <v>113542</v>
      </c>
      <c r="R12" s="116">
        <f t="shared" si="5"/>
        <v>5.6775405000841772E-3</v>
      </c>
      <c r="S12" s="116">
        <f t="shared" si="6"/>
        <v>5.8469283117367432E-2</v>
      </c>
    </row>
    <row r="13" spans="1:20" x14ac:dyDescent="0.25">
      <c r="A13" s="1" t="s">
        <v>78</v>
      </c>
      <c r="B13" s="114" t="s">
        <v>79</v>
      </c>
      <c r="C13" s="115">
        <v>110009</v>
      </c>
      <c r="D13" s="115">
        <v>102337</v>
      </c>
      <c r="E13" s="116">
        <f t="shared" si="0"/>
        <v>-6.9739748566026383E-2</v>
      </c>
      <c r="F13" s="115">
        <v>104348</v>
      </c>
      <c r="G13" s="116">
        <f t="shared" si="2"/>
        <v>1.965076169909219E-2</v>
      </c>
      <c r="H13" s="115">
        <v>0</v>
      </c>
      <c r="I13" s="116">
        <f t="shared" si="2"/>
        <v>-1</v>
      </c>
      <c r="J13" s="115">
        <v>15428</v>
      </c>
      <c r="K13" s="116" t="s">
        <v>236</v>
      </c>
      <c r="L13" s="115">
        <v>97379</v>
      </c>
      <c r="M13" s="116">
        <f t="shared" si="1"/>
        <v>5.3118356235416124</v>
      </c>
      <c r="N13" s="115">
        <v>96632</v>
      </c>
      <c r="O13" s="116">
        <f t="shared" si="3"/>
        <v>-7.671058441758527E-3</v>
      </c>
      <c r="P13" s="116">
        <f t="shared" si="4"/>
        <v>-7.394487675853878E-2</v>
      </c>
      <c r="Q13" s="115">
        <v>110622</v>
      </c>
      <c r="R13" s="116">
        <f t="shared" si="5"/>
        <v>0.14477605762066403</v>
      </c>
      <c r="S13" s="116">
        <f t="shared" si="6"/>
        <v>6.0125733123778113E-2</v>
      </c>
    </row>
    <row r="14" spans="1:20" x14ac:dyDescent="0.25">
      <c r="A14" s="1" t="s">
        <v>80</v>
      </c>
      <c r="B14" s="114" t="s">
        <v>81</v>
      </c>
      <c r="C14" s="115">
        <v>115579</v>
      </c>
      <c r="D14" s="115">
        <v>112631</v>
      </c>
      <c r="E14" s="116">
        <f t="shared" si="0"/>
        <v>-2.5506363612767036E-2</v>
      </c>
      <c r="F14" s="115">
        <v>109110</v>
      </c>
      <c r="G14" s="116">
        <f t="shared" si="2"/>
        <v>-3.1261375642585132E-2</v>
      </c>
      <c r="H14" s="115">
        <v>0</v>
      </c>
      <c r="I14" s="116">
        <f t="shared" si="2"/>
        <v>-1</v>
      </c>
      <c r="J14" s="115">
        <v>21147</v>
      </c>
      <c r="K14" s="116" t="s">
        <v>236</v>
      </c>
      <c r="L14" s="115">
        <v>99145</v>
      </c>
      <c r="M14" s="116">
        <f t="shared" si="1"/>
        <v>3.6883718730789239</v>
      </c>
      <c r="N14" s="115">
        <v>109784</v>
      </c>
      <c r="O14" s="116">
        <f t="shared" si="3"/>
        <v>0.1073074789449795</v>
      </c>
      <c r="P14" s="116">
        <f t="shared" si="4"/>
        <v>6.1772523141783164E-3</v>
      </c>
      <c r="Q14" s="115">
        <v>113390</v>
      </c>
      <c r="R14" s="116">
        <f t="shared" si="5"/>
        <v>3.2846316403118747E-2</v>
      </c>
      <c r="S14" s="116">
        <f t="shared" si="6"/>
        <v>3.9226468701310635E-2</v>
      </c>
    </row>
    <row r="15" spans="1:20" x14ac:dyDescent="0.25">
      <c r="A15" s="1" t="s">
        <v>82</v>
      </c>
      <c r="B15" s="114" t="s">
        <v>83</v>
      </c>
      <c r="C15" s="115">
        <v>115646</v>
      </c>
      <c r="D15" s="115">
        <v>114870</v>
      </c>
      <c r="E15" s="116">
        <f t="shared" si="0"/>
        <v>-6.7101326461788124E-3</v>
      </c>
      <c r="F15" s="115">
        <v>112094</v>
      </c>
      <c r="G15" s="116">
        <f t="shared" si="2"/>
        <v>-2.4166449029337511E-2</v>
      </c>
      <c r="H15" s="115">
        <v>0</v>
      </c>
      <c r="I15" s="116">
        <f t="shared" si="2"/>
        <v>-1</v>
      </c>
      <c r="J15" s="115">
        <v>42074</v>
      </c>
      <c r="K15" s="116" t="s">
        <v>236</v>
      </c>
      <c r="L15" s="115">
        <v>119732</v>
      </c>
      <c r="M15" s="116">
        <f t="shared" si="1"/>
        <v>1.8457479678661408</v>
      </c>
      <c r="N15" s="115">
        <v>112830</v>
      </c>
      <c r="O15" s="116">
        <f t="shared" si="3"/>
        <v>-5.7645408078040972E-2</v>
      </c>
      <c r="P15" s="116">
        <f t="shared" si="4"/>
        <v>6.56591789034211E-3</v>
      </c>
      <c r="Q15" s="115">
        <v>121148</v>
      </c>
      <c r="R15" s="116">
        <f t="shared" si="5"/>
        <v>7.3721527962421263E-2</v>
      </c>
      <c r="S15" s="116">
        <f t="shared" si="6"/>
        <v>8.0771495352115252E-2</v>
      </c>
    </row>
    <row r="16" spans="1:20" x14ac:dyDescent="0.25">
      <c r="A16" s="1" t="s">
        <v>84</v>
      </c>
      <c r="B16" s="114" t="s">
        <v>85</v>
      </c>
      <c r="C16" s="115">
        <v>124182</v>
      </c>
      <c r="D16" s="115">
        <v>122415</v>
      </c>
      <c r="E16" s="116">
        <f t="shared" si="0"/>
        <v>-1.422911533072424E-2</v>
      </c>
      <c r="F16" s="115">
        <v>119564</v>
      </c>
      <c r="G16" s="116">
        <f t="shared" si="2"/>
        <v>-2.328962953886371E-2</v>
      </c>
      <c r="H16" s="115">
        <v>30803</v>
      </c>
      <c r="I16" s="116">
        <f t="shared" si="2"/>
        <v>-0.74237228597236626</v>
      </c>
      <c r="J16" s="115">
        <v>53067</v>
      </c>
      <c r="K16" s="116">
        <v>0.72278674155114753</v>
      </c>
      <c r="L16" s="115">
        <v>117894</v>
      </c>
      <c r="M16" s="116">
        <f t="shared" si="1"/>
        <v>1.2216066481994461</v>
      </c>
      <c r="N16" s="115">
        <v>116797</v>
      </c>
      <c r="O16" s="116">
        <f t="shared" si="3"/>
        <v>-9.3049688703411571E-3</v>
      </c>
      <c r="P16" s="98">
        <f t="shared" si="4"/>
        <v>-2.314241745006862E-2</v>
      </c>
      <c r="Q16" s="115">
        <v>126181</v>
      </c>
      <c r="R16" s="116">
        <f t="shared" si="5"/>
        <v>8.0344529397159192E-2</v>
      </c>
      <c r="S16" s="116">
        <f t="shared" si="6"/>
        <v>5.5342745307952246E-2</v>
      </c>
    </row>
    <row r="17" spans="1:19" x14ac:dyDescent="0.25">
      <c r="A17" s="1" t="s">
        <v>86</v>
      </c>
      <c r="B17" s="114" t="s">
        <v>87</v>
      </c>
      <c r="C17" s="115">
        <v>112064</v>
      </c>
      <c r="D17" s="115">
        <v>108542</v>
      </c>
      <c r="E17" s="116">
        <f t="shared" si="0"/>
        <v>-3.1428469446030838E-2</v>
      </c>
      <c r="F17" s="115">
        <v>99309</v>
      </c>
      <c r="G17" s="116">
        <f t="shared" si="2"/>
        <v>-8.5063846253063291E-2</v>
      </c>
      <c r="H17" s="115">
        <v>18180</v>
      </c>
      <c r="I17" s="116">
        <f t="shared" si="2"/>
        <v>-0.81693502099507598</v>
      </c>
      <c r="J17" s="115">
        <v>59020</v>
      </c>
      <c r="K17" s="116">
        <v>2.2464246424642464</v>
      </c>
      <c r="L17" s="115">
        <v>103298</v>
      </c>
      <c r="M17" s="116">
        <f t="shared" si="1"/>
        <v>0.7502202643171807</v>
      </c>
      <c r="N17" s="115">
        <v>107312</v>
      </c>
      <c r="O17" s="116">
        <f t="shared" si="3"/>
        <v>3.8858448372669274E-2</v>
      </c>
      <c r="P17" s="98">
        <f t="shared" si="4"/>
        <v>8.0586855169219263E-2</v>
      </c>
      <c r="Q17" s="115" t="s">
        <v>236</v>
      </c>
      <c r="R17" s="116" t="str">
        <f t="shared" si="5"/>
        <v>-</v>
      </c>
      <c r="S17" s="116" t="str">
        <f t="shared" si="6"/>
        <v>-</v>
      </c>
    </row>
    <row r="18" spans="1:19" x14ac:dyDescent="0.25">
      <c r="A18" s="1" t="s">
        <v>88</v>
      </c>
      <c r="B18" s="114" t="s">
        <v>89</v>
      </c>
      <c r="C18" s="115">
        <v>125459</v>
      </c>
      <c r="D18" s="115">
        <v>122073</v>
      </c>
      <c r="E18" s="116">
        <f t="shared" si="0"/>
        <v>-2.6988896771056647E-2</v>
      </c>
      <c r="F18" s="115">
        <v>109838</v>
      </c>
      <c r="G18" s="116">
        <f t="shared" si="2"/>
        <v>-0.10022691340427448</v>
      </c>
      <c r="H18" s="115">
        <v>21674</v>
      </c>
      <c r="I18" s="116">
        <f t="shared" si="2"/>
        <v>-0.80267302754966408</v>
      </c>
      <c r="J18" s="115">
        <v>89457</v>
      </c>
      <c r="K18" s="116">
        <v>3.127387653409615</v>
      </c>
      <c r="L18" s="115">
        <v>113209</v>
      </c>
      <c r="M18" s="116">
        <f t="shared" si="1"/>
        <v>0.26551303978447738</v>
      </c>
      <c r="N18" s="115">
        <v>119521</v>
      </c>
      <c r="O18" s="116">
        <f t="shared" si="3"/>
        <v>5.5755284473849143E-2</v>
      </c>
      <c r="P18" s="98">
        <f t="shared" si="4"/>
        <v>8.815710409876365E-2</v>
      </c>
      <c r="Q18" s="115" t="s">
        <v>236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105514</v>
      </c>
      <c r="D19" s="115">
        <v>105735</v>
      </c>
      <c r="E19" s="116">
        <f t="shared" si="0"/>
        <v>2.0945087855639422E-3</v>
      </c>
      <c r="F19" s="115">
        <v>107365</v>
      </c>
      <c r="G19" s="116">
        <f t="shared" si="2"/>
        <v>1.5415898236156522E-2</v>
      </c>
      <c r="H19" s="115">
        <v>16498</v>
      </c>
      <c r="I19" s="116">
        <f t="shared" si="2"/>
        <v>-0.8463372607460532</v>
      </c>
      <c r="J19" s="115">
        <v>88426</v>
      </c>
      <c r="K19" s="116">
        <v>4.3598011880227903</v>
      </c>
      <c r="L19" s="115">
        <v>107366</v>
      </c>
      <c r="M19" s="116">
        <f t="shared" si="1"/>
        <v>0.21419039648972027</v>
      </c>
      <c r="N19" s="115">
        <v>113999</v>
      </c>
      <c r="O19" s="116">
        <f t="shared" si="3"/>
        <v>6.1779334239889794E-2</v>
      </c>
      <c r="P19" s="98">
        <f t="shared" si="4"/>
        <v>6.1789223676244509E-2</v>
      </c>
      <c r="Q19" s="115" t="s">
        <v>236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113502</v>
      </c>
      <c r="D20" s="115">
        <v>110884</v>
      </c>
      <c r="E20" s="116">
        <f t="shared" si="0"/>
        <v>-2.3065672851579677E-2</v>
      </c>
      <c r="F20" s="115">
        <v>109344</v>
      </c>
      <c r="G20" s="116">
        <f t="shared" si="2"/>
        <v>-1.3888387864795626E-2</v>
      </c>
      <c r="H20" s="115">
        <v>17398</v>
      </c>
      <c r="I20" s="116">
        <f t="shared" si="2"/>
        <v>-0.84088747439274214</v>
      </c>
      <c r="J20" s="115">
        <v>78855</v>
      </c>
      <c r="K20" s="116">
        <v>3.5324175192550866</v>
      </c>
      <c r="L20" s="115">
        <v>108917</v>
      </c>
      <c r="M20" s="116">
        <f t="shared" si="1"/>
        <v>0.38123137404096119</v>
      </c>
      <c r="N20" s="115">
        <v>111619</v>
      </c>
      <c r="O20" s="116">
        <f t="shared" si="3"/>
        <v>2.4807881230661799E-2</v>
      </c>
      <c r="P20" s="98">
        <f t="shared" si="4"/>
        <v>2.0805896985659933E-2</v>
      </c>
      <c r="Q20" s="115" t="s">
        <v>236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1360793</v>
      </c>
      <c r="D21" s="118">
        <v>1322486</v>
      </c>
      <c r="E21" s="119">
        <f t="shared" si="0"/>
        <v>-2.8150497540772146E-2</v>
      </c>
      <c r="F21" s="118">
        <v>1299411</v>
      </c>
      <c r="G21" s="119">
        <f>F21/D21-1</f>
        <v>-1.7448199829714683E-2</v>
      </c>
      <c r="H21" s="118">
        <v>375345</v>
      </c>
      <c r="I21" s="119">
        <f t="shared" si="2"/>
        <v>-0.71114220212080703</v>
      </c>
      <c r="J21" s="118">
        <v>492258</v>
      </c>
      <c r="K21" s="119">
        <v>0.31148143707788845</v>
      </c>
      <c r="L21" s="118">
        <v>1243535</v>
      </c>
      <c r="M21" s="119">
        <f t="shared" si="1"/>
        <v>1.5261854555944239</v>
      </c>
      <c r="N21" s="118">
        <v>1319978</v>
      </c>
      <c r="O21" s="119">
        <f t="shared" si="3"/>
        <v>6.1472334916186533E-2</v>
      </c>
      <c r="P21" s="119">
        <f t="shared" si="4"/>
        <v>1.5827940505352078E-2</v>
      </c>
      <c r="Q21" s="118">
        <v>922227</v>
      </c>
      <c r="R21" s="119">
        <v>6.3052792593198737E-2</v>
      </c>
      <c r="S21" s="119">
        <v>5.5717155760083736E-2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69D22D-CEDF-4D9F-9FC8-BBC68199675C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DCDB9048-BBF3-4D9B-9ACF-F4A6C080CB2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CC118C4-3989-49DC-8AF9-AA9EFFD836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2024-09-27T10:17:10Z</dcterms:created>
  <dcterms:modified xsi:type="dcterms:W3CDTF">2024-10-02T12:09:06Z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