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DE TENERIFE/2018/diciembre/"/>
    </mc:Choice>
  </mc:AlternateContent>
  <xr:revisionPtr revIDLastSave="0" documentId="8_{957F1C27-A35D-4AB7-BAF7-065E50E747F6}" xr6:coauthVersionLast="40" xr6:coauthVersionMax="40" xr10:uidLastSave="{00000000-0000-0000-0000-000000000000}"/>
  <bookViews>
    <workbookView xWindow="0" yWindow="0" windowWidth="28800" windowHeight="12165" xr2:uid="{CA6E6DCB-C6AE-4971-B1B7-EB299C5698D9}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(vinculo)'!$C$1:$M$320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(vinculo)'!$C$1:$M$322</definedName>
    <definedName name="Z_B161D6A3_44F3_469D_B50D_76D907B3525C_.wvu.Cols" localSheetId="0" hidden="1">'Ind turísticos (vinculo)'!#REF!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M64" i="1"/>
  <c r="L64" i="1"/>
  <c r="K64" i="1"/>
  <c r="J64" i="1"/>
  <c r="I64" i="1"/>
  <c r="G64" i="1"/>
  <c r="F64" i="1"/>
  <c r="E64" i="1"/>
  <c r="D64" i="1"/>
  <c r="C64" i="1"/>
  <c r="G120" i="1"/>
  <c r="H310" i="1" l="1"/>
  <c r="H280" i="1"/>
  <c r="H302" i="1"/>
  <c r="H305" i="1"/>
  <c r="H309" i="1"/>
  <c r="H282" i="1"/>
  <c r="H308" i="1"/>
  <c r="H300" i="1"/>
  <c r="H311" i="1"/>
  <c r="C215" i="1"/>
  <c r="G152" i="1"/>
  <c r="I62" i="1"/>
  <c r="E184" i="1"/>
  <c r="E242" i="1"/>
  <c r="E295" i="1" s="1"/>
  <c r="E117" i="1"/>
</calcChain>
</file>

<file path=xl/sharedStrings.xml><?xml version="1.0" encoding="utf-8"?>
<sst xmlns="http://schemas.openxmlformats.org/spreadsheetml/2006/main" count="594" uniqueCount="117">
  <si>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</si>
  <si>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</si>
  <si>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</si>
  <si>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</si>
  <si>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</si>
  <si>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</si>
  <si>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</si>
  <si>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</si>
  <si>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</si>
  <si>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</si>
  <si>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</si>
  <si>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</si>
  <si>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</si>
  <si>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</si>
  <si>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</si>
  <si>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</si>
  <si>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</si>
  <si>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</si>
  <si>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</si>
  <si>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</si>
  <si>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</si>
  <si>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</si>
  <si>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</si>
  <si>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</si>
  <si>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</si>
  <si>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</si>
  <si>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</si>
  <si>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</si>
  <si>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</si>
  <si>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</si>
  <si>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</si>
  <si>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</si>
  <si>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</si>
  <si>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</si>
  <si>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</si>
  <si>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</si>
  <si>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</si>
  <si>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</si>
  <si>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</si>
  <si>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</si>
  <si>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</si>
  <si>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</si>
  <si>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</si>
  <si>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</si>
  <si>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</si>
  <si>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</si>
  <si>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</si>
  <si>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</si>
  <si>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</si>
  <si>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</si>
  <si>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</si>
  <si>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</si>
  <si>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</si>
  <si>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</si>
  <si>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</si>
  <si>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</si>
  <si>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</si>
  <si>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</si>
  <si>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</si>
  <si>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</si>
  <si>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</si>
  <si>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</si>
  <si>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</si>
  <si>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</si>
  <si>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</si>
  <si>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</si>
  <si>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</si>
  <si>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</si>
  <si>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</si>
  <si>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</si>
  <si>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</si>
  <si>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</si>
  <si>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</si>
  <si>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</si>
  <si>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</si>
  <si>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</si>
  <si>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</si>
  <si>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</si>
  <si>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>Hotelera</t>
  </si>
  <si>
    <t>Apartamentos</t>
  </si>
  <si>
    <t>Vivienda vacacional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</si>
  <si>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</si>
  <si>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</si>
  <si>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</si>
  <si>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</si>
  <si>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</si>
  <si>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</si>
  <si>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</si>
  <si>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</si>
  <si>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</si>
  <si>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</si>
  <si>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</si>
  <si>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</si>
  <si>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diciembre 2018</t>
  </si>
  <si>
    <t>año 2018</t>
  </si>
  <si>
    <t>Muestra hotelera= 95,1%;   Muestra extrahotelera= 59,6%;   Muestra total= 79,6%</t>
  </si>
  <si>
    <t>El gasto medio total por turista en el año ha ascendido a 1.111€. Se incrementa  un 2,4% respecto al mismo periodo del año anterior.</t>
  </si>
  <si>
    <t>El gasto medio por turista en origen se situó en 733€, un 3,0% más que en el año 2017.</t>
  </si>
  <si>
    <t>El gasto total diario por turista se situó en 123€, un 1,2% más que en el año 2017.</t>
  </si>
  <si>
    <t>El gasto medio en Tenerife, por turista y día  fue de 42,7€, experimentando un incremento del 1,3% respecto a el año 2017.</t>
  </si>
  <si>
    <t>año 2018 
Encuesta sobre el turista que visita Tenerife, Cabildo de Tenerife</t>
  </si>
  <si>
    <t>El número de plazas autorizadas por Policía Turística a fecha de diciembre 2018 asciendían a 151.213 plazas, registrando un incremento del 8,5% respecto al cierre del año 2017.</t>
  </si>
  <si>
    <t>Las plazas hoteleras autorizadas ascienden a 87.577 y representan el 58% del total. Con respecto al año 2017, las plazas hoteleras se incrementan un 4,1%.</t>
  </si>
  <si>
    <t>Las plazas extrahoteleras autorizadas, el 32% del total, ascienden a  48.674 (no incluye oferta rural). Disminuye un -0,7% respecto al cierre de 2017.</t>
  </si>
  <si>
    <t>Las plazas de vivienda vacacional autorizadas, el 9% del total, ascienden a  13.433 plazas. Aumentan un +181,2% respecto al cierre de 2017.</t>
  </si>
  <si>
    <t>Las plazas de hoteles rurales autorizadas por Policía Turística ascienden a 557, con un incremento del 0,0% respecto a 2017.</t>
  </si>
  <si>
    <t>Las plazas de casas rurales autorizadas por Policía Turística ascienden a 972, registrando un incremento del 5,9% respecto a 2017.</t>
  </si>
  <si>
    <t>diciembre 2018 Policía Turística Cabildo de Tenerife</t>
  </si>
  <si>
    <t>Las plazas estimadas por el STDE del Cabildo de Tenerife en el II semestre de 2018 ascienden a 171.029. Se incremantan un 6,3% respecto al mismo período del año anterior.</t>
  </si>
  <si>
    <t>La oferta extrahotelera estimada por el STDE del Cabildo de Tenerife en el II semestre de 2018, asciende a 75.306 plazas, incluyendo oferta rural. Supone el 44,0% del total de las plazas turísticas, registrando un incremento del 11,7%.</t>
  </si>
  <si>
    <t>Las plazas estimadas para la zona de La Laguna, Bajamar, La Punta ascienden a 2.058 en el II semestre de 2018, registrando un incremento respecto al mismo periodo del año anterior del 45,1%.</t>
  </si>
  <si>
    <t>Las plazas extrahoteleras se estiman en 1.222, registrándose un incremento del 105,7% respecto al II semestre del año anterior.</t>
  </si>
  <si>
    <t>Las plazas totales estimadas para la zona Norte se sitúan en las 30.915 plazas,  registrándose un incremento del 8,1% con respecto al incremento del 105,7% respecto al II semestre del año anterior.</t>
  </si>
  <si>
    <t>Las plazas extrahoteleras estimadas se sitúan en las 62.128 en el II semestre del  2018, con un incremento del 8,2%  respecto al II semestre del año anterior.</t>
  </si>
  <si>
    <t>Por el Puerto de Santa Cruz de Tenerife han pasado en los primeros once meses del año 2018, 568.324 cruceristas, un 14,5% más en comparación al mismo período del año 2017</t>
  </si>
  <si>
    <t>El número de buques de crucero en el Puerto de Santa Cruz de Tenerife hasta noviembre 2018 ascienden a un total de 265 cruceros, cifra que se incrementa un +10,4% respecto al mismo período del año anterior.</t>
  </si>
  <si>
    <t>Acumulado noviembre 2018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</si>
</sst>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0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5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7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3" fontId="10" fillId="7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0" fontId="12" fillId="7" borderId="102" xfId="0" applyFont="1" applyFill="1" applyBorder="1" applyAlignment="1" applyProtection="1">
      <alignment horizontal="center" vertical="center" wrapText="1"/>
      <protection hidden="1"/>
    </xf>
    <xf numFmtId="3" fontId="10" fillId="7" borderId="10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3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7" xfId="0" applyFont="1" applyFill="1" applyBorder="1" applyAlignment="1" applyProtection="1">
      <alignment horizontal="left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0" fontId="12" fillId="0" borderId="100" xfId="0" applyFont="1" applyFill="1" applyBorder="1" applyAlignment="1" applyProtection="1">
      <alignment horizontal="center" vertical="center" wrapText="1"/>
      <protection hidden="1"/>
    </xf>
    <xf numFmtId="3" fontId="10" fillId="0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3" fontId="10" fillId="0" borderId="106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7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8" xfId="0" applyFont="1" applyFill="1" applyBorder="1" applyAlignment="1" applyProtection="1">
      <alignment horizontal="center" vertical="center" wrapText="1"/>
      <protection hidden="1"/>
    </xf>
    <xf numFmtId="3" fontId="10" fillId="5" borderId="95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95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3" xfId="0" applyFont="1" applyFill="1" applyBorder="1" applyAlignment="1" applyProtection="1">
      <alignment horizontal="center" vertical="center" wrapText="1"/>
      <protection hidden="1"/>
    </xf>
    <xf numFmtId="0" fontId="8" fillId="5" borderId="114" xfId="0" applyFont="1" applyFill="1" applyBorder="1" applyAlignment="1" applyProtection="1">
      <alignment horizontal="center" vertical="center" wrapText="1"/>
      <protection hidden="1"/>
    </xf>
    <xf numFmtId="0" fontId="8" fillId="5" borderId="115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6" xfId="0" applyFont="1" applyFill="1" applyBorder="1" applyAlignment="1" applyProtection="1">
      <alignment horizontal="justify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0" xfId="0" applyFont="1" applyFill="1" applyBorder="1" applyAlignment="1" applyProtection="1">
      <alignment horizontal="justify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3" fontId="9" fillId="5" borderId="12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4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4" xfId="0" applyFont="1" applyFill="1" applyBorder="1" applyAlignment="1" applyProtection="1">
      <alignment horizontal="justify" vertical="center" wrapText="1"/>
      <protection hidden="1"/>
    </xf>
    <xf numFmtId="0" fontId="20" fillId="5" borderId="125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3" fontId="10" fillId="0" borderId="12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29" xfId="0" applyFont="1" applyFill="1" applyBorder="1" applyAlignment="1" applyProtection="1">
      <alignment horizontal="justify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3" fontId="10" fillId="0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4" xfId="0" applyFont="1" applyFill="1" applyBorder="1" applyAlignment="1" applyProtection="1">
      <alignment horizontal="justify" vertical="center" wrapText="1"/>
      <protection hidden="1"/>
    </xf>
    <xf numFmtId="0" fontId="2" fillId="0" borderId="125" xfId="0" applyFont="1" applyFill="1" applyBorder="1" applyAlignment="1" applyProtection="1">
      <alignment horizontal="justify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0" fontId="12" fillId="7" borderId="127" xfId="0" applyFont="1" applyFill="1" applyBorder="1" applyAlignment="1" applyProtection="1">
      <alignment horizontal="center" vertical="center" wrapText="1"/>
      <protection hidden="1"/>
    </xf>
    <xf numFmtId="0" fontId="12" fillId="7" borderId="128" xfId="0" applyFont="1" applyFill="1" applyBorder="1" applyAlignment="1" applyProtection="1">
      <alignment horizontal="center" vertical="center" wrapText="1"/>
      <protection hidden="1"/>
    </xf>
    <xf numFmtId="3" fontId="10" fillId="7" borderId="129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9" xfId="0" applyFont="1" applyFill="1" applyBorder="1" applyAlignment="1" applyProtection="1">
      <alignment horizontal="justify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19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0" xfId="0" applyFont="1" applyFill="1" applyBorder="1" applyAlignment="1" applyProtection="1">
      <alignment horizontal="justify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23" xfId="0" applyFont="1" applyFill="1" applyBorder="1" applyAlignment="1" applyProtection="1">
      <alignment horizontal="center" vertical="center" wrapText="1"/>
      <protection hidden="1"/>
    </xf>
    <xf numFmtId="3" fontId="10" fillId="7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4" xfId="0" applyFont="1" applyFill="1" applyBorder="1" applyAlignment="1" applyProtection="1">
      <alignment horizontal="justify" vertical="center" wrapText="1"/>
      <protection hidden="1"/>
    </xf>
    <xf numFmtId="0" fontId="2" fillId="7" borderId="125" xfId="0" applyFont="1" applyFill="1" applyBorder="1" applyAlignment="1" applyProtection="1">
      <alignment horizontal="justify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117" xfId="0" applyFont="1" applyFill="1" applyBorder="1" applyAlignment="1" applyProtection="1">
      <alignment horizontal="center" vertical="center" wrapText="1"/>
      <protection hidden="1"/>
    </xf>
    <xf numFmtId="0" fontId="12" fillId="0" borderId="118" xfId="0" applyFont="1" applyFill="1" applyBorder="1" applyAlignment="1" applyProtection="1">
      <alignment horizontal="center" vertical="center" wrapText="1"/>
      <protection hidden="1"/>
    </xf>
    <xf numFmtId="0" fontId="12" fillId="0" borderId="119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0" xfId="0" applyFont="1" applyFill="1" applyBorder="1" applyAlignment="1" applyProtection="1">
      <alignment horizontal="justify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12" fillId="6" borderId="126" xfId="0" applyFont="1" applyFill="1" applyBorder="1" applyAlignment="1" applyProtection="1">
      <alignment horizontal="center" vertical="center" wrapText="1"/>
      <protection hidden="1"/>
    </xf>
    <xf numFmtId="0" fontId="12" fillId="6" borderId="127" xfId="0" applyFont="1" applyFill="1" applyBorder="1" applyAlignment="1" applyProtection="1">
      <alignment horizontal="center" vertical="center" wrapText="1"/>
      <protection hidden="1"/>
    </xf>
    <xf numFmtId="0" fontId="12" fillId="6" borderId="128" xfId="0" applyFont="1" applyFill="1" applyBorder="1" applyAlignment="1" applyProtection="1">
      <alignment horizontal="center" vertical="center" wrapText="1"/>
      <protection hidden="1"/>
    </xf>
    <xf numFmtId="3" fontId="10" fillId="6" borderId="12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0" fontId="12" fillId="6" borderId="119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38" xfId="0" applyFont="1" applyFill="1" applyBorder="1" applyAlignment="1" applyProtection="1">
      <alignment horizontal="justify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3" fontId="10" fillId="0" borderId="9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3" fontId="10" fillId="7" borderId="14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41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2" fillId="7" borderId="142" xfId="0" applyFont="1" applyFill="1" applyBorder="1" applyAlignment="1" applyProtection="1">
      <alignment horizontal="justify" vertical="center" wrapText="1"/>
      <protection hidden="1"/>
    </xf>
    <xf numFmtId="0" fontId="2" fillId="0" borderId="143" xfId="0" applyFont="1" applyFill="1" applyBorder="1" applyAlignment="1" applyProtection="1">
      <alignment vertical="center" wrapText="1"/>
      <protection hidden="1"/>
    </xf>
    <xf numFmtId="0" fontId="2" fillId="0" borderId="143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 xr:uid="{1BAA5F9C-8EBA-4138-A6B4-290684A4D259}"/>
    <cellStyle name="Porcentaje" xfId="1" builtinId="5"/>
  </cellStyles>
  <dxfs count="282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3158A795-6B8D-4D99-8423-3446CAB8E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CE13C26E-BB19-4334-A148-B108B4667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C3BE1404-FAE4-4382-8A71-9F437D928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37E19956-D43B-4DE9-8D56-28B0D4B3A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1200149</xdr:colOff>
      <xdr:row>295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80048443-F1FA-4035-9017-239EB308D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628125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317</xdr:row>
      <xdr:rowOff>47625</xdr:rowOff>
    </xdr:from>
    <xdr:to>
      <xdr:col>9</xdr:col>
      <xdr:colOff>390525</xdr:colOff>
      <xdr:row>318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4EC1CF5-0792-4071-9463-0DD2D30E73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1172050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INDICADORES%20TURISTICOS%20DE%20TENERIFE\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Hoja3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DF7DA-9538-4C06-BF4F-D6CD4859AFBD}">
  <sheetPr published="0" codeName="Hoja2">
    <tabColor theme="5" tint="0.39997558519241921"/>
  </sheetPr>
  <dimension ref="B1:T333"/>
  <sheetViews>
    <sheetView showGridLines="0" tabSelected="1" showRuler="0" zoomScaleNormal="100" workbookViewId="0">
      <selection activeCell="R3" sqref="R3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478300</v>
      </c>
      <c r="G9" s="36">
        <v>4.8721822315870744E-2</v>
      </c>
      <c r="H9" s="37"/>
      <c r="I9" s="38" t="s">
        <v>7</v>
      </c>
      <c r="J9" s="39" t="s">
        <v>8</v>
      </c>
      <c r="K9" s="40">
        <v>5801954</v>
      </c>
      <c r="L9" s="41">
        <v>1.7164479885947603E-2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313187</v>
      </c>
      <c r="G10" s="47">
        <v>4.0281007108217581E-2</v>
      </c>
      <c r="H10" s="48"/>
      <c r="I10" s="43"/>
      <c r="J10" s="45" t="s">
        <v>10</v>
      </c>
      <c r="K10" s="46">
        <v>3852529</v>
      </c>
      <c r="L10" s="49">
        <v>1.1824388854513312E-3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165113</v>
      </c>
      <c r="G11" s="36">
        <v>6.5114598855624095E-2</v>
      </c>
      <c r="H11" s="48"/>
      <c r="I11" s="53"/>
      <c r="J11" s="54" t="s">
        <v>11</v>
      </c>
      <c r="K11" s="55">
        <v>1949425</v>
      </c>
      <c r="L11" s="56">
        <v>5.0298264934258929E-2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20793</v>
      </c>
      <c r="G12" s="61">
        <v>1.1775582696705866E-2</v>
      </c>
      <c r="H12" s="62"/>
      <c r="I12" s="57" t="s">
        <v>12</v>
      </c>
      <c r="J12" s="59" t="s">
        <v>8</v>
      </c>
      <c r="K12" s="60">
        <v>227126</v>
      </c>
      <c r="L12" s="41">
        <v>-5.5444193996456725E-2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20793</v>
      </c>
      <c r="G13" s="47">
        <v>1.1775582696705866E-2</v>
      </c>
      <c r="H13" s="62"/>
      <c r="I13" s="63"/>
      <c r="J13" s="65" t="s">
        <v>10</v>
      </c>
      <c r="K13" s="66">
        <v>227126</v>
      </c>
      <c r="L13" s="49">
        <v>-5.5444193996456725E-2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 t="s">
        <v>38</v>
      </c>
      <c r="H14" s="62"/>
      <c r="I14" s="67"/>
      <c r="J14" s="69" t="s">
        <v>11</v>
      </c>
      <c r="K14" s="70">
        <v>0</v>
      </c>
      <c r="L14" s="56" t="s">
        <v>38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7670</v>
      </c>
      <c r="G15" s="61">
        <v>0.225043922696055</v>
      </c>
      <c r="H15" s="62"/>
      <c r="I15" s="72" t="s">
        <v>13</v>
      </c>
      <c r="J15" s="74" t="s">
        <v>8</v>
      </c>
      <c r="K15" s="75">
        <v>72271</v>
      </c>
      <c r="L15" s="41">
        <v>0.30424817729011777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5326</v>
      </c>
      <c r="G16" s="47">
        <v>5.1530108588351498E-2</v>
      </c>
      <c r="H16" s="62"/>
      <c r="I16" s="76"/>
      <c r="J16" s="78" t="s">
        <v>10</v>
      </c>
      <c r="K16" s="79">
        <v>54754</v>
      </c>
      <c r="L16" s="49">
        <v>0.26842263766302965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2344</v>
      </c>
      <c r="G17" s="71">
        <v>0.95986622073578598</v>
      </c>
      <c r="H17" s="62"/>
      <c r="I17" s="80"/>
      <c r="J17" s="82" t="s">
        <v>11</v>
      </c>
      <c r="K17" s="83">
        <v>17517</v>
      </c>
      <c r="L17" s="56">
        <v>0.4305430788076765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83851</v>
      </c>
      <c r="G18" s="61">
        <v>5.6616850223039972E-2</v>
      </c>
      <c r="H18" s="62"/>
      <c r="I18" s="57" t="s">
        <v>14</v>
      </c>
      <c r="J18" s="59" t="s">
        <v>8</v>
      </c>
      <c r="K18" s="60">
        <v>1115184</v>
      </c>
      <c r="L18" s="41">
        <v>2.6160474219556695E-2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60970</v>
      </c>
      <c r="G19" s="47">
        <v>3.7275217339526101E-2</v>
      </c>
      <c r="H19" s="62"/>
      <c r="I19" s="63"/>
      <c r="J19" s="65" t="s">
        <v>10</v>
      </c>
      <c r="K19" s="66">
        <v>807446</v>
      </c>
      <c r="L19" s="49">
        <v>1.0494831426926643E-2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22881</v>
      </c>
      <c r="G20" s="71">
        <v>0.11186160649205501</v>
      </c>
      <c r="H20" s="62"/>
      <c r="I20" s="67"/>
      <c r="J20" s="69" t="s">
        <v>11</v>
      </c>
      <c r="K20" s="70">
        <v>307738</v>
      </c>
      <c r="L20" s="56">
        <v>6.96712479231405E-2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365986</v>
      </c>
      <c r="G21" s="61">
        <v>4.5946231734536713E-2</v>
      </c>
      <c r="H21" s="62"/>
      <c r="I21" s="84" t="s">
        <v>15</v>
      </c>
      <c r="J21" s="86" t="s">
        <v>8</v>
      </c>
      <c r="K21" s="87">
        <v>4387373</v>
      </c>
      <c r="L21" s="41">
        <v>1.5261176700360091E-2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226098</v>
      </c>
      <c r="G22" s="47">
        <v>4.3537257978907506E-2</v>
      </c>
      <c r="H22" s="62"/>
      <c r="I22" s="88"/>
      <c r="J22" s="90" t="s">
        <v>10</v>
      </c>
      <c r="K22" s="91">
        <v>2763203</v>
      </c>
      <c r="L22" s="49">
        <v>-7.5615829636921372E-4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139888</v>
      </c>
      <c r="G23" s="71">
        <v>4.986340848368398E-2</v>
      </c>
      <c r="H23" s="62"/>
      <c r="I23" s="92"/>
      <c r="J23" s="94" t="s">
        <v>11</v>
      </c>
      <c r="K23" s="95">
        <v>1624170</v>
      </c>
      <c r="L23" s="56">
        <v>4.3724524123642805E-2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3435360</v>
      </c>
      <c r="G27" s="36">
        <v>4.8322447892238163E-2</v>
      </c>
      <c r="H27" s="37"/>
      <c r="I27" s="38" t="s">
        <v>7</v>
      </c>
      <c r="J27" s="39" t="s">
        <v>8</v>
      </c>
      <c r="K27" s="40">
        <v>41979299</v>
      </c>
      <c r="L27" s="41">
        <v>-1.2701068228213597E-3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2106556</v>
      </c>
      <c r="G28" s="47">
        <v>2.9402551912223851E-2</v>
      </c>
      <c r="H28" s="48"/>
      <c r="I28" s="43"/>
      <c r="J28" s="45" t="s">
        <v>10</v>
      </c>
      <c r="K28" s="46">
        <v>26338044</v>
      </c>
      <c r="L28" s="49">
        <v>-2.1649161404885375E-2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1328804</v>
      </c>
      <c r="G29" s="36">
        <v>7.9784173831076943E-2</v>
      </c>
      <c r="H29" s="48"/>
      <c r="I29" s="53"/>
      <c r="J29" s="54" t="s">
        <v>11</v>
      </c>
      <c r="K29" s="55">
        <v>15641255</v>
      </c>
      <c r="L29" s="56">
        <v>3.5034016734045492E-2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51626</v>
      </c>
      <c r="G30" s="61">
        <v>2.6667992443074384E-2</v>
      </c>
      <c r="H30" s="62"/>
      <c r="I30" s="57" t="s">
        <v>12</v>
      </c>
      <c r="J30" s="59" t="s">
        <v>8</v>
      </c>
      <c r="K30" s="60">
        <v>534826</v>
      </c>
      <c r="L30" s="41">
        <v>-5.803842692315142E-2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51626</v>
      </c>
      <c r="G31" s="47">
        <v>2.6667992443074384E-2</v>
      </c>
      <c r="H31" s="62"/>
      <c r="I31" s="63"/>
      <c r="J31" s="65" t="s">
        <v>10</v>
      </c>
      <c r="K31" s="66">
        <v>534826</v>
      </c>
      <c r="L31" s="49">
        <v>-5.803842692315142E-2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 t="s">
        <v>38</v>
      </c>
      <c r="H32" s="62"/>
      <c r="I32" s="67"/>
      <c r="J32" s="69" t="s">
        <v>11</v>
      </c>
      <c r="K32" s="70">
        <v>0</v>
      </c>
      <c r="L32" s="56" t="s">
        <v>38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25762</v>
      </c>
      <c r="G33" s="61">
        <v>0.36937224259820334</v>
      </c>
      <c r="H33" s="62"/>
      <c r="I33" s="72" t="s">
        <v>13</v>
      </c>
      <c r="J33" s="74" t="s">
        <v>8</v>
      </c>
      <c r="K33" s="75">
        <v>247836</v>
      </c>
      <c r="L33" s="41">
        <v>0.20088963401929472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12939</v>
      </c>
      <c r="G34" s="47">
        <v>2.9437504972551487E-2</v>
      </c>
      <c r="H34" s="62"/>
      <c r="I34" s="76"/>
      <c r="J34" s="78" t="s">
        <v>10</v>
      </c>
      <c r="K34" s="79">
        <v>144179</v>
      </c>
      <c r="L34" s="49">
        <v>0.11672307894879519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12823</v>
      </c>
      <c r="G35" s="71">
        <v>1.0536515054452273</v>
      </c>
      <c r="H35" s="62"/>
      <c r="I35" s="80"/>
      <c r="J35" s="82" t="s">
        <v>11</v>
      </c>
      <c r="K35" s="83">
        <v>103657</v>
      </c>
      <c r="L35" s="56">
        <v>0.34152559921312831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643962</v>
      </c>
      <c r="G36" s="61">
        <v>7.2295997801996581E-2</v>
      </c>
      <c r="H36" s="62"/>
      <c r="I36" s="57" t="s">
        <v>14</v>
      </c>
      <c r="J36" s="59" t="s">
        <v>8</v>
      </c>
      <c r="K36" s="60">
        <v>7905866</v>
      </c>
      <c r="L36" s="41">
        <v>4.2752797977663626E-2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443890</v>
      </c>
      <c r="G37" s="47">
        <v>5.161785539987962E-2</v>
      </c>
      <c r="H37" s="62"/>
      <c r="I37" s="63"/>
      <c r="J37" s="65" t="s">
        <v>10</v>
      </c>
      <c r="K37" s="66">
        <v>5476982</v>
      </c>
      <c r="L37" s="49">
        <v>7.3646191856782117E-3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200072</v>
      </c>
      <c r="G38" s="71">
        <v>0.12120957392556719</v>
      </c>
      <c r="H38" s="62"/>
      <c r="I38" s="67"/>
      <c r="J38" s="69" t="s">
        <v>11</v>
      </c>
      <c r="K38" s="70">
        <v>2428884</v>
      </c>
      <c r="L38" s="56">
        <v>0.13246036315994369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2714010</v>
      </c>
      <c r="G39" s="61">
        <v>4.0901845695499262E-2</v>
      </c>
      <c r="H39" s="62"/>
      <c r="I39" s="84" t="s">
        <v>15</v>
      </c>
      <c r="J39" s="86" t="s">
        <v>8</v>
      </c>
      <c r="K39" s="87">
        <v>33290771</v>
      </c>
      <c r="L39" s="41">
        <v>-1.1462845805167432E-2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1598101</v>
      </c>
      <c r="G40" s="47">
        <v>2.3484867406885046E-2</v>
      </c>
      <c r="H40" s="62"/>
      <c r="I40" s="88"/>
      <c r="J40" s="90" t="s">
        <v>10</v>
      </c>
      <c r="K40" s="91">
        <v>20182057</v>
      </c>
      <c r="L40" s="49">
        <v>-2.9103341319242859E-2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1115909</v>
      </c>
      <c r="G41" s="71">
        <v>6.6902946938283803E-2</v>
      </c>
      <c r="H41" s="62"/>
      <c r="I41" s="92"/>
      <c r="J41" s="94" t="s">
        <v>11</v>
      </c>
      <c r="K41" s="95">
        <v>13108714</v>
      </c>
      <c r="L41" s="56">
        <v>1.6985557698684151E-2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7.1824378005435916</v>
      </c>
      <c r="G45" s="101">
        <v>-2.7362592135995456E-3</v>
      </c>
      <c r="H45" s="37"/>
      <c r="I45" s="38" t="s">
        <v>7</v>
      </c>
      <c r="J45" s="39" t="s">
        <v>8</v>
      </c>
      <c r="K45" s="100">
        <v>7.2353726003343013</v>
      </c>
      <c r="L45" s="102">
        <v>-0.13355072726100037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6.7261923387624645</v>
      </c>
      <c r="G46" s="104">
        <v>-7.1080630080955665E-2</v>
      </c>
      <c r="H46" s="48"/>
      <c r="I46" s="43"/>
      <c r="J46" s="45" t="s">
        <v>10</v>
      </c>
      <c r="K46" s="103">
        <v>6.8365595690519134</v>
      </c>
      <c r="L46" s="105">
        <v>-0.15954358015966008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8.0478460206040712</v>
      </c>
      <c r="G47" s="107">
        <v>0.10933525740730143</v>
      </c>
      <c r="H47" s="48"/>
      <c r="I47" s="53"/>
      <c r="J47" s="54" t="s">
        <v>11</v>
      </c>
      <c r="K47" s="106">
        <v>8.0235223206843038</v>
      </c>
      <c r="L47" s="108">
        <v>-0.11832754688520275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2.4828548069061704</v>
      </c>
      <c r="G48" s="101">
        <v>3.6015237055555094E-2</v>
      </c>
      <c r="H48" s="62"/>
      <c r="I48" s="57" t="s">
        <v>12</v>
      </c>
      <c r="J48" s="59" t="s">
        <v>8</v>
      </c>
      <c r="K48" s="109">
        <v>2.3547546295888626</v>
      </c>
      <c r="L48" s="102">
        <v>-6.485171124775313E-3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2.4828548069061704</v>
      </c>
      <c r="G49" s="104">
        <v>3.6015237055555094E-2</v>
      </c>
      <c r="H49" s="62"/>
      <c r="I49" s="63"/>
      <c r="J49" s="65" t="s">
        <v>10</v>
      </c>
      <c r="K49" s="110">
        <v>2.3547546295888626</v>
      </c>
      <c r="L49" s="105">
        <v>-6.485171124775313E-3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3.3588005215123857</v>
      </c>
      <c r="G51" s="101">
        <v>0.35400895467002824</v>
      </c>
      <c r="H51" s="62"/>
      <c r="I51" s="72" t="s">
        <v>13</v>
      </c>
      <c r="J51" s="74" t="s">
        <v>8</v>
      </c>
      <c r="K51" s="112">
        <v>3.4292593156314428</v>
      </c>
      <c r="L51" s="102">
        <v>-0.29515055948586033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2.4294029290274128</v>
      </c>
      <c r="G52" s="104">
        <v>-5.2137051229250719E-2</v>
      </c>
      <c r="H52" s="62"/>
      <c r="I52" s="76"/>
      <c r="J52" s="78" t="s">
        <v>10</v>
      </c>
      <c r="K52" s="113">
        <v>2.6332140117616976</v>
      </c>
      <c r="L52" s="105">
        <v>-0.35770497728085804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5.4705631399317403</v>
      </c>
      <c r="G53" s="107">
        <v>0.24982735397856271</v>
      </c>
      <c r="H53" s="62"/>
      <c r="I53" s="80"/>
      <c r="J53" s="82" t="s">
        <v>11</v>
      </c>
      <c r="K53" s="114">
        <v>5.9175087058286238</v>
      </c>
      <c r="L53" s="108">
        <v>-0.39265870944291592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7.6798368534662673</v>
      </c>
      <c r="G54" s="101">
        <v>0.11229482871766017</v>
      </c>
      <c r="H54" s="62"/>
      <c r="I54" s="57" t="s">
        <v>14</v>
      </c>
      <c r="J54" s="59" t="s">
        <v>8</v>
      </c>
      <c r="K54" s="109">
        <v>7.0892928879897843</v>
      </c>
      <c r="L54" s="102">
        <v>0.11280510878676342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7.2804658028538629</v>
      </c>
      <c r="G55" s="104">
        <v>9.9295657053492192E-2</v>
      </c>
      <c r="H55" s="62"/>
      <c r="I55" s="63"/>
      <c r="J55" s="65" t="s">
        <v>10</v>
      </c>
      <c r="K55" s="110">
        <v>6.7830938539543197</v>
      </c>
      <c r="L55" s="105">
        <v>-2.1077297148226037E-2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8.7440234255495835</v>
      </c>
      <c r="G56" s="107">
        <v>7.2902379823357677E-2</v>
      </c>
      <c r="H56" s="62"/>
      <c r="I56" s="67"/>
      <c r="J56" s="69" t="s">
        <v>11</v>
      </c>
      <c r="K56" s="111">
        <v>7.8927009339113141</v>
      </c>
      <c r="L56" s="108">
        <v>0.43760976065083579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7.4156115261239499</v>
      </c>
      <c r="G57" s="101">
        <v>-3.5937305143607823E-2</v>
      </c>
      <c r="H57" s="62"/>
      <c r="I57" s="84" t="s">
        <v>15</v>
      </c>
      <c r="J57" s="86" t="s">
        <v>8</v>
      </c>
      <c r="K57" s="115">
        <v>7.5878597511540509</v>
      </c>
      <c r="L57" s="102">
        <v>-0.20512950261721841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7.0681784005165902</v>
      </c>
      <c r="G58" s="104">
        <v>-0.13848165071457341</v>
      </c>
      <c r="H58" s="62"/>
      <c r="I58" s="88"/>
      <c r="J58" s="90" t="s">
        <v>10</v>
      </c>
      <c r="K58" s="116">
        <v>7.303863306459931</v>
      </c>
      <c r="L58" s="105">
        <v>-0.21325024457659492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7.9771602996683058</v>
      </c>
      <c r="G59" s="121">
        <v>0.12740346258746182</v>
      </c>
      <c r="H59" s="122"/>
      <c r="I59" s="117"/>
      <c r="J59" s="119" t="s">
        <v>11</v>
      </c>
      <c r="K59" s="120">
        <v>8.0710233534666944</v>
      </c>
      <c r="L59" s="123">
        <v>-0.21220637877272708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año 2018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0.64794897073671154</v>
      </c>
      <c r="G68" s="61">
        <v>-1.4222981586343608E-2</v>
      </c>
      <c r="H68" s="37"/>
      <c r="I68" s="38" t="s">
        <v>7</v>
      </c>
      <c r="J68" s="39" t="s">
        <v>8</v>
      </c>
      <c r="K68" s="130">
        <v>0.68571685118660231</v>
      </c>
      <c r="L68" s="41">
        <v>-4.7538143001155886E-2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0.70989646537236306</v>
      </c>
      <c r="G69" s="47">
        <v>4.7221840106896895E-3</v>
      </c>
      <c r="H69" s="48"/>
      <c r="I69" s="43"/>
      <c r="J69" s="45" t="s">
        <v>10</v>
      </c>
      <c r="K69" s="131">
        <v>0.75849578367130466</v>
      </c>
      <c r="L69" s="49">
        <v>-4.2512145820217229E-2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0.56920624068852843</v>
      </c>
      <c r="G70" s="71">
        <v>-3.3619977641979326E-2</v>
      </c>
      <c r="H70" s="48"/>
      <c r="I70" s="53"/>
      <c r="J70" s="54" t="s">
        <v>11</v>
      </c>
      <c r="K70" s="132">
        <v>0.59033552597958583</v>
      </c>
      <c r="L70" s="56">
        <v>-4.6830816661063146E-2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0.42921516461589626</v>
      </c>
      <c r="G71" s="61">
        <v>-0.22126703562887418</v>
      </c>
      <c r="H71" s="62"/>
      <c r="I71" s="57" t="s">
        <v>12</v>
      </c>
      <c r="J71" s="59" t="s">
        <v>8</v>
      </c>
      <c r="K71" s="133">
        <v>0.41197885052087985</v>
      </c>
      <c r="L71" s="41">
        <v>-0.22897243763710406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0.65282431936874852</v>
      </c>
      <c r="G72" s="47">
        <v>2.1033593425354713E-2</v>
      </c>
      <c r="H72" s="62"/>
      <c r="I72" s="63"/>
      <c r="J72" s="65" t="s">
        <v>10</v>
      </c>
      <c r="K72" s="134">
        <v>0.57596052471459136</v>
      </c>
      <c r="L72" s="49">
        <v>-6.0651546308801207E-2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 t="s">
        <v>38</v>
      </c>
      <c r="H73" s="62"/>
      <c r="I73" s="67"/>
      <c r="J73" s="69" t="s">
        <v>11</v>
      </c>
      <c r="K73" s="135">
        <v>0</v>
      </c>
      <c r="L73" s="56" t="s">
        <v>38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0.40380576193611084</v>
      </c>
      <c r="G74" s="61">
        <v>-5.6477240036806431E-2</v>
      </c>
      <c r="H74" s="62"/>
      <c r="I74" s="72" t="s">
        <v>13</v>
      </c>
      <c r="J74" s="74" t="s">
        <v>8</v>
      </c>
      <c r="K74" s="136">
        <v>0.37379698743482503</v>
      </c>
      <c r="L74" s="41">
        <v>-0.17271174017062918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0.49926686217008798</v>
      </c>
      <c r="G75" s="47">
        <v>1.4660890068639354E-2</v>
      </c>
      <c r="H75" s="62"/>
      <c r="I75" s="76"/>
      <c r="J75" s="78" t="s">
        <v>10</v>
      </c>
      <c r="K75" s="137">
        <v>0.47588854268437591</v>
      </c>
      <c r="L75" s="49">
        <v>-5.5535827508629287E-2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0.33849849532759624</v>
      </c>
      <c r="G76" s="71">
        <v>-1.7438672385718945E-3</v>
      </c>
      <c r="H76" s="62"/>
      <c r="I76" s="80"/>
      <c r="J76" s="82" t="s">
        <v>11</v>
      </c>
      <c r="K76" s="138">
        <v>0.28789212759161797</v>
      </c>
      <c r="L76" s="56">
        <v>-0.25288438390185797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0.67193814465261148</v>
      </c>
      <c r="G77" s="61">
        <v>-8.3473208099925644E-3</v>
      </c>
      <c r="H77" s="62"/>
      <c r="I77" s="57" t="s">
        <v>14</v>
      </c>
      <c r="J77" s="59" t="s">
        <v>8</v>
      </c>
      <c r="K77" s="133">
        <v>0.71679349786739899</v>
      </c>
      <c r="L77" s="41">
        <v>-2.4250434988101532E-2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0.70578826193141342</v>
      </c>
      <c r="G78" s="47">
        <v>1.6266742555699931E-2</v>
      </c>
      <c r="H78" s="62"/>
      <c r="I78" s="63"/>
      <c r="J78" s="65" t="s">
        <v>10</v>
      </c>
      <c r="K78" s="134">
        <v>0.75008973852774585</v>
      </c>
      <c r="L78" s="49">
        <v>-2.280802313014485E-2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0.6073149039118253</v>
      </c>
      <c r="G79" s="71">
        <v>-5.2136368481481621E-2</v>
      </c>
      <c r="H79" s="62"/>
      <c r="I79" s="67"/>
      <c r="J79" s="69" t="s">
        <v>11</v>
      </c>
      <c r="K79" s="135">
        <v>0.65157361604412345</v>
      </c>
      <c r="L79" s="56">
        <v>-1.6401614159071931E-2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0.65249157582145356</v>
      </c>
      <c r="G80" s="61">
        <v>-7.9874000084494412E-3</v>
      </c>
      <c r="H80" s="62"/>
      <c r="I80" s="84" t="s">
        <v>15</v>
      </c>
      <c r="J80" s="86" t="s">
        <v>8</v>
      </c>
      <c r="K80" s="139">
        <v>0.69026628069047924</v>
      </c>
      <c r="L80" s="41">
        <v>-4.6011288259249383E-2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0.71551805964482462</v>
      </c>
      <c r="G81" s="47">
        <v>9.4058464296753463E-4</v>
      </c>
      <c r="H81" s="62"/>
      <c r="I81" s="88"/>
      <c r="J81" s="90" t="s">
        <v>10</v>
      </c>
      <c r="K81" s="140">
        <v>0.77058016328678125</v>
      </c>
      <c r="L81" s="49">
        <v>-4.6617732473808071E-2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0.57940163076437412</v>
      </c>
      <c r="G82" s="71">
        <v>-1.4066139380509712E-2</v>
      </c>
      <c r="H82" s="62"/>
      <c r="I82" s="92"/>
      <c r="J82" s="94" t="s">
        <v>11</v>
      </c>
      <c r="K82" s="141">
        <v>0.59481911187471614</v>
      </c>
      <c r="L82" s="56">
        <v>-3.8994362632346236E-2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59198</v>
      </c>
      <c r="G86" s="61">
        <v>0.1547900044866668</v>
      </c>
      <c r="H86" s="143"/>
      <c r="I86" s="57" t="s">
        <v>7</v>
      </c>
      <c r="J86" s="59" t="s">
        <v>20</v>
      </c>
      <c r="K86" s="60">
        <v>674324</v>
      </c>
      <c r="L86" s="41">
        <v>7.0885899048417578E-2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178123</v>
      </c>
      <c r="G87" s="47">
        <v>1.3386812311543483E-2</v>
      </c>
      <c r="H87" s="62"/>
      <c r="I87" s="63"/>
      <c r="J87" s="90" t="s">
        <v>21</v>
      </c>
      <c r="K87" s="91">
        <v>2277358</v>
      </c>
      <c r="L87" s="49">
        <v>1.4410216698526046E-3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55386</v>
      </c>
      <c r="G88" s="47">
        <v>1.754514890411718E-2</v>
      </c>
      <c r="H88" s="62"/>
      <c r="I88" s="63"/>
      <c r="J88" s="65" t="s">
        <v>22</v>
      </c>
      <c r="K88" s="66">
        <v>675601</v>
      </c>
      <c r="L88" s="49">
        <v>-4.0384470614303614E-2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15174</v>
      </c>
      <c r="G89" s="47">
        <v>3.9813609264715888E-2</v>
      </c>
      <c r="H89" s="62"/>
      <c r="I89" s="63"/>
      <c r="J89" s="90" t="s">
        <v>23</v>
      </c>
      <c r="K89" s="91">
        <v>168832</v>
      </c>
      <c r="L89" s="49">
        <v>-7.9257219207591434E-2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5306</v>
      </c>
      <c r="G90" s="71">
        <v>6.0563661802918167E-2</v>
      </c>
      <c r="H90" s="144"/>
      <c r="I90" s="67"/>
      <c r="J90" s="69" t="s">
        <v>24</v>
      </c>
      <c r="K90" s="70">
        <v>56414</v>
      </c>
      <c r="L90" s="56">
        <v>-7.0055622051679034E-3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369255</v>
      </c>
      <c r="G94" s="61">
        <v>0.13634405293122009</v>
      </c>
      <c r="H94" s="143"/>
      <c r="I94" s="57" t="s">
        <v>7</v>
      </c>
      <c r="J94" s="59" t="s">
        <v>20</v>
      </c>
      <c r="K94" s="60">
        <v>4359687</v>
      </c>
      <c r="L94" s="41">
        <v>3.4629838161359228E-2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1311655</v>
      </c>
      <c r="G95" s="47">
        <v>1.1678238723222378E-2</v>
      </c>
      <c r="H95" s="62"/>
      <c r="I95" s="63"/>
      <c r="J95" s="90" t="s">
        <v>21</v>
      </c>
      <c r="K95" s="91">
        <v>16643611</v>
      </c>
      <c r="L95" s="49">
        <v>-2.8960341927834143E-2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346612</v>
      </c>
      <c r="G96" s="47">
        <v>-1.4870226577687884E-2</v>
      </c>
      <c r="H96" s="62"/>
      <c r="I96" s="63"/>
      <c r="J96" s="65" t="s">
        <v>22</v>
      </c>
      <c r="K96" s="66">
        <v>4446096</v>
      </c>
      <c r="L96" s="49">
        <v>-5.0588084561178692E-2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57365</v>
      </c>
      <c r="G97" s="47">
        <v>8.391278059103624E-2</v>
      </c>
      <c r="H97" s="62"/>
      <c r="I97" s="63"/>
      <c r="J97" s="90" t="s">
        <v>23</v>
      </c>
      <c r="K97" s="91">
        <v>652946</v>
      </c>
      <c r="L97" s="49">
        <v>5.9111797864457305E-3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21669</v>
      </c>
      <c r="G98" s="71">
        <v>7.5117836765070667E-2</v>
      </c>
      <c r="H98" s="144"/>
      <c r="I98" s="67"/>
      <c r="J98" s="69" t="s">
        <v>24</v>
      </c>
      <c r="K98" s="70">
        <v>235704</v>
      </c>
      <c r="L98" s="56">
        <v>3.0256220398054978E-3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6.2376262711578097</v>
      </c>
      <c r="G102" s="101">
        <v>-0.10125362272276739</v>
      </c>
      <c r="H102" s="143"/>
      <c r="I102" s="57" t="s">
        <v>7</v>
      </c>
      <c r="J102" s="59" t="s">
        <v>20</v>
      </c>
      <c r="K102" s="146">
        <v>6.46527040413807</v>
      </c>
      <c r="L102" s="102">
        <v>-0.22655951798209095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7.3637598737950745</v>
      </c>
      <c r="G103" s="104">
        <v>-1.2436291648402431E-2</v>
      </c>
      <c r="H103" s="62"/>
      <c r="I103" s="63"/>
      <c r="J103" s="78" t="s">
        <v>21</v>
      </c>
      <c r="K103" s="147">
        <v>7.3082980365844987</v>
      </c>
      <c r="L103" s="105">
        <v>-0.22880860121776081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6.258115769327989</v>
      </c>
      <c r="G104" s="104">
        <v>-0.20592126838948843</v>
      </c>
      <c r="H104" s="62"/>
      <c r="I104" s="63"/>
      <c r="J104" s="65" t="s">
        <v>22</v>
      </c>
      <c r="K104" s="148">
        <v>6.5809494065284095</v>
      </c>
      <c r="L104" s="105">
        <v>-7.0727432483398189E-2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3.7804797680242519</v>
      </c>
      <c r="G105" s="104">
        <v>0.15380944663728569</v>
      </c>
      <c r="H105" s="62"/>
      <c r="I105" s="63"/>
      <c r="J105" s="78" t="s">
        <v>23</v>
      </c>
      <c r="K105" s="147">
        <v>3.8674303449583016</v>
      </c>
      <c r="L105" s="105">
        <v>0.32744725112905382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4.0838673200150772</v>
      </c>
      <c r="G106" s="107">
        <v>5.5284469725251029E-2</v>
      </c>
      <c r="H106" s="144"/>
      <c r="I106" s="67"/>
      <c r="J106" s="69" t="s">
        <v>24</v>
      </c>
      <c r="K106" s="150">
        <v>4.1781118162158331</v>
      </c>
      <c r="L106" s="108">
        <v>4.1784983856472557E-2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0.70536220837941765</v>
      </c>
      <c r="G110" s="61">
        <v>7.8181370729488719E-3</v>
      </c>
      <c r="H110" s="143"/>
      <c r="I110" s="57" t="s">
        <v>7</v>
      </c>
      <c r="J110" s="59" t="s">
        <v>20</v>
      </c>
      <c r="K110" s="133">
        <v>0.73547315153133641</v>
      </c>
      <c r="L110" s="41">
        <v>-4.585537932775996E-2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0.74302312078151245</v>
      </c>
      <c r="G111" s="47">
        <v>7.8408078765419553E-3</v>
      </c>
      <c r="H111" s="62"/>
      <c r="I111" s="63"/>
      <c r="J111" s="78" t="s">
        <v>21</v>
      </c>
      <c r="K111" s="137">
        <v>0.79876459270812239</v>
      </c>
      <c r="L111" s="49">
        <v>-4.052966554809434E-2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0.63564708687120619</v>
      </c>
      <c r="G112" s="47">
        <v>-2.2094884950142446E-2</v>
      </c>
      <c r="H112" s="62"/>
      <c r="I112" s="63"/>
      <c r="J112" s="65" t="s">
        <v>22</v>
      </c>
      <c r="K112" s="134">
        <v>0.69502818586396975</v>
      </c>
      <c r="L112" s="49">
        <v>-5.4110866756281628E-2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0.58282956565913135</v>
      </c>
      <c r="G113" s="47">
        <v>7.4353864730706043E-2</v>
      </c>
      <c r="H113" s="62"/>
      <c r="I113" s="63"/>
      <c r="J113" s="78" t="s">
        <v>23</v>
      </c>
      <c r="K113" s="137">
        <v>0.56590573640132191</v>
      </c>
      <c r="L113" s="49">
        <v>1.4195668925562899E-3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0.62078152753108351</v>
      </c>
      <c r="G114" s="71">
        <v>6.3660097829741469E-2</v>
      </c>
      <c r="H114" s="144"/>
      <c r="I114" s="67"/>
      <c r="J114" s="69" t="s">
        <v>24</v>
      </c>
      <c r="K114" s="135">
        <v>0.57654995621523519</v>
      </c>
      <c r="L114" s="56">
        <v>-2.3916555102629911E-3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diciembre 2018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84526</v>
      </c>
      <c r="E124" s="183">
        <v>6.8758850900263013E-2</v>
      </c>
      <c r="F124" s="182">
        <v>12874</v>
      </c>
      <c r="G124" s="183">
        <v>5.4640779880396506E-2</v>
      </c>
      <c r="H124" s="182">
        <v>3720</v>
      </c>
      <c r="I124" s="183">
        <v>0.1588785046728971</v>
      </c>
      <c r="J124" s="182">
        <v>31173</v>
      </c>
      <c r="K124" s="183">
        <v>8.719003940989789E-2</v>
      </c>
      <c r="L124" s="182">
        <v>36759</v>
      </c>
      <c r="M124" s="183">
        <v>5.031716098062744E-2</v>
      </c>
    </row>
    <row r="125" spans="3:19" ht="27" customHeight="1" thickBot="1" x14ac:dyDescent="0.25">
      <c r="C125" s="184" t="s">
        <v>37</v>
      </c>
      <c r="D125" s="185">
        <v>21706.66054787095</v>
      </c>
      <c r="E125" s="186">
        <v>0.13719276759460608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11134.22263453344</v>
      </c>
      <c r="E126" s="189">
        <v>-5.5577363901096688E-2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51685.116817595612</v>
      </c>
      <c r="E127" s="189">
        <v>7.2069187972056969E-2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12406</v>
      </c>
      <c r="E128" s="189">
        <v>-4.0940836477482145E-3</v>
      </c>
      <c r="F128" s="191">
        <v>191</v>
      </c>
      <c r="G128" s="189">
        <v>-0.1157407407407407</v>
      </c>
      <c r="H128" s="191">
        <v>143</v>
      </c>
      <c r="I128" s="189">
        <v>0.10852713178294571</v>
      </c>
      <c r="J128" s="191">
        <v>1020</v>
      </c>
      <c r="K128" s="189">
        <v>4.7227926078028837E-2</v>
      </c>
      <c r="L128" s="191">
        <v>11052</v>
      </c>
      <c r="M128" s="189">
        <v>-7.7213144191057292E-3</v>
      </c>
    </row>
    <row r="129" spans="3:13" ht="24" customHeight="1" thickBot="1" x14ac:dyDescent="0.25">
      <c r="C129" s="192" t="s">
        <v>42</v>
      </c>
      <c r="D129" s="188">
        <v>14975</v>
      </c>
      <c r="E129" s="189">
        <v>6.1228828573453242E-2</v>
      </c>
      <c r="F129" s="188">
        <v>172</v>
      </c>
      <c r="G129" s="189">
        <v>8.1761006289308158E-2</v>
      </c>
      <c r="H129" s="188">
        <v>131</v>
      </c>
      <c r="I129" s="189">
        <v>0.89855072463768115</v>
      </c>
      <c r="J129" s="188">
        <v>773</v>
      </c>
      <c r="K129" s="189">
        <v>7.5104311543810809E-2</v>
      </c>
      <c r="L129" s="188">
        <v>13899</v>
      </c>
      <c r="M129" s="189">
        <v>5.5834092980856953E-2</v>
      </c>
    </row>
    <row r="130" spans="3:13" ht="24" customHeight="1" thickBot="1" x14ac:dyDescent="0.25">
      <c r="C130" s="190" t="s">
        <v>43</v>
      </c>
      <c r="D130" s="191">
        <v>53257</v>
      </c>
      <c r="E130" s="189">
        <v>2.971771075019336E-2</v>
      </c>
      <c r="F130" s="191">
        <v>1393</v>
      </c>
      <c r="G130" s="189">
        <v>8.7431693989071135E-2</v>
      </c>
      <c r="H130" s="191">
        <v>1658</v>
      </c>
      <c r="I130" s="189">
        <v>0.56267672007540059</v>
      </c>
      <c r="J130" s="191">
        <v>20006</v>
      </c>
      <c r="K130" s="189">
        <v>-3.0435204032179919E-2</v>
      </c>
      <c r="L130" s="191">
        <v>30200</v>
      </c>
      <c r="M130" s="189">
        <v>5.0654049540773682E-2</v>
      </c>
    </row>
    <row r="131" spans="3:13" ht="24" customHeight="1" thickBot="1" x14ac:dyDescent="0.25">
      <c r="C131" s="192" t="s">
        <v>44</v>
      </c>
      <c r="D131" s="188">
        <v>13998</v>
      </c>
      <c r="E131" s="189">
        <v>6.4001216175129327E-2</v>
      </c>
      <c r="F131" s="188">
        <v>541</v>
      </c>
      <c r="G131" s="189">
        <v>0.41623036649214651</v>
      </c>
      <c r="H131" s="188">
        <v>550</v>
      </c>
      <c r="I131" s="189">
        <v>0.47058823529411775</v>
      </c>
      <c r="J131" s="188">
        <v>2810</v>
      </c>
      <c r="K131" s="189">
        <v>9.8085189527159056E-2</v>
      </c>
      <c r="L131" s="188">
        <v>10097</v>
      </c>
      <c r="M131" s="189">
        <v>2.6013616502387871E-2</v>
      </c>
    </row>
    <row r="132" spans="3:13" ht="24" customHeight="1" thickBot="1" x14ac:dyDescent="0.25">
      <c r="C132" s="190" t="s">
        <v>45</v>
      </c>
      <c r="D132" s="191">
        <v>161199</v>
      </c>
      <c r="E132" s="189">
        <v>5.9091357051345161E-2</v>
      </c>
      <c r="F132" s="191">
        <v>1021</v>
      </c>
      <c r="G132" s="189">
        <v>-0.192246835443038</v>
      </c>
      <c r="H132" s="191">
        <v>355</v>
      </c>
      <c r="I132" s="189">
        <v>-0.12561576354679804</v>
      </c>
      <c r="J132" s="191">
        <v>8219</v>
      </c>
      <c r="K132" s="189">
        <v>6.1200774693350501E-2</v>
      </c>
      <c r="L132" s="191">
        <v>151604</v>
      </c>
      <c r="M132" s="189">
        <v>6.1727011695496881E-2</v>
      </c>
    </row>
    <row r="133" spans="3:13" ht="24" customHeight="1" thickBot="1" x14ac:dyDescent="0.25">
      <c r="C133" s="192" t="s">
        <v>46</v>
      </c>
      <c r="D133" s="188">
        <v>8041</v>
      </c>
      <c r="E133" s="189">
        <v>0.10833907649896624</v>
      </c>
      <c r="F133" s="188">
        <v>128</v>
      </c>
      <c r="G133" s="189">
        <v>0.25490196078431371</v>
      </c>
      <c r="H133" s="188">
        <v>41</v>
      </c>
      <c r="I133" s="189">
        <v>0</v>
      </c>
      <c r="J133" s="188">
        <v>499</v>
      </c>
      <c r="K133" s="189">
        <v>-0.11681415929203542</v>
      </c>
      <c r="L133" s="188">
        <v>7373</v>
      </c>
      <c r="M133" s="189">
        <v>0.12616465556743539</v>
      </c>
    </row>
    <row r="134" spans="3:13" ht="24" customHeight="1" thickBot="1" x14ac:dyDescent="0.25">
      <c r="C134" s="190" t="s">
        <v>47</v>
      </c>
      <c r="D134" s="191">
        <v>14170</v>
      </c>
      <c r="E134" s="189">
        <v>5.3218373717853318E-2</v>
      </c>
      <c r="F134" s="191">
        <v>678</v>
      </c>
      <c r="G134" s="189">
        <v>-0.11488250652741516</v>
      </c>
      <c r="H134" s="191">
        <v>151</v>
      </c>
      <c r="I134" s="189">
        <v>-0.37083333333333335</v>
      </c>
      <c r="J134" s="191">
        <v>1274</v>
      </c>
      <c r="K134" s="189">
        <v>-3.7764350453172169E-2</v>
      </c>
      <c r="L134" s="191">
        <v>12067</v>
      </c>
      <c r="M134" s="189">
        <v>8.4771664868752206E-2</v>
      </c>
    </row>
    <row r="135" spans="3:13" ht="24" customHeight="1" thickBot="1" x14ac:dyDescent="0.25">
      <c r="C135" s="192" t="s">
        <v>48</v>
      </c>
      <c r="D135" s="188">
        <v>62006</v>
      </c>
      <c r="E135" s="189">
        <v>-3.2244974403795701E-2</v>
      </c>
      <c r="F135" s="188">
        <v>1358</v>
      </c>
      <c r="G135" s="189">
        <v>-5.1013277428371806E-2</v>
      </c>
      <c r="H135" s="188">
        <v>192</v>
      </c>
      <c r="I135" s="189">
        <v>0.9009900990099009</v>
      </c>
      <c r="J135" s="188">
        <v>9239</v>
      </c>
      <c r="K135" s="189">
        <v>7.0691853053656217E-2</v>
      </c>
      <c r="L135" s="188">
        <v>51217</v>
      </c>
      <c r="M135" s="189">
        <v>-4.9971248910240962E-2</v>
      </c>
    </row>
    <row r="136" spans="3:13" ht="24" customHeight="1" thickBot="1" x14ac:dyDescent="0.25">
      <c r="C136" s="193" t="s">
        <v>49</v>
      </c>
      <c r="D136" s="191">
        <v>21944</v>
      </c>
      <c r="E136" s="189">
        <v>-0.17438579329545878</v>
      </c>
      <c r="F136" s="191">
        <v>474</v>
      </c>
      <c r="G136" s="189">
        <v>-0.12222222222222223</v>
      </c>
      <c r="H136" s="191">
        <v>65</v>
      </c>
      <c r="I136" s="189">
        <v>3.1746031746031855E-2</v>
      </c>
      <c r="J136" s="191">
        <v>2283</v>
      </c>
      <c r="K136" s="189">
        <v>-4.5967404931048894E-2</v>
      </c>
      <c r="L136" s="191">
        <v>19122</v>
      </c>
      <c r="M136" s="189">
        <v>-0.18916168426408853</v>
      </c>
    </row>
    <row r="137" spans="3:13" ht="24" customHeight="1" thickBot="1" x14ac:dyDescent="0.25">
      <c r="C137" s="187" t="s">
        <v>50</v>
      </c>
      <c r="D137" s="188">
        <v>9738</v>
      </c>
      <c r="E137" s="189">
        <v>4.0606967300705232E-2</v>
      </c>
      <c r="F137" s="188">
        <v>282</v>
      </c>
      <c r="G137" s="189">
        <v>-0.32535885167464118</v>
      </c>
      <c r="H137" s="188">
        <v>31</v>
      </c>
      <c r="I137" s="189">
        <v>5.2</v>
      </c>
      <c r="J137" s="188">
        <v>926</v>
      </c>
      <c r="K137" s="189">
        <v>0.14320987654320994</v>
      </c>
      <c r="L137" s="188">
        <v>8499</v>
      </c>
      <c r="M137" s="189">
        <v>4.6030769230769319E-2</v>
      </c>
    </row>
    <row r="138" spans="3:13" ht="24" customHeight="1" thickBot="1" x14ac:dyDescent="0.25">
      <c r="C138" s="193" t="s">
        <v>51</v>
      </c>
      <c r="D138" s="191">
        <v>11569</v>
      </c>
      <c r="E138" s="189">
        <v>0.12189681923972073</v>
      </c>
      <c r="F138" s="191">
        <v>264</v>
      </c>
      <c r="G138" s="189">
        <v>0.42702702702702711</v>
      </c>
      <c r="H138" s="191">
        <v>34</v>
      </c>
      <c r="I138" s="189">
        <v>1.6153846153846154</v>
      </c>
      <c r="J138" s="191">
        <v>1567</v>
      </c>
      <c r="K138" s="189">
        <v>0.20538461538461528</v>
      </c>
      <c r="L138" s="191">
        <v>9704</v>
      </c>
      <c r="M138" s="189">
        <v>0.10097572044474701</v>
      </c>
    </row>
    <row r="139" spans="3:13" ht="24" customHeight="1" thickBot="1" x14ac:dyDescent="0.25">
      <c r="C139" s="187" t="s">
        <v>52</v>
      </c>
      <c r="D139" s="188">
        <v>18755</v>
      </c>
      <c r="E139" s="189">
        <v>5.2291982270100457E-2</v>
      </c>
      <c r="F139" s="188">
        <v>338</v>
      </c>
      <c r="G139" s="189">
        <v>0.17361111111111116</v>
      </c>
      <c r="H139" s="188">
        <v>62</v>
      </c>
      <c r="I139" s="189">
        <v>2.1</v>
      </c>
      <c r="J139" s="188">
        <v>4463</v>
      </c>
      <c r="K139" s="189">
        <v>8.1677169171110009E-2</v>
      </c>
      <c r="L139" s="188">
        <v>13892</v>
      </c>
      <c r="M139" s="189">
        <v>3.756815296138627E-2</v>
      </c>
    </row>
    <row r="140" spans="3:13" ht="24" customHeight="1" thickBot="1" x14ac:dyDescent="0.25">
      <c r="C140" s="190" t="s">
        <v>53</v>
      </c>
      <c r="D140" s="191">
        <v>4095</v>
      </c>
      <c r="E140" s="189">
        <v>8.372322088155526E-3</v>
      </c>
      <c r="F140" s="191">
        <v>149</v>
      </c>
      <c r="G140" s="189">
        <v>-0.28019323671497587</v>
      </c>
      <c r="H140" s="191">
        <v>78</v>
      </c>
      <c r="I140" s="189">
        <v>0.19999999999999996</v>
      </c>
      <c r="J140" s="191">
        <v>771</v>
      </c>
      <c r="K140" s="189">
        <v>0.11255411255411252</v>
      </c>
      <c r="L140" s="191">
        <v>3097</v>
      </c>
      <c r="M140" s="189">
        <v>3.2299741602059839E-4</v>
      </c>
    </row>
    <row r="141" spans="3:13" ht="24" customHeight="1" thickBot="1" x14ac:dyDescent="0.25">
      <c r="C141" s="192" t="s">
        <v>54</v>
      </c>
      <c r="D141" s="188">
        <v>3193</v>
      </c>
      <c r="E141" s="189">
        <v>4.2101827676240156E-2</v>
      </c>
      <c r="F141" s="188">
        <v>132</v>
      </c>
      <c r="G141" s="189">
        <v>0.51724137931034475</v>
      </c>
      <c r="H141" s="188">
        <v>75</v>
      </c>
      <c r="I141" s="189">
        <v>0.97368421052631571</v>
      </c>
      <c r="J141" s="188">
        <v>827</v>
      </c>
      <c r="K141" s="189">
        <v>0.23248882265275705</v>
      </c>
      <c r="L141" s="188">
        <v>2159</v>
      </c>
      <c r="M141" s="189">
        <v>-4.8059964726631432E-2</v>
      </c>
    </row>
    <row r="142" spans="3:13" ht="24" customHeight="1" thickBot="1" x14ac:dyDescent="0.25">
      <c r="C142" s="190" t="s">
        <v>55</v>
      </c>
      <c r="D142" s="191">
        <v>7573</v>
      </c>
      <c r="E142" s="189">
        <v>0.20627588403950292</v>
      </c>
      <c r="F142" s="191">
        <v>268</v>
      </c>
      <c r="G142" s="189">
        <v>0.42553191489361697</v>
      </c>
      <c r="H142" s="191">
        <v>21</v>
      </c>
      <c r="I142" s="189">
        <v>-0.671875</v>
      </c>
      <c r="J142" s="191">
        <v>723</v>
      </c>
      <c r="K142" s="189">
        <v>0.21922428330522759</v>
      </c>
      <c r="L142" s="191">
        <v>6561</v>
      </c>
      <c r="M142" s="189">
        <v>0.20762009939260073</v>
      </c>
    </row>
    <row r="143" spans="3:13" ht="24" customHeight="1" thickBot="1" x14ac:dyDescent="0.25">
      <c r="C143" s="192" t="s">
        <v>56</v>
      </c>
      <c r="D143" s="188">
        <v>13845</v>
      </c>
      <c r="E143" s="189">
        <v>9.550561797752799E-2</v>
      </c>
      <c r="F143" s="188">
        <v>225</v>
      </c>
      <c r="G143" s="189">
        <v>-0.23208191126279865</v>
      </c>
      <c r="H143" s="188">
        <v>114</v>
      </c>
      <c r="I143" s="189">
        <v>0.44303797468354422</v>
      </c>
      <c r="J143" s="188">
        <v>1646</v>
      </c>
      <c r="K143" s="189">
        <v>0.28895849647611582</v>
      </c>
      <c r="L143" s="188">
        <v>11860</v>
      </c>
      <c r="M143" s="189">
        <v>7.9261079261079281E-2</v>
      </c>
    </row>
    <row r="144" spans="3:13" ht="24" customHeight="1" thickBot="1" x14ac:dyDescent="0.25">
      <c r="C144" s="190" t="s">
        <v>57</v>
      </c>
      <c r="D144" s="191">
        <v>12814</v>
      </c>
      <c r="E144" s="189">
        <v>6.8813078655434179E-2</v>
      </c>
      <c r="F144" s="191">
        <v>580</v>
      </c>
      <c r="G144" s="189">
        <v>7.0110701107011009E-2</v>
      </c>
      <c r="H144" s="191">
        <v>101</v>
      </c>
      <c r="I144" s="189">
        <v>0.53030303030303028</v>
      </c>
      <c r="J144" s="191">
        <v>2746</v>
      </c>
      <c r="K144" s="189">
        <v>4.3709616115545469E-2</v>
      </c>
      <c r="L144" s="191">
        <v>9387</v>
      </c>
      <c r="M144" s="189">
        <v>7.2799999999999976E-2</v>
      </c>
    </row>
    <row r="145" spans="3:13" ht="24" customHeight="1" thickBot="1" x14ac:dyDescent="0.25">
      <c r="C145" s="192" t="s">
        <v>58</v>
      </c>
      <c r="D145" s="188">
        <v>2340</v>
      </c>
      <c r="E145" s="189">
        <v>0.23940677966101687</v>
      </c>
      <c r="F145" s="188">
        <v>208</v>
      </c>
      <c r="G145" s="189">
        <v>-0.26501766784452296</v>
      </c>
      <c r="H145" s="188">
        <v>90</v>
      </c>
      <c r="I145" s="189">
        <v>0.30434782608695654</v>
      </c>
      <c r="J145" s="188">
        <v>279</v>
      </c>
      <c r="K145" s="189">
        <v>0.24553571428571419</v>
      </c>
      <c r="L145" s="188">
        <v>1763</v>
      </c>
      <c r="M145" s="189">
        <v>0.34375</v>
      </c>
    </row>
    <row r="146" spans="3:13" ht="24" customHeight="1" thickBot="1" x14ac:dyDescent="0.25">
      <c r="C146" s="190" t="s">
        <v>59</v>
      </c>
      <c r="D146" s="191">
        <v>1601</v>
      </c>
      <c r="E146" s="189">
        <v>-0.10005621135469367</v>
      </c>
      <c r="F146" s="191">
        <v>364</v>
      </c>
      <c r="G146" s="189">
        <v>-0.2890625</v>
      </c>
      <c r="H146" s="191">
        <v>81</v>
      </c>
      <c r="I146" s="189">
        <v>-9.9999999999999978E-2</v>
      </c>
      <c r="J146" s="191">
        <v>331</v>
      </c>
      <c r="K146" s="189">
        <v>6.4308681672025747E-2</v>
      </c>
      <c r="L146" s="191">
        <v>825</v>
      </c>
      <c r="M146" s="189">
        <v>-4.7344110854503518E-2</v>
      </c>
    </row>
    <row r="147" spans="3:13" ht="24" customHeight="1" thickBot="1" x14ac:dyDescent="0.25">
      <c r="C147" s="192" t="s">
        <v>60</v>
      </c>
      <c r="D147" s="194">
        <v>8261</v>
      </c>
      <c r="E147" s="195">
        <v>0.20352564102564097</v>
      </c>
      <c r="F147" s="194">
        <v>511</v>
      </c>
      <c r="G147" s="195">
        <v>-0.19017432646592713</v>
      </c>
      <c r="H147" s="194">
        <v>169</v>
      </c>
      <c r="I147" s="195">
        <v>6.2893081761006275E-2</v>
      </c>
      <c r="J147" s="194">
        <v>1515</v>
      </c>
      <c r="K147" s="195">
        <v>0.33362676056338025</v>
      </c>
      <c r="L147" s="194">
        <v>6066</v>
      </c>
      <c r="M147" s="195">
        <v>0.22843256379100851</v>
      </c>
    </row>
    <row r="148" spans="3:13" ht="30.75" customHeight="1" thickTop="1" thickBot="1" x14ac:dyDescent="0.25">
      <c r="C148" s="196" t="s">
        <v>61</v>
      </c>
      <c r="D148" s="197">
        <v>393774</v>
      </c>
      <c r="E148" s="198">
        <v>4.4518304150497068E-2</v>
      </c>
      <c r="F148" s="197">
        <v>7919</v>
      </c>
      <c r="G148" s="198">
        <v>-5.0934803451581967E-2</v>
      </c>
      <c r="H148" s="197">
        <v>3950</v>
      </c>
      <c r="I148" s="198">
        <v>0.29465748934775493</v>
      </c>
      <c r="J148" s="197">
        <v>52678</v>
      </c>
      <c r="K148" s="198">
        <v>3.9321298214461953E-2</v>
      </c>
      <c r="L148" s="197">
        <v>329227</v>
      </c>
      <c r="M148" s="198">
        <v>4.54604634325253E-2</v>
      </c>
    </row>
    <row r="149" spans="3:13" ht="24" customHeight="1" thickBot="1" x14ac:dyDescent="0.25">
      <c r="C149" s="199" t="s">
        <v>8</v>
      </c>
      <c r="D149" s="200">
        <v>478300</v>
      </c>
      <c r="E149" s="201">
        <v>4.8721822315870744E-2</v>
      </c>
      <c r="F149" s="200">
        <v>20793</v>
      </c>
      <c r="G149" s="201">
        <v>1.1775582696705866E-2</v>
      </c>
      <c r="H149" s="200">
        <v>7670</v>
      </c>
      <c r="I149" s="201">
        <v>0.225043922696055</v>
      </c>
      <c r="J149" s="200">
        <v>83851</v>
      </c>
      <c r="K149" s="201">
        <v>5.6616850223039972E-2</v>
      </c>
      <c r="L149" s="200">
        <v>365986</v>
      </c>
      <c r="M149" s="201">
        <v>4.5946231734536713E-2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año 2018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1303381</v>
      </c>
      <c r="E156" s="183">
        <v>7.3799455101033695E-2</v>
      </c>
      <c r="F156" s="182">
        <v>157509</v>
      </c>
      <c r="G156" s="183">
        <v>-4.7172835996055817E-2</v>
      </c>
      <c r="H156" s="182">
        <v>38950</v>
      </c>
      <c r="I156" s="183">
        <v>0.35149201943095076</v>
      </c>
      <c r="J156" s="182">
        <v>516151</v>
      </c>
      <c r="K156" s="183">
        <v>6.2106842205984281E-2</v>
      </c>
      <c r="L156" s="182">
        <v>590771</v>
      </c>
      <c r="M156" s="183">
        <v>0.10692008911256545</v>
      </c>
    </row>
    <row r="157" spans="3:13" ht="24" customHeight="1" thickBot="1" x14ac:dyDescent="0.25">
      <c r="C157" s="184" t="s">
        <v>37</v>
      </c>
      <c r="D157" s="185">
        <v>345493.62697438721</v>
      </c>
      <c r="E157" s="186">
        <v>0.10016578851271429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173451.90346280148</v>
      </c>
      <c r="E158" s="189">
        <v>0.10674904206609059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784435.46956288628</v>
      </c>
      <c r="E159" s="189">
        <v>5.5706363196845743E-2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173548</v>
      </c>
      <c r="E160" s="189">
        <v>2.3712896984569021E-2</v>
      </c>
      <c r="F160" s="191">
        <v>1472</v>
      </c>
      <c r="G160" s="189">
        <v>-0.14318975552968571</v>
      </c>
      <c r="H160" s="191">
        <v>1092</v>
      </c>
      <c r="I160" s="189">
        <v>0.10975609756097571</v>
      </c>
      <c r="J160" s="191">
        <v>15924</v>
      </c>
      <c r="K160" s="189">
        <v>0.11528225241630485</v>
      </c>
      <c r="L160" s="191">
        <v>155060</v>
      </c>
      <c r="M160" s="189">
        <v>1.6466948108136537E-2</v>
      </c>
    </row>
    <row r="161" spans="3:13" ht="24" customHeight="1" thickBot="1" x14ac:dyDescent="0.25">
      <c r="C161" s="192" t="s">
        <v>42</v>
      </c>
      <c r="D161" s="188">
        <v>159082</v>
      </c>
      <c r="E161" s="189">
        <v>1.8711577868852469E-2</v>
      </c>
      <c r="F161" s="188">
        <v>1652</v>
      </c>
      <c r="G161" s="189">
        <v>-0.10314875135722046</v>
      </c>
      <c r="H161" s="188">
        <v>847</v>
      </c>
      <c r="I161" s="189">
        <v>0.24926253687315625</v>
      </c>
      <c r="J161" s="188">
        <v>9097</v>
      </c>
      <c r="K161" s="189">
        <v>-0.18718727662616153</v>
      </c>
      <c r="L161" s="188">
        <v>147486</v>
      </c>
      <c r="M161" s="189">
        <v>3.5367291924070621E-2</v>
      </c>
    </row>
    <row r="162" spans="3:13" ht="24" customHeight="1" thickBot="1" x14ac:dyDescent="0.25">
      <c r="C162" s="190" t="s">
        <v>43</v>
      </c>
      <c r="D162" s="191">
        <v>641603</v>
      </c>
      <c r="E162" s="189">
        <v>1.90920021665133E-2</v>
      </c>
      <c r="F162" s="191">
        <v>10203</v>
      </c>
      <c r="G162" s="189">
        <v>9.6389426176660242E-2</v>
      </c>
      <c r="H162" s="191">
        <v>12118</v>
      </c>
      <c r="I162" s="189">
        <v>0.16564063101192761</v>
      </c>
      <c r="J162" s="191">
        <v>237680</v>
      </c>
      <c r="K162" s="189">
        <v>2.458433379171221E-2</v>
      </c>
      <c r="L162" s="191">
        <v>381602</v>
      </c>
      <c r="M162" s="189">
        <v>9.785554003133079E-3</v>
      </c>
    </row>
    <row r="163" spans="3:13" ht="24" customHeight="1" thickBot="1" x14ac:dyDescent="0.25">
      <c r="C163" s="192" t="s">
        <v>44</v>
      </c>
      <c r="D163" s="188">
        <v>194255</v>
      </c>
      <c r="E163" s="189">
        <v>4.6925862849505284E-2</v>
      </c>
      <c r="F163" s="188">
        <v>5870</v>
      </c>
      <c r="G163" s="189">
        <v>-7.4716267339218212E-2</v>
      </c>
      <c r="H163" s="188">
        <v>5582</v>
      </c>
      <c r="I163" s="189">
        <v>0.44949363801609965</v>
      </c>
      <c r="J163" s="188">
        <v>41199</v>
      </c>
      <c r="K163" s="189">
        <v>0.1324628916987356</v>
      </c>
      <c r="L163" s="188">
        <v>141604</v>
      </c>
      <c r="M163" s="189">
        <v>1.8931734941319611E-2</v>
      </c>
    </row>
    <row r="164" spans="3:13" ht="24" customHeight="1" thickBot="1" x14ac:dyDescent="0.25">
      <c r="C164" s="190" t="s">
        <v>45</v>
      </c>
      <c r="D164" s="191">
        <v>2027429</v>
      </c>
      <c r="E164" s="189">
        <v>-1.8071982808514186E-2</v>
      </c>
      <c r="F164" s="191">
        <v>10781</v>
      </c>
      <c r="G164" s="189">
        <v>-1.3812660080497641E-2</v>
      </c>
      <c r="H164" s="191">
        <v>3037</v>
      </c>
      <c r="I164" s="189">
        <v>0.17168209876543217</v>
      </c>
      <c r="J164" s="191">
        <v>92200</v>
      </c>
      <c r="K164" s="189">
        <v>-0.15042616908546413</v>
      </c>
      <c r="L164" s="191">
        <v>1921411</v>
      </c>
      <c r="M164" s="189">
        <v>-1.0955405225938852E-2</v>
      </c>
    </row>
    <row r="165" spans="3:13" ht="24" customHeight="1" thickBot="1" x14ac:dyDescent="0.25">
      <c r="C165" s="192" t="s">
        <v>46</v>
      </c>
      <c r="D165" s="188">
        <v>119785</v>
      </c>
      <c r="E165" s="189">
        <v>0.13614591533799358</v>
      </c>
      <c r="F165" s="188">
        <v>880</v>
      </c>
      <c r="G165" s="189">
        <v>-0.21638468388245768</v>
      </c>
      <c r="H165" s="188">
        <v>311</v>
      </c>
      <c r="I165" s="189">
        <v>6.8728522336769737E-2</v>
      </c>
      <c r="J165" s="188">
        <v>7787</v>
      </c>
      <c r="K165" s="189">
        <v>-1.5549936788874841E-2</v>
      </c>
      <c r="L165" s="188">
        <v>110807</v>
      </c>
      <c r="M165" s="189">
        <v>0.15295451944187199</v>
      </c>
    </row>
    <row r="166" spans="3:13" ht="24" customHeight="1" thickBot="1" x14ac:dyDescent="0.25">
      <c r="C166" s="190" t="s">
        <v>47</v>
      </c>
      <c r="D166" s="191">
        <v>148417</v>
      </c>
      <c r="E166" s="189">
        <v>-1.9773992642542537E-2</v>
      </c>
      <c r="F166" s="191">
        <v>6506</v>
      </c>
      <c r="G166" s="189">
        <v>-0.18327893547577201</v>
      </c>
      <c r="H166" s="191">
        <v>1801</v>
      </c>
      <c r="I166" s="189">
        <v>7.7797725912627236E-2</v>
      </c>
      <c r="J166" s="191">
        <v>16883</v>
      </c>
      <c r="K166" s="189">
        <v>-3.9483415827501811E-2</v>
      </c>
      <c r="L166" s="191">
        <v>123227</v>
      </c>
      <c r="M166" s="189">
        <v>-7.8101725484512885E-3</v>
      </c>
    </row>
    <row r="167" spans="3:13" ht="24" customHeight="1" thickBot="1" x14ac:dyDescent="0.25">
      <c r="C167" s="192" t="s">
        <v>48</v>
      </c>
      <c r="D167" s="188">
        <v>404660</v>
      </c>
      <c r="E167" s="189">
        <v>-3.6654549263552383E-2</v>
      </c>
      <c r="F167" s="188">
        <v>8318</v>
      </c>
      <c r="G167" s="189">
        <v>-0.10693579557655142</v>
      </c>
      <c r="H167" s="188">
        <v>1157</v>
      </c>
      <c r="I167" s="189">
        <v>0.58928571428571419</v>
      </c>
      <c r="J167" s="188">
        <v>60750</v>
      </c>
      <c r="K167" s="189">
        <v>-2.134514699959722E-2</v>
      </c>
      <c r="L167" s="188">
        <v>334435</v>
      </c>
      <c r="M167" s="189">
        <v>-3.8814163361499121E-2</v>
      </c>
    </row>
    <row r="168" spans="3:13" ht="24" customHeight="1" thickBot="1" x14ac:dyDescent="0.25">
      <c r="C168" s="193" t="s">
        <v>49</v>
      </c>
      <c r="D168" s="191">
        <v>140134</v>
      </c>
      <c r="E168" s="189">
        <v>-9.9650484438847609E-2</v>
      </c>
      <c r="F168" s="191">
        <v>3022</v>
      </c>
      <c r="G168" s="189">
        <v>-7.7815074763503245E-2</v>
      </c>
      <c r="H168" s="191">
        <v>491</v>
      </c>
      <c r="I168" s="189">
        <v>0.6258278145695364</v>
      </c>
      <c r="J168" s="191">
        <v>15570</v>
      </c>
      <c r="K168" s="189">
        <v>-8.7445785957097621E-2</v>
      </c>
      <c r="L168" s="191">
        <v>121051</v>
      </c>
      <c r="M168" s="189">
        <v>-0.10334585157366871</v>
      </c>
    </row>
    <row r="169" spans="3:13" ht="24" customHeight="1" thickBot="1" x14ac:dyDescent="0.25">
      <c r="C169" s="187" t="s">
        <v>50</v>
      </c>
      <c r="D169" s="188">
        <v>72414</v>
      </c>
      <c r="E169" s="189">
        <v>-2.8326065078832618E-2</v>
      </c>
      <c r="F169" s="188">
        <v>1889</v>
      </c>
      <c r="G169" s="189">
        <v>-0.16156236129604973</v>
      </c>
      <c r="H169" s="188">
        <v>232</v>
      </c>
      <c r="I169" s="189">
        <v>0.7709923664122138</v>
      </c>
      <c r="J169" s="188">
        <v>6385</v>
      </c>
      <c r="K169" s="189">
        <v>-7.2621641249092206E-2</v>
      </c>
      <c r="L169" s="188">
        <v>63908</v>
      </c>
      <c r="M169" s="189">
        <v>-2.0657104327571396E-2</v>
      </c>
    </row>
    <row r="170" spans="3:13" ht="24" customHeight="1" thickBot="1" x14ac:dyDescent="0.25">
      <c r="C170" s="193" t="s">
        <v>51</v>
      </c>
      <c r="D170" s="191">
        <v>84697</v>
      </c>
      <c r="E170" s="189">
        <v>-5.5005746036350667E-2</v>
      </c>
      <c r="F170" s="191">
        <v>1650</v>
      </c>
      <c r="G170" s="189">
        <v>-0.11290322580645162</v>
      </c>
      <c r="H170" s="191">
        <v>218</v>
      </c>
      <c r="I170" s="189">
        <v>7.9207920792079278E-2</v>
      </c>
      <c r="J170" s="191">
        <v>10502</v>
      </c>
      <c r="K170" s="189">
        <v>-3.1806029316861828E-2</v>
      </c>
      <c r="L170" s="191">
        <v>72327</v>
      </c>
      <c r="M170" s="189">
        <v>-5.7235590083161703E-2</v>
      </c>
    </row>
    <row r="171" spans="3:13" ht="24" customHeight="1" thickBot="1" x14ac:dyDescent="0.25">
      <c r="C171" s="187" t="s">
        <v>52</v>
      </c>
      <c r="D171" s="188">
        <v>107415</v>
      </c>
      <c r="E171" s="189">
        <v>7.1353766668993845E-2</v>
      </c>
      <c r="F171" s="188">
        <v>1757</v>
      </c>
      <c r="G171" s="189">
        <v>-8.6798336798336817E-2</v>
      </c>
      <c r="H171" s="188">
        <v>216</v>
      </c>
      <c r="I171" s="189">
        <v>1.3225806451612905</v>
      </c>
      <c r="J171" s="188">
        <v>28293</v>
      </c>
      <c r="K171" s="189">
        <v>3.7095414390968084E-2</v>
      </c>
      <c r="L171" s="188">
        <v>77149</v>
      </c>
      <c r="M171" s="189">
        <v>8.7172188323492605E-2</v>
      </c>
    </row>
    <row r="172" spans="3:13" ht="24" customHeight="1" thickBot="1" x14ac:dyDescent="0.25">
      <c r="C172" s="190" t="s">
        <v>53</v>
      </c>
      <c r="D172" s="191">
        <v>55977</v>
      </c>
      <c r="E172" s="189">
        <v>-1.5425475780068254E-2</v>
      </c>
      <c r="F172" s="191">
        <v>1424</v>
      </c>
      <c r="G172" s="189">
        <v>-3.1292517006802689E-2</v>
      </c>
      <c r="H172" s="191">
        <v>995</v>
      </c>
      <c r="I172" s="189">
        <v>2.471678681771361E-2</v>
      </c>
      <c r="J172" s="191">
        <v>9511</v>
      </c>
      <c r="K172" s="189">
        <v>-6.5074216062125267E-2</v>
      </c>
      <c r="L172" s="191">
        <v>44047</v>
      </c>
      <c r="M172" s="189">
        <v>-4.3625678119348921E-3</v>
      </c>
    </row>
    <row r="173" spans="3:13" ht="24" customHeight="1" thickBot="1" x14ac:dyDescent="0.25">
      <c r="C173" s="192" t="s">
        <v>54</v>
      </c>
      <c r="D173" s="188">
        <v>35093</v>
      </c>
      <c r="E173" s="189">
        <v>-2.3539887030802231E-2</v>
      </c>
      <c r="F173" s="188">
        <v>710</v>
      </c>
      <c r="G173" s="189">
        <v>1.4285714285714235E-2</v>
      </c>
      <c r="H173" s="188">
        <v>599</v>
      </c>
      <c r="I173" s="189">
        <v>0.17913385826771644</v>
      </c>
      <c r="J173" s="188">
        <v>10415</v>
      </c>
      <c r="K173" s="189">
        <v>0.26950268161872248</v>
      </c>
      <c r="L173" s="188">
        <v>23369</v>
      </c>
      <c r="M173" s="189">
        <v>-0.11904851660572247</v>
      </c>
    </row>
    <row r="174" spans="3:13" ht="24" customHeight="1" thickBot="1" x14ac:dyDescent="0.25">
      <c r="C174" s="190" t="s">
        <v>55</v>
      </c>
      <c r="D174" s="191">
        <v>82226</v>
      </c>
      <c r="E174" s="189">
        <v>-6.7161300569509641E-2</v>
      </c>
      <c r="F174" s="191">
        <v>2021</v>
      </c>
      <c r="G174" s="189">
        <v>9.7772949483976079E-2</v>
      </c>
      <c r="H174" s="191">
        <v>440</v>
      </c>
      <c r="I174" s="189">
        <v>0.28279883381924198</v>
      </c>
      <c r="J174" s="191">
        <v>9520</v>
      </c>
      <c r="K174" s="189">
        <v>5.1468963993814842E-2</v>
      </c>
      <c r="L174" s="191">
        <v>70245</v>
      </c>
      <c r="M174" s="189">
        <v>-8.6635980652207789E-2</v>
      </c>
    </row>
    <row r="175" spans="3:13" ht="24" customHeight="1" thickBot="1" x14ac:dyDescent="0.25">
      <c r="C175" s="192" t="s">
        <v>56</v>
      </c>
      <c r="D175" s="188">
        <v>171320</v>
      </c>
      <c r="E175" s="189">
        <v>0.11471868513686734</v>
      </c>
      <c r="F175" s="188">
        <v>2174</v>
      </c>
      <c r="G175" s="189">
        <v>-0.15572815533980577</v>
      </c>
      <c r="H175" s="188">
        <v>710</v>
      </c>
      <c r="I175" s="189">
        <v>0.60270880361173806</v>
      </c>
      <c r="J175" s="188">
        <v>21927</v>
      </c>
      <c r="K175" s="189">
        <v>8.2306418981055174E-3</v>
      </c>
      <c r="L175" s="188">
        <v>146509</v>
      </c>
      <c r="M175" s="189">
        <v>0.13640700262947658</v>
      </c>
    </row>
    <row r="176" spans="3:13" ht="24" customHeight="1" thickBot="1" x14ac:dyDescent="0.25">
      <c r="C176" s="190" t="s">
        <v>57</v>
      </c>
      <c r="D176" s="191">
        <v>157107</v>
      </c>
      <c r="E176" s="189">
        <v>-5.2013250707488856E-2</v>
      </c>
      <c r="F176" s="191">
        <v>5377</v>
      </c>
      <c r="G176" s="189">
        <v>-0.16700232378001545</v>
      </c>
      <c r="H176" s="191">
        <v>1015</v>
      </c>
      <c r="I176" s="189">
        <v>0.55436447166921909</v>
      </c>
      <c r="J176" s="191">
        <v>39960</v>
      </c>
      <c r="K176" s="189">
        <v>-2.1355799373040774E-2</v>
      </c>
      <c r="L176" s="191">
        <v>110755</v>
      </c>
      <c r="M176" s="189">
        <v>-5.9700985677536567E-2</v>
      </c>
    </row>
    <row r="177" spans="3:18" ht="24" customHeight="1" thickBot="1" x14ac:dyDescent="0.25">
      <c r="C177" s="192" t="s">
        <v>58</v>
      </c>
      <c r="D177" s="188">
        <v>22692</v>
      </c>
      <c r="E177" s="189">
        <v>7.5195451314854278E-2</v>
      </c>
      <c r="F177" s="188">
        <v>2357</v>
      </c>
      <c r="G177" s="189">
        <v>-0.15761258041458182</v>
      </c>
      <c r="H177" s="188">
        <v>1088</v>
      </c>
      <c r="I177" s="189">
        <v>0.42969776609724053</v>
      </c>
      <c r="J177" s="188">
        <v>3151</v>
      </c>
      <c r="K177" s="189">
        <v>-1.2535255405828893E-2</v>
      </c>
      <c r="L177" s="188">
        <v>16096</v>
      </c>
      <c r="M177" s="189">
        <v>0.12128178335074891</v>
      </c>
    </row>
    <row r="178" spans="3:18" ht="24" customHeight="1" thickBot="1" x14ac:dyDescent="0.25">
      <c r="C178" s="190" t="s">
        <v>59</v>
      </c>
      <c r="D178" s="191">
        <v>21706</v>
      </c>
      <c r="E178" s="189">
        <v>0.10863680473977211</v>
      </c>
      <c r="F178" s="191">
        <v>4598</v>
      </c>
      <c r="G178" s="189">
        <v>-2.5021204410517361E-2</v>
      </c>
      <c r="H178" s="191">
        <v>1058</v>
      </c>
      <c r="I178" s="189">
        <v>0.53333333333333344</v>
      </c>
      <c r="J178" s="191">
        <v>5320</v>
      </c>
      <c r="K178" s="189">
        <v>0.2082670906200319</v>
      </c>
      <c r="L178" s="191">
        <v>10730</v>
      </c>
      <c r="M178" s="189">
        <v>9.8259979529170982E-2</v>
      </c>
    </row>
    <row r="179" spans="3:18" ht="24" customHeight="1" thickBot="1" x14ac:dyDescent="0.25">
      <c r="C179" s="192" t="s">
        <v>60</v>
      </c>
      <c r="D179" s="194">
        <v>83673</v>
      </c>
      <c r="E179" s="195">
        <v>0.25364077669902918</v>
      </c>
      <c r="F179" s="194">
        <v>5274</v>
      </c>
      <c r="G179" s="195">
        <v>-0.12840852751611309</v>
      </c>
      <c r="H179" s="194">
        <v>1471</v>
      </c>
      <c r="I179" s="195">
        <v>0.4253875968992249</v>
      </c>
      <c r="J179" s="194">
        <v>17709</v>
      </c>
      <c r="K179" s="195">
        <v>0.33491632745364086</v>
      </c>
      <c r="L179" s="194">
        <v>59219</v>
      </c>
      <c r="M179" s="195">
        <v>0.27640909580773787</v>
      </c>
    </row>
    <row r="180" spans="3:18" ht="30.75" customHeight="1" thickTop="1" thickBot="1" x14ac:dyDescent="0.25">
      <c r="C180" s="196" t="s">
        <v>61</v>
      </c>
      <c r="D180" s="197">
        <v>4498573</v>
      </c>
      <c r="E180" s="198">
        <v>1.854910334494031E-3</v>
      </c>
      <c r="F180" s="197">
        <v>69617</v>
      </c>
      <c r="G180" s="198">
        <v>-7.3638408005216149E-2</v>
      </c>
      <c r="H180" s="197">
        <v>33321</v>
      </c>
      <c r="I180" s="198">
        <v>0.25304602888086647</v>
      </c>
      <c r="J180" s="197">
        <v>599033</v>
      </c>
      <c r="K180" s="198">
        <v>-2.9161846584052631E-3</v>
      </c>
      <c r="L180" s="197">
        <v>3796602</v>
      </c>
      <c r="M180" s="198">
        <v>2.3460048219032803E-3</v>
      </c>
    </row>
    <row r="181" spans="3:18" ht="24" customHeight="1" thickBot="1" x14ac:dyDescent="0.25">
      <c r="C181" s="199" t="s">
        <v>8</v>
      </c>
      <c r="D181" s="200">
        <v>5801954</v>
      </c>
      <c r="E181" s="201">
        <v>1.7164479885947603E-2</v>
      </c>
      <c r="F181" s="200">
        <v>227126</v>
      </c>
      <c r="G181" s="201">
        <v>-5.5444193996456725E-2</v>
      </c>
      <c r="H181" s="200">
        <v>72271</v>
      </c>
      <c r="I181" s="201">
        <v>0.30424817729011777</v>
      </c>
      <c r="J181" s="200">
        <v>1115184</v>
      </c>
      <c r="K181" s="201">
        <v>2.6160474219556695E-2</v>
      </c>
      <c r="L181" s="200">
        <v>4387373</v>
      </c>
      <c r="M181" s="201">
        <v>1.5261176700360091E-2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año 2018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0.17672172276813716</v>
      </c>
      <c r="E248" s="234">
        <v>0.22464517988250166</v>
      </c>
      <c r="F248" s="233">
        <v>0.61915067570817106</v>
      </c>
      <c r="G248" s="234">
        <v>0.6934873154108292</v>
      </c>
      <c r="H248" s="233">
        <v>0.48500651890482399</v>
      </c>
      <c r="I248" s="234">
        <v>0.53894369802548736</v>
      </c>
      <c r="J248" s="233">
        <v>0.37176658596796697</v>
      </c>
      <c r="K248" s="234">
        <v>0.46283931620252799</v>
      </c>
      <c r="L248" s="233">
        <v>0.10043826813047493</v>
      </c>
      <c r="M248" s="235">
        <v>0.13465255860397554</v>
      </c>
    </row>
    <row r="249" spans="3:13" ht="26.25" thickBot="1" x14ac:dyDescent="0.25">
      <c r="C249" s="236" t="s">
        <v>70</v>
      </c>
      <c r="D249" s="237">
        <v>4.5382940723125549E-2</v>
      </c>
      <c r="E249" s="238">
        <v>5.9547805269463912E-2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2.327874270234882E-2</v>
      </c>
      <c r="E250" s="238">
        <v>2.9895428930115868E-2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0.10806003934266278</v>
      </c>
      <c r="E251" s="238">
        <v>0.13520194568293481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2.5937696006690363E-2</v>
      </c>
      <c r="E252" s="242">
        <v>2.9911991718652026E-2</v>
      </c>
      <c r="F252" s="241">
        <v>9.1857836771990567E-3</v>
      </c>
      <c r="G252" s="242">
        <v>6.4809841233500346E-3</v>
      </c>
      <c r="H252" s="241">
        <v>1.864406779661017E-2</v>
      </c>
      <c r="I252" s="242">
        <v>1.5109795076863473E-2</v>
      </c>
      <c r="J252" s="241">
        <v>1.2164434532682974E-2</v>
      </c>
      <c r="K252" s="242">
        <v>1.4279257952050962E-2</v>
      </c>
      <c r="L252" s="241">
        <v>3.0197876421502463E-2</v>
      </c>
      <c r="M252" s="243">
        <v>3.5342333555865892E-2</v>
      </c>
    </row>
    <row r="253" spans="3:13" ht="24" customHeight="1" thickBot="1" x14ac:dyDescent="0.25">
      <c r="C253" s="244" t="s">
        <v>42</v>
      </c>
      <c r="D253" s="237">
        <v>3.1308802007108512E-2</v>
      </c>
      <c r="E253" s="238">
        <v>2.7418693771098495E-2</v>
      </c>
      <c r="F253" s="237">
        <v>8.272014620304911E-3</v>
      </c>
      <c r="G253" s="238">
        <v>7.2734957688683818E-3</v>
      </c>
      <c r="H253" s="237">
        <v>1.7079530638852671E-2</v>
      </c>
      <c r="I253" s="238">
        <v>1.1719776950644103E-2</v>
      </c>
      <c r="J253" s="237">
        <v>9.2187332291803325E-3</v>
      </c>
      <c r="K253" s="238">
        <v>8.1573982410077621E-3</v>
      </c>
      <c r="L253" s="237">
        <v>3.7976862502937268E-2</v>
      </c>
      <c r="M253" s="239">
        <v>3.3616015779829977E-2</v>
      </c>
    </row>
    <row r="254" spans="3:13" ht="24" customHeight="1" thickBot="1" x14ac:dyDescent="0.25">
      <c r="C254" s="240" t="s">
        <v>43</v>
      </c>
      <c r="D254" s="241">
        <v>0.11134643529165796</v>
      </c>
      <c r="E254" s="242">
        <v>0.11058395154460032</v>
      </c>
      <c r="F254" s="241">
        <v>6.699369980281826E-2</v>
      </c>
      <c r="G254" s="242">
        <v>4.4922201773464947E-2</v>
      </c>
      <c r="H254" s="241">
        <v>0.21616688396349412</v>
      </c>
      <c r="I254" s="242">
        <v>0.16767444756541353</v>
      </c>
      <c r="J254" s="241">
        <v>0.23858987966750544</v>
      </c>
      <c r="K254" s="242">
        <v>0.21313074793038639</v>
      </c>
      <c r="L254" s="241">
        <v>8.2516817583186242E-2</v>
      </c>
      <c r="M254" s="243">
        <v>8.6977332449281158E-2</v>
      </c>
    </row>
    <row r="255" spans="3:13" ht="24" customHeight="1" thickBot="1" x14ac:dyDescent="0.25">
      <c r="C255" s="244" t="s">
        <v>44</v>
      </c>
      <c r="D255" s="237">
        <v>2.9266150951285805E-2</v>
      </c>
      <c r="E255" s="238">
        <v>3.3480961758745417E-2</v>
      </c>
      <c r="F255" s="237">
        <v>2.6018371567354398E-2</v>
      </c>
      <c r="G255" s="238">
        <v>2.5844685328848305E-2</v>
      </c>
      <c r="H255" s="237">
        <v>7.1707953063885263E-2</v>
      </c>
      <c r="I255" s="238">
        <v>7.7237066043087818E-2</v>
      </c>
      <c r="J255" s="237">
        <v>3.3511824545920742E-2</v>
      </c>
      <c r="K255" s="238">
        <v>3.6943679249343608E-2</v>
      </c>
      <c r="L255" s="237">
        <v>2.7588486991305679E-2</v>
      </c>
      <c r="M255" s="239">
        <v>3.227535019247281E-2</v>
      </c>
    </row>
    <row r="256" spans="3:13" ht="24" customHeight="1" thickBot="1" x14ac:dyDescent="0.25">
      <c r="C256" s="240" t="s">
        <v>45</v>
      </c>
      <c r="D256" s="241">
        <v>0.33702487978256324</v>
      </c>
      <c r="E256" s="242">
        <v>0.34943899934401412</v>
      </c>
      <c r="F256" s="241">
        <v>4.9103063530996006E-2</v>
      </c>
      <c r="G256" s="242">
        <v>4.7467044724073863E-2</v>
      </c>
      <c r="H256" s="241">
        <v>4.6284224250325946E-2</v>
      </c>
      <c r="I256" s="242">
        <v>4.2022387956441726E-2</v>
      </c>
      <c r="J256" s="241">
        <v>9.8019105317766031E-2</v>
      </c>
      <c r="K256" s="242">
        <v>8.267693941089542E-2</v>
      </c>
      <c r="L256" s="241">
        <v>0.41423442426759494</v>
      </c>
      <c r="M256" s="243">
        <v>0.43794110963439853</v>
      </c>
    </row>
    <row r="257" spans="3:13" ht="24" customHeight="1" thickBot="1" x14ac:dyDescent="0.25">
      <c r="C257" s="244" t="s">
        <v>46</v>
      </c>
      <c r="D257" s="237">
        <v>1.6811624503449717E-2</v>
      </c>
      <c r="E257" s="238">
        <v>2.0645630765083627E-2</v>
      </c>
      <c r="F257" s="237">
        <v>6.155917856971096E-3</v>
      </c>
      <c r="G257" s="238">
        <v>3.8745013780896948E-3</v>
      </c>
      <c r="H257" s="237">
        <v>5.3455019556714473E-3</v>
      </c>
      <c r="I257" s="238">
        <v>4.3032474989968313E-3</v>
      </c>
      <c r="J257" s="237">
        <v>5.9510321880478466E-3</v>
      </c>
      <c r="K257" s="238">
        <v>6.9827041994863625E-3</v>
      </c>
      <c r="L257" s="237">
        <v>2.0145579339100404E-2</v>
      </c>
      <c r="M257" s="239">
        <v>2.5255887748773583E-2</v>
      </c>
    </row>
    <row r="258" spans="3:13" ht="24" customHeight="1" thickBot="1" x14ac:dyDescent="0.25">
      <c r="C258" s="240" t="s">
        <v>47</v>
      </c>
      <c r="D258" s="241">
        <v>2.9625757892536065E-2</v>
      </c>
      <c r="E258" s="242">
        <v>2.5580519942074689E-2</v>
      </c>
      <c r="F258" s="241">
        <v>3.2607127398643777E-2</v>
      </c>
      <c r="G258" s="242">
        <v>2.864489314301313E-2</v>
      </c>
      <c r="H258" s="241">
        <v>1.96870925684485E-2</v>
      </c>
      <c r="I258" s="242">
        <v>2.4920092429881972E-2</v>
      </c>
      <c r="J258" s="241">
        <v>1.5193617249645203E-2</v>
      </c>
      <c r="K258" s="242">
        <v>1.513920572748533E-2</v>
      </c>
      <c r="L258" s="241">
        <v>3.2971206548884385E-2</v>
      </c>
      <c r="M258" s="243">
        <v>2.808673892098985E-2</v>
      </c>
    </row>
    <row r="259" spans="3:13" ht="24" customHeight="1" thickBot="1" x14ac:dyDescent="0.25">
      <c r="C259" s="244" t="s">
        <v>48</v>
      </c>
      <c r="D259" s="237">
        <v>0.12963830232071921</v>
      </c>
      <c r="E259" s="238">
        <v>6.9745468509402178E-2</v>
      </c>
      <c r="F259" s="237">
        <v>6.531044101380272E-2</v>
      </c>
      <c r="G259" s="238">
        <v>3.6622843707897819E-2</v>
      </c>
      <c r="H259" s="237">
        <v>2.5032594524119947E-2</v>
      </c>
      <c r="I259" s="238">
        <v>1.6009187640962489E-2</v>
      </c>
      <c r="J259" s="237">
        <v>0.11018353985044901</v>
      </c>
      <c r="K259" s="238">
        <v>5.4475315284293897E-2</v>
      </c>
      <c r="L259" s="237">
        <v>0.13994251146218709</v>
      </c>
      <c r="M259" s="239">
        <v>7.6226707872797686E-2</v>
      </c>
    </row>
    <row r="260" spans="3:13" ht="24" customHeight="1" thickBot="1" x14ac:dyDescent="0.25">
      <c r="C260" s="245" t="s">
        <v>49</v>
      </c>
      <c r="D260" s="241">
        <v>4.5879155341835669E-2</v>
      </c>
      <c r="E260" s="242">
        <v>2.4152897454891922E-2</v>
      </c>
      <c r="F260" s="241">
        <v>2.2796133314096089E-2</v>
      </c>
      <c r="G260" s="242">
        <v>1.330538995975802E-2</v>
      </c>
      <c r="H260" s="241">
        <v>8.4745762711864406E-3</v>
      </c>
      <c r="I260" s="242">
        <v>6.793873061117184E-3</v>
      </c>
      <c r="J260" s="241">
        <v>2.7226866704034538E-2</v>
      </c>
      <c r="K260" s="242">
        <v>1.3961821546937547E-2</v>
      </c>
      <c r="L260" s="241">
        <v>5.2247900192903554E-2</v>
      </c>
      <c r="M260" s="243">
        <v>2.7590770148788354E-2</v>
      </c>
    </row>
    <row r="261" spans="3:13" ht="24" customHeight="1" thickBot="1" x14ac:dyDescent="0.25">
      <c r="C261" s="236" t="s">
        <v>50</v>
      </c>
      <c r="D261" s="237">
        <v>2.0359606941250261E-2</v>
      </c>
      <c r="E261" s="238">
        <v>1.2480967618840136E-2</v>
      </c>
      <c r="F261" s="237">
        <v>1.3562256528639446E-2</v>
      </c>
      <c r="G261" s="238">
        <v>8.3169694354675375E-3</v>
      </c>
      <c r="H261" s="237">
        <v>4.0417209908735329E-3</v>
      </c>
      <c r="I261" s="238">
        <v>3.2101396133995654E-3</v>
      </c>
      <c r="J261" s="237">
        <v>1.1043398409082777E-2</v>
      </c>
      <c r="K261" s="238">
        <v>5.725512561155827E-3</v>
      </c>
      <c r="L261" s="237">
        <v>2.322219975627483E-2</v>
      </c>
      <c r="M261" s="239">
        <v>1.4566347561513461E-2</v>
      </c>
    </row>
    <row r="262" spans="3:13" ht="24" customHeight="1" thickBot="1" x14ac:dyDescent="0.25">
      <c r="C262" s="245" t="s">
        <v>51</v>
      </c>
      <c r="D262" s="241">
        <v>2.4187748275141124E-2</v>
      </c>
      <c r="E262" s="242">
        <v>1.4598013014236239E-2</v>
      </c>
      <c r="F262" s="241">
        <v>1.2696580580002885E-2</v>
      </c>
      <c r="G262" s="242">
        <v>7.2646900839181778E-3</v>
      </c>
      <c r="H262" s="241">
        <v>4.4328552803129077E-3</v>
      </c>
      <c r="I262" s="242">
        <v>3.0164242919013158E-3</v>
      </c>
      <c r="J262" s="241">
        <v>1.8687910698739429E-2</v>
      </c>
      <c r="K262" s="242">
        <v>9.4172800183646831E-3</v>
      </c>
      <c r="L262" s="241">
        <v>2.6514675424743023E-2</v>
      </c>
      <c r="M262" s="243">
        <v>1.6485263505063279E-2</v>
      </c>
    </row>
    <row r="263" spans="3:13" ht="24" customHeight="1" thickBot="1" x14ac:dyDescent="0.25">
      <c r="C263" s="236" t="s">
        <v>52</v>
      </c>
      <c r="D263" s="237">
        <v>3.9211791762492162E-2</v>
      </c>
      <c r="E263" s="238">
        <v>1.8513590421433881E-2</v>
      </c>
      <c r="F263" s="237">
        <v>1.6255470591064299E-2</v>
      </c>
      <c r="G263" s="238">
        <v>7.7357942287540832E-3</v>
      </c>
      <c r="H263" s="237">
        <v>8.0834419817470658E-3</v>
      </c>
      <c r="I263" s="238">
        <v>2.988750674544423E-3</v>
      </c>
      <c r="J263" s="237">
        <v>5.3225364038592266E-2</v>
      </c>
      <c r="K263" s="238">
        <v>2.5370701157835837E-2</v>
      </c>
      <c r="L263" s="237">
        <v>3.7957736088265671E-2</v>
      </c>
      <c r="M263" s="239">
        <v>1.7584326657432592E-2</v>
      </c>
    </row>
    <row r="264" spans="3:13" ht="24" customHeight="1" thickBot="1" x14ac:dyDescent="0.25">
      <c r="C264" s="240" t="s">
        <v>53</v>
      </c>
      <c r="D264" s="241">
        <v>8.5615722349989543E-3</v>
      </c>
      <c r="E264" s="242">
        <v>9.6479565332644821E-3</v>
      </c>
      <c r="F264" s="241">
        <v>7.1658731303804162E-3</v>
      </c>
      <c r="G264" s="242">
        <v>6.2696476845451425E-3</v>
      </c>
      <c r="H264" s="241">
        <v>1.0169491525423728E-2</v>
      </c>
      <c r="I264" s="242">
        <v>1.3767624635054172E-2</v>
      </c>
      <c r="J264" s="241">
        <v>9.1948813967633065E-3</v>
      </c>
      <c r="K264" s="242">
        <v>8.5286374266488763E-3</v>
      </c>
      <c r="L264" s="241">
        <v>8.4620723197062191E-3</v>
      </c>
      <c r="M264" s="243">
        <v>1.0039492881047498E-2</v>
      </c>
    </row>
    <row r="265" spans="3:13" ht="24" customHeight="1" thickBot="1" x14ac:dyDescent="0.25">
      <c r="C265" s="244" t="s">
        <v>54</v>
      </c>
      <c r="D265" s="237">
        <v>6.6757265314656075E-3</v>
      </c>
      <c r="E265" s="238">
        <v>6.0484795294826537E-3</v>
      </c>
      <c r="F265" s="237">
        <v>6.3482902900014425E-3</v>
      </c>
      <c r="G265" s="238">
        <v>3.1260181573223673E-3</v>
      </c>
      <c r="H265" s="237">
        <v>9.778357235984355E-3</v>
      </c>
      <c r="I265" s="238">
        <v>8.2882483983893959E-3</v>
      </c>
      <c r="J265" s="237">
        <v>9.8627327044400193E-3</v>
      </c>
      <c r="K265" s="238">
        <v>9.3392659865995202E-3</v>
      </c>
      <c r="L265" s="237">
        <v>5.8991327537118903E-3</v>
      </c>
      <c r="M265" s="239">
        <v>5.326421984180511E-3</v>
      </c>
    </row>
    <row r="266" spans="3:13" ht="24" customHeight="1" thickBot="1" x14ac:dyDescent="0.25">
      <c r="C266" s="240" t="s">
        <v>55</v>
      </c>
      <c r="D266" s="241">
        <v>1.5833159105164123E-2</v>
      </c>
      <c r="E266" s="242">
        <v>1.4172122012687451E-2</v>
      </c>
      <c r="F266" s="241">
        <v>1.2888953013033232E-2</v>
      </c>
      <c r="G266" s="242">
        <v>8.8981446421809926E-3</v>
      </c>
      <c r="H266" s="241">
        <v>2.7379400260756194E-3</v>
      </c>
      <c r="I266" s="242">
        <v>6.0881958185164172E-3</v>
      </c>
      <c r="J266" s="241">
        <v>8.622437418754696E-3</v>
      </c>
      <c r="K266" s="242">
        <v>8.5367078437280312E-3</v>
      </c>
      <c r="L266" s="241">
        <v>1.7926915237194866E-2</v>
      </c>
      <c r="M266" s="243">
        <v>1.6010719854455048E-2</v>
      </c>
    </row>
    <row r="267" spans="3:13" ht="24" customHeight="1" thickBot="1" x14ac:dyDescent="0.25">
      <c r="C267" s="244" t="s">
        <v>56</v>
      </c>
      <c r="D267" s="237">
        <v>2.8946268032615512E-2</v>
      </c>
      <c r="E267" s="238">
        <v>2.9527983158777197E-2</v>
      </c>
      <c r="F267" s="237">
        <v>1.0820949357957004E-2</v>
      </c>
      <c r="G267" s="238">
        <v>9.5717795408715861E-3</v>
      </c>
      <c r="H267" s="237">
        <v>1.4863102998696219E-2</v>
      </c>
      <c r="I267" s="238">
        <v>9.8241341616969458E-3</v>
      </c>
      <c r="J267" s="237">
        <v>1.9630058079211934E-2</v>
      </c>
      <c r="K267" s="238">
        <v>1.9662226143847113E-2</v>
      </c>
      <c r="L267" s="237">
        <v>3.2405611143595657E-2</v>
      </c>
      <c r="M267" s="239">
        <v>3.3393331271355318E-2</v>
      </c>
    </row>
    <row r="268" spans="3:13" ht="24" customHeight="1" thickBot="1" x14ac:dyDescent="0.25">
      <c r="C268" s="240" t="s">
        <v>57</v>
      </c>
      <c r="D268" s="241">
        <v>2.6790717123144469E-2</v>
      </c>
      <c r="E268" s="242">
        <v>2.7078291210168162E-2</v>
      </c>
      <c r="F268" s="241">
        <v>2.7894002789400279E-2</v>
      </c>
      <c r="G268" s="242">
        <v>2.3674083988623053E-2</v>
      </c>
      <c r="H268" s="241">
        <v>1.3168187744458932E-2</v>
      </c>
      <c r="I268" s="242">
        <v>1.40443608086231E-2</v>
      </c>
      <c r="J268" s="241">
        <v>3.2748565908575923E-2</v>
      </c>
      <c r="K268" s="242">
        <v>3.5832651831446648E-2</v>
      </c>
      <c r="L268" s="241">
        <v>2.5648522074614877E-2</v>
      </c>
      <c r="M268" s="243">
        <v>2.5244035553849648E-2</v>
      </c>
    </row>
    <row r="269" spans="3:13" ht="24" customHeight="1" thickBot="1" x14ac:dyDescent="0.25">
      <c r="C269" s="244" t="s">
        <v>58</v>
      </c>
      <c r="D269" s="237">
        <v>4.8923269914279742E-3</v>
      </c>
      <c r="E269" s="238">
        <v>3.9110961582942572E-3</v>
      </c>
      <c r="F269" s="237">
        <v>1.000336651757803E-2</v>
      </c>
      <c r="G269" s="238">
        <v>1.037749971381524E-2</v>
      </c>
      <c r="H269" s="237">
        <v>1.1734028683181226E-2</v>
      </c>
      <c r="I269" s="238">
        <v>1.5054447842149687E-2</v>
      </c>
      <c r="J269" s="237">
        <v>3.3273306221750488E-3</v>
      </c>
      <c r="K269" s="238">
        <v>2.8255426907129225E-3</v>
      </c>
      <c r="L269" s="237">
        <v>4.8171241522899783E-3</v>
      </c>
      <c r="M269" s="239">
        <v>3.6687101826081347E-3</v>
      </c>
    </row>
    <row r="270" spans="3:13" ht="24" customHeight="1" thickBot="1" x14ac:dyDescent="0.25">
      <c r="C270" s="240" t="s">
        <v>59</v>
      </c>
      <c r="D270" s="241">
        <v>3.3472715868701651E-3</v>
      </c>
      <c r="E270" s="242">
        <v>3.7411534114196701E-3</v>
      </c>
      <c r="F270" s="241">
        <v>1.7505891405761555E-2</v>
      </c>
      <c r="G270" s="242">
        <v>2.0244269700518656E-2</v>
      </c>
      <c r="H270" s="241">
        <v>1.0560625814863103E-2</v>
      </c>
      <c r="I270" s="242">
        <v>1.4639343581796294E-2</v>
      </c>
      <c r="J270" s="241">
        <v>3.94747826501771E-3</v>
      </c>
      <c r="K270" s="242">
        <v>4.7705132067891939E-3</v>
      </c>
      <c r="L270" s="241">
        <v>2.2541845862956507E-3</v>
      </c>
      <c r="M270" s="243">
        <v>2.4456548371884499E-3</v>
      </c>
    </row>
    <row r="271" spans="3:13" ht="24" customHeight="1" thickBot="1" x14ac:dyDescent="0.25">
      <c r="C271" s="244" t="s">
        <v>60</v>
      </c>
      <c r="D271" s="237">
        <v>1.7271586870165168E-2</v>
      </c>
      <c r="E271" s="238">
        <v>1.4421520749733624E-2</v>
      </c>
      <c r="F271" s="237">
        <v>2.4575578319626798E-2</v>
      </c>
      <c r="G271" s="238">
        <v>2.3220591213687556E-2</v>
      </c>
      <c r="H271" s="237">
        <v>2.2033898305084745E-2</v>
      </c>
      <c r="I271" s="238">
        <v>2.0353945565994659E-2</v>
      </c>
      <c r="J271" s="237">
        <v>1.806776305589677E-2</v>
      </c>
      <c r="K271" s="238">
        <v>1.5879890672749968E-2</v>
      </c>
      <c r="L271" s="237">
        <v>1.6574404485417474E-2</v>
      </c>
      <c r="M271" s="239">
        <v>1.3497598676930364E-2</v>
      </c>
    </row>
    <row r="272" spans="3:13" ht="30.75" customHeight="1" thickBot="1" x14ac:dyDescent="0.25">
      <c r="C272" s="246" t="s">
        <v>61</v>
      </c>
      <c r="D272" s="247">
        <v>0.82327827723186287</v>
      </c>
      <c r="E272" s="248">
        <v>0.77535482011749834</v>
      </c>
      <c r="F272" s="247">
        <v>0.38084932429182894</v>
      </c>
      <c r="G272" s="248">
        <v>0.3065126845891708</v>
      </c>
      <c r="H272" s="247">
        <v>0.51499348109517595</v>
      </c>
      <c r="I272" s="248">
        <v>0.46105630197451264</v>
      </c>
      <c r="J272" s="247">
        <v>0.62823341403203303</v>
      </c>
      <c r="K272" s="248">
        <v>0.53716068379747206</v>
      </c>
      <c r="L272" s="247">
        <v>0.89956173186952504</v>
      </c>
      <c r="M272" s="249">
        <v>0.86534744139602449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thickBot="1" x14ac:dyDescent="0.25">
      <c r="C278" s="258" t="s">
        <v>7</v>
      </c>
      <c r="D278" s="259" t="s">
        <v>72</v>
      </c>
      <c r="E278" s="260" t="s">
        <v>73</v>
      </c>
      <c r="F278" s="261">
        <v>1110.9896646101911</v>
      </c>
      <c r="G278" s="262">
        <v>2.3915807927960886E-2</v>
      </c>
      <c r="H278" s="263" t="s">
        <v>96</v>
      </c>
      <c r="I278" s="264"/>
      <c r="J278" s="264"/>
      <c r="K278" s="264"/>
      <c r="L278" s="265"/>
      <c r="M278" s="266" t="s">
        <v>100</v>
      </c>
      <c r="O278" s="145"/>
      <c r="R278" s="145"/>
    </row>
    <row r="279" spans="3:18" ht="45.75" customHeight="1" thickTop="1" thickBot="1" x14ac:dyDescent="0.25">
      <c r="C279" s="258"/>
      <c r="D279" s="267"/>
      <c r="E279" s="268" t="s">
        <v>74</v>
      </c>
      <c r="F279" s="269">
        <v>732.86726971932228</v>
      </c>
      <c r="G279" s="262">
        <v>2.9885795681330984E-2</v>
      </c>
      <c r="H279" s="263" t="s">
        <v>97</v>
      </c>
      <c r="I279" s="264"/>
      <c r="J279" s="264"/>
      <c r="K279" s="264"/>
      <c r="L279" s="265"/>
      <c r="M279" s="266"/>
      <c r="O279" s="145"/>
      <c r="R279" s="145"/>
    </row>
    <row r="280" spans="3:18" ht="45.75" customHeight="1" thickTop="1" thickBot="1" x14ac:dyDescent="0.25">
      <c r="C280" s="258"/>
      <c r="D280" s="270"/>
      <c r="E280" s="271" t="s">
        <v>75</v>
      </c>
      <c r="F280" s="272">
        <v>386.14882641171755</v>
      </c>
      <c r="G280" s="262">
        <v>2.2778849754115926E-2</v>
      </c>
      <c r="H280" s="263" t="str">
        <f>CONCATENATE("El gasto medio por turista en destino ascendió a ",FIXED($F$280,0),"€. Experimenta un ",IF(G280&gt;0,"incremento del ","descenso del "),FIXED(G280*100,1),"% respecto al miso periodo del año anterior.")</f>
        <v>El gasto medio por turista en destino ascendió a 386€. Experimenta un incremento del 2,3% respecto al miso periodo del año anterior.</v>
      </c>
      <c r="I280" s="264"/>
      <c r="J280" s="264"/>
      <c r="K280" s="264"/>
      <c r="L280" s="265"/>
      <c r="M280" s="266"/>
      <c r="O280" s="145"/>
      <c r="R280" s="145"/>
    </row>
    <row r="281" spans="3:18" ht="45.75" customHeight="1" thickTop="1" thickBot="1" x14ac:dyDescent="0.25">
      <c r="C281" s="258"/>
      <c r="D281" s="273" t="s">
        <v>76</v>
      </c>
      <c r="E281" s="274" t="s">
        <v>73</v>
      </c>
      <c r="F281" s="275">
        <v>123.46581351525548</v>
      </c>
      <c r="G281" s="262">
        <v>1.1575922348298739E-2</v>
      </c>
      <c r="H281" s="276" t="s">
        <v>98</v>
      </c>
      <c r="I281" s="277"/>
      <c r="J281" s="277"/>
      <c r="K281" s="277"/>
      <c r="L281" s="278"/>
      <c r="M281" s="266"/>
      <c r="O281" s="145"/>
      <c r="R281" s="145"/>
    </row>
    <row r="282" spans="3:18" ht="45.75" customHeight="1" thickTop="1" thickBot="1" x14ac:dyDescent="0.25">
      <c r="C282" s="258"/>
      <c r="D282" s="279"/>
      <c r="E282" s="280" t="s">
        <v>74</v>
      </c>
      <c r="F282" s="281">
        <v>81.343157678844264</v>
      </c>
      <c r="G282" s="262">
        <v>1.7186851683686832E-2</v>
      </c>
      <c r="H282" s="276" t="str">
        <f>CONCATENATE("La media del gasto diario por turista en origen fue de ",FIXED($F$282,0),"€, ",IF(G282&gt;0,"aumentando un ","disminuyendo un "),FIXED(G282*100,1),"% respecto al mismo período del año anterior.")</f>
        <v>La media del gasto diario por turista en origen fue de 81€, aumentando un 1,7% respecto al mismo período del año anterior.</v>
      </c>
      <c r="I282" s="277"/>
      <c r="J282" s="277"/>
      <c r="K282" s="277"/>
      <c r="L282" s="278"/>
      <c r="M282" s="266"/>
      <c r="O282" s="145"/>
      <c r="R282" s="145"/>
    </row>
    <row r="283" spans="3:18" ht="45.75" customHeight="1" thickTop="1" thickBot="1" x14ac:dyDescent="0.25">
      <c r="C283" s="258"/>
      <c r="D283" s="282"/>
      <c r="E283" s="283" t="s">
        <v>75</v>
      </c>
      <c r="F283" s="284">
        <v>42.658742589973365</v>
      </c>
      <c r="G283" s="262">
        <v>1.3103692108994869E-2</v>
      </c>
      <c r="H283" s="276" t="s">
        <v>99</v>
      </c>
      <c r="I283" s="277"/>
      <c r="J283" s="277"/>
      <c r="K283" s="277"/>
      <c r="L283" s="278"/>
      <c r="M283" s="266"/>
      <c r="O283" s="145"/>
      <c r="R283" s="145"/>
    </row>
    <row r="284" spans="3:18" ht="5.25" customHeight="1" thickTop="1" thickBot="1" x14ac:dyDescent="0.25"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6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287"/>
      <c r="E287" s="288" t="s">
        <v>8</v>
      </c>
      <c r="F287" s="289">
        <v>151213</v>
      </c>
      <c r="G287" s="262">
        <v>8.4835136453640159E-2</v>
      </c>
      <c r="H287" s="290" t="s">
        <v>101</v>
      </c>
      <c r="I287" s="290"/>
      <c r="J287" s="290"/>
      <c r="K287" s="290"/>
      <c r="L287" s="291"/>
      <c r="M287" s="266" t="s">
        <v>107</v>
      </c>
      <c r="Q287" s="292"/>
    </row>
    <row r="288" spans="3:18" s="145" customFormat="1" ht="47.25" customHeight="1" thickTop="1" thickBot="1" x14ac:dyDescent="0.25">
      <c r="C288" s="258"/>
      <c r="D288" s="287"/>
      <c r="E288" s="293" t="s">
        <v>78</v>
      </c>
      <c r="F288" s="294">
        <v>87577</v>
      </c>
      <c r="G288" s="295">
        <v>4.1157938536527272E-2</v>
      </c>
      <c r="H288" s="296" t="s">
        <v>102</v>
      </c>
      <c r="I288" s="297"/>
      <c r="J288" s="297"/>
      <c r="K288" s="297"/>
      <c r="L288" s="298"/>
      <c r="M288" s="266"/>
      <c r="O288" s="299"/>
      <c r="Q288" s="292"/>
    </row>
    <row r="289" spans="3:20" s="145" customFormat="1" ht="47.25" customHeight="1" thickTop="1" thickBot="1" x14ac:dyDescent="0.25">
      <c r="C289" s="258"/>
      <c r="D289" s="287"/>
      <c r="E289" s="300" t="s">
        <v>79</v>
      </c>
      <c r="F289" s="301">
        <v>48674</v>
      </c>
      <c r="G289" s="295">
        <v>-7.0785989677892847E-3</v>
      </c>
      <c r="H289" s="302" t="s">
        <v>103</v>
      </c>
      <c r="I289" s="297"/>
      <c r="J289" s="297"/>
      <c r="K289" s="297"/>
      <c r="L289" s="298"/>
      <c r="M289" s="266"/>
      <c r="O289" s="299"/>
      <c r="Q289" s="292"/>
    </row>
    <row r="290" spans="3:20" s="145" customFormat="1" ht="47.25" customHeight="1" thickTop="1" thickBot="1" x14ac:dyDescent="0.25">
      <c r="C290" s="258"/>
      <c r="D290" s="287"/>
      <c r="E290" s="293" t="s">
        <v>80</v>
      </c>
      <c r="F290" s="294">
        <v>13433</v>
      </c>
      <c r="G290" s="295">
        <v>1.8120159095666737</v>
      </c>
      <c r="H290" s="296" t="s">
        <v>104</v>
      </c>
      <c r="I290" s="297"/>
      <c r="J290" s="297"/>
      <c r="K290" s="297"/>
      <c r="L290" s="298"/>
      <c r="M290" s="266"/>
      <c r="O290" s="299"/>
      <c r="Q290" s="292"/>
    </row>
    <row r="291" spans="3:20" s="145" customFormat="1" ht="47.25" customHeight="1" thickTop="1" thickBot="1" x14ac:dyDescent="0.25">
      <c r="C291" s="258"/>
      <c r="D291" s="287"/>
      <c r="E291" s="300" t="s">
        <v>81</v>
      </c>
      <c r="F291" s="301">
        <v>557</v>
      </c>
      <c r="G291" s="295">
        <v>0</v>
      </c>
      <c r="H291" s="302" t="s">
        <v>105</v>
      </c>
      <c r="I291" s="297"/>
      <c r="J291" s="297"/>
      <c r="K291" s="297"/>
      <c r="L291" s="298"/>
      <c r="M291" s="266"/>
      <c r="O291" s="299"/>
      <c r="Q291" s="292"/>
    </row>
    <row r="292" spans="3:20" s="145" customFormat="1" ht="47.25" customHeight="1" thickTop="1" thickBot="1" x14ac:dyDescent="0.25">
      <c r="C292" s="258"/>
      <c r="D292" s="287"/>
      <c r="E292" s="293" t="s">
        <v>82</v>
      </c>
      <c r="F292" s="294">
        <v>972</v>
      </c>
      <c r="G292" s="295">
        <v>5.8823529411764719E-2</v>
      </c>
      <c r="H292" s="296" t="s">
        <v>106</v>
      </c>
      <c r="I292" s="297"/>
      <c r="J292" s="297"/>
      <c r="K292" s="297"/>
      <c r="L292" s="298"/>
      <c r="M292" s="266"/>
      <c r="O292" s="299"/>
      <c r="Q292" s="292"/>
    </row>
    <row r="293" spans="3:20" ht="5.25" customHeight="1" thickTop="1" x14ac:dyDescent="0.2">
      <c r="C293" s="96" t="s">
        <v>83</v>
      </c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303"/>
      <c r="P293" s="145"/>
      <c r="Q293" s="145"/>
      <c r="R293" s="145"/>
    </row>
    <row r="294" spans="3:20" s="1" customFormat="1" ht="18.75" customHeight="1" thickBot="1" x14ac:dyDescent="0.25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303"/>
      <c r="P294" s="304"/>
      <c r="Q294" s="304"/>
      <c r="R294" s="304"/>
    </row>
    <row r="295" spans="3:20" ht="50.25" customHeight="1" thickBot="1" x14ac:dyDescent="0.25">
      <c r="C295" s="2"/>
      <c r="D295" s="2"/>
      <c r="E295" s="3" t="str">
        <f>E242</f>
        <v>INDICADORES TURÍSTICOS DE TENERIFE definitivo</v>
      </c>
      <c r="F295" s="3"/>
      <c r="G295" s="3"/>
      <c r="H295" s="3"/>
      <c r="I295" s="3"/>
      <c r="J295" s="3"/>
      <c r="K295" s="3"/>
      <c r="L295" s="2"/>
      <c r="M295" s="2"/>
      <c r="O295" s="145"/>
      <c r="P295" s="145"/>
      <c r="Q295" s="145"/>
      <c r="R295" s="145"/>
      <c r="S295" s="145"/>
      <c r="T295" s="145"/>
    </row>
    <row r="296" spans="3:20" ht="5.25" customHeight="1" thickBot="1" x14ac:dyDescent="0.25">
      <c r="C296" s="4"/>
      <c r="O296" s="145"/>
      <c r="P296" s="145"/>
      <c r="Q296" s="145"/>
      <c r="R296" s="145"/>
      <c r="S296" s="145"/>
      <c r="T296" s="145"/>
    </row>
    <row r="297" spans="3:20" ht="18" customHeight="1" thickBot="1" x14ac:dyDescent="0.25">
      <c r="C297" s="222" t="s">
        <v>84</v>
      </c>
      <c r="D297" s="223"/>
      <c r="E297" s="223"/>
      <c r="F297" s="223"/>
      <c r="G297" s="223"/>
      <c r="H297" s="223"/>
      <c r="I297" s="223"/>
      <c r="J297" s="223"/>
      <c r="K297" s="223"/>
      <c r="L297" s="223"/>
      <c r="M297" s="224"/>
      <c r="O297" s="145"/>
      <c r="P297" s="145"/>
      <c r="Q297" s="145"/>
      <c r="R297" s="145"/>
      <c r="S297" s="145"/>
      <c r="T297" s="145"/>
    </row>
    <row r="298" spans="3:20" ht="5.25" customHeight="1" x14ac:dyDescent="0.2"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151"/>
      <c r="N298" s="257"/>
      <c r="O298" s="145"/>
      <c r="P298" s="145"/>
      <c r="Q298" s="145"/>
      <c r="R298" s="145"/>
      <c r="S298" s="145"/>
      <c r="T298" s="145"/>
    </row>
    <row r="299" spans="3:20" ht="27.75" customHeight="1" x14ac:dyDescent="0.2">
      <c r="C299" s="305" t="s">
        <v>7</v>
      </c>
      <c r="D299" s="306"/>
      <c r="E299" s="307" t="s">
        <v>8</v>
      </c>
      <c r="F299" s="35">
        <v>171029</v>
      </c>
      <c r="G299" s="308">
        <v>6.3447847038706762E-2</v>
      </c>
      <c r="H299" s="309" t="s">
        <v>108</v>
      </c>
      <c r="I299" s="309"/>
      <c r="J299" s="309"/>
      <c r="K299" s="309"/>
      <c r="L299" s="310"/>
      <c r="M299" s="266" t="s">
        <v>9</v>
      </c>
      <c r="O299" s="145"/>
      <c r="P299" s="145"/>
      <c r="Q299" s="145"/>
      <c r="R299" s="145"/>
      <c r="S299" s="145"/>
      <c r="T299" s="145"/>
    </row>
    <row r="300" spans="3:20" ht="34.5" customHeight="1" x14ac:dyDescent="0.2">
      <c r="C300" s="311"/>
      <c r="D300" s="312"/>
      <c r="E300" s="313" t="s">
        <v>85</v>
      </c>
      <c r="F300" s="46">
        <v>95723</v>
      </c>
      <c r="G300" s="140">
        <v>2.4564370424283943E-2</v>
      </c>
      <c r="H300" s="314" t="str">
        <f>CONCATENATE("La oferta hotelera estimada por el STDE del Cabildo de Tenerife se sitúa en ",FIXED(F300,0)," plazas, un ",FIXED(F300/F299*100,1),"% del total de plazas. ",IF(G300&gt;0,"Aumentan un ","Disminuyen un"),FIXED(G300*100,1),"% respecto al mismo periodo del año anterior.")</f>
        <v>La oferta hotelera estimada por el STDE del Cabildo de Tenerife se sitúa en 95.723 plazas, un 56,0% del total de plazas. Aumentan un 2,5% respecto al mismo periodo del año anterior.</v>
      </c>
      <c r="I300" s="314"/>
      <c r="J300" s="314"/>
      <c r="K300" s="314"/>
      <c r="L300" s="315"/>
      <c r="M300" s="266"/>
      <c r="O300" s="145"/>
      <c r="P300" s="145"/>
      <c r="Q300" s="145"/>
      <c r="R300" s="145"/>
      <c r="S300" s="145"/>
      <c r="T300" s="145"/>
    </row>
    <row r="301" spans="3:20" ht="41.25" customHeight="1" thickBot="1" x14ac:dyDescent="0.25">
      <c r="C301" s="316"/>
      <c r="D301" s="317"/>
      <c r="E301" s="318" t="s">
        <v>86</v>
      </c>
      <c r="F301" s="319">
        <v>75306</v>
      </c>
      <c r="G301" s="320">
        <v>0.11734943691855726</v>
      </c>
      <c r="H301" s="321" t="s">
        <v>109</v>
      </c>
      <c r="I301" s="321"/>
      <c r="J301" s="321"/>
      <c r="K301" s="321"/>
      <c r="L301" s="322"/>
      <c r="M301" s="266"/>
      <c r="Q301" s="323"/>
    </row>
    <row r="302" spans="3:20" ht="18.75" hidden="1" customHeight="1" x14ac:dyDescent="0.2">
      <c r="C302" s="324" t="s">
        <v>12</v>
      </c>
      <c r="D302" s="325"/>
      <c r="E302" s="326" t="s">
        <v>8</v>
      </c>
      <c r="F302" s="327">
        <v>3880</v>
      </c>
      <c r="G302" s="328">
        <v>0.31838260278627262</v>
      </c>
      <c r="H302" s="329" t="str">
        <f>CONCATENATE("Las plazas estimadas por el STDE  del Cabildo de Tenerife en la zona de Santa Cruz, ascienden a ",FIXED(F303,0),", todas ellas pertenecientes a la tipología hotelera. Se registra un ",IF(G303&gt;0,"incremento ","descenso "),"con respecto al año anterior del ",FIXED(G303*100,1),"%.")</f>
        <v>Las plazas estimadas por el STDE  del Cabildo de Tenerife en la zona de Santa Cruz, ascienden a 2.551, todas ellas pertenecientes a la tipología hotelera. Se registra un incremento con respecto al año anterior del 0,6%.</v>
      </c>
      <c r="I302" s="329"/>
      <c r="J302" s="329"/>
      <c r="K302" s="329"/>
      <c r="L302" s="330"/>
      <c r="M302" s="266"/>
      <c r="Q302" s="323"/>
    </row>
    <row r="303" spans="3:20" ht="48.75" customHeight="1" thickTop="1" thickBot="1" x14ac:dyDescent="0.25">
      <c r="C303" s="331"/>
      <c r="D303" s="332"/>
      <c r="E303" s="333" t="s">
        <v>85</v>
      </c>
      <c r="F303" s="334">
        <v>2551</v>
      </c>
      <c r="G303" s="320">
        <v>5.518328734726019E-3</v>
      </c>
      <c r="H303" s="335"/>
      <c r="I303" s="335"/>
      <c r="J303" s="335"/>
      <c r="K303" s="335"/>
      <c r="L303" s="336"/>
      <c r="M303" s="266"/>
    </row>
    <row r="304" spans="3:20" ht="42" customHeight="1" thickTop="1" x14ac:dyDescent="0.2">
      <c r="C304" s="337" t="s">
        <v>13</v>
      </c>
      <c r="D304" s="338"/>
      <c r="E304" s="339" t="s">
        <v>8</v>
      </c>
      <c r="F304" s="340">
        <v>2058</v>
      </c>
      <c r="G304" s="328">
        <v>0.45133991537376583</v>
      </c>
      <c r="H304" s="341" t="s">
        <v>110</v>
      </c>
      <c r="I304" s="341"/>
      <c r="J304" s="341"/>
      <c r="K304" s="341"/>
      <c r="L304" s="342"/>
      <c r="M304" s="266"/>
    </row>
    <row r="305" spans="3:18" ht="34.5" customHeight="1" x14ac:dyDescent="0.2">
      <c r="C305" s="343"/>
      <c r="D305" s="344"/>
      <c r="E305" s="345" t="s">
        <v>85</v>
      </c>
      <c r="F305" s="79">
        <v>836</v>
      </c>
      <c r="G305" s="140">
        <v>1.4563106796116498E-2</v>
      </c>
      <c r="H305" s="346" t="str">
        <f>CONCATENATE("Las plazas hoteleras estimadas se sitúan en ",FIXED(F305,0)," plazas, registrando un ",IF(G305&gt;0,"incremento del ","descenso del "),FIXED(G305*100,1),"%.")</f>
        <v>Las plazas hoteleras estimadas se sitúan en 836 plazas, registrando un incremento del 1,5%.</v>
      </c>
      <c r="I305" s="346"/>
      <c r="J305" s="346"/>
      <c r="K305" s="346"/>
      <c r="L305" s="347"/>
      <c r="M305" s="266"/>
    </row>
    <row r="306" spans="3:18" ht="34.5" customHeight="1" thickBot="1" x14ac:dyDescent="0.25">
      <c r="C306" s="348"/>
      <c r="D306" s="349"/>
      <c r="E306" s="350" t="s">
        <v>86</v>
      </c>
      <c r="F306" s="351">
        <v>1222</v>
      </c>
      <c r="G306" s="320">
        <v>1.0572390572390571</v>
      </c>
      <c r="H306" s="352" t="s">
        <v>111</v>
      </c>
      <c r="I306" s="352"/>
      <c r="J306" s="352"/>
      <c r="K306" s="352"/>
      <c r="L306" s="353"/>
      <c r="M306" s="266"/>
    </row>
    <row r="307" spans="3:18" ht="39.75" customHeight="1" thickTop="1" x14ac:dyDescent="0.2">
      <c r="C307" s="354" t="s">
        <v>14</v>
      </c>
      <c r="D307" s="355"/>
      <c r="E307" s="326" t="s">
        <v>8</v>
      </c>
      <c r="F307" s="327">
        <v>30915</v>
      </c>
      <c r="G307" s="328">
        <v>8.1322140608604432E-2</v>
      </c>
      <c r="H307" s="329" t="s">
        <v>112</v>
      </c>
      <c r="I307" s="329"/>
      <c r="J307" s="329"/>
      <c r="K307" s="329"/>
      <c r="L307" s="330"/>
      <c r="M307" s="266"/>
    </row>
    <row r="308" spans="3:18" ht="34.5" customHeight="1" x14ac:dyDescent="0.2">
      <c r="C308" s="356"/>
      <c r="D308" s="357"/>
      <c r="E308" s="358" t="s">
        <v>85</v>
      </c>
      <c r="F308" s="66">
        <v>20288</v>
      </c>
      <c r="G308" s="140">
        <v>3.4785269815362563E-2</v>
      </c>
      <c r="H308" s="359" t="str">
        <f>CONCATENATE("La oferta hotelera asciende a ",FIXED(F308,0),", cifra que se ",IF(G308&gt;0,"incrementa un ","reduce un "),FIXED(G308*100,1),"% respecto al año anterior.")</f>
        <v>La oferta hotelera asciende a 20.288, cifra que se incrementa un 3,5% respecto al año anterior.</v>
      </c>
      <c r="I308" s="359"/>
      <c r="J308" s="359"/>
      <c r="K308" s="359"/>
      <c r="L308" s="360"/>
      <c r="M308" s="266"/>
    </row>
    <row r="309" spans="3:18" ht="34.5" customHeight="1" thickBot="1" x14ac:dyDescent="0.25">
      <c r="C309" s="361"/>
      <c r="D309" s="362"/>
      <c r="E309" s="333" t="s">
        <v>86</v>
      </c>
      <c r="F309" s="334">
        <v>10627</v>
      </c>
      <c r="G309" s="320">
        <v>0.18288067675868214</v>
      </c>
      <c r="H309" s="335" t="str">
        <f>CONCATENATE("Las plazas extrahoteras estimadas ascienden a ",FIXED(F309,0),", las cuales ",IF(G309&gt;0,"se incrementan un ","descienden un "),FIXED(G309*100,1),"%.")</f>
        <v>Las plazas extrahoteras estimadas ascienden a 10.627, las cuales se incrementan un 18,3%.</v>
      </c>
      <c r="I309" s="335"/>
      <c r="J309" s="335"/>
      <c r="K309" s="335"/>
      <c r="L309" s="336"/>
      <c r="M309" s="266"/>
    </row>
    <row r="310" spans="3:18" ht="34.5" customHeight="1" thickTop="1" x14ac:dyDescent="0.2">
      <c r="C310" s="363" t="s">
        <v>15</v>
      </c>
      <c r="D310" s="364"/>
      <c r="E310" s="365" t="s">
        <v>8</v>
      </c>
      <c r="F310" s="366">
        <v>134176</v>
      </c>
      <c r="G310" s="328">
        <v>4.928288784272028E-2</v>
      </c>
      <c r="H310" s="341" t="str">
        <f>CONCATENATE("Las plazas estimadas para la zona Sur por el STDE del Cabildo ascienden a ",FIXED(F310,0)," experimentando un ",IF(G310&gt;0,"incremento interanual del ","descenso interanual del "),FIXED(G310*100,1),"%.")</f>
        <v>Las plazas estimadas para la zona Sur por el STDE del Cabildo ascienden a 134.176 experimentando un incremento interanual del 4,9%.</v>
      </c>
      <c r="I310" s="341"/>
      <c r="J310" s="341"/>
      <c r="K310" s="341"/>
      <c r="L310" s="342"/>
      <c r="M310" s="266"/>
    </row>
    <row r="311" spans="3:18" ht="34.5" customHeight="1" x14ac:dyDescent="0.2">
      <c r="C311" s="367"/>
      <c r="D311" s="368"/>
      <c r="E311" s="369" t="s">
        <v>85</v>
      </c>
      <c r="F311" s="91">
        <v>72048</v>
      </c>
      <c r="G311" s="140">
        <v>2.2523097883935694E-2</v>
      </c>
      <c r="H311" s="346" t="str">
        <f>CONCATENATE("Las plazas hoteleras, con un oferta de ",FIXED(F311,0)," plazas, se ",IF(G311&gt;0,"incrementan un ","reducen un "),FIXED(G311*100,1),"% respecto al mismo período del año anterior.")</f>
        <v>Las plazas hoteleras, con un oferta de 72.048 plazas, se incrementan un 2,3% respecto al mismo período del año anterior.</v>
      </c>
      <c r="I311" s="346"/>
      <c r="J311" s="346"/>
      <c r="K311" s="346"/>
      <c r="L311" s="347"/>
      <c r="M311" s="266"/>
    </row>
    <row r="312" spans="3:18" ht="34.5" customHeight="1" x14ac:dyDescent="0.2">
      <c r="C312" s="367"/>
      <c r="D312" s="368"/>
      <c r="E312" s="370" t="s">
        <v>86</v>
      </c>
      <c r="F312" s="371">
        <v>62128</v>
      </c>
      <c r="G312" s="372">
        <v>8.2124257572326886E-2</v>
      </c>
      <c r="H312" s="373" t="s">
        <v>113</v>
      </c>
      <c r="I312" s="373"/>
      <c r="J312" s="373"/>
      <c r="K312" s="373"/>
      <c r="L312" s="374"/>
      <c r="M312" s="266"/>
    </row>
    <row r="313" spans="3:18" ht="5.25" customHeight="1" thickBot="1" x14ac:dyDescent="0.25">
      <c r="C313" s="285"/>
      <c r="D313" s="285"/>
      <c r="E313" s="285"/>
      <c r="F313" s="285"/>
      <c r="G313" s="285"/>
      <c r="H313" s="285"/>
      <c r="I313" s="285"/>
      <c r="J313" s="285"/>
      <c r="K313" s="285"/>
      <c r="L313" s="285"/>
      <c r="M313" s="286"/>
      <c r="N313" s="257"/>
      <c r="O313" s="145"/>
      <c r="R313" s="145"/>
    </row>
    <row r="314" spans="3:18" ht="19.5" customHeight="1" thickBot="1" x14ac:dyDescent="0.25">
      <c r="C314" s="27" t="s">
        <v>87</v>
      </c>
      <c r="D314" s="28"/>
      <c r="E314" s="28"/>
      <c r="F314" s="28"/>
      <c r="G314" s="28"/>
      <c r="H314" s="28"/>
      <c r="I314" s="28"/>
      <c r="J314" s="28"/>
      <c r="K314" s="28"/>
      <c r="L314" s="28"/>
      <c r="M314" s="29"/>
      <c r="N314" s="257"/>
      <c r="O314" s="145"/>
      <c r="P314" s="145"/>
      <c r="Q314" s="145"/>
    </row>
    <row r="315" spans="3:18" ht="5.25" customHeight="1" x14ac:dyDescent="0.2"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151"/>
      <c r="O315" s="145"/>
      <c r="P315" s="145"/>
      <c r="Q315" s="145"/>
    </row>
    <row r="316" spans="3:18" ht="44.25" customHeight="1" thickBot="1" x14ac:dyDescent="0.25">
      <c r="C316" s="375" t="s">
        <v>88</v>
      </c>
      <c r="D316" s="376"/>
      <c r="E316" s="377" t="s">
        <v>89</v>
      </c>
      <c r="F316" s="378">
        <v>568324</v>
      </c>
      <c r="G316" s="262">
        <v>0.14498578649727323</v>
      </c>
      <c r="H316" s="379" t="s">
        <v>114</v>
      </c>
      <c r="I316" s="379"/>
      <c r="J316" s="379"/>
      <c r="K316" s="379"/>
      <c r="L316" s="380"/>
      <c r="M316" s="266" t="s">
        <v>116</v>
      </c>
    </row>
    <row r="317" spans="3:18" ht="40.5" customHeight="1" thickTop="1" thickBot="1" x14ac:dyDescent="0.25">
      <c r="C317" s="375"/>
      <c r="D317" s="376"/>
      <c r="E317" s="381" t="s">
        <v>90</v>
      </c>
      <c r="F317" s="382">
        <v>265</v>
      </c>
      <c r="G317" s="383">
        <v>0.10416666666666674</v>
      </c>
      <c r="H317" s="384" t="s">
        <v>115</v>
      </c>
      <c r="I317" s="384"/>
      <c r="J317" s="384"/>
      <c r="K317" s="384"/>
      <c r="L317" s="385"/>
      <c r="M317" s="266"/>
    </row>
    <row r="318" spans="3:18" ht="13.5" thickTop="1" x14ac:dyDescent="0.2">
      <c r="C318" s="386"/>
      <c r="D318" s="387"/>
      <c r="E318" s="387"/>
      <c r="F318" s="387"/>
      <c r="G318" s="387"/>
      <c r="H318" s="387"/>
      <c r="I318" s="387"/>
      <c r="J318" s="387"/>
      <c r="K318" s="387"/>
      <c r="L318" s="387"/>
      <c r="M318" s="387"/>
    </row>
    <row r="319" spans="3:18" ht="29.25" customHeight="1" x14ac:dyDescent="0.2"/>
    <row r="320" spans="3:18" ht="18" customHeight="1" x14ac:dyDescent="0.2">
      <c r="C320" s="388" t="s">
        <v>91</v>
      </c>
      <c r="D320" s="388"/>
      <c r="E320" s="388"/>
      <c r="F320" s="388"/>
      <c r="G320" s="388"/>
      <c r="H320" s="388"/>
      <c r="I320" s="388"/>
      <c r="J320" s="388"/>
      <c r="K320" s="388"/>
      <c r="L320" s="388"/>
      <c r="M320" s="388"/>
    </row>
    <row r="322" spans="5:6" ht="6.75" customHeight="1" x14ac:dyDescent="0.2"/>
    <row r="324" spans="5:6" ht="8.25" customHeight="1" x14ac:dyDescent="0.2"/>
    <row r="327" spans="5:6" x14ac:dyDescent="0.2">
      <c r="E327" s="389"/>
      <c r="F327" s="389"/>
    </row>
    <row r="328" spans="5:6" x14ac:dyDescent="0.2">
      <c r="E328" s="389"/>
      <c r="F328" s="389"/>
    </row>
    <row r="331" spans="5:6" ht="21.75" customHeight="1" x14ac:dyDescent="0.2"/>
    <row r="333" spans="5:6" ht="6" customHeight="1" x14ac:dyDescent="0.2"/>
  </sheetData>
  <mergeCells count="163">
    <mergeCell ref="C320:M320"/>
    <mergeCell ref="C310:D312"/>
    <mergeCell ref="H310:L310"/>
    <mergeCell ref="H311:L311"/>
    <mergeCell ref="H312:L312"/>
    <mergeCell ref="C314:M314"/>
    <mergeCell ref="C316:D317"/>
    <mergeCell ref="H316:L316"/>
    <mergeCell ref="M316:M317"/>
    <mergeCell ref="H317:L317"/>
    <mergeCell ref="H304:L304"/>
    <mergeCell ref="H305:L305"/>
    <mergeCell ref="H306:L306"/>
    <mergeCell ref="C307:D309"/>
    <mergeCell ref="H307:L307"/>
    <mergeCell ref="H308:L308"/>
    <mergeCell ref="H309:L309"/>
    <mergeCell ref="E295:K295"/>
    <mergeCell ref="C297:M297"/>
    <mergeCell ref="C299:D301"/>
    <mergeCell ref="H299:L299"/>
    <mergeCell ref="M299:M312"/>
    <mergeCell ref="H300:L300"/>
    <mergeCell ref="H301:L301"/>
    <mergeCell ref="C302:D303"/>
    <mergeCell ref="H302:L303"/>
    <mergeCell ref="C304:D306"/>
    <mergeCell ref="H283:L283"/>
    <mergeCell ref="C285:M285"/>
    <mergeCell ref="C287:D292"/>
    <mergeCell ref="H287:L287"/>
    <mergeCell ref="M287:M292"/>
    <mergeCell ref="H288:L288"/>
    <mergeCell ref="H289:L289"/>
    <mergeCell ref="H290:L290"/>
    <mergeCell ref="H291:L291"/>
    <mergeCell ref="H292:L292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81" priority="280" stopIfTrue="1" operator="greaterThan">
      <formula>0</formula>
    </cfRule>
    <cfRule type="cellIs" dxfId="280" priority="281" stopIfTrue="1" operator="lessThan">
      <formula>0</formula>
    </cfRule>
    <cfRule type="cellIs" dxfId="279" priority="282" stopIfTrue="1" operator="equal">
      <formula>0</formula>
    </cfRule>
  </conditionalFormatting>
  <conditionalFormatting sqref="G9:G10 G15:G23">
    <cfRule type="cellIs" dxfId="278" priority="277" operator="equal">
      <formula>0</formula>
    </cfRule>
    <cfRule type="cellIs" dxfId="277" priority="278" operator="lessThan">
      <formula>0</formula>
    </cfRule>
    <cfRule type="cellIs" dxfId="276" priority="279" operator="greaterThan">
      <formula>0</formula>
    </cfRule>
  </conditionalFormatting>
  <conditionalFormatting sqref="G10 G15:G23">
    <cfRule type="cellIs" dxfId="275" priority="274" stopIfTrue="1" operator="greaterThan">
      <formula>0</formula>
    </cfRule>
    <cfRule type="cellIs" dxfId="274" priority="275" stopIfTrue="1" operator="lessThan">
      <formula>0</formula>
    </cfRule>
    <cfRule type="cellIs" dxfId="273" priority="276" stopIfTrue="1" operator="equal">
      <formula>0</formula>
    </cfRule>
  </conditionalFormatting>
  <conditionalFormatting sqref="G10 G15:G23">
    <cfRule type="cellIs" dxfId="272" priority="271" operator="equal">
      <formula>0</formula>
    </cfRule>
    <cfRule type="cellIs" dxfId="271" priority="272" operator="lessThan">
      <formula>0</formula>
    </cfRule>
    <cfRule type="cellIs" dxfId="270" priority="273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9" priority="265" operator="equal">
      <formula>0</formula>
    </cfRule>
    <cfRule type="cellIs" dxfId="268" priority="266" operator="lessThan">
      <formula>0</formula>
    </cfRule>
    <cfRule type="cellIs" dxfId="267" priority="267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6" priority="268" stopIfTrue="1" operator="greaterThan">
      <formula>0</formula>
    </cfRule>
    <cfRule type="cellIs" dxfId="265" priority="269" stopIfTrue="1" operator="lessThan">
      <formula>0</formula>
    </cfRule>
    <cfRule type="cellIs" dxfId="264" priority="270" stopIfTrue="1" operator="equal">
      <formula>0</formula>
    </cfRule>
  </conditionalFormatting>
  <conditionalFormatting sqref="G27:G28 G33:G41">
    <cfRule type="cellIs" dxfId="263" priority="214" stopIfTrue="1" operator="greaterThan">
      <formula>0</formula>
    </cfRule>
    <cfRule type="cellIs" dxfId="262" priority="215" stopIfTrue="1" operator="lessThan">
      <formula>0</formula>
    </cfRule>
    <cfRule type="cellIs" dxfId="261" priority="216" stopIfTrue="1" operator="equal">
      <formula>0</formula>
    </cfRule>
  </conditionalFormatting>
  <conditionalFormatting sqref="G27:G28 G33:G41">
    <cfRule type="cellIs" dxfId="260" priority="211" operator="equal">
      <formula>0</formula>
    </cfRule>
    <cfRule type="cellIs" dxfId="259" priority="212" operator="lessThan">
      <formula>0</formula>
    </cfRule>
    <cfRule type="cellIs" dxfId="258" priority="213" operator="greaterThan">
      <formula>0</formula>
    </cfRule>
  </conditionalFormatting>
  <conditionalFormatting sqref="G45:G47 G51:G59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45:G47 G51:G59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46:G47 G51:G59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46:G47 G51:G59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L27:L29 L33:L41">
    <cfRule type="cellIs" dxfId="245" priority="259" operator="equal">
      <formula>0</formula>
    </cfRule>
    <cfRule type="cellIs" dxfId="244" priority="260" operator="lessThan">
      <formula>0</formula>
    </cfRule>
    <cfRule type="cellIs" dxfId="243" priority="261" operator="greaterThan">
      <formula>0</formula>
    </cfRule>
  </conditionalFormatting>
  <conditionalFormatting sqref="L27:L29 L33:L41">
    <cfRule type="cellIs" dxfId="242" priority="262" stopIfTrue="1" operator="greaterThan">
      <formula>0</formula>
    </cfRule>
    <cfRule type="cellIs" dxfId="241" priority="263" stopIfTrue="1" operator="lessThan">
      <formula>0</formula>
    </cfRule>
    <cfRule type="cellIs" dxfId="240" priority="264" stopIfTrue="1" operator="equal">
      <formula>0</formula>
    </cfRule>
  </conditionalFormatting>
  <conditionalFormatting sqref="L45:L47 L51:L59">
    <cfRule type="cellIs" dxfId="239" priority="241" operator="equal">
      <formula>0</formula>
    </cfRule>
    <cfRule type="cellIs" dxfId="238" priority="242" operator="lessThan">
      <formula>0</formula>
    </cfRule>
    <cfRule type="cellIs" dxfId="237" priority="243" operator="greaterThan">
      <formula>0</formula>
    </cfRule>
  </conditionalFormatting>
  <conditionalFormatting sqref="L45:L47 L51:L59">
    <cfRule type="cellIs" dxfId="236" priority="244" stopIfTrue="1" operator="greaterThan">
      <formula>0</formula>
    </cfRule>
    <cfRule type="cellIs" dxfId="235" priority="245" stopIfTrue="1" operator="lessThan">
      <formula>0</formula>
    </cfRule>
    <cfRule type="cellIs" dxfId="234" priority="246" stopIfTrue="1" operator="equal">
      <formula>0</formula>
    </cfRule>
  </conditionalFormatting>
  <conditionalFormatting sqref="G68:G70 G74:G82">
    <cfRule type="cellIs" dxfId="233" priority="238" stopIfTrue="1" operator="greaterThan">
      <formula>0</formula>
    </cfRule>
    <cfRule type="cellIs" dxfId="232" priority="239" stopIfTrue="1" operator="lessThan">
      <formula>0</formula>
    </cfRule>
    <cfRule type="cellIs" dxfId="231" priority="240" stopIfTrue="1" operator="equal">
      <formula>0</formula>
    </cfRule>
  </conditionalFormatting>
  <conditionalFormatting sqref="G68:G70 G74:G82">
    <cfRule type="cellIs" dxfId="230" priority="235" operator="equal">
      <formula>0</formula>
    </cfRule>
    <cfRule type="cellIs" dxfId="229" priority="236" operator="lessThan">
      <formula>0</formula>
    </cfRule>
    <cfRule type="cellIs" dxfId="228" priority="237" operator="greaterThan">
      <formula>0</formula>
    </cfRule>
  </conditionalFormatting>
  <conditionalFormatting sqref="G69:G70 G74:G82">
    <cfRule type="cellIs" dxfId="227" priority="232" stopIfTrue="1" operator="greaterThan">
      <formula>0</formula>
    </cfRule>
    <cfRule type="cellIs" dxfId="226" priority="233" stopIfTrue="1" operator="lessThan">
      <formula>0</formula>
    </cfRule>
    <cfRule type="cellIs" dxfId="225" priority="234" stopIfTrue="1" operator="equal">
      <formula>0</formula>
    </cfRule>
  </conditionalFormatting>
  <conditionalFormatting sqref="G69:G70 G74:G82">
    <cfRule type="cellIs" dxfId="224" priority="229" operator="equal">
      <formula>0</formula>
    </cfRule>
    <cfRule type="cellIs" dxfId="223" priority="230" operator="lessThan">
      <formula>0</formula>
    </cfRule>
    <cfRule type="cellIs" dxfId="222" priority="231" operator="greaterThan">
      <formula>0</formula>
    </cfRule>
  </conditionalFormatting>
  <conditionalFormatting sqref="L68:L70 L74:L82">
    <cfRule type="cellIs" dxfId="221" priority="223" operator="equal">
      <formula>0</formula>
    </cfRule>
    <cfRule type="cellIs" dxfId="220" priority="224" operator="lessThan">
      <formula>0</formula>
    </cfRule>
    <cfRule type="cellIs" dxfId="219" priority="225" operator="greaterThan">
      <formula>0</formula>
    </cfRule>
  </conditionalFormatting>
  <conditionalFormatting sqref="L68:L70 L74:L82">
    <cfRule type="cellIs" dxfId="218" priority="226" stopIfTrue="1" operator="greaterThan">
      <formula>0</formula>
    </cfRule>
    <cfRule type="cellIs" dxfId="217" priority="227" stopIfTrue="1" operator="lessThan">
      <formula>0</formula>
    </cfRule>
    <cfRule type="cellIs" dxfId="216" priority="228" stopIfTrue="1" operator="equal">
      <formula>0</formula>
    </cfRule>
  </conditionalFormatting>
  <conditionalFormatting sqref="G11">
    <cfRule type="cellIs" dxfId="215" priority="220" stopIfTrue="1" operator="greaterThan">
      <formula>0</formula>
    </cfRule>
    <cfRule type="cellIs" dxfId="214" priority="221" stopIfTrue="1" operator="lessThan">
      <formula>0</formula>
    </cfRule>
    <cfRule type="cellIs" dxfId="213" priority="222" stopIfTrue="1" operator="equal">
      <formula>0</formula>
    </cfRule>
  </conditionalFormatting>
  <conditionalFormatting sqref="G11">
    <cfRule type="cellIs" dxfId="212" priority="217" operator="equal">
      <formula>0</formula>
    </cfRule>
    <cfRule type="cellIs" dxfId="211" priority="218" operator="lessThan">
      <formula>0</formula>
    </cfRule>
    <cfRule type="cellIs" dxfId="210" priority="219" operator="greaterThan">
      <formula>0</formula>
    </cfRule>
  </conditionalFormatting>
  <conditionalFormatting sqref="G28 G33:G41">
    <cfRule type="cellIs" dxfId="209" priority="208" stopIfTrue="1" operator="greaterThan">
      <formula>0</formula>
    </cfRule>
    <cfRule type="cellIs" dxfId="208" priority="209" stopIfTrue="1" operator="lessThan">
      <formula>0</formula>
    </cfRule>
    <cfRule type="cellIs" dxfId="207" priority="210" stopIfTrue="1" operator="equal">
      <formula>0</formula>
    </cfRule>
  </conditionalFormatting>
  <conditionalFormatting sqref="G28 G33:G41">
    <cfRule type="cellIs" dxfId="206" priority="205" operator="equal">
      <formula>0</formula>
    </cfRule>
    <cfRule type="cellIs" dxfId="205" priority="206" operator="lessThan">
      <formula>0</formula>
    </cfRule>
    <cfRule type="cellIs" dxfId="204" priority="207" operator="greaterThan">
      <formula>0</formula>
    </cfRule>
  </conditionalFormatting>
  <conditionalFormatting sqref="G29">
    <cfRule type="cellIs" dxfId="203" priority="202" stopIfTrue="1" operator="greaterThan">
      <formula>0</formula>
    </cfRule>
    <cfRule type="cellIs" dxfId="202" priority="203" stopIfTrue="1" operator="lessThan">
      <formula>0</formula>
    </cfRule>
    <cfRule type="cellIs" dxfId="201" priority="204" stopIfTrue="1" operator="equal">
      <formula>0</formula>
    </cfRule>
  </conditionalFormatting>
  <conditionalFormatting sqref="G29">
    <cfRule type="cellIs" dxfId="200" priority="199" operator="equal">
      <formula>0</formula>
    </cfRule>
    <cfRule type="cellIs" dxfId="199" priority="200" operator="lessThan">
      <formula>0</formula>
    </cfRule>
    <cfRule type="cellIs" dxfId="198" priority="201" operator="greaterThan">
      <formula>0</formula>
    </cfRule>
  </conditionalFormatting>
  <conditionalFormatting sqref="E124:E149">
    <cfRule type="cellIs" dxfId="197" priority="193" operator="equal">
      <formula>0</formula>
    </cfRule>
    <cfRule type="cellIs" dxfId="196" priority="194" operator="lessThan">
      <formula>0</formula>
    </cfRule>
    <cfRule type="cellIs" dxfId="195" priority="195" operator="greaterThan">
      <formula>0</formula>
    </cfRule>
  </conditionalFormatting>
  <conditionalFormatting sqref="E124:E149">
    <cfRule type="cellIs" dxfId="194" priority="196" stopIfTrue="1" operator="greaterThan">
      <formula>0</formula>
    </cfRule>
    <cfRule type="cellIs" dxfId="193" priority="197" stopIfTrue="1" operator="lessThan">
      <formula>0</formula>
    </cfRule>
    <cfRule type="cellIs" dxfId="192" priority="198" stopIfTrue="1" operator="equal">
      <formula>0</formula>
    </cfRule>
  </conditionalFormatting>
  <conditionalFormatting sqref="G124:G149 I124:I149 K124:K149 M124:M149">
    <cfRule type="cellIs" dxfId="191" priority="187" operator="equal">
      <formula>0</formula>
    </cfRule>
    <cfRule type="cellIs" dxfId="190" priority="188" operator="lessThan">
      <formula>0</formula>
    </cfRule>
    <cfRule type="cellIs" dxfId="189" priority="189" operator="greaterThan">
      <formula>0</formula>
    </cfRule>
  </conditionalFormatting>
  <conditionalFormatting sqref="G124:G149 I124:I149 K124:K149 M124:M149">
    <cfRule type="cellIs" dxfId="188" priority="190" stopIfTrue="1" operator="greaterThan">
      <formula>0</formula>
    </cfRule>
    <cfRule type="cellIs" dxfId="187" priority="191" stopIfTrue="1" operator="lessThan">
      <formula>0</formula>
    </cfRule>
    <cfRule type="cellIs" dxfId="186" priority="192" stopIfTrue="1" operator="equal">
      <formula>0</formula>
    </cfRule>
  </conditionalFormatting>
  <conditionalFormatting sqref="E156:E181">
    <cfRule type="cellIs" dxfId="185" priority="181" operator="equal">
      <formula>0</formula>
    </cfRule>
    <cfRule type="cellIs" dxfId="184" priority="182" operator="lessThan">
      <formula>0</formula>
    </cfRule>
    <cfRule type="cellIs" dxfId="183" priority="183" operator="greaterThan">
      <formula>0</formula>
    </cfRule>
  </conditionalFormatting>
  <conditionalFormatting sqref="E156:E181">
    <cfRule type="cellIs" dxfId="182" priority="184" stopIfTrue="1" operator="greaterThan">
      <formula>0</formula>
    </cfRule>
    <cfRule type="cellIs" dxfId="181" priority="185" stopIfTrue="1" operator="lessThan">
      <formula>0</formula>
    </cfRule>
    <cfRule type="cellIs" dxfId="180" priority="186" stopIfTrue="1" operator="equal">
      <formula>0</formula>
    </cfRule>
  </conditionalFormatting>
  <conditionalFormatting sqref="G156:G181 I156:I181 K156:K181 M156:M181">
    <cfRule type="cellIs" dxfId="179" priority="175" operator="equal">
      <formula>0</formula>
    </cfRule>
    <cfRule type="cellIs" dxfId="178" priority="176" operator="lessThan">
      <formula>0</formula>
    </cfRule>
    <cfRule type="cellIs" dxfId="177" priority="177" operator="greaterThan">
      <formula>0</formula>
    </cfRule>
  </conditionalFormatting>
  <conditionalFormatting sqref="G156:G181 I156:I181 K156:K181 M156:M181">
    <cfRule type="cellIs" dxfId="176" priority="178" stopIfTrue="1" operator="greaterThan">
      <formula>0</formula>
    </cfRule>
    <cfRule type="cellIs" dxfId="175" priority="179" stopIfTrue="1" operator="lessThan">
      <formula>0</formula>
    </cfRule>
    <cfRule type="cellIs" dxfId="174" priority="180" stopIfTrue="1" operator="equal">
      <formula>0</formula>
    </cfRule>
  </conditionalFormatting>
  <conditionalFormatting sqref="L86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L86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:G13">
    <cfRule type="cellIs" dxfId="167" priority="166" stopIfTrue="1" operator="greaterThan">
      <formula>0</formula>
    </cfRule>
    <cfRule type="cellIs" dxfId="166" priority="167" stopIfTrue="1" operator="lessThan">
      <formula>0</formula>
    </cfRule>
    <cfRule type="cellIs" dxfId="165" priority="168" stopIfTrue="1" operator="equal">
      <formula>0</formula>
    </cfRule>
  </conditionalFormatting>
  <conditionalFormatting sqref="G12:G13">
    <cfRule type="cellIs" dxfId="164" priority="163" operator="equal">
      <formula>0</formula>
    </cfRule>
    <cfRule type="cellIs" dxfId="163" priority="164" operator="lessThan">
      <formula>0</formula>
    </cfRule>
    <cfRule type="cellIs" dxfId="162" priority="165" operator="greaterThan">
      <formula>0</formula>
    </cfRule>
  </conditionalFormatting>
  <conditionalFormatting sqref="G12:G13">
    <cfRule type="cellIs" dxfId="161" priority="160" stopIfTrue="1" operator="greaterThan">
      <formula>0</formula>
    </cfRule>
    <cfRule type="cellIs" dxfId="160" priority="161" stopIfTrue="1" operator="lessThan">
      <formula>0</formula>
    </cfRule>
    <cfRule type="cellIs" dxfId="159" priority="162" stopIfTrue="1" operator="equal">
      <formula>0</formula>
    </cfRule>
  </conditionalFormatting>
  <conditionalFormatting sqref="G12:G13">
    <cfRule type="cellIs" dxfId="158" priority="157" operator="equal">
      <formula>0</formula>
    </cfRule>
    <cfRule type="cellIs" dxfId="157" priority="158" operator="lessThan">
      <formula>0</formula>
    </cfRule>
    <cfRule type="cellIs" dxfId="156" priority="159" operator="greaterThan">
      <formula>0</formula>
    </cfRule>
  </conditionalFormatting>
  <conditionalFormatting sqref="L12:L13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L12:L13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G30:G31">
    <cfRule type="cellIs" dxfId="149" priority="142" stopIfTrue="1" operator="greaterThan">
      <formula>0</formula>
    </cfRule>
    <cfRule type="cellIs" dxfId="148" priority="143" stopIfTrue="1" operator="lessThan">
      <formula>0</formula>
    </cfRule>
    <cfRule type="cellIs" dxfId="147" priority="144" stopIfTrue="1" operator="equal">
      <formula>0</formula>
    </cfRule>
  </conditionalFormatting>
  <conditionalFormatting sqref="G30:G31">
    <cfRule type="cellIs" dxfId="146" priority="139" operator="equal">
      <formula>0</formula>
    </cfRule>
    <cfRule type="cellIs" dxfId="145" priority="140" operator="lessThan">
      <formula>0</formula>
    </cfRule>
    <cfRule type="cellIs" dxfId="144" priority="141" operator="greaterThan">
      <formula>0</formula>
    </cfRule>
  </conditionalFormatting>
  <conditionalFormatting sqref="L30:L31">
    <cfRule type="cellIs" dxfId="143" priority="145" operator="equal">
      <formula>0</formula>
    </cfRule>
    <cfRule type="cellIs" dxfId="142" priority="146" operator="lessThan">
      <formula>0</formula>
    </cfRule>
    <cfRule type="cellIs" dxfId="141" priority="147" operator="greaterThan">
      <formula>0</formula>
    </cfRule>
  </conditionalFormatting>
  <conditionalFormatting sqref="L30:L31">
    <cfRule type="cellIs" dxfId="140" priority="148" stopIfTrue="1" operator="greaterThan">
      <formula>0</formula>
    </cfRule>
    <cfRule type="cellIs" dxfId="139" priority="149" stopIfTrue="1" operator="lessThan">
      <formula>0</formula>
    </cfRule>
    <cfRule type="cellIs" dxfId="138" priority="150" stopIfTrue="1" operator="equal">
      <formula>0</formula>
    </cfRule>
  </conditionalFormatting>
  <conditionalFormatting sqref="G30:G31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30:G31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G48:G49">
    <cfRule type="cellIs" dxfId="131" priority="130" stopIfTrue="1" operator="greaterThan">
      <formula>0</formula>
    </cfRule>
    <cfRule type="cellIs" dxfId="130" priority="131" stopIfTrue="1" operator="lessThan">
      <formula>0</formula>
    </cfRule>
    <cfRule type="cellIs" dxfId="129" priority="132" stopIfTrue="1" operator="equal">
      <formula>0</formula>
    </cfRule>
  </conditionalFormatting>
  <conditionalFormatting sqref="G48:G49">
    <cfRule type="cellIs" dxfId="128" priority="127" operator="equal">
      <formula>0</formula>
    </cfRule>
    <cfRule type="cellIs" dxfId="127" priority="128" operator="lessThan">
      <formula>0</formula>
    </cfRule>
    <cfRule type="cellIs" dxfId="126" priority="129" operator="greaterThan">
      <formula>0</formula>
    </cfRule>
  </conditionalFormatting>
  <conditionalFormatting sqref="G48:G49">
    <cfRule type="cellIs" dxfId="125" priority="124" stopIfTrue="1" operator="greaterThan">
      <formula>0</formula>
    </cfRule>
    <cfRule type="cellIs" dxfId="124" priority="125" stopIfTrue="1" operator="lessThan">
      <formula>0</formula>
    </cfRule>
    <cfRule type="cellIs" dxfId="123" priority="126" stopIfTrue="1" operator="equal">
      <formula>0</formula>
    </cfRule>
  </conditionalFormatting>
  <conditionalFormatting sqref="G48:G49">
    <cfRule type="cellIs" dxfId="122" priority="121" operator="equal">
      <formula>0</formula>
    </cfRule>
    <cfRule type="cellIs" dxfId="121" priority="122" operator="lessThan">
      <formula>0</formula>
    </cfRule>
    <cfRule type="cellIs" dxfId="120" priority="123" operator="greaterThan">
      <formula>0</formula>
    </cfRule>
  </conditionalFormatting>
  <conditionalFormatting sqref="L48:L49">
    <cfRule type="cellIs" dxfId="119" priority="115" operator="equal">
      <formula>0</formula>
    </cfRule>
    <cfRule type="cellIs" dxfId="118" priority="116" operator="lessThan">
      <formula>0</formula>
    </cfRule>
    <cfRule type="cellIs" dxfId="117" priority="117" operator="greaterThan">
      <formula>0</formula>
    </cfRule>
  </conditionalFormatting>
  <conditionalFormatting sqref="L48:L49">
    <cfRule type="cellIs" dxfId="116" priority="118" stopIfTrue="1" operator="greaterThan">
      <formula>0</formula>
    </cfRule>
    <cfRule type="cellIs" dxfId="115" priority="119" stopIfTrue="1" operator="lessThan">
      <formula>0</formula>
    </cfRule>
    <cfRule type="cellIs" dxfId="114" priority="120" stopIfTrue="1" operator="equal">
      <formula>0</formula>
    </cfRule>
  </conditionalFormatting>
  <conditionalFormatting sqref="G71:G72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71:G72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71:G72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71:G72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L71:L72">
    <cfRule type="cellIs" dxfId="101" priority="97" operator="equal">
      <formula>0</formula>
    </cfRule>
    <cfRule type="cellIs" dxfId="100" priority="98" operator="lessThan">
      <formula>0</formula>
    </cfRule>
    <cfRule type="cellIs" dxfId="99" priority="99" operator="greaterThan">
      <formula>0</formula>
    </cfRule>
  </conditionalFormatting>
  <conditionalFormatting sqref="L71:L72">
    <cfRule type="cellIs" dxfId="98" priority="100" stopIfTrue="1" operator="greaterThan">
      <formula>0</formula>
    </cfRule>
    <cfRule type="cellIs" dxfId="97" priority="101" stopIfTrue="1" operator="lessThan">
      <formula>0</formula>
    </cfRule>
    <cfRule type="cellIs" dxfId="96" priority="102" stopIfTrue="1" operator="equal">
      <formula>0</formula>
    </cfRule>
  </conditionalFormatting>
  <conditionalFormatting sqref="G14">
    <cfRule type="cellIs" dxfId="95" priority="94" stopIfTrue="1" operator="greaterThan">
      <formula>0</formula>
    </cfRule>
    <cfRule type="cellIs" dxfId="94" priority="95" stopIfTrue="1" operator="lessThan">
      <formula>0</formula>
    </cfRule>
    <cfRule type="cellIs" dxfId="93" priority="96" stopIfTrue="1" operator="equal">
      <formula>0</formula>
    </cfRule>
  </conditionalFormatting>
  <conditionalFormatting sqref="G14">
    <cfRule type="cellIs" dxfId="92" priority="91" operator="equal">
      <formula>0</formula>
    </cfRule>
    <cfRule type="cellIs" dxfId="91" priority="92" operator="lessThan">
      <formula>0</formula>
    </cfRule>
    <cfRule type="cellIs" dxfId="90" priority="93" operator="greaterThan">
      <formula>0</formula>
    </cfRule>
  </conditionalFormatting>
  <conditionalFormatting sqref="G14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14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L14">
    <cfRule type="cellIs" dxfId="83" priority="79" operator="equal">
      <formula>0</formula>
    </cfRule>
    <cfRule type="cellIs" dxfId="82" priority="80" operator="lessThan">
      <formula>0</formula>
    </cfRule>
    <cfRule type="cellIs" dxfId="81" priority="81" operator="greaterThan">
      <formula>0</formula>
    </cfRule>
  </conditionalFormatting>
  <conditionalFormatting sqref="L14">
    <cfRule type="cellIs" dxfId="80" priority="82" stopIfTrue="1" operator="greaterThan">
      <formula>0</formula>
    </cfRule>
    <cfRule type="cellIs" dxfId="79" priority="83" stopIfTrue="1" operator="lessThan">
      <formula>0</formula>
    </cfRule>
    <cfRule type="cellIs" dxfId="78" priority="84" stopIfTrue="1" operator="equal">
      <formula>0</formula>
    </cfRule>
  </conditionalFormatting>
  <conditionalFormatting sqref="G32">
    <cfRule type="cellIs" dxfId="77" priority="76" stopIfTrue="1" operator="greaterThan">
      <formula>0</formula>
    </cfRule>
    <cfRule type="cellIs" dxfId="76" priority="77" stopIfTrue="1" operator="lessThan">
      <formula>0</formula>
    </cfRule>
    <cfRule type="cellIs" dxfId="75" priority="78" stopIfTrue="1" operator="equal">
      <formula>0</formula>
    </cfRule>
  </conditionalFormatting>
  <conditionalFormatting sqref="G32">
    <cfRule type="cellIs" dxfId="74" priority="73" operator="equal">
      <formula>0</formula>
    </cfRule>
    <cfRule type="cellIs" dxfId="73" priority="74" operator="lessThan">
      <formula>0</formula>
    </cfRule>
    <cfRule type="cellIs" dxfId="72" priority="75" operator="greaterThan">
      <formula>0</formula>
    </cfRule>
  </conditionalFormatting>
  <conditionalFormatting sqref="G32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32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L32">
    <cfRule type="cellIs" dxfId="65" priority="61" operator="equal">
      <formula>0</formula>
    </cfRule>
    <cfRule type="cellIs" dxfId="64" priority="62" operator="lessThan">
      <formula>0</formula>
    </cfRule>
    <cfRule type="cellIs" dxfId="63" priority="63" operator="greaterThan">
      <formula>0</formula>
    </cfRule>
  </conditionalFormatting>
  <conditionalFormatting sqref="L32">
    <cfRule type="cellIs" dxfId="62" priority="64" stopIfTrue="1" operator="greaterThan">
      <formula>0</formula>
    </cfRule>
    <cfRule type="cellIs" dxfId="61" priority="65" stopIfTrue="1" operator="lessThan">
      <formula>0</formula>
    </cfRule>
    <cfRule type="cellIs" dxfId="60" priority="66" stopIfTrue="1" operator="equal">
      <formula>0</formula>
    </cfRule>
  </conditionalFormatting>
  <conditionalFormatting sqref="G50">
    <cfRule type="cellIs" dxfId="59" priority="58" stopIfTrue="1" operator="greaterThan">
      <formula>0</formula>
    </cfRule>
    <cfRule type="cellIs" dxfId="58" priority="59" stopIfTrue="1" operator="lessThan">
      <formula>0</formula>
    </cfRule>
    <cfRule type="cellIs" dxfId="57" priority="60" stopIfTrue="1" operator="equal">
      <formula>0</formula>
    </cfRule>
  </conditionalFormatting>
  <conditionalFormatting sqref="G50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G50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50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L50">
    <cfRule type="cellIs" dxfId="47" priority="43" operator="equal">
      <formula>0</formula>
    </cfRule>
    <cfRule type="cellIs" dxfId="46" priority="44" operator="lessThan">
      <formula>0</formula>
    </cfRule>
    <cfRule type="cellIs" dxfId="45" priority="45" operator="greaterThan">
      <formula>0</formula>
    </cfRule>
  </conditionalFormatting>
  <conditionalFormatting sqref="L50">
    <cfRule type="cellIs" dxfId="44" priority="46" stopIfTrue="1" operator="greaterThan">
      <formula>0</formula>
    </cfRule>
    <cfRule type="cellIs" dxfId="43" priority="47" stopIfTrue="1" operator="lessThan">
      <formula>0</formula>
    </cfRule>
    <cfRule type="cellIs" dxfId="42" priority="48" stopIfTrue="1" operator="equal">
      <formula>0</formula>
    </cfRule>
  </conditionalFormatting>
  <conditionalFormatting sqref="G73">
    <cfRule type="cellIs" dxfId="41" priority="40" stopIfTrue="1" operator="greaterThan">
      <formula>0</formula>
    </cfRule>
    <cfRule type="cellIs" dxfId="40" priority="41" stopIfTrue="1" operator="lessThan">
      <formula>0</formula>
    </cfRule>
    <cfRule type="cellIs" dxfId="39" priority="42" stopIfTrue="1" operator="equal">
      <formula>0</formula>
    </cfRule>
  </conditionalFormatting>
  <conditionalFormatting sqref="G73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G73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73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L73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L73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G290:G292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G290:G292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278">
    <cfRule type="cellIs" dxfId="17" priority="13" operator="equal">
      <formula>0</formula>
    </cfRule>
    <cfRule type="cellIs" dxfId="16" priority="14" operator="lessThan">
      <formula>0</formula>
    </cfRule>
    <cfRule type="cellIs" dxfId="15" priority="15" operator="greaterThan">
      <formula>0</formula>
    </cfRule>
  </conditionalFormatting>
  <conditionalFormatting sqref="G278">
    <cfRule type="cellIs" dxfId="14" priority="16" stopIfTrue="1" operator="greaterThan">
      <formula>0</formula>
    </cfRule>
    <cfRule type="cellIs" dxfId="13" priority="17" stopIfTrue="1" operator="lessThan">
      <formula>0</formula>
    </cfRule>
    <cfRule type="cellIs" dxfId="12" priority="18" stopIfTrue="1" operator="equal">
      <formula>0</formula>
    </cfRule>
  </conditionalFormatting>
  <conditionalFormatting sqref="G279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G279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G280:G28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G280:G28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3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diciembre</mes>
    <year xmlns="36c86fb7-c3ab-4219-b2b9-06651c03637a">2018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2019-02-04T10:48:00+00:00</PublishingStartDate>
    <_dlc_DocId xmlns="8b099203-c902-4a5b-992f-1f849b15ff82">Q5F7QW3RQ55V-2035-398</_dlc_DocId>
    <_dlc_DocIdUrl xmlns="8b099203-c902-4a5b-992f-1f849b15ff82">
      <Url>http://admin.webtenerife.com/es/investigacion/Situacion-turistica/indicadores-turisticos/_layouts/DocIdRedir.aspx?ID=Q5F7QW3RQ55V-2035-398</Url>
      <Description>Q5F7QW3RQ55V-2035-398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28D5CF-D0FC-49F7-95F9-9DB710B60308}"/>
</file>

<file path=customXml/itemProps2.xml><?xml version="1.0" encoding="utf-8"?>
<ds:datastoreItem xmlns:ds="http://schemas.openxmlformats.org/officeDocument/2006/customXml" ds:itemID="{F401DF83-BF11-4CAC-BB87-D52771E5F060}"/>
</file>

<file path=customXml/itemProps3.xml><?xml version="1.0" encoding="utf-8"?>
<ds:datastoreItem xmlns:ds="http://schemas.openxmlformats.org/officeDocument/2006/customXml" ds:itemID="{8F1487EE-B696-4E8E-BE3C-998C9D8771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(diciembre y año 2018)</dc:title>
  <dc:creator>Marjorie Perez Garcia</dc:creator>
  <cp:lastModifiedBy>Marjorie Perez Garcia</cp:lastModifiedBy>
  <dcterms:created xsi:type="dcterms:W3CDTF">2019-01-22T13:23:39Z</dcterms:created>
  <dcterms:modified xsi:type="dcterms:W3CDTF">2019-01-22T13:26:13Z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7e53e96f-8d36-47c3-a3a4-24e0e3f2cebf</vt:lpwstr>
  </property>
</Properties>
</file>