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DE TENERIFE/2018/Marzo/"/>
    </mc:Choice>
  </mc:AlternateContent>
  <bookViews>
    <workbookView xWindow="0" yWindow="0" windowWidth="28800" windowHeight="122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(vinculo)'!$C$1:$M$320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(vinculo)'!$C$1:$M$322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10" i="1" l="1"/>
  <c r="H302" i="1"/>
  <c r="G280" i="1"/>
  <c r="G282" i="1"/>
  <c r="H305" i="1"/>
  <c r="H309" i="1"/>
  <c r="H308" i="1"/>
  <c r="G279" i="1"/>
  <c r="G281" i="1"/>
  <c r="G283" i="1"/>
  <c r="H300" i="1"/>
  <c r="H311" i="1"/>
  <c r="E242" i="1"/>
  <c r="E295" i="1" s="1"/>
  <c r="E184" i="1"/>
  <c r="E117" i="1"/>
  <c r="C215" i="1"/>
  <c r="G152" i="1"/>
  <c r="I62" i="1"/>
</calcChain>
</file>

<file path=xl/sharedStrings.xml><?xml version="1.0" encoding="utf-8"?>
<sst xmlns="http://schemas.openxmlformats.org/spreadsheetml/2006/main" count="591" uniqueCount="114">
  <si>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</si>
  <si>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</si>
  <si>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</si>
  <si>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</si>
  <si>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</si>
  <si>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</si>
  <si>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</si>
  <si>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</si>
  <si>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</si>
  <si>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</si>
  <si>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</si>
  <si>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</si>
  <si>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</si>
  <si>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</si>
  <si>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</si>
  <si>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</si>
  <si>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</si>
  <si>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</si>
  <si>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</si>
  <si>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</si>
  <si>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</si>
  <si>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</si>
  <si>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</si>
  <si>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</si>
  <si>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</si>
  <si>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</si>
  <si>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</si>
  <si>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</si>
  <si>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</si>
  <si>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</si>
  <si>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</si>
  <si>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</si>
  <si>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</si>
  <si>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</si>
  <si>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</si>
  <si>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</si>
  <si>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</si>
  <si>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</si>
  <si>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</si>
  <si>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</si>
  <si>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</si>
  <si>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</si>
  <si>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</si>
  <si>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</si>
  <si>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</si>
  <si>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</si>
  <si>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</si>
  <si>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</si>
  <si>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</si>
  <si>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</si>
  <si>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</si>
  <si>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</si>
  <si>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</si>
  <si>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</si>
  <si>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</si>
  <si>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</si>
  <si>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</si>
  <si>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</si>
  <si>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</si>
  <si>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</si>
  <si>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</si>
  <si>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</si>
  <si>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</si>
  <si>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</si>
  <si>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</si>
  <si>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</si>
  <si>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</si>
  <si>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</si>
  <si>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</si>
  <si>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</si>
  <si>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</si>
  <si>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</si>
  <si>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</si>
  <si>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</si>
  <si>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</si>
  <si>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</si>
  <si>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</si>
  <si>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</si>
  <si>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</si>
  <si>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</si>
  <si>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</si>
  <si>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Vivienda vacacional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</si>
  <si>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</si>
  <si>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</si>
  <si>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</si>
  <si>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</si>
  <si>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</si>
  <si>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</si>
  <si>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</si>
  <si>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</si>
  <si>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</si>
  <si>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</si>
  <si>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</si>
  <si>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</si>
  <si>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marzo 2018</t>
  </si>
  <si>
    <t>Muestra hotelera= 95,4%;   Muestra extrahotelera= 64,2%;   Muestra total= 82,2%</t>
  </si>
  <si>
    <t>El gasto medio total por turista en el año 2017 ha ascendido a 1.085€ .</t>
  </si>
  <si>
    <t>año 2017 
Encuesta sobre el turista que visita Tenerife, Cabildo de Tenerife</t>
  </si>
  <si>
    <t>El número de plazas autorizadas por Policía Turística a fecha de marzo 2018 asciendían a 141.955 plazas, registrando un incremento del 1,8% respecto al cierre del año 2017.</t>
  </si>
  <si>
    <t>Las plazas hoteleras autorizadas ascienden a 85.420 y representan el 60% del total. Con respecto al año 2017, las plazas hoteleras se incrementan un 1,6%.</t>
  </si>
  <si>
    <t>Las plazas extrahoteleras autorizadas, el 34% del total, ascienden a  48.766 (no incluye oferta rural). Disminuye un -0,5% respecto al cierre de 2017.</t>
  </si>
  <si>
    <t>Las plazas de vivienda vacacional autorizadas, el 4% del total, ascienden a  6.294 plazas. Aumentan un +31,8% respecto al cierre de 2017.</t>
  </si>
  <si>
    <t>Las plazas de hoteles rurales autorizadas por Policía Turística ascienden a 557, con un incremento del 0,0% respecto a 2017.</t>
  </si>
  <si>
    <t>Las plazas de casas rurales autorizadas por Policía Turística ascienden a 918, registrando un incremento del 0,0% respecto a 2017.</t>
  </si>
  <si>
    <t>Las plazas estimadas por el STDE del Cabildo de Tenerife en el I semestre de 2018 ascienden a 164.366. Se incremantan un 3,3% respecto al mismo período del año anterior.</t>
  </si>
  <si>
    <t>La oferta extrahotelera estimada por el STDE del Cabildo de Tenerife en el I semestre de 2018, asciende a 69.830 plazas, incluyendo oferta rural. Supone el 42,5% del total de las plazas turísticas, registrando un incremento del 5,3%.</t>
  </si>
  <si>
    <t>Las plazas estimadas para la zona de La Laguna, Bajamar, La Punta ascienden a 1.571 en el I semestre de 2018, registrando un incremento respecto al mismo periodo del año anterior del 45,2%.</t>
  </si>
  <si>
    <t>Las plazas extrahoteleras se estiman en 747, registrándose un incremento del 48,2% respecto al I semestre del año anterior.</t>
  </si>
  <si>
    <t>Las plazas totales estimadas para la zona Norte se sitúan en las 29.509 plazas,  registrándose un incremento del 5,6% con respecto al incremento del 48,2% respecto al I semestre del año anterior.</t>
  </si>
  <si>
    <t>Las plazas extrahoteleras estimadas se sitúan en las 58.600 en el I semestre del  2018, con un incremento del 3,4%  respecto al I semestre del año anterior.</t>
  </si>
  <si>
    <t>Por el Puerto de Santa Cruz de Tenerife han pasado en los primeros tres meses del año 2018, 271.821 cruceristas, un 51,4% más en comparación al mismo período del año 2017</t>
  </si>
  <si>
    <t>El número de buques de crucero en el Puerto de Santa Cruz de Tenerife hasta marzo 2018 ascienden a un total de 0 cruceros, cifra que se reduce un -100,0% respecto al mismo período del año anterior.</t>
  </si>
  <si>
    <t>Acumulado marzo 2018
FUENTE: Autoridad Portuaria de S/C de Tenerife</t>
  </si>
  <si>
    <t>I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</si>
</sst>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4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3" xfId="0" applyFont="1" applyFill="1" applyBorder="1" applyAlignment="1" applyProtection="1">
      <alignment horizontal="center" vertical="center" wrapText="1"/>
      <protection hidden="1"/>
    </xf>
    <xf numFmtId="0" fontId="8" fillId="5" borderId="114" xfId="0" applyFont="1" applyFill="1" applyBorder="1" applyAlignment="1" applyProtection="1">
      <alignment horizontal="center" vertical="center" wrapText="1"/>
      <protection hidden="1"/>
    </xf>
    <xf numFmtId="0" fontId="8" fillId="5" borderId="115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6" xfId="0" applyFont="1" applyFill="1" applyBorder="1" applyAlignment="1" applyProtection="1">
      <alignment horizontal="justify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0" xfId="0" applyFont="1" applyFill="1" applyBorder="1" applyAlignment="1" applyProtection="1">
      <alignment horizontal="justify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3" fontId="9" fillId="5" borderId="12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4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4" xfId="0" applyFont="1" applyFill="1" applyBorder="1" applyAlignment="1" applyProtection="1">
      <alignment horizontal="justify" vertical="center" wrapText="1"/>
      <protection hidden="1"/>
    </xf>
    <xf numFmtId="0" fontId="20" fillId="5" borderId="125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3" fontId="10" fillId="0" borderId="1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9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3" fontId="10" fillId="0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4" xfId="0" applyFont="1" applyFill="1" applyBorder="1" applyAlignment="1" applyProtection="1">
      <alignment horizontal="justify" vertical="center" wrapText="1"/>
      <protection hidden="1"/>
    </xf>
    <xf numFmtId="0" fontId="2" fillId="0" borderId="125" xfId="0" applyFont="1" applyFill="1" applyBorder="1" applyAlignment="1" applyProtection="1">
      <alignment horizontal="justify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0" fontId="12" fillId="7" borderId="127" xfId="0" applyFont="1" applyFill="1" applyBorder="1" applyAlignment="1" applyProtection="1">
      <alignment horizontal="center" vertical="center" wrapText="1"/>
      <protection hidden="1"/>
    </xf>
    <xf numFmtId="0" fontId="12" fillId="7" borderId="128" xfId="0" applyFont="1" applyFill="1" applyBorder="1" applyAlignment="1" applyProtection="1">
      <alignment horizontal="center" vertical="center" wrapText="1"/>
      <protection hidden="1"/>
    </xf>
    <xf numFmtId="3" fontId="10" fillId="7" borderId="129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9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19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0" xfId="0" applyFont="1" applyFill="1" applyBorder="1" applyAlignment="1" applyProtection="1">
      <alignment horizontal="justify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23" xfId="0" applyFont="1" applyFill="1" applyBorder="1" applyAlignment="1" applyProtection="1">
      <alignment horizontal="center" vertical="center" wrapText="1"/>
      <protection hidden="1"/>
    </xf>
    <xf numFmtId="3" fontId="10" fillId="7" borderId="12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4" xfId="0" applyFont="1" applyFill="1" applyBorder="1" applyAlignment="1" applyProtection="1">
      <alignment horizontal="justify" vertical="center" wrapText="1"/>
      <protection hidden="1"/>
    </xf>
    <xf numFmtId="0" fontId="2" fillId="7" borderId="125" xfId="0" applyFont="1" applyFill="1" applyBorder="1" applyAlignment="1" applyProtection="1">
      <alignment horizontal="justify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0" fontId="12" fillId="0" borderId="118" xfId="0" applyFont="1" applyFill="1" applyBorder="1" applyAlignment="1" applyProtection="1">
      <alignment horizontal="center" vertical="center" wrapText="1"/>
      <protection hidden="1"/>
    </xf>
    <xf numFmtId="0" fontId="12" fillId="0" borderId="119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12" fillId="6" borderId="126" xfId="0" applyFont="1" applyFill="1" applyBorder="1" applyAlignment="1" applyProtection="1">
      <alignment horizontal="center" vertical="center" wrapText="1"/>
      <protection hidden="1"/>
    </xf>
    <xf numFmtId="0" fontId="12" fillId="6" borderId="127" xfId="0" applyFont="1" applyFill="1" applyBorder="1" applyAlignment="1" applyProtection="1">
      <alignment horizontal="center" vertical="center" wrapText="1"/>
      <protection hidden="1"/>
    </xf>
    <xf numFmtId="0" fontId="12" fillId="6" borderId="128" xfId="0" applyFont="1" applyFill="1" applyBorder="1" applyAlignment="1" applyProtection="1">
      <alignment horizontal="center" vertical="center" wrapText="1"/>
      <protection hidden="1"/>
    </xf>
    <xf numFmtId="3" fontId="10" fillId="6" borderId="12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19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38" xfId="0" applyFont="1" applyFill="1" applyBorder="1" applyAlignment="1" applyProtection="1">
      <alignment horizontal="justify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3" fontId="10" fillId="7" borderId="14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2" fillId="7" borderId="142" xfId="0" applyFont="1" applyFill="1" applyBorder="1" applyAlignment="1" applyProtection="1">
      <alignment horizontal="justify" vertical="center" wrapText="1"/>
      <protection hidden="1"/>
    </xf>
    <xf numFmtId="0" fontId="2" fillId="0" borderId="143" xfId="0" applyFont="1" applyFill="1" applyBorder="1" applyAlignment="1" applyProtection="1">
      <alignment vertical="center" wrapText="1"/>
      <protection hidden="1"/>
    </xf>
    <xf numFmtId="0" fontId="2" fillId="0" borderId="143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64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957A2297-5329-41A5-BD7D-42CF07D08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0FDA0F6C-EA4A-4C8D-B54F-58238B0DE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230BD264-FC0B-40F6-BE7B-97D8E78A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2D25F5C3-4AF7-4690-9E2C-4586CC976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1200149</xdr:colOff>
      <xdr:row>295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66669E53-F59B-407C-A58E-F19EE8886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628125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317</xdr:row>
      <xdr:rowOff>47625</xdr:rowOff>
    </xdr:from>
    <xdr:to>
      <xdr:col>9</xdr:col>
      <xdr:colOff>390525</xdr:colOff>
      <xdr:row>318</xdr:row>
      <xdr:rowOff>314325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F54EB88-4712-4968-BE3F-ECB7FE1B002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1210150"/>
          <a:ext cx="507682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3"/>
  <sheetViews>
    <sheetView showGridLines="0" tabSelected="1" showRuler="0" zoomScaleNormal="100" workbookViewId="0">
      <selection activeCell="I4" sqref="I4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93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94</v>
      </c>
      <c r="D2" s="6"/>
      <c r="E2" s="6"/>
      <c r="F2" s="6"/>
      <c r="G2" s="6"/>
      <c r="H2" s="7"/>
      <c r="I2" s="8" t="s">
        <v>113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504315</v>
      </c>
      <c r="G9" s="36">
        <v>6.9610641916970417E-2</v>
      </c>
      <c r="H9" s="37"/>
      <c r="I9" s="38" t="s">
        <v>7</v>
      </c>
      <c r="J9" s="39" t="s">
        <v>8</v>
      </c>
      <c r="K9" s="40">
        <v>1360035</v>
      </c>
      <c r="L9" s="41">
        <v>2.5747098002333546E-2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339422</v>
      </c>
      <c r="G10" s="47">
        <v>5.334665706695807E-2</v>
      </c>
      <c r="H10" s="48"/>
      <c r="I10" s="43"/>
      <c r="J10" s="45" t="s">
        <v>10</v>
      </c>
      <c r="K10" s="46">
        <v>917805</v>
      </c>
      <c r="L10" s="49">
        <v>6.3198913206752305E-3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164893</v>
      </c>
      <c r="G11" s="36">
        <v>0.10472189840682833</v>
      </c>
      <c r="H11" s="48"/>
      <c r="I11" s="53"/>
      <c r="J11" s="54" t="s">
        <v>11</v>
      </c>
      <c r="K11" s="55">
        <v>442230</v>
      </c>
      <c r="L11" s="56">
        <v>6.8560078868012075E-2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21622</v>
      </c>
      <c r="G12" s="61">
        <v>-8.8448566610455304E-2</v>
      </c>
      <c r="H12" s="62"/>
      <c r="I12" s="57" t="s">
        <v>12</v>
      </c>
      <c r="J12" s="59" t="s">
        <v>8</v>
      </c>
      <c r="K12" s="60">
        <v>62940</v>
      </c>
      <c r="L12" s="41">
        <v>-4.504695868546027E-2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21622</v>
      </c>
      <c r="G13" s="47">
        <v>-8.8448566610455304E-2</v>
      </c>
      <c r="H13" s="62"/>
      <c r="I13" s="63"/>
      <c r="J13" s="65" t="s">
        <v>10</v>
      </c>
      <c r="K13" s="66">
        <v>62940</v>
      </c>
      <c r="L13" s="49">
        <v>-4.504695868546027E-2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 t="s">
        <v>38</v>
      </c>
      <c r="H14" s="62"/>
      <c r="I14" s="67"/>
      <c r="J14" s="69" t="s">
        <v>11</v>
      </c>
      <c r="K14" s="70">
        <v>0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6296</v>
      </c>
      <c r="G15" s="61">
        <v>0.48771266540642721</v>
      </c>
      <c r="H15" s="62"/>
      <c r="I15" s="72" t="s">
        <v>13</v>
      </c>
      <c r="J15" s="74" t="s">
        <v>8</v>
      </c>
      <c r="K15" s="75">
        <v>18151</v>
      </c>
      <c r="L15" s="41">
        <v>0.45510662177328842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5015</v>
      </c>
      <c r="G16" s="47">
        <v>0.69025952140208968</v>
      </c>
      <c r="H16" s="62"/>
      <c r="I16" s="76"/>
      <c r="J16" s="78" t="s">
        <v>10</v>
      </c>
      <c r="K16" s="79">
        <v>14510</v>
      </c>
      <c r="L16" s="49">
        <v>0.56357758620689657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1281</v>
      </c>
      <c r="G17" s="71">
        <v>1.2648221343873445E-2</v>
      </c>
      <c r="H17" s="62"/>
      <c r="I17" s="80"/>
      <c r="J17" s="82" t="s">
        <v>11</v>
      </c>
      <c r="K17" s="83">
        <v>3641</v>
      </c>
      <c r="L17" s="56">
        <v>0.13994990607388846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95699</v>
      </c>
      <c r="G18" s="61">
        <v>9.9748330824302789E-2</v>
      </c>
      <c r="H18" s="62"/>
      <c r="I18" s="57" t="s">
        <v>14</v>
      </c>
      <c r="J18" s="59" t="s">
        <v>8</v>
      </c>
      <c r="K18" s="60">
        <v>244144</v>
      </c>
      <c r="L18" s="41">
        <v>1.9765091139959612E-2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69874</v>
      </c>
      <c r="G19" s="47">
        <v>5.8632810132719149E-2</v>
      </c>
      <c r="H19" s="62"/>
      <c r="I19" s="63"/>
      <c r="J19" s="65" t="s">
        <v>10</v>
      </c>
      <c r="K19" s="66">
        <v>180467</v>
      </c>
      <c r="L19" s="49">
        <v>-6.3757742601514567E-3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25825</v>
      </c>
      <c r="G20" s="71">
        <v>0.22888413038305977</v>
      </c>
      <c r="H20" s="62"/>
      <c r="I20" s="67"/>
      <c r="J20" s="69" t="s">
        <v>11</v>
      </c>
      <c r="K20" s="70">
        <v>63677</v>
      </c>
      <c r="L20" s="56">
        <v>0.10192603872843375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380698</v>
      </c>
      <c r="G21" s="61">
        <v>6.7807687021594676E-2</v>
      </c>
      <c r="H21" s="62"/>
      <c r="I21" s="84" t="s">
        <v>15</v>
      </c>
      <c r="J21" s="86" t="s">
        <v>8</v>
      </c>
      <c r="K21" s="87">
        <v>1034800</v>
      </c>
      <c r="L21" s="41">
        <v>2.6483431240092781E-2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242911</v>
      </c>
      <c r="G22" s="47">
        <v>5.8246674885968019E-2</v>
      </c>
      <c r="H22" s="62"/>
      <c r="I22" s="88"/>
      <c r="J22" s="90" t="s">
        <v>10</v>
      </c>
      <c r="K22" s="91">
        <v>659888</v>
      </c>
      <c r="L22" s="49">
        <v>7.1135652224343371E-3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137787</v>
      </c>
      <c r="G23" s="71">
        <v>8.5090800270904543E-2</v>
      </c>
      <c r="H23" s="62"/>
      <c r="I23" s="92"/>
      <c r="J23" s="94" t="s">
        <v>11</v>
      </c>
      <c r="K23" s="95">
        <v>374912</v>
      </c>
      <c r="L23" s="56">
        <v>6.2449876018420225E-2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3530084</v>
      </c>
      <c r="G27" s="36">
        <v>9.4009305139788335E-3</v>
      </c>
      <c r="H27" s="37"/>
      <c r="I27" s="38" t="s">
        <v>7</v>
      </c>
      <c r="J27" s="39" t="s">
        <v>8</v>
      </c>
      <c r="K27" s="40">
        <v>10318441</v>
      </c>
      <c r="L27" s="41">
        <v>-6.2289580286921664E-3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2206062</v>
      </c>
      <c r="G28" s="47">
        <v>-2.2723909986807622E-2</v>
      </c>
      <c r="H28" s="48"/>
      <c r="I28" s="43"/>
      <c r="J28" s="45" t="s">
        <v>10</v>
      </c>
      <c r="K28" s="46">
        <v>6468599</v>
      </c>
      <c r="L28" s="49">
        <v>-3.1812085961377856E-2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1324022</v>
      </c>
      <c r="G29" s="36">
        <v>6.7889718828663792E-2</v>
      </c>
      <c r="H29" s="48"/>
      <c r="I29" s="53"/>
      <c r="J29" s="54" t="s">
        <v>11</v>
      </c>
      <c r="K29" s="55">
        <v>3849842</v>
      </c>
      <c r="L29" s="56">
        <v>3.9942171439746987E-2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49977</v>
      </c>
      <c r="G30" s="61">
        <v>-9.1393353210675543E-2</v>
      </c>
      <c r="H30" s="62"/>
      <c r="I30" s="57" t="s">
        <v>12</v>
      </c>
      <c r="J30" s="59" t="s">
        <v>8</v>
      </c>
      <c r="K30" s="60">
        <v>149473</v>
      </c>
      <c r="L30" s="41">
        <v>-7.1792292310940531E-2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49977</v>
      </c>
      <c r="G31" s="47">
        <v>-9.1393353210675543E-2</v>
      </c>
      <c r="H31" s="62"/>
      <c r="I31" s="63"/>
      <c r="J31" s="65" t="s">
        <v>10</v>
      </c>
      <c r="K31" s="66">
        <v>149473</v>
      </c>
      <c r="L31" s="49">
        <v>-7.1792292310940531E-2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 t="s">
        <v>38</v>
      </c>
      <c r="H32" s="62"/>
      <c r="I32" s="67"/>
      <c r="J32" s="69" t="s">
        <v>11</v>
      </c>
      <c r="K32" s="70">
        <v>0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23667</v>
      </c>
      <c r="G33" s="61">
        <v>0.2863898249809762</v>
      </c>
      <c r="H33" s="62"/>
      <c r="I33" s="72" t="s">
        <v>13</v>
      </c>
      <c r="J33" s="74" t="s">
        <v>8</v>
      </c>
      <c r="K33" s="75">
        <v>67290</v>
      </c>
      <c r="L33" s="41">
        <v>0.29239811009103822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14937</v>
      </c>
      <c r="G34" s="47">
        <v>0.41475658268611482</v>
      </c>
      <c r="H34" s="62"/>
      <c r="I34" s="76"/>
      <c r="J34" s="78" t="s">
        <v>10</v>
      </c>
      <c r="K34" s="79">
        <v>40754</v>
      </c>
      <c r="L34" s="49">
        <v>0.27042613547803862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8730</v>
      </c>
      <c r="G35" s="71">
        <v>0.11352040816326525</v>
      </c>
      <c r="H35" s="62"/>
      <c r="I35" s="80"/>
      <c r="J35" s="82" t="s">
        <v>11</v>
      </c>
      <c r="K35" s="83">
        <v>26536</v>
      </c>
      <c r="L35" s="56">
        <v>0.32766298093760948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655629</v>
      </c>
      <c r="G36" s="61">
        <v>5.6918917786114021E-2</v>
      </c>
      <c r="H36" s="62"/>
      <c r="I36" s="57" t="s">
        <v>14</v>
      </c>
      <c r="J36" s="59" t="s">
        <v>8</v>
      </c>
      <c r="K36" s="60">
        <v>1928621</v>
      </c>
      <c r="L36" s="41">
        <v>3.8984385774375907E-2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448141</v>
      </c>
      <c r="G37" s="47">
        <v>-9.9307169557878439E-3</v>
      </c>
      <c r="H37" s="62"/>
      <c r="I37" s="63"/>
      <c r="J37" s="65" t="s">
        <v>10</v>
      </c>
      <c r="K37" s="66">
        <v>1324111</v>
      </c>
      <c r="L37" s="49">
        <v>-7.4532215337610452E-3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207488</v>
      </c>
      <c r="G38" s="71">
        <v>0.23736768345409542</v>
      </c>
      <c r="H38" s="62"/>
      <c r="I38" s="67"/>
      <c r="J38" s="69" t="s">
        <v>11</v>
      </c>
      <c r="K38" s="70">
        <v>604510</v>
      </c>
      <c r="L38" s="56">
        <v>0.15761716730307418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2800811</v>
      </c>
      <c r="G39" s="61">
        <v>-9.5345648485956058E-4</v>
      </c>
      <c r="H39" s="62"/>
      <c r="I39" s="84" t="s">
        <v>15</v>
      </c>
      <c r="J39" s="86" t="s">
        <v>8</v>
      </c>
      <c r="K39" s="87">
        <v>8173057</v>
      </c>
      <c r="L39" s="41">
        <v>-1.6924229599575957E-2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1693007</v>
      </c>
      <c r="G40" s="47">
        <v>-2.6537523862094292E-2</v>
      </c>
      <c r="H40" s="62"/>
      <c r="I40" s="88"/>
      <c r="J40" s="90" t="s">
        <v>10</v>
      </c>
      <c r="K40" s="91">
        <v>4954261</v>
      </c>
      <c r="L40" s="49">
        <v>-3.8749135860820405E-2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1107804</v>
      </c>
      <c r="G41" s="71">
        <v>4.0852221691890733E-2</v>
      </c>
      <c r="H41" s="62"/>
      <c r="I41" s="92"/>
      <c r="J41" s="94" t="s">
        <v>11</v>
      </c>
      <c r="K41" s="95">
        <v>3218796</v>
      </c>
      <c r="L41" s="56">
        <v>1.8674670579165387E-2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6.999760070590801</v>
      </c>
      <c r="G45" s="101">
        <v>-0.41752837846687552</v>
      </c>
      <c r="H45" s="37"/>
      <c r="I45" s="38" t="s">
        <v>7</v>
      </c>
      <c r="J45" s="39" t="s">
        <v>8</v>
      </c>
      <c r="K45" s="100">
        <v>7.5868937196469206</v>
      </c>
      <c r="L45" s="102">
        <v>-0.2441195491062329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6.499466740517704</v>
      </c>
      <c r="G46" s="104">
        <v>-0.50591447550056845</v>
      </c>
      <c r="H46" s="48"/>
      <c r="I46" s="43"/>
      <c r="J46" s="45" t="s">
        <v>10</v>
      </c>
      <c r="K46" s="103">
        <v>7.0479012426386864</v>
      </c>
      <c r="L46" s="105">
        <v>-0.27758083546964407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8.0295828203744239</v>
      </c>
      <c r="G47" s="107">
        <v>-0.27694529796782064</v>
      </c>
      <c r="H47" s="48"/>
      <c r="I47" s="53"/>
      <c r="J47" s="54" t="s">
        <v>11</v>
      </c>
      <c r="K47" s="106">
        <v>8.7055197521651628</v>
      </c>
      <c r="L47" s="108">
        <v>-0.23956501161740817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2.3113958005734898</v>
      </c>
      <c r="G48" s="101">
        <v>-7.4912146035761573E-3</v>
      </c>
      <c r="H48" s="62"/>
      <c r="I48" s="57" t="s">
        <v>12</v>
      </c>
      <c r="J48" s="59" t="s">
        <v>8</v>
      </c>
      <c r="K48" s="109">
        <v>2.3748490625993011</v>
      </c>
      <c r="L48" s="102">
        <v>-6.8428790197737399E-2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2.3113958005734898</v>
      </c>
      <c r="G49" s="104">
        <v>-7.4912146035761573E-3</v>
      </c>
      <c r="H49" s="62"/>
      <c r="I49" s="63"/>
      <c r="J49" s="65" t="s">
        <v>10</v>
      </c>
      <c r="K49" s="110">
        <v>2.3748490625993011</v>
      </c>
      <c r="L49" s="105">
        <v>-6.8428790197737399E-2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3.7590533672172808</v>
      </c>
      <c r="G51" s="101">
        <v>-0.58830012994718084</v>
      </c>
      <c r="H51" s="62"/>
      <c r="I51" s="72" t="s">
        <v>13</v>
      </c>
      <c r="J51" s="74" t="s">
        <v>8</v>
      </c>
      <c r="K51" s="112">
        <v>3.707233761225277</v>
      </c>
      <c r="L51" s="102">
        <v>-0.46672807940323047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2.9784646061814555</v>
      </c>
      <c r="G52" s="104">
        <v>-0.58001196948419986</v>
      </c>
      <c r="H52" s="62"/>
      <c r="I52" s="76"/>
      <c r="J52" s="78" t="s">
        <v>10</v>
      </c>
      <c r="K52" s="113">
        <v>2.8086836664369401</v>
      </c>
      <c r="L52" s="105">
        <v>-0.6481051266665081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6.8149882903981265</v>
      </c>
      <c r="G53" s="107">
        <v>0.61735983190010302</v>
      </c>
      <c r="H53" s="62"/>
      <c r="I53" s="80"/>
      <c r="J53" s="82" t="s">
        <v>11</v>
      </c>
      <c r="K53" s="114">
        <v>7.2881076627300194</v>
      </c>
      <c r="L53" s="108">
        <v>1.0304370302942019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6.8509493307140099</v>
      </c>
      <c r="G54" s="101">
        <v>-0.2776202920120614</v>
      </c>
      <c r="H54" s="62"/>
      <c r="I54" s="57" t="s">
        <v>14</v>
      </c>
      <c r="J54" s="59" t="s">
        <v>8</v>
      </c>
      <c r="K54" s="109">
        <v>7.8995224130021624</v>
      </c>
      <c r="L54" s="102">
        <v>0.14612659324375432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6.4135586913587312</v>
      </c>
      <c r="G55" s="104">
        <v>-0.44414690224165643</v>
      </c>
      <c r="H55" s="62"/>
      <c r="I55" s="63"/>
      <c r="J55" s="65" t="s">
        <v>10</v>
      </c>
      <c r="K55" s="110">
        <v>7.3371364293748993</v>
      </c>
      <c r="L55" s="105">
        <v>-7.9647406182186131E-3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8.0343852855759916</v>
      </c>
      <c r="G56" s="107">
        <v>5.5084785932879576E-2</v>
      </c>
      <c r="H56" s="62"/>
      <c r="I56" s="67"/>
      <c r="J56" s="69" t="s">
        <v>11</v>
      </c>
      <c r="K56" s="111">
        <v>9.4933806554957041</v>
      </c>
      <c r="L56" s="108">
        <v>0.45671150845571162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7.3570415394879927</v>
      </c>
      <c r="G57" s="101">
        <v>-0.5063613826236244</v>
      </c>
      <c r="H57" s="62"/>
      <c r="I57" s="84" t="s">
        <v>15</v>
      </c>
      <c r="J57" s="86" t="s">
        <v>8</v>
      </c>
      <c r="K57" s="115">
        <v>7.8981996521066868</v>
      </c>
      <c r="L57" s="102">
        <v>-0.34874460551803743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6.9696596695909205</v>
      </c>
      <c r="G58" s="104">
        <v>-0.60702597698202254</v>
      </c>
      <c r="H58" s="62"/>
      <c r="I58" s="88"/>
      <c r="J58" s="90" t="s">
        <v>10</v>
      </c>
      <c r="K58" s="116">
        <v>7.5077300996532745</v>
      </c>
      <c r="L58" s="105">
        <v>-0.35820491218231876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8.0399747436260309</v>
      </c>
      <c r="G59" s="121">
        <v>-0.34171714971318323</v>
      </c>
      <c r="H59" s="122"/>
      <c r="I59" s="117"/>
      <c r="J59" s="119" t="s">
        <v>11</v>
      </c>
      <c r="K59" s="120">
        <v>8.5854707237965169</v>
      </c>
      <c r="L59" s="123">
        <v>-0.36894089504868255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93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94</v>
      </c>
      <c r="D62" s="6"/>
      <c r="E62" s="6"/>
      <c r="F62" s="6"/>
      <c r="G62" s="6"/>
      <c r="H62" s="7"/>
      <c r="I62" s="8" t="str">
        <f>I2</f>
        <v>I trimestre 2018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0.69280555236091912</v>
      </c>
      <c r="G68" s="61">
        <v>-2.3122750344605314E-2</v>
      </c>
      <c r="H68" s="37"/>
      <c r="I68" s="38" t="s">
        <v>7</v>
      </c>
      <c r="J68" s="39" t="s">
        <v>8</v>
      </c>
      <c r="K68" s="130">
        <v>0.69752469759222979</v>
      </c>
      <c r="L68" s="41">
        <v>-3.8249031756105722E-2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0.75276392403508341</v>
      </c>
      <c r="G69" s="47">
        <v>-4.0897424481213918E-2</v>
      </c>
      <c r="H69" s="48"/>
      <c r="I69" s="43"/>
      <c r="J69" s="45" t="s">
        <v>10</v>
      </c>
      <c r="K69" s="131">
        <v>0.76027462789013944</v>
      </c>
      <c r="L69" s="49">
        <v>-4.9816595913987349E-2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0.61163378342795638</v>
      </c>
      <c r="G70" s="71">
        <v>1.378412201904311E-2</v>
      </c>
      <c r="H70" s="48"/>
      <c r="I70" s="53"/>
      <c r="J70" s="54" t="s">
        <v>11</v>
      </c>
      <c r="K70" s="132">
        <v>0.61257371075787226</v>
      </c>
      <c r="L70" s="56">
        <v>-1.2747437647376403E-2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0.4994303873366111</v>
      </c>
      <c r="G71" s="61">
        <v>-0.18962870628672091</v>
      </c>
      <c r="H71" s="62"/>
      <c r="I71" s="57" t="s">
        <v>12</v>
      </c>
      <c r="J71" s="59" t="s">
        <v>8</v>
      </c>
      <c r="K71" s="133">
        <v>0.51450158336775442</v>
      </c>
      <c r="L71" s="41">
        <v>-0.17214684311127559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0.63545971238572352</v>
      </c>
      <c r="G72" s="47">
        <v>-9.1393353210675654E-2</v>
      </c>
      <c r="H72" s="62"/>
      <c r="I72" s="63"/>
      <c r="J72" s="65" t="s">
        <v>10</v>
      </c>
      <c r="K72" s="134">
        <v>0.65463583409976789</v>
      </c>
      <c r="L72" s="49">
        <v>-7.1792292310940531E-2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 t="s">
        <v>38</v>
      </c>
      <c r="H73" s="62"/>
      <c r="I73" s="67"/>
      <c r="J73" s="69" t="s">
        <v>11</v>
      </c>
      <c r="K73" s="135">
        <v>0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0.48596538058766758</v>
      </c>
      <c r="G74" s="61">
        <v>-0.11402050246377082</v>
      </c>
      <c r="H74" s="62"/>
      <c r="I74" s="72" t="s">
        <v>13</v>
      </c>
      <c r="J74" s="74" t="s">
        <v>8</v>
      </c>
      <c r="K74" s="136">
        <v>0.47591767451729261</v>
      </c>
      <c r="L74" s="41">
        <v>-0.10988239648726694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0.58475571562793616</v>
      </c>
      <c r="G75" s="47">
        <v>-7.6100669993030001E-3</v>
      </c>
      <c r="H75" s="62"/>
      <c r="I75" s="76"/>
      <c r="J75" s="78" t="s">
        <v>10</v>
      </c>
      <c r="K75" s="137">
        <v>0.54954153182308518</v>
      </c>
      <c r="L75" s="49">
        <v>-0.10885157001661872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0.37699183832102606</v>
      </c>
      <c r="G76" s="71">
        <v>-0.24870912220309804</v>
      </c>
      <c r="H76" s="62"/>
      <c r="I76" s="80"/>
      <c r="J76" s="82" t="s">
        <v>11</v>
      </c>
      <c r="K76" s="138">
        <v>0.39470474490554813</v>
      </c>
      <c r="L76" s="56">
        <v>-0.10422738635534778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0.71670753263903086</v>
      </c>
      <c r="G77" s="61">
        <v>1.331193349364268E-3</v>
      </c>
      <c r="H77" s="62"/>
      <c r="I77" s="57" t="s">
        <v>14</v>
      </c>
      <c r="J77" s="59" t="s">
        <v>8</v>
      </c>
      <c r="K77" s="133">
        <v>0.72618937348680812</v>
      </c>
      <c r="L77" s="41">
        <v>-1.5660087664975841E-2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0.73318259828181676</v>
      </c>
      <c r="G78" s="47">
        <v>-3.5790922908405798E-2</v>
      </c>
      <c r="H78" s="62"/>
      <c r="I78" s="63"/>
      <c r="J78" s="65" t="s">
        <v>10</v>
      </c>
      <c r="K78" s="134">
        <v>0.74617560706215169</v>
      </c>
      <c r="L78" s="49">
        <v>-3.3378138656554146E-2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0.68353362850516552</v>
      </c>
      <c r="G79" s="71">
        <v>0.10632700864385281</v>
      </c>
      <c r="H79" s="62"/>
      <c r="I79" s="67"/>
      <c r="J79" s="69" t="s">
        <v>11</v>
      </c>
      <c r="K79" s="135">
        <v>0.68594544299201166</v>
      </c>
      <c r="L79" s="56">
        <v>3.5022293682436256E-2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0.69468038825357814</v>
      </c>
      <c r="G80" s="61">
        <v>-2.3276029917135954E-2</v>
      </c>
      <c r="H80" s="62"/>
      <c r="I80" s="84" t="s">
        <v>15</v>
      </c>
      <c r="J80" s="86" t="s">
        <v>8</v>
      </c>
      <c r="K80" s="139">
        <v>0.69824035772074344</v>
      </c>
      <c r="L80" s="41">
        <v>-3.8889954036239738E-2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0.76426892765341969</v>
      </c>
      <c r="G81" s="47">
        <v>-4.0119517322721454E-2</v>
      </c>
      <c r="H81" s="62"/>
      <c r="I81" s="88"/>
      <c r="J81" s="90" t="s">
        <v>10</v>
      </c>
      <c r="K81" s="140">
        <v>0.77034543990098303</v>
      </c>
      <c r="L81" s="49">
        <v>-5.2160749837516729E-2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0.60982274578883633</v>
      </c>
      <c r="G82" s="71">
        <v>6.9445955620304201E-3</v>
      </c>
      <c r="H82" s="62"/>
      <c r="I82" s="92"/>
      <c r="J82" s="94" t="s">
        <v>11</v>
      </c>
      <c r="K82" s="141">
        <v>0.61031399317406143</v>
      </c>
      <c r="L82" s="56">
        <v>-1.4510482085265064E-2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60142</v>
      </c>
      <c r="G86" s="61">
        <v>0.11448372989400335</v>
      </c>
      <c r="H86" s="143"/>
      <c r="I86" s="57" t="s">
        <v>7</v>
      </c>
      <c r="J86" s="59" t="s">
        <v>20</v>
      </c>
      <c r="K86" s="60">
        <v>158820</v>
      </c>
      <c r="L86" s="41">
        <v>3.8412501225930873E-2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197335</v>
      </c>
      <c r="G87" s="47">
        <v>7.6815200427812202E-2</v>
      </c>
      <c r="H87" s="62"/>
      <c r="I87" s="63"/>
      <c r="J87" s="90" t="s">
        <v>21</v>
      </c>
      <c r="K87" s="91">
        <v>536596</v>
      </c>
      <c r="L87" s="49">
        <v>2.6667534027987605E-2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60098</v>
      </c>
      <c r="G88" s="47">
        <v>-1.6898136788208951E-2</v>
      </c>
      <c r="H88" s="62"/>
      <c r="I88" s="63"/>
      <c r="J88" s="65" t="s">
        <v>22</v>
      </c>
      <c r="K88" s="66">
        <v>161817</v>
      </c>
      <c r="L88" s="49">
        <v>-4.7468522083105258E-2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16417</v>
      </c>
      <c r="G89" s="47">
        <v>-0.11517732025439253</v>
      </c>
      <c r="H89" s="62"/>
      <c r="I89" s="63"/>
      <c r="J89" s="90" t="s">
        <v>23</v>
      </c>
      <c r="K89" s="91">
        <v>45227</v>
      </c>
      <c r="L89" s="49">
        <v>-0.11413405413875499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5430</v>
      </c>
      <c r="G90" s="71">
        <v>1.9718309859154903E-2</v>
      </c>
      <c r="H90" s="144"/>
      <c r="I90" s="67"/>
      <c r="J90" s="69" t="s">
        <v>24</v>
      </c>
      <c r="K90" s="70">
        <v>15345</v>
      </c>
      <c r="L90" s="56">
        <v>-1.0191575824034071E-2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362324</v>
      </c>
      <c r="G94" s="61">
        <v>-2.4665735274720268E-2</v>
      </c>
      <c r="H94" s="143"/>
      <c r="I94" s="57" t="s">
        <v>7</v>
      </c>
      <c r="J94" s="59" t="s">
        <v>20</v>
      </c>
      <c r="K94" s="60">
        <v>1034085</v>
      </c>
      <c r="L94" s="41">
        <v>-4.4723408264957576E-2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1373970</v>
      </c>
      <c r="G95" s="47">
        <v>-1.6499405878226514E-2</v>
      </c>
      <c r="H95" s="62"/>
      <c r="I95" s="63"/>
      <c r="J95" s="90" t="s">
        <v>21</v>
      </c>
      <c r="K95" s="91">
        <v>4066297</v>
      </c>
      <c r="L95" s="49">
        <v>-2.0311747473800823E-2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389153</v>
      </c>
      <c r="G96" s="47">
        <v>-2.3016612229834754E-2</v>
      </c>
      <c r="H96" s="62"/>
      <c r="I96" s="63"/>
      <c r="J96" s="65" t="s">
        <v>22</v>
      </c>
      <c r="K96" s="66">
        <v>1131951</v>
      </c>
      <c r="L96" s="49">
        <v>-4.714079356741685E-2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59802</v>
      </c>
      <c r="G97" s="47">
        <v>-0.12919008649561692</v>
      </c>
      <c r="H97" s="62"/>
      <c r="I97" s="63"/>
      <c r="J97" s="90" t="s">
        <v>23</v>
      </c>
      <c r="K97" s="91">
        <v>174526</v>
      </c>
      <c r="L97" s="49">
        <v>-0.10627816468660389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20813</v>
      </c>
      <c r="G98" s="71">
        <v>-4.7721449487554857E-2</v>
      </c>
      <c r="H98" s="144"/>
      <c r="I98" s="67"/>
      <c r="J98" s="69" t="s">
        <v>24</v>
      </c>
      <c r="K98" s="70">
        <v>61740</v>
      </c>
      <c r="L98" s="56">
        <v>-4.7325134630518351E-2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6.0244754082005922</v>
      </c>
      <c r="G102" s="101">
        <v>-0.85950279949342612</v>
      </c>
      <c r="H102" s="143"/>
      <c r="I102" s="57" t="s">
        <v>7</v>
      </c>
      <c r="J102" s="59" t="s">
        <v>20</v>
      </c>
      <c r="K102" s="146">
        <v>6.5110502455610124</v>
      </c>
      <c r="L102" s="102">
        <v>-0.56664435053562379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6.9626270048394865</v>
      </c>
      <c r="G103" s="104">
        <v>-0.66061454532476294</v>
      </c>
      <c r="H103" s="62"/>
      <c r="I103" s="63"/>
      <c r="J103" s="78" t="s">
        <v>21</v>
      </c>
      <c r="K103" s="147">
        <v>7.5779487733788544</v>
      </c>
      <c r="L103" s="105">
        <v>-0.36338762633185517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6.4753069985690042</v>
      </c>
      <c r="G104" s="104">
        <v>-4.0552385376948052E-2</v>
      </c>
      <c r="H104" s="62"/>
      <c r="I104" s="63"/>
      <c r="J104" s="65" t="s">
        <v>22</v>
      </c>
      <c r="K104" s="148">
        <v>6.9952538979217262</v>
      </c>
      <c r="L104" s="105">
        <v>2.4059631909443269E-3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3.6426874581226776</v>
      </c>
      <c r="G105" s="104">
        <v>-5.8616842836684224E-2</v>
      </c>
      <c r="H105" s="62"/>
      <c r="I105" s="63"/>
      <c r="J105" s="78" t="s">
        <v>23</v>
      </c>
      <c r="K105" s="147">
        <v>3.8588896013443299</v>
      </c>
      <c r="L105" s="105">
        <v>3.3919961355298511E-2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3.8329650092081033</v>
      </c>
      <c r="G106" s="107">
        <v>-0.27144813633180309</v>
      </c>
      <c r="H106" s="144"/>
      <c r="I106" s="67"/>
      <c r="J106" s="69" t="s">
        <v>24</v>
      </c>
      <c r="K106" s="150">
        <v>4.0234604105571847</v>
      </c>
      <c r="L106" s="108">
        <v>-0.15682727569708899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0.75003984904972953</v>
      </c>
      <c r="G110" s="61">
        <v>-6.2595053404959633E-2</v>
      </c>
      <c r="H110" s="143"/>
      <c r="I110" s="57" t="s">
        <v>7</v>
      </c>
      <c r="J110" s="59" t="s">
        <v>20</v>
      </c>
      <c r="K110" s="133">
        <v>0.73733127981347191</v>
      </c>
      <c r="L110" s="41">
        <v>-8.1872712929748404E-2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0.77443366188299712</v>
      </c>
      <c r="G111" s="47">
        <v>-3.6296241237180227E-2</v>
      </c>
      <c r="H111" s="62"/>
      <c r="I111" s="63"/>
      <c r="J111" s="78" t="s">
        <v>21</v>
      </c>
      <c r="K111" s="137">
        <v>0.78945113273886147</v>
      </c>
      <c r="L111" s="49">
        <v>-4.0031844395227556E-2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0.71893491670838794</v>
      </c>
      <c r="G112" s="47">
        <v>-2.3016612229834643E-2</v>
      </c>
      <c r="H112" s="62"/>
      <c r="I112" s="63"/>
      <c r="J112" s="65" t="s">
        <v>22</v>
      </c>
      <c r="K112" s="134">
        <v>0.72030429719565503</v>
      </c>
      <c r="L112" s="49">
        <v>-4.7140793567416961E-2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0.61299547956579226</v>
      </c>
      <c r="G113" s="47">
        <v>-0.12919008649561703</v>
      </c>
      <c r="H113" s="62"/>
      <c r="I113" s="63"/>
      <c r="J113" s="78" t="s">
        <v>23</v>
      </c>
      <c r="K113" s="137">
        <v>0.61619884899198529</v>
      </c>
      <c r="L113" s="49">
        <v>-0.10627816468660389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0.60268141541669085</v>
      </c>
      <c r="G114" s="71">
        <v>-4.7721449487554746E-2</v>
      </c>
      <c r="H114" s="144"/>
      <c r="I114" s="67"/>
      <c r="J114" s="69" t="s">
        <v>24</v>
      </c>
      <c r="K114" s="135">
        <v>0.61579892280071813</v>
      </c>
      <c r="L114" s="56">
        <v>-4.7325134630518351E-2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marzo 2018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96746</v>
      </c>
      <c r="E124" s="183">
        <v>0.34153308558433637</v>
      </c>
      <c r="F124" s="182">
        <v>13806</v>
      </c>
      <c r="G124" s="183">
        <v>-0.14529808704265457</v>
      </c>
      <c r="H124" s="182">
        <v>3042</v>
      </c>
      <c r="I124" s="183">
        <v>1.103734439834025</v>
      </c>
      <c r="J124" s="182">
        <v>37053</v>
      </c>
      <c r="K124" s="183">
        <v>0.26116405718175639</v>
      </c>
      <c r="L124" s="182">
        <v>42845</v>
      </c>
      <c r="M124" s="183">
        <v>0.70445956160241874</v>
      </c>
    </row>
    <row r="125" spans="3:19" ht="27" customHeight="1" thickBot="1" x14ac:dyDescent="0.25">
      <c r="C125" s="184" t="s">
        <v>37</v>
      </c>
      <c r="D125" s="185">
        <v>23202.464850687826</v>
      </c>
      <c r="E125" s="186">
        <v>0.37595247406268162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13234.506661096995</v>
      </c>
      <c r="E126" s="189">
        <v>0.42043822787119955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60309.028488215183</v>
      </c>
      <c r="E127" s="189">
        <v>0.31289357242627269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12264</v>
      </c>
      <c r="E128" s="189">
        <v>4.6862996158770764E-2</v>
      </c>
      <c r="F128" s="191">
        <v>152</v>
      </c>
      <c r="G128" s="189">
        <v>-0.10059171597633132</v>
      </c>
      <c r="H128" s="191">
        <v>151</v>
      </c>
      <c r="I128" s="189">
        <v>0.24793388429752072</v>
      </c>
      <c r="J128" s="191">
        <v>1253</v>
      </c>
      <c r="K128" s="189">
        <v>0.31204188481675388</v>
      </c>
      <c r="L128" s="191">
        <v>10708</v>
      </c>
      <c r="M128" s="189">
        <v>2.2731614135625522E-2</v>
      </c>
    </row>
    <row r="129" spans="3:13" ht="24" customHeight="1" thickBot="1" x14ac:dyDescent="0.25">
      <c r="C129" s="192" t="s">
        <v>42</v>
      </c>
      <c r="D129" s="188">
        <v>14139</v>
      </c>
      <c r="E129" s="189">
        <v>6.1805346951036455E-2</v>
      </c>
      <c r="F129" s="188">
        <v>164</v>
      </c>
      <c r="G129" s="189">
        <v>0.14685314685314688</v>
      </c>
      <c r="H129" s="188">
        <v>87</v>
      </c>
      <c r="I129" s="189">
        <v>0.5535714285714286</v>
      </c>
      <c r="J129" s="188">
        <v>696</v>
      </c>
      <c r="K129" s="189">
        <v>-0.18213866039952997</v>
      </c>
      <c r="L129" s="188">
        <v>13192</v>
      </c>
      <c r="M129" s="189">
        <v>7.5493233327898146E-2</v>
      </c>
    </row>
    <row r="130" spans="3:13" ht="24" customHeight="1" thickBot="1" x14ac:dyDescent="0.25">
      <c r="C130" s="190" t="s">
        <v>43</v>
      </c>
      <c r="D130" s="191">
        <v>62787</v>
      </c>
      <c r="E130" s="189">
        <v>5.2660698118901506E-2</v>
      </c>
      <c r="F130" s="191">
        <v>1410</v>
      </c>
      <c r="G130" s="189">
        <v>0.39603960396039595</v>
      </c>
      <c r="H130" s="191">
        <v>1296</v>
      </c>
      <c r="I130" s="189">
        <v>5.430566330488773E-3</v>
      </c>
      <c r="J130" s="191">
        <v>24700</v>
      </c>
      <c r="K130" s="189">
        <v>6.1543751074436992E-2</v>
      </c>
      <c r="L130" s="191">
        <v>35381</v>
      </c>
      <c r="M130" s="189">
        <v>3.8205346401009477E-2</v>
      </c>
    </row>
    <row r="131" spans="3:13" ht="24" customHeight="1" thickBot="1" x14ac:dyDescent="0.25">
      <c r="C131" s="192" t="s">
        <v>44</v>
      </c>
      <c r="D131" s="188">
        <v>16968</v>
      </c>
      <c r="E131" s="189">
        <v>0.10887465690759379</v>
      </c>
      <c r="F131" s="188">
        <v>539</v>
      </c>
      <c r="G131" s="189">
        <v>-2.7075812274368283E-2</v>
      </c>
      <c r="H131" s="188">
        <v>476</v>
      </c>
      <c r="I131" s="189">
        <v>0.20812182741116758</v>
      </c>
      <c r="J131" s="188">
        <v>3061</v>
      </c>
      <c r="K131" s="189">
        <v>5.0085763293310492E-2</v>
      </c>
      <c r="L131" s="188">
        <v>12892</v>
      </c>
      <c r="M131" s="189">
        <v>0.12702159279657321</v>
      </c>
    </row>
    <row r="132" spans="3:13" ht="24" customHeight="1" thickBot="1" x14ac:dyDescent="0.25">
      <c r="C132" s="190" t="s">
        <v>45</v>
      </c>
      <c r="D132" s="191">
        <v>169054</v>
      </c>
      <c r="E132" s="189">
        <v>-2.8670910804164507E-2</v>
      </c>
      <c r="F132" s="191">
        <v>1077</v>
      </c>
      <c r="G132" s="189">
        <v>-0.16251944012441677</v>
      </c>
      <c r="H132" s="191">
        <v>349</v>
      </c>
      <c r="I132" s="189">
        <v>0.10443037974683533</v>
      </c>
      <c r="J132" s="191">
        <v>8872</v>
      </c>
      <c r="K132" s="189">
        <v>-0.2079278635836086</v>
      </c>
      <c r="L132" s="191">
        <v>158756</v>
      </c>
      <c r="M132" s="189">
        <v>-1.5411712901805319E-2</v>
      </c>
    </row>
    <row r="133" spans="3:13" ht="24" customHeight="1" thickBot="1" x14ac:dyDescent="0.25">
      <c r="C133" s="192" t="s">
        <v>46</v>
      </c>
      <c r="D133" s="188">
        <v>9358</v>
      </c>
      <c r="E133" s="189">
        <v>0.29719988910451889</v>
      </c>
      <c r="F133" s="188">
        <v>101</v>
      </c>
      <c r="G133" s="189">
        <v>-0.16528925619834711</v>
      </c>
      <c r="H133" s="188">
        <v>43</v>
      </c>
      <c r="I133" s="189">
        <v>1.263157894736842</v>
      </c>
      <c r="J133" s="188">
        <v>819</v>
      </c>
      <c r="K133" s="189">
        <v>0.80396475770925102</v>
      </c>
      <c r="L133" s="188">
        <v>8395</v>
      </c>
      <c r="M133" s="189">
        <v>0.26812688821752273</v>
      </c>
    </row>
    <row r="134" spans="3:13" ht="24" customHeight="1" thickBot="1" x14ac:dyDescent="0.25">
      <c r="C134" s="190" t="s">
        <v>47</v>
      </c>
      <c r="D134" s="191">
        <v>11811</v>
      </c>
      <c r="E134" s="189">
        <v>-2.3400033074251647E-2</v>
      </c>
      <c r="F134" s="191">
        <v>734</v>
      </c>
      <c r="G134" s="189">
        <v>1.6620498614958512E-2</v>
      </c>
      <c r="H134" s="191">
        <v>148</v>
      </c>
      <c r="I134" s="189">
        <v>0.30973451327433632</v>
      </c>
      <c r="J134" s="191">
        <v>1256</v>
      </c>
      <c r="K134" s="189">
        <v>-1.2578616352201255E-2</v>
      </c>
      <c r="L134" s="191">
        <v>9673</v>
      </c>
      <c r="M134" s="189">
        <v>-3.1440873135075598E-2</v>
      </c>
    </row>
    <row r="135" spans="3:13" ht="24" customHeight="1" thickBot="1" x14ac:dyDescent="0.25">
      <c r="C135" s="192" t="s">
        <v>48</v>
      </c>
      <c r="D135" s="188">
        <v>62127</v>
      </c>
      <c r="E135" s="189">
        <v>4.147318659581245E-2</v>
      </c>
      <c r="F135" s="188">
        <v>1175</v>
      </c>
      <c r="G135" s="189">
        <v>-5.0888529886914391E-2</v>
      </c>
      <c r="H135" s="188">
        <v>137</v>
      </c>
      <c r="I135" s="189">
        <v>1.5370370370370372</v>
      </c>
      <c r="J135" s="188">
        <v>9426</v>
      </c>
      <c r="K135" s="189">
        <v>0.10245614035087725</v>
      </c>
      <c r="L135" s="188">
        <v>51389</v>
      </c>
      <c r="M135" s="189">
        <v>3.1679749452932171E-2</v>
      </c>
    </row>
    <row r="136" spans="3:13" ht="24" customHeight="1" thickBot="1" x14ac:dyDescent="0.25">
      <c r="C136" s="193" t="s">
        <v>49</v>
      </c>
      <c r="D136" s="191">
        <v>21606</v>
      </c>
      <c r="E136" s="189">
        <v>9.7205346294046979E-3</v>
      </c>
      <c r="F136" s="191">
        <v>431</v>
      </c>
      <c r="G136" s="189">
        <v>-4.008908685968815E-2</v>
      </c>
      <c r="H136" s="191">
        <v>80</v>
      </c>
      <c r="I136" s="189">
        <v>6.2727272727272725</v>
      </c>
      <c r="J136" s="191">
        <v>2339</v>
      </c>
      <c r="K136" s="189">
        <v>2.9942756494936162E-2</v>
      </c>
      <c r="L136" s="191">
        <v>18756</v>
      </c>
      <c r="M136" s="189">
        <v>4.7677720040713023E-3</v>
      </c>
    </row>
    <row r="137" spans="3:13" ht="24" customHeight="1" thickBot="1" x14ac:dyDescent="0.25">
      <c r="C137" s="187" t="s">
        <v>50</v>
      </c>
      <c r="D137" s="188">
        <v>10203</v>
      </c>
      <c r="E137" s="189">
        <v>-4.1611873003945199E-2</v>
      </c>
      <c r="F137" s="188">
        <v>305</v>
      </c>
      <c r="G137" s="189">
        <v>-0.19312169312169314</v>
      </c>
      <c r="H137" s="188">
        <v>8</v>
      </c>
      <c r="I137" s="189">
        <v>0.14285714285714279</v>
      </c>
      <c r="J137" s="188">
        <v>837</v>
      </c>
      <c r="K137" s="189">
        <v>-0.1553985872855701</v>
      </c>
      <c r="L137" s="188">
        <v>9053</v>
      </c>
      <c r="M137" s="189">
        <v>-2.3408845738942863E-2</v>
      </c>
    </row>
    <row r="138" spans="3:13" ht="24" customHeight="1" thickBot="1" x14ac:dyDescent="0.25">
      <c r="C138" s="193" t="s">
        <v>51</v>
      </c>
      <c r="D138" s="191">
        <v>13018</v>
      </c>
      <c r="E138" s="189">
        <v>-3.4129692832764458E-2</v>
      </c>
      <c r="F138" s="191">
        <v>220</v>
      </c>
      <c r="G138" s="189">
        <v>0.70542635658914721</v>
      </c>
      <c r="H138" s="191">
        <v>20</v>
      </c>
      <c r="I138" s="189">
        <v>-0.33333333333333337</v>
      </c>
      <c r="J138" s="191">
        <v>1369</v>
      </c>
      <c r="K138" s="189">
        <v>-8.1824279007377654E-2</v>
      </c>
      <c r="L138" s="191">
        <v>11409</v>
      </c>
      <c r="M138" s="189">
        <v>-3.5424416638484946E-2</v>
      </c>
    </row>
    <row r="139" spans="3:13" ht="24" customHeight="1" thickBot="1" x14ac:dyDescent="0.25">
      <c r="C139" s="187" t="s">
        <v>52</v>
      </c>
      <c r="D139" s="188">
        <v>17300</v>
      </c>
      <c r="E139" s="189">
        <v>0.22425872195881391</v>
      </c>
      <c r="F139" s="188">
        <v>219</v>
      </c>
      <c r="G139" s="189">
        <v>-0.22340425531914898</v>
      </c>
      <c r="H139" s="188">
        <v>29</v>
      </c>
      <c r="I139" s="189">
        <v>3.833333333333333</v>
      </c>
      <c r="J139" s="188">
        <v>4881</v>
      </c>
      <c r="K139" s="189">
        <v>0.28548854358704245</v>
      </c>
      <c r="L139" s="188">
        <v>12171</v>
      </c>
      <c r="M139" s="189">
        <v>0.21152697591081027</v>
      </c>
    </row>
    <row r="140" spans="3:13" ht="24" customHeight="1" thickBot="1" x14ac:dyDescent="0.25">
      <c r="C140" s="190" t="s">
        <v>53</v>
      </c>
      <c r="D140" s="191">
        <v>4209</v>
      </c>
      <c r="E140" s="189">
        <v>-6.8428504011326385E-3</v>
      </c>
      <c r="F140" s="191">
        <v>154</v>
      </c>
      <c r="G140" s="189">
        <v>0.46666666666666656</v>
      </c>
      <c r="H140" s="191">
        <v>68</v>
      </c>
      <c r="I140" s="189">
        <v>-0.13924050632911389</v>
      </c>
      <c r="J140" s="191">
        <v>730</v>
      </c>
      <c r="K140" s="189">
        <v>-2.0134228187919434E-2</v>
      </c>
      <c r="L140" s="191">
        <v>3257</v>
      </c>
      <c r="M140" s="189">
        <v>-1.5714717437292247E-2</v>
      </c>
    </row>
    <row r="141" spans="3:13" ht="24" customHeight="1" thickBot="1" x14ac:dyDescent="0.25">
      <c r="C141" s="192" t="s">
        <v>54</v>
      </c>
      <c r="D141" s="188">
        <v>2766</v>
      </c>
      <c r="E141" s="189">
        <v>-2.8109627547434957E-2</v>
      </c>
      <c r="F141" s="188">
        <v>98</v>
      </c>
      <c r="G141" s="189">
        <v>0.6333333333333333</v>
      </c>
      <c r="H141" s="188">
        <v>54</v>
      </c>
      <c r="I141" s="189">
        <v>0.22727272727272729</v>
      </c>
      <c r="J141" s="188">
        <v>686</v>
      </c>
      <c r="K141" s="189">
        <v>0.15294117647058814</v>
      </c>
      <c r="L141" s="188">
        <v>1928</v>
      </c>
      <c r="M141" s="189">
        <v>-0.10200279459711226</v>
      </c>
    </row>
    <row r="142" spans="3:13" ht="24" customHeight="1" thickBot="1" x14ac:dyDescent="0.25">
      <c r="C142" s="190" t="s">
        <v>55</v>
      </c>
      <c r="D142" s="191">
        <v>4950</v>
      </c>
      <c r="E142" s="189">
        <v>-0.14047577704462577</v>
      </c>
      <c r="F142" s="191">
        <v>133</v>
      </c>
      <c r="G142" s="189">
        <v>0.13675213675213671</v>
      </c>
      <c r="H142" s="191">
        <v>62</v>
      </c>
      <c r="I142" s="189">
        <v>0.9375</v>
      </c>
      <c r="J142" s="191">
        <v>607</v>
      </c>
      <c r="K142" s="189">
        <v>-7.3282442748091592E-2</v>
      </c>
      <c r="L142" s="191">
        <v>4148</v>
      </c>
      <c r="M142" s="189">
        <v>-0.16286579212916241</v>
      </c>
    </row>
    <row r="143" spans="3:13" ht="24" customHeight="1" thickBot="1" x14ac:dyDescent="0.25">
      <c r="C143" s="192" t="s">
        <v>56</v>
      </c>
      <c r="D143" s="188">
        <v>12732</v>
      </c>
      <c r="E143" s="189">
        <v>9.8912480580010342E-2</v>
      </c>
      <c r="F143" s="188">
        <v>224</v>
      </c>
      <c r="G143" s="189">
        <v>-0.18545454545454543</v>
      </c>
      <c r="H143" s="188">
        <v>41</v>
      </c>
      <c r="I143" s="189">
        <v>7.8947368421052655E-2</v>
      </c>
      <c r="J143" s="188">
        <v>1166</v>
      </c>
      <c r="K143" s="189">
        <v>-0.19530710835058662</v>
      </c>
      <c r="L143" s="188">
        <v>11301</v>
      </c>
      <c r="M143" s="189">
        <v>0.1503460912052117</v>
      </c>
    </row>
    <row r="144" spans="3:13" ht="24" customHeight="1" thickBot="1" x14ac:dyDescent="0.25">
      <c r="C144" s="190" t="s">
        <v>57</v>
      </c>
      <c r="D144" s="191">
        <v>12926</v>
      </c>
      <c r="E144" s="189">
        <v>3.0954960532425524E-4</v>
      </c>
      <c r="F144" s="191">
        <v>504</v>
      </c>
      <c r="G144" s="189">
        <v>-0.17647058823529416</v>
      </c>
      <c r="H144" s="191">
        <v>71</v>
      </c>
      <c r="I144" s="189">
        <v>0.44897959183673475</v>
      </c>
      <c r="J144" s="191">
        <v>3188</v>
      </c>
      <c r="K144" s="189">
        <v>1.270648030495547E-2</v>
      </c>
      <c r="L144" s="191">
        <v>9163</v>
      </c>
      <c r="M144" s="189">
        <v>5.4866673982223446E-3</v>
      </c>
    </row>
    <row r="145" spans="3:13" ht="24" customHeight="1" thickBot="1" x14ac:dyDescent="0.25">
      <c r="C145" s="192" t="s">
        <v>58</v>
      </c>
      <c r="D145" s="188">
        <v>2664</v>
      </c>
      <c r="E145" s="189">
        <v>0.2925764192139737</v>
      </c>
      <c r="F145" s="188">
        <v>290</v>
      </c>
      <c r="G145" s="189">
        <v>-3.9735099337748325E-2</v>
      </c>
      <c r="H145" s="188">
        <v>105</v>
      </c>
      <c r="I145" s="189">
        <v>0.45833333333333326</v>
      </c>
      <c r="J145" s="188">
        <v>492</v>
      </c>
      <c r="K145" s="189">
        <v>0.11818181818181817</v>
      </c>
      <c r="L145" s="188">
        <v>1777</v>
      </c>
      <c r="M145" s="189">
        <v>0.42502004811547711</v>
      </c>
    </row>
    <row r="146" spans="3:13" ht="24" customHeight="1" thickBot="1" x14ac:dyDescent="0.25">
      <c r="C146" s="190" t="s">
        <v>59</v>
      </c>
      <c r="D146" s="191">
        <v>1773</v>
      </c>
      <c r="E146" s="189">
        <v>0.19959404600811914</v>
      </c>
      <c r="F146" s="191">
        <v>496</v>
      </c>
      <c r="G146" s="189">
        <v>0.61038961038961048</v>
      </c>
      <c r="H146" s="191">
        <v>75</v>
      </c>
      <c r="I146" s="189">
        <v>0.5625</v>
      </c>
      <c r="J146" s="191">
        <v>417</v>
      </c>
      <c r="K146" s="189">
        <v>0.42808219178082196</v>
      </c>
      <c r="L146" s="191">
        <v>785</v>
      </c>
      <c r="M146" s="189">
        <v>-5.4216867469879526E-2</v>
      </c>
    </row>
    <row r="147" spans="3:13" ht="24" customHeight="1" thickBot="1" x14ac:dyDescent="0.25">
      <c r="C147" s="192" t="s">
        <v>60</v>
      </c>
      <c r="D147" s="194">
        <v>7041</v>
      </c>
      <c r="E147" s="195">
        <v>0.2792514534883721</v>
      </c>
      <c r="F147" s="194">
        <v>565</v>
      </c>
      <c r="G147" s="195">
        <v>3.669724770642202E-2</v>
      </c>
      <c r="H147" s="194">
        <v>91</v>
      </c>
      <c r="I147" s="195">
        <v>0.467741935483871</v>
      </c>
      <c r="J147" s="194">
        <v>1277</v>
      </c>
      <c r="K147" s="195">
        <v>0.50412249705535928</v>
      </c>
      <c r="L147" s="194">
        <v>5108</v>
      </c>
      <c r="M147" s="195">
        <v>0.26185770750988135</v>
      </c>
    </row>
    <row r="148" spans="3:13" ht="30.75" customHeight="1" thickTop="1" thickBot="1" x14ac:dyDescent="0.25">
      <c r="C148" s="196" t="s">
        <v>61</v>
      </c>
      <c r="D148" s="197">
        <v>407569</v>
      </c>
      <c r="E148" s="198">
        <v>2.0509392104722801E-2</v>
      </c>
      <c r="F148" s="197">
        <v>7816</v>
      </c>
      <c r="G148" s="198">
        <v>3.2906039381525032E-2</v>
      </c>
      <c r="H148" s="197">
        <v>3254</v>
      </c>
      <c r="I148" s="198">
        <v>0.16798277099784631</v>
      </c>
      <c r="J148" s="197">
        <v>58646</v>
      </c>
      <c r="K148" s="198">
        <v>1.7470809694824618E-2</v>
      </c>
      <c r="L148" s="197">
        <v>337853</v>
      </c>
      <c r="M148" s="198">
        <v>1.951500666896E-2</v>
      </c>
    </row>
    <row r="149" spans="3:13" ht="24" customHeight="1" thickBot="1" x14ac:dyDescent="0.25">
      <c r="C149" s="199" t="s">
        <v>8</v>
      </c>
      <c r="D149" s="200">
        <v>504315</v>
      </c>
      <c r="E149" s="201">
        <v>6.9610641916970417E-2</v>
      </c>
      <c r="F149" s="200">
        <v>21622</v>
      </c>
      <c r="G149" s="201">
        <v>-8.8448566610455304E-2</v>
      </c>
      <c r="H149" s="200">
        <v>6296</v>
      </c>
      <c r="I149" s="201">
        <v>0.48771266540642721</v>
      </c>
      <c r="J149" s="200">
        <v>95699</v>
      </c>
      <c r="K149" s="201">
        <v>9.9748330824302789E-2</v>
      </c>
      <c r="L149" s="200">
        <v>380698</v>
      </c>
      <c r="M149" s="201">
        <v>6.7807687021594676E-2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I trimestre 2018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221221</v>
      </c>
      <c r="E156" s="183">
        <v>0.15940274414850686</v>
      </c>
      <c r="F156" s="182">
        <v>39697</v>
      </c>
      <c r="G156" s="183">
        <v>-6.8407960199004969E-2</v>
      </c>
      <c r="H156" s="182">
        <v>8244</v>
      </c>
      <c r="I156" s="183">
        <v>0.71214953271028048</v>
      </c>
      <c r="J156" s="182">
        <v>81485</v>
      </c>
      <c r="K156" s="183">
        <v>9.8654406212921986E-2</v>
      </c>
      <c r="L156" s="182">
        <v>91795</v>
      </c>
      <c r="M156" s="183">
        <v>0.32630651197064053</v>
      </c>
    </row>
    <row r="157" spans="3:13" ht="24" customHeight="1" thickBot="1" x14ac:dyDescent="0.25">
      <c r="C157" s="184" t="s">
        <v>37</v>
      </c>
      <c r="D157" s="185">
        <v>50968.767417302122</v>
      </c>
      <c r="E157" s="186">
        <v>0.12066308037457429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28869.919412660096</v>
      </c>
      <c r="E158" s="189">
        <v>0.22687170876137497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141382.31316997582</v>
      </c>
      <c r="E159" s="189">
        <v>0.1608336922793514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37675</v>
      </c>
      <c r="E160" s="189">
        <v>9.2689330011519466E-3</v>
      </c>
      <c r="F160" s="191">
        <v>501</v>
      </c>
      <c r="G160" s="189">
        <v>-0.21718749999999998</v>
      </c>
      <c r="H160" s="191">
        <v>418</v>
      </c>
      <c r="I160" s="189">
        <v>0.17415730337078661</v>
      </c>
      <c r="J160" s="191">
        <v>3230</v>
      </c>
      <c r="K160" s="189">
        <v>6.6710700132100342E-2</v>
      </c>
      <c r="L160" s="191">
        <v>33526</v>
      </c>
      <c r="M160" s="189">
        <v>6.6356402942500115E-3</v>
      </c>
    </row>
    <row r="161" spans="3:13" ht="24" customHeight="1" thickBot="1" x14ac:dyDescent="0.25">
      <c r="C161" s="192" t="s">
        <v>42</v>
      </c>
      <c r="D161" s="188">
        <v>41789</v>
      </c>
      <c r="E161" s="189">
        <v>3.5534630157353586E-2</v>
      </c>
      <c r="F161" s="188">
        <v>469</v>
      </c>
      <c r="G161" s="189">
        <v>-5.8232931726907577E-2</v>
      </c>
      <c r="H161" s="188">
        <v>229</v>
      </c>
      <c r="I161" s="189">
        <v>0.13366336633663356</v>
      </c>
      <c r="J161" s="188">
        <v>2046</v>
      </c>
      <c r="K161" s="189">
        <v>-9.6688741721854266E-2</v>
      </c>
      <c r="L161" s="188">
        <v>39045</v>
      </c>
      <c r="M161" s="189">
        <v>4.4263171971115289E-2</v>
      </c>
    </row>
    <row r="162" spans="3:13" ht="24" customHeight="1" thickBot="1" x14ac:dyDescent="0.25">
      <c r="C162" s="190" t="s">
        <v>43</v>
      </c>
      <c r="D162" s="191">
        <v>165238</v>
      </c>
      <c r="E162" s="189">
        <v>2.2240369208688326E-2</v>
      </c>
      <c r="F162" s="191">
        <v>3877</v>
      </c>
      <c r="G162" s="189">
        <v>0.32864976010966407</v>
      </c>
      <c r="H162" s="191">
        <v>3453</v>
      </c>
      <c r="I162" s="189">
        <v>0.14489389920424411</v>
      </c>
      <c r="J162" s="191">
        <v>66553</v>
      </c>
      <c r="K162" s="189">
        <v>3.2469748681352772E-2</v>
      </c>
      <c r="L162" s="191">
        <v>91355</v>
      </c>
      <c r="M162" s="189">
        <v>1.161656566099456E-3</v>
      </c>
    </row>
    <row r="163" spans="3:13" ht="24" customHeight="1" thickBot="1" x14ac:dyDescent="0.25">
      <c r="C163" s="192" t="s">
        <v>44</v>
      </c>
      <c r="D163" s="188">
        <v>47026</v>
      </c>
      <c r="E163" s="189">
        <v>1.7856756347265135E-2</v>
      </c>
      <c r="F163" s="188">
        <v>1726</v>
      </c>
      <c r="G163" s="189">
        <v>-8.6157380815623519E-3</v>
      </c>
      <c r="H163" s="188">
        <v>1543</v>
      </c>
      <c r="I163" s="189">
        <v>0.34524847428073224</v>
      </c>
      <c r="J163" s="188">
        <v>8116</v>
      </c>
      <c r="K163" s="189">
        <v>1.8830027617373846E-2</v>
      </c>
      <c r="L163" s="188">
        <v>35641</v>
      </c>
      <c r="M163" s="189">
        <v>8.3175375562283271E-3</v>
      </c>
    </row>
    <row r="164" spans="3:13" ht="24" customHeight="1" thickBot="1" x14ac:dyDescent="0.25">
      <c r="C164" s="190" t="s">
        <v>45</v>
      </c>
      <c r="D164" s="191">
        <v>453819</v>
      </c>
      <c r="E164" s="189">
        <v>-1.7816215093139021E-2</v>
      </c>
      <c r="F164" s="191">
        <v>3401</v>
      </c>
      <c r="G164" s="189">
        <v>-0.11593449441122949</v>
      </c>
      <c r="H164" s="191">
        <v>1138</v>
      </c>
      <c r="I164" s="189">
        <v>0.26444444444444448</v>
      </c>
      <c r="J164" s="191">
        <v>25136</v>
      </c>
      <c r="K164" s="189">
        <v>-0.13186433653381224</v>
      </c>
      <c r="L164" s="191">
        <v>424144</v>
      </c>
      <c r="M164" s="189">
        <v>-9.8190731878137205E-3</v>
      </c>
    </row>
    <row r="165" spans="3:13" ht="24" customHeight="1" thickBot="1" x14ac:dyDescent="0.25">
      <c r="C165" s="192" t="s">
        <v>46</v>
      </c>
      <c r="D165" s="188">
        <v>25213</v>
      </c>
      <c r="E165" s="189">
        <v>0.21701983877974618</v>
      </c>
      <c r="F165" s="188">
        <v>338</v>
      </c>
      <c r="G165" s="189">
        <v>-0.13775510204081631</v>
      </c>
      <c r="H165" s="188">
        <v>121</v>
      </c>
      <c r="I165" s="189">
        <v>0.40697674418604657</v>
      </c>
      <c r="J165" s="188">
        <v>1849</v>
      </c>
      <c r="K165" s="189">
        <v>0.38398203592814362</v>
      </c>
      <c r="L165" s="188">
        <v>22905</v>
      </c>
      <c r="M165" s="189">
        <v>0.21171242659895251</v>
      </c>
    </row>
    <row r="166" spans="3:13" ht="24" customHeight="1" thickBot="1" x14ac:dyDescent="0.25">
      <c r="C166" s="190" t="s">
        <v>47</v>
      </c>
      <c r="D166" s="191">
        <v>38330</v>
      </c>
      <c r="E166" s="189">
        <v>-3.975749680587215E-2</v>
      </c>
      <c r="F166" s="191">
        <v>1879</v>
      </c>
      <c r="G166" s="189">
        <v>-0.16710992907801414</v>
      </c>
      <c r="H166" s="191">
        <v>519</v>
      </c>
      <c r="I166" s="189">
        <v>0.38770053475935828</v>
      </c>
      <c r="J166" s="191">
        <v>3796</v>
      </c>
      <c r="K166" s="189">
        <v>-4.5031446540880538E-2</v>
      </c>
      <c r="L166" s="191">
        <v>32136</v>
      </c>
      <c r="M166" s="189">
        <v>-3.5302593659942372E-2</v>
      </c>
    </row>
    <row r="167" spans="3:13" ht="24" customHeight="1" thickBot="1" x14ac:dyDescent="0.25">
      <c r="C167" s="192" t="s">
        <v>48</v>
      </c>
      <c r="D167" s="188">
        <v>189206</v>
      </c>
      <c r="E167" s="189">
        <v>-2.6212178137818509E-2</v>
      </c>
      <c r="F167" s="188">
        <v>3586</v>
      </c>
      <c r="G167" s="189">
        <v>-6.1010735794710613E-2</v>
      </c>
      <c r="H167" s="188">
        <v>438</v>
      </c>
      <c r="I167" s="189">
        <v>0.6717557251908397</v>
      </c>
      <c r="J167" s="188">
        <v>28331</v>
      </c>
      <c r="K167" s="189">
        <v>-4.1997768234538269E-2</v>
      </c>
      <c r="L167" s="188">
        <v>156851</v>
      </c>
      <c r="M167" s="189">
        <v>-2.3617292788446598E-2</v>
      </c>
    </row>
    <row r="168" spans="3:13" ht="24" customHeight="1" thickBot="1" x14ac:dyDescent="0.25">
      <c r="C168" s="193" t="s">
        <v>49</v>
      </c>
      <c r="D168" s="191">
        <v>66566</v>
      </c>
      <c r="E168" s="189">
        <v>-6.116807469359542E-2</v>
      </c>
      <c r="F168" s="191">
        <v>1332</v>
      </c>
      <c r="G168" s="189">
        <v>-9.2024539877300637E-2</v>
      </c>
      <c r="H168" s="191">
        <v>212</v>
      </c>
      <c r="I168" s="189">
        <v>1.2795698924731185</v>
      </c>
      <c r="J168" s="191">
        <v>7263</v>
      </c>
      <c r="K168" s="189">
        <v>-0.12892780043175822</v>
      </c>
      <c r="L168" s="191">
        <v>57759</v>
      </c>
      <c r="M168" s="189">
        <v>-5.3208753380870388E-2</v>
      </c>
    </row>
    <row r="169" spans="3:13" ht="24" customHeight="1" thickBot="1" x14ac:dyDescent="0.25">
      <c r="C169" s="187" t="s">
        <v>50</v>
      </c>
      <c r="D169" s="188">
        <v>31402</v>
      </c>
      <c r="E169" s="189">
        <v>-8.3367388639149942E-2</v>
      </c>
      <c r="F169" s="188">
        <v>869</v>
      </c>
      <c r="G169" s="189">
        <v>-6.6595059076262064E-2</v>
      </c>
      <c r="H169" s="188">
        <v>57</v>
      </c>
      <c r="I169" s="189">
        <v>0.72727272727272729</v>
      </c>
      <c r="J169" s="188">
        <v>2536</v>
      </c>
      <c r="K169" s="189">
        <v>-0.24185351270553068</v>
      </c>
      <c r="L169" s="188">
        <v>27940</v>
      </c>
      <c r="M169" s="189">
        <v>-6.708070386323417E-2</v>
      </c>
    </row>
    <row r="170" spans="3:13" ht="24" customHeight="1" thickBot="1" x14ac:dyDescent="0.25">
      <c r="C170" s="193" t="s">
        <v>51</v>
      </c>
      <c r="D170" s="191">
        <v>39705</v>
      </c>
      <c r="E170" s="189">
        <v>-0.10586407242264562</v>
      </c>
      <c r="F170" s="191">
        <v>699</v>
      </c>
      <c r="G170" s="189">
        <v>0.31886792452830193</v>
      </c>
      <c r="H170" s="191">
        <v>103</v>
      </c>
      <c r="I170" s="189">
        <v>8.4210526315789513E-2</v>
      </c>
      <c r="J170" s="191">
        <v>4430</v>
      </c>
      <c r="K170" s="189">
        <v>-0.17134306023194912</v>
      </c>
      <c r="L170" s="191">
        <v>34473</v>
      </c>
      <c r="M170" s="189">
        <v>-0.10308312735787695</v>
      </c>
    </row>
    <row r="171" spans="3:13" ht="24" customHeight="1" thickBot="1" x14ac:dyDescent="0.25">
      <c r="C171" s="187" t="s">
        <v>52</v>
      </c>
      <c r="D171" s="188">
        <v>51533</v>
      </c>
      <c r="E171" s="189">
        <v>0.15203880890637578</v>
      </c>
      <c r="F171" s="188">
        <v>686</v>
      </c>
      <c r="G171" s="189">
        <v>-0.2300785634118967</v>
      </c>
      <c r="H171" s="188">
        <v>66</v>
      </c>
      <c r="I171" s="189">
        <v>0.60975609756097571</v>
      </c>
      <c r="J171" s="188">
        <v>14102</v>
      </c>
      <c r="K171" s="189">
        <v>0.12420280612244894</v>
      </c>
      <c r="L171" s="188">
        <v>36679</v>
      </c>
      <c r="M171" s="189">
        <v>0.1735026874840031</v>
      </c>
    </row>
    <row r="172" spans="3:13" ht="24" customHeight="1" thickBot="1" x14ac:dyDescent="0.25">
      <c r="C172" s="190" t="s">
        <v>53</v>
      </c>
      <c r="D172" s="191">
        <v>12054</v>
      </c>
      <c r="E172" s="189">
        <v>-1.768397033656588E-2</v>
      </c>
      <c r="F172" s="191">
        <v>414</v>
      </c>
      <c r="G172" s="189">
        <v>-2.3584905660377409E-2</v>
      </c>
      <c r="H172" s="191">
        <v>245</v>
      </c>
      <c r="I172" s="189">
        <v>-5.0387596899224785E-2</v>
      </c>
      <c r="J172" s="191">
        <v>2178</v>
      </c>
      <c r="K172" s="189">
        <v>-7.9847908745247165E-2</v>
      </c>
      <c r="L172" s="191">
        <v>9217</v>
      </c>
      <c r="M172" s="189">
        <v>-5.4218173931896985E-4</v>
      </c>
    </row>
    <row r="173" spans="3:13" ht="24" customHeight="1" thickBot="1" x14ac:dyDescent="0.25">
      <c r="C173" s="192" t="s">
        <v>54</v>
      </c>
      <c r="D173" s="188">
        <v>8561</v>
      </c>
      <c r="E173" s="189">
        <v>-0.13699596774193545</v>
      </c>
      <c r="F173" s="188">
        <v>241</v>
      </c>
      <c r="G173" s="189">
        <v>-1.6326530612244872E-2</v>
      </c>
      <c r="H173" s="188">
        <v>234</v>
      </c>
      <c r="I173" s="189">
        <v>0.50967741935483879</v>
      </c>
      <c r="J173" s="188">
        <v>1953</v>
      </c>
      <c r="K173" s="189">
        <v>-0.12695574430040235</v>
      </c>
      <c r="L173" s="188">
        <v>6133</v>
      </c>
      <c r="M173" s="189">
        <v>-0.15790196347658936</v>
      </c>
    </row>
    <row r="174" spans="3:13" ht="24" customHeight="1" thickBot="1" x14ac:dyDescent="0.25">
      <c r="C174" s="190" t="s">
        <v>55</v>
      </c>
      <c r="D174" s="191">
        <v>16741</v>
      </c>
      <c r="E174" s="189">
        <v>-5.7906584130557159E-2</v>
      </c>
      <c r="F174" s="191">
        <v>748</v>
      </c>
      <c r="G174" s="189">
        <v>0.36996336996336998</v>
      </c>
      <c r="H174" s="191">
        <v>153</v>
      </c>
      <c r="I174" s="189">
        <v>0.68131868131868134</v>
      </c>
      <c r="J174" s="191">
        <v>1900</v>
      </c>
      <c r="K174" s="189">
        <v>2.7027027027026973E-2</v>
      </c>
      <c r="L174" s="191">
        <v>13940</v>
      </c>
      <c r="M174" s="189">
        <v>-8.7875417130144573E-2</v>
      </c>
    </row>
    <row r="175" spans="3:13" ht="24" customHeight="1" thickBot="1" x14ac:dyDescent="0.25">
      <c r="C175" s="192" t="s">
        <v>56</v>
      </c>
      <c r="D175" s="188">
        <v>36797</v>
      </c>
      <c r="E175" s="189">
        <v>0.11896001216360053</v>
      </c>
      <c r="F175" s="188">
        <v>750</v>
      </c>
      <c r="G175" s="189">
        <v>-0.10607866507747321</v>
      </c>
      <c r="H175" s="188">
        <v>240</v>
      </c>
      <c r="I175" s="189">
        <v>0.84615384615384626</v>
      </c>
      <c r="J175" s="188">
        <v>3414</v>
      </c>
      <c r="K175" s="189">
        <v>-0.18168744007670179</v>
      </c>
      <c r="L175" s="188">
        <v>32393</v>
      </c>
      <c r="M175" s="189">
        <v>0.16756776239907722</v>
      </c>
    </row>
    <row r="176" spans="3:13" ht="24" customHeight="1" thickBot="1" x14ac:dyDescent="0.25">
      <c r="C176" s="190" t="s">
        <v>57</v>
      </c>
      <c r="D176" s="191">
        <v>35855</v>
      </c>
      <c r="E176" s="189">
        <v>-5.2963148798568227E-4</v>
      </c>
      <c r="F176" s="191">
        <v>1562</v>
      </c>
      <c r="G176" s="189">
        <v>-0.24577498792853691</v>
      </c>
      <c r="H176" s="191">
        <v>199</v>
      </c>
      <c r="I176" s="189">
        <v>3.6458333333333259E-2</v>
      </c>
      <c r="J176" s="191">
        <v>8207</v>
      </c>
      <c r="K176" s="189">
        <v>-4.7248664964012033E-2</v>
      </c>
      <c r="L176" s="191">
        <v>25887</v>
      </c>
      <c r="M176" s="189">
        <v>3.5604272512701485E-2</v>
      </c>
    </row>
    <row r="177" spans="3:18" ht="24" customHeight="1" thickBot="1" x14ac:dyDescent="0.25">
      <c r="C177" s="192" t="s">
        <v>58</v>
      </c>
      <c r="D177" s="188">
        <v>5604</v>
      </c>
      <c r="E177" s="189">
        <v>0.17435037720033519</v>
      </c>
      <c r="F177" s="188">
        <v>687</v>
      </c>
      <c r="G177" s="189">
        <v>4.407294832826758E-2</v>
      </c>
      <c r="H177" s="188">
        <v>284</v>
      </c>
      <c r="I177" s="189">
        <v>0.53513513513513522</v>
      </c>
      <c r="J177" s="188">
        <v>1003</v>
      </c>
      <c r="K177" s="189">
        <v>0.13205417607223469</v>
      </c>
      <c r="L177" s="188">
        <v>3630</v>
      </c>
      <c r="M177" s="189">
        <v>0.19290174170226759</v>
      </c>
    </row>
    <row r="178" spans="3:18" ht="24" customHeight="1" thickBot="1" x14ac:dyDescent="0.25">
      <c r="C178" s="190" t="s">
        <v>59</v>
      </c>
      <c r="D178" s="191">
        <v>5208</v>
      </c>
      <c r="E178" s="189">
        <v>0.25615050651230109</v>
      </c>
      <c r="F178" s="191">
        <v>1280</v>
      </c>
      <c r="G178" s="189">
        <v>0.4206437291897891</v>
      </c>
      <c r="H178" s="191">
        <v>300</v>
      </c>
      <c r="I178" s="189">
        <v>1.5423728813559321</v>
      </c>
      <c r="J178" s="191">
        <v>1091</v>
      </c>
      <c r="K178" s="189">
        <v>0.29418742586002367</v>
      </c>
      <c r="L178" s="191">
        <v>2537</v>
      </c>
      <c r="M178" s="189">
        <v>0.11077057793345002</v>
      </c>
    </row>
    <row r="179" spans="3:18" ht="24" customHeight="1" thickBot="1" x14ac:dyDescent="0.25">
      <c r="C179" s="192" t="s">
        <v>60</v>
      </c>
      <c r="D179" s="194">
        <v>19698</v>
      </c>
      <c r="E179" s="195">
        <v>0.31838565022421528</v>
      </c>
      <c r="F179" s="194">
        <v>1784</v>
      </c>
      <c r="G179" s="195">
        <v>0.18774966711051921</v>
      </c>
      <c r="H179" s="194">
        <v>393</v>
      </c>
      <c r="I179" s="195">
        <v>1.1016042780748663</v>
      </c>
      <c r="J179" s="194">
        <v>3856</v>
      </c>
      <c r="K179" s="195">
        <v>0.41869021339220014</v>
      </c>
      <c r="L179" s="194">
        <v>13665</v>
      </c>
      <c r="M179" s="195">
        <v>0.29722802354281375</v>
      </c>
    </row>
    <row r="180" spans="3:18" ht="30.75" customHeight="1" thickTop="1" thickBot="1" x14ac:dyDescent="0.25">
      <c r="C180" s="196" t="s">
        <v>61</v>
      </c>
      <c r="D180" s="197">
        <v>1138814</v>
      </c>
      <c r="E180" s="198">
        <v>3.2799132404361941E-3</v>
      </c>
      <c r="F180" s="197">
        <v>23243</v>
      </c>
      <c r="G180" s="198">
        <v>-2.3178950079408844E-3</v>
      </c>
      <c r="H180" s="197">
        <v>9907</v>
      </c>
      <c r="I180" s="198">
        <v>0.29351090220655429</v>
      </c>
      <c r="J180" s="197">
        <v>162659</v>
      </c>
      <c r="K180" s="198">
        <v>-1.5643533199390047E-2</v>
      </c>
      <c r="L180" s="197">
        <v>943005</v>
      </c>
      <c r="M180" s="198">
        <v>4.3817652954389885E-3</v>
      </c>
    </row>
    <row r="181" spans="3:18" ht="24" customHeight="1" thickBot="1" x14ac:dyDescent="0.25">
      <c r="C181" s="199" t="s">
        <v>8</v>
      </c>
      <c r="D181" s="200">
        <v>1360035</v>
      </c>
      <c r="E181" s="201">
        <v>2.5747098002333546E-2</v>
      </c>
      <c r="F181" s="200">
        <v>62940</v>
      </c>
      <c r="G181" s="201">
        <v>-4.504695868546027E-2</v>
      </c>
      <c r="H181" s="200">
        <v>18151</v>
      </c>
      <c r="I181" s="201">
        <v>0.45510662177328842</v>
      </c>
      <c r="J181" s="200">
        <v>244144</v>
      </c>
      <c r="K181" s="201">
        <v>1.9765091139959612E-2</v>
      </c>
      <c r="L181" s="200">
        <v>1034800</v>
      </c>
      <c r="M181" s="201">
        <v>2.6483431240092781E-2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I trimestre 2018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0.19183645142420908</v>
      </c>
      <c r="E248" s="234">
        <v>0.16265831394045005</v>
      </c>
      <c r="F248" s="233">
        <v>0.63851632596429564</v>
      </c>
      <c r="G248" s="234">
        <v>0.63071178900540192</v>
      </c>
      <c r="H248" s="233">
        <v>0.48316391359593391</v>
      </c>
      <c r="I248" s="234">
        <v>0.45418985179879895</v>
      </c>
      <c r="J248" s="233">
        <v>0.3871827291821231</v>
      </c>
      <c r="K248" s="234">
        <v>0.33375794613015269</v>
      </c>
      <c r="L248" s="233">
        <v>0.11254327577239702</v>
      </c>
      <c r="M248" s="235">
        <v>8.8707962891379971E-2</v>
      </c>
    </row>
    <row r="249" spans="3:13" ht="26.25" thickBot="1" x14ac:dyDescent="0.25">
      <c r="C249" s="236" t="s">
        <v>70</v>
      </c>
      <c r="D249" s="237">
        <v>4.6007881682456057E-2</v>
      </c>
      <c r="E249" s="238">
        <v>3.7476070407968999E-2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2.6242540200265698E-2</v>
      </c>
      <c r="E250" s="238">
        <v>2.1227335629347845E-2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0.11958602954148732</v>
      </c>
      <c r="E251" s="238">
        <v>0.10395490790308766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2.4318134499271289E-2</v>
      </c>
      <c r="E252" s="242">
        <v>2.7701492976283697E-2</v>
      </c>
      <c r="F252" s="241">
        <v>7.0298769771528994E-3</v>
      </c>
      <c r="G252" s="242">
        <v>7.9599618684461394E-3</v>
      </c>
      <c r="H252" s="241">
        <v>2.3983481575603559E-2</v>
      </c>
      <c r="I252" s="242">
        <v>2.3029034212991021E-2</v>
      </c>
      <c r="J252" s="241">
        <v>1.3093135769443777E-2</v>
      </c>
      <c r="K252" s="242">
        <v>1.3229897109902352E-2</v>
      </c>
      <c r="L252" s="241">
        <v>2.8127281992550525E-2</v>
      </c>
      <c r="M252" s="243">
        <v>3.2398531117124083E-2</v>
      </c>
    </row>
    <row r="253" spans="3:13" ht="24" customHeight="1" thickBot="1" x14ac:dyDescent="0.25">
      <c r="C253" s="244" t="s">
        <v>42</v>
      </c>
      <c r="D253" s="237">
        <v>2.8036048898010171E-2</v>
      </c>
      <c r="E253" s="238">
        <v>3.0726415129022414E-2</v>
      </c>
      <c r="F253" s="237">
        <v>7.5848672648228654E-3</v>
      </c>
      <c r="G253" s="238">
        <v>7.451541150301875E-3</v>
      </c>
      <c r="H253" s="237">
        <v>1.3818297331639137E-2</v>
      </c>
      <c r="I253" s="238">
        <v>1.2616384772188859E-2</v>
      </c>
      <c r="J253" s="237">
        <v>7.272803268581699E-3</v>
      </c>
      <c r="K253" s="238">
        <v>8.3803001507307164E-3</v>
      </c>
      <c r="L253" s="237">
        <v>3.4652138965794409E-2</v>
      </c>
      <c r="M253" s="239">
        <v>3.7731928875144954E-2</v>
      </c>
    </row>
    <row r="254" spans="3:13" ht="24" customHeight="1" thickBot="1" x14ac:dyDescent="0.25">
      <c r="C254" s="240" t="s">
        <v>43</v>
      </c>
      <c r="D254" s="241">
        <v>0.12449956872192974</v>
      </c>
      <c r="E254" s="242">
        <v>0.12149540269184249</v>
      </c>
      <c r="F254" s="241">
        <v>6.5211358801220976E-2</v>
      </c>
      <c r="G254" s="242">
        <v>6.1598347632666028E-2</v>
      </c>
      <c r="H254" s="241">
        <v>0.20584498094027953</v>
      </c>
      <c r="I254" s="242">
        <v>0.19023745248195692</v>
      </c>
      <c r="J254" s="241">
        <v>0.25810092059478157</v>
      </c>
      <c r="K254" s="242">
        <v>0.27259731961465367</v>
      </c>
      <c r="L254" s="241">
        <v>9.2937183804485443E-2</v>
      </c>
      <c r="M254" s="243">
        <v>8.8282759953614232E-2</v>
      </c>
    </row>
    <row r="255" spans="3:13" ht="24" customHeight="1" thickBot="1" x14ac:dyDescent="0.25">
      <c r="C255" s="244" t="s">
        <v>44</v>
      </c>
      <c r="D255" s="237">
        <v>3.3645638142827401E-2</v>
      </c>
      <c r="E255" s="238">
        <v>3.4577051325884997E-2</v>
      </c>
      <c r="F255" s="237">
        <v>2.4928313754509296E-2</v>
      </c>
      <c r="G255" s="238">
        <v>2.742294248490626E-2</v>
      </c>
      <c r="H255" s="237">
        <v>7.5603557814485384E-2</v>
      </c>
      <c r="I255" s="238">
        <v>8.5009090408241963E-2</v>
      </c>
      <c r="J255" s="237">
        <v>3.1985705179782442E-2</v>
      </c>
      <c r="K255" s="238">
        <v>3.3242676453240708E-2</v>
      </c>
      <c r="L255" s="237">
        <v>3.3864112761296354E-2</v>
      </c>
      <c r="M255" s="239">
        <v>3.4442404329339003E-2</v>
      </c>
    </row>
    <row r="256" spans="3:13" ht="24" customHeight="1" thickBot="1" x14ac:dyDescent="0.25">
      <c r="C256" s="240" t="s">
        <v>45</v>
      </c>
      <c r="D256" s="241">
        <v>0.33521509374101505</v>
      </c>
      <c r="E256" s="242">
        <v>0.33368185377582193</v>
      </c>
      <c r="F256" s="241">
        <v>4.9810378318379429E-2</v>
      </c>
      <c r="G256" s="242">
        <v>5.4035589450270101E-2</v>
      </c>
      <c r="H256" s="241">
        <v>5.5432020330368488E-2</v>
      </c>
      <c r="I256" s="242">
        <v>6.2696270177951624E-2</v>
      </c>
      <c r="J256" s="241">
        <v>9.2707342814449478E-2</v>
      </c>
      <c r="K256" s="242">
        <v>0.10295563274133299</v>
      </c>
      <c r="L256" s="241">
        <v>0.41701296040430996</v>
      </c>
      <c r="M256" s="243">
        <v>0.40988017008117511</v>
      </c>
    </row>
    <row r="257" spans="3:13" ht="24" customHeight="1" thickBot="1" x14ac:dyDescent="0.25">
      <c r="C257" s="244" t="s">
        <v>46</v>
      </c>
      <c r="D257" s="237">
        <v>1.8555862903145853E-2</v>
      </c>
      <c r="E257" s="238">
        <v>1.8538493494652711E-2</v>
      </c>
      <c r="F257" s="237">
        <v>4.6711682545555449E-3</v>
      </c>
      <c r="G257" s="238">
        <v>5.3701938353987923E-3</v>
      </c>
      <c r="H257" s="237">
        <v>6.8297331639135955E-3</v>
      </c>
      <c r="I257" s="238">
        <v>6.6662993774447687E-3</v>
      </c>
      <c r="J257" s="237">
        <v>8.5580831565638098E-3</v>
      </c>
      <c r="K257" s="238">
        <v>7.5733993053280031E-3</v>
      </c>
      <c r="L257" s="237">
        <v>2.2051599955870534E-2</v>
      </c>
      <c r="M257" s="239">
        <v>2.2134712021646696E-2</v>
      </c>
    </row>
    <row r="258" spans="3:13" ht="24" customHeight="1" thickBot="1" x14ac:dyDescent="0.25">
      <c r="C258" s="240" t="s">
        <v>47</v>
      </c>
      <c r="D258" s="241">
        <v>2.3419886380535975E-2</v>
      </c>
      <c r="E258" s="242">
        <v>2.8183098229089692E-2</v>
      </c>
      <c r="F258" s="241">
        <v>3.3946905929146239E-2</v>
      </c>
      <c r="G258" s="242">
        <v>2.9853829043533522E-2</v>
      </c>
      <c r="H258" s="241">
        <v>2.3506988564167726E-2</v>
      </c>
      <c r="I258" s="242">
        <v>2.8593465924742437E-2</v>
      </c>
      <c r="J258" s="241">
        <v>1.3124484059394559E-2</v>
      </c>
      <c r="K258" s="242">
        <v>1.5548201061668524E-2</v>
      </c>
      <c r="L258" s="241">
        <v>2.540859158703224E-2</v>
      </c>
      <c r="M258" s="243">
        <v>3.1055276381909549E-2</v>
      </c>
    </row>
    <row r="259" spans="3:13" ht="24" customHeight="1" thickBot="1" x14ac:dyDescent="0.25">
      <c r="C259" s="244" t="s">
        <v>48</v>
      </c>
      <c r="D259" s="237">
        <v>0.12319086285357367</v>
      </c>
      <c r="E259" s="238">
        <v>0.13911847856856624</v>
      </c>
      <c r="F259" s="237">
        <v>5.4342799001017482E-2</v>
      </c>
      <c r="G259" s="238">
        <v>5.6974896727041625E-2</v>
      </c>
      <c r="H259" s="237">
        <v>2.1759847522236343E-2</v>
      </c>
      <c r="I259" s="238">
        <v>2.4130901878684372E-2</v>
      </c>
      <c r="J259" s="237">
        <v>9.8496327025360764E-2</v>
      </c>
      <c r="K259" s="238">
        <v>0.11604217183301657</v>
      </c>
      <c r="L259" s="237">
        <v>0.13498626207650158</v>
      </c>
      <c r="M259" s="239">
        <v>0.15157614998067259</v>
      </c>
    </row>
    <row r="260" spans="3:13" ht="24" customHeight="1" thickBot="1" x14ac:dyDescent="0.25">
      <c r="C260" s="245" t="s">
        <v>49</v>
      </c>
      <c r="D260" s="241">
        <v>4.28422711995479E-2</v>
      </c>
      <c r="E260" s="242">
        <v>4.8944328638601216E-2</v>
      </c>
      <c r="F260" s="241">
        <v>1.9933401165479606E-2</v>
      </c>
      <c r="G260" s="242">
        <v>2.1163012392755004E-2</v>
      </c>
      <c r="H260" s="241">
        <v>1.2706480304955527E-2</v>
      </c>
      <c r="I260" s="242">
        <v>1.1679797256349513E-2</v>
      </c>
      <c r="J260" s="241">
        <v>2.4441216731627288E-2</v>
      </c>
      <c r="K260" s="242">
        <v>2.9748836752080739E-2</v>
      </c>
      <c r="L260" s="241">
        <v>4.9267398305218313E-2</v>
      </c>
      <c r="M260" s="243">
        <v>5.5816582914572865E-2</v>
      </c>
    </row>
    <row r="261" spans="3:13" ht="24" customHeight="1" thickBot="1" x14ac:dyDescent="0.25">
      <c r="C261" s="236" t="s">
        <v>50</v>
      </c>
      <c r="D261" s="237">
        <v>2.0231402992177509E-2</v>
      </c>
      <c r="E261" s="238">
        <v>2.3089111677273011E-2</v>
      </c>
      <c r="F261" s="237">
        <v>1.4106003144944963E-2</v>
      </c>
      <c r="G261" s="238">
        <v>1.380680012710518E-2</v>
      </c>
      <c r="H261" s="237">
        <v>1.2706480304955528E-3</v>
      </c>
      <c r="I261" s="238">
        <v>3.1403228472260481E-3</v>
      </c>
      <c r="J261" s="237">
        <v>8.746172896268509E-3</v>
      </c>
      <c r="K261" s="238">
        <v>1.0387312405793303E-2</v>
      </c>
      <c r="L261" s="237">
        <v>2.3780004097736264E-2</v>
      </c>
      <c r="M261" s="239">
        <v>2.7000386548125241E-2</v>
      </c>
    </row>
    <row r="262" spans="3:13" ht="24" customHeight="1" thickBot="1" x14ac:dyDescent="0.25">
      <c r="C262" s="245" t="s">
        <v>51</v>
      </c>
      <c r="D262" s="241">
        <v>2.5813231809484152E-2</v>
      </c>
      <c r="E262" s="242">
        <v>2.9194101622384717E-2</v>
      </c>
      <c r="F262" s="241">
        <v>1.0174821940616039E-2</v>
      </c>
      <c r="G262" s="242">
        <v>1.1105815061963774E-2</v>
      </c>
      <c r="H262" s="241">
        <v>3.1766200762388818E-3</v>
      </c>
      <c r="I262" s="242">
        <v>5.6746184783207539E-3</v>
      </c>
      <c r="J262" s="241">
        <v>1.4305269647540727E-2</v>
      </c>
      <c r="K262" s="242">
        <v>1.814502916311685E-2</v>
      </c>
      <c r="L262" s="241">
        <v>2.9968636557060977E-2</v>
      </c>
      <c r="M262" s="243">
        <v>3.3313683803633552E-2</v>
      </c>
    </row>
    <row r="263" spans="3:13" ht="24" customHeight="1" thickBot="1" x14ac:dyDescent="0.25">
      <c r="C263" s="236" t="s">
        <v>52</v>
      </c>
      <c r="D263" s="237">
        <v>3.4303956852364099E-2</v>
      </c>
      <c r="E263" s="238">
        <v>3.7890936630307306E-2</v>
      </c>
      <c r="F263" s="237">
        <v>1.0128572749976875E-2</v>
      </c>
      <c r="G263" s="238">
        <v>1.0899269145217667E-2</v>
      </c>
      <c r="H263" s="237">
        <v>4.6060991105463783E-3</v>
      </c>
      <c r="I263" s="238">
        <v>3.6361632967880559E-3</v>
      </c>
      <c r="J263" s="237">
        <v>5.1003667749924243E-2</v>
      </c>
      <c r="K263" s="238">
        <v>5.7760993512025689E-2</v>
      </c>
      <c r="L263" s="237">
        <v>3.1970223116486035E-2</v>
      </c>
      <c r="M263" s="239">
        <v>3.5445496714340934E-2</v>
      </c>
    </row>
    <row r="264" spans="3:13" ht="24" customHeight="1" thickBot="1" x14ac:dyDescent="0.25">
      <c r="C264" s="240" t="s">
        <v>53</v>
      </c>
      <c r="D264" s="241">
        <v>8.3459742422890455E-3</v>
      </c>
      <c r="E264" s="242">
        <v>8.8630072020205366E-3</v>
      </c>
      <c r="F264" s="241">
        <v>7.1223753584312276E-3</v>
      </c>
      <c r="G264" s="242">
        <v>6.5776930409914202E-3</v>
      </c>
      <c r="H264" s="241">
        <v>1.0800508259212199E-2</v>
      </c>
      <c r="I264" s="242">
        <v>1.349787890474354E-2</v>
      </c>
      <c r="J264" s="241">
        <v>7.6280838880239087E-3</v>
      </c>
      <c r="K264" s="242">
        <v>8.9209646765843111E-3</v>
      </c>
      <c r="L264" s="241">
        <v>8.5553378268338684E-3</v>
      </c>
      <c r="M264" s="243">
        <v>8.9070351758793968E-3</v>
      </c>
    </row>
    <row r="265" spans="3:13" ht="24" customHeight="1" thickBot="1" x14ac:dyDescent="0.25">
      <c r="C265" s="244" t="s">
        <v>54</v>
      </c>
      <c r="D265" s="237">
        <v>5.484667321019601E-3</v>
      </c>
      <c r="E265" s="238">
        <v>6.2946909454536099E-3</v>
      </c>
      <c r="F265" s="237">
        <v>4.5324206826380534E-3</v>
      </c>
      <c r="G265" s="238">
        <v>3.8290435335239909E-3</v>
      </c>
      <c r="H265" s="237">
        <v>8.5768742058449816E-3</v>
      </c>
      <c r="I265" s="238">
        <v>1.2891851688612198E-2</v>
      </c>
      <c r="J265" s="237">
        <v>7.1683089687457546E-3</v>
      </c>
      <c r="K265" s="238">
        <v>7.9993774166065932E-3</v>
      </c>
      <c r="L265" s="237">
        <v>5.0643817409074914E-3</v>
      </c>
      <c r="M265" s="239">
        <v>5.9267491302667178E-3</v>
      </c>
    </row>
    <row r="266" spans="3:13" ht="24" customHeight="1" thickBot="1" x14ac:dyDescent="0.25">
      <c r="C266" s="240" t="s">
        <v>55</v>
      </c>
      <c r="D266" s="241">
        <v>9.8152940126706514E-3</v>
      </c>
      <c r="E266" s="242">
        <v>1.2309242041565107E-2</v>
      </c>
      <c r="F266" s="241">
        <v>6.1511423550087872E-3</v>
      </c>
      <c r="G266" s="242">
        <v>1.1884334286622181E-2</v>
      </c>
      <c r="H266" s="241">
        <v>9.8475222363405331E-3</v>
      </c>
      <c r="I266" s="242">
        <v>8.4292876425541285E-3</v>
      </c>
      <c r="J266" s="241">
        <v>6.3428040000417978E-3</v>
      </c>
      <c r="K266" s="242">
        <v>7.7822924175896188E-3</v>
      </c>
      <c r="L266" s="241">
        <v>1.0895775654193087E-2</v>
      </c>
      <c r="M266" s="243">
        <v>1.3471202164669502E-2</v>
      </c>
    </row>
    <row r="267" spans="3:13" ht="24" customHeight="1" thickBot="1" x14ac:dyDescent="0.25">
      <c r="C267" s="244" t="s">
        <v>56</v>
      </c>
      <c r="D267" s="237">
        <v>2.5246125933196514E-2</v>
      </c>
      <c r="E267" s="238">
        <v>2.705592135496513E-2</v>
      </c>
      <c r="F267" s="237">
        <v>1.0359818703172695E-2</v>
      </c>
      <c r="G267" s="238">
        <v>1.1916110581506196E-2</v>
      </c>
      <c r="H267" s="237">
        <v>6.5120711562897081E-3</v>
      </c>
      <c r="I267" s="238">
        <v>1.3222411988320203E-2</v>
      </c>
      <c r="J267" s="237">
        <v>1.2184035360871065E-2</v>
      </c>
      <c r="K267" s="238">
        <v>1.3983550691395242E-2</v>
      </c>
      <c r="L267" s="237">
        <v>2.9684947123441677E-2</v>
      </c>
      <c r="M267" s="239">
        <v>3.1303633552377273E-2</v>
      </c>
    </row>
    <row r="268" spans="3:13" ht="24" customHeight="1" thickBot="1" x14ac:dyDescent="0.25">
      <c r="C268" s="240" t="s">
        <v>57</v>
      </c>
      <c r="D268" s="241">
        <v>2.5630806142986032E-2</v>
      </c>
      <c r="E268" s="242">
        <v>2.6363292121158646E-2</v>
      </c>
      <c r="F268" s="241">
        <v>2.3309592082138564E-2</v>
      </c>
      <c r="G268" s="242">
        <v>2.4817286304416906E-2</v>
      </c>
      <c r="H268" s="241">
        <v>1.127700127064803E-2</v>
      </c>
      <c r="I268" s="242">
        <v>1.0963583273648835E-2</v>
      </c>
      <c r="J268" s="241">
        <v>3.3312782787698933E-2</v>
      </c>
      <c r="K268" s="242">
        <v>3.3615407300609475E-2</v>
      </c>
      <c r="L268" s="241">
        <v>2.4068947039385551E-2</v>
      </c>
      <c r="M268" s="243">
        <v>2.5016428295322767E-2</v>
      </c>
    </row>
    <row r="269" spans="3:13" ht="24" customHeight="1" thickBot="1" x14ac:dyDescent="0.25">
      <c r="C269" s="244" t="s">
        <v>58</v>
      </c>
      <c r="D269" s="237">
        <v>5.2824127777282058E-3</v>
      </c>
      <c r="E269" s="238">
        <v>4.1204821934729624E-3</v>
      </c>
      <c r="F269" s="237">
        <v>1.3412265285357506E-2</v>
      </c>
      <c r="G269" s="238">
        <v>1.0915157292659676E-2</v>
      </c>
      <c r="H269" s="237">
        <v>1.667725540025413E-2</v>
      </c>
      <c r="I269" s="238">
        <v>1.5646520852845573E-2</v>
      </c>
      <c r="J269" s="237">
        <v>5.1411195519284426E-3</v>
      </c>
      <c r="K269" s="238">
        <v>4.1082312078117829E-3</v>
      </c>
      <c r="L269" s="237">
        <v>4.6677418846434709E-3</v>
      </c>
      <c r="M269" s="239">
        <v>3.5079242365674526E-3</v>
      </c>
    </row>
    <row r="270" spans="3:13" ht="24" customHeight="1" thickBot="1" x14ac:dyDescent="0.25">
      <c r="C270" s="240" t="s">
        <v>59</v>
      </c>
      <c r="D270" s="241">
        <v>3.515659855447488E-3</v>
      </c>
      <c r="E270" s="242">
        <v>3.8293132162039948E-3</v>
      </c>
      <c r="F270" s="241">
        <v>2.2939598557025251E-2</v>
      </c>
      <c r="G270" s="242">
        <v>2.0336828725770577E-2</v>
      </c>
      <c r="H270" s="241">
        <v>1.1912325285895807E-2</v>
      </c>
      <c r="I270" s="242">
        <v>1.6528014985400255E-2</v>
      </c>
      <c r="J270" s="241">
        <v>4.3574123031588623E-3</v>
      </c>
      <c r="K270" s="242">
        <v>4.4686742250475133E-3</v>
      </c>
      <c r="L270" s="241">
        <v>2.0620019017699069E-3</v>
      </c>
      <c r="M270" s="243">
        <v>2.4516814843448011E-3</v>
      </c>
    </row>
    <row r="271" spans="3:13" ht="24" customHeight="1" thickBot="1" x14ac:dyDescent="0.25">
      <c r="C271" s="244" t="s">
        <v>60</v>
      </c>
      <c r="D271" s="237">
        <v>1.3961512150144255E-2</v>
      </c>
      <c r="E271" s="238">
        <v>1.4483450793545754E-2</v>
      </c>
      <c r="F271" s="237">
        <v>2.6130792711127556E-2</v>
      </c>
      <c r="G271" s="238">
        <v>2.8344455036542739E-2</v>
      </c>
      <c r="H271" s="237">
        <v>1.4453621346886913E-2</v>
      </c>
      <c r="I271" s="238">
        <v>2.1651699630874332E-2</v>
      </c>
      <c r="J271" s="237">
        <v>1.3343922089050043E-2</v>
      </c>
      <c r="K271" s="238">
        <v>1.5793957664329249E-2</v>
      </c>
      <c r="L271" s="237">
        <v>1.3417459508586858E-2</v>
      </c>
      <c r="M271" s="239">
        <v>1.3205450328565906E-2</v>
      </c>
    </row>
    <row r="272" spans="3:13" ht="30.75" customHeight="1" thickBot="1" x14ac:dyDescent="0.25">
      <c r="C272" s="246" t="s">
        <v>61</v>
      </c>
      <c r="D272" s="247">
        <v>0.80816354857579098</v>
      </c>
      <c r="E272" s="248">
        <v>0.83734168605954995</v>
      </c>
      <c r="F272" s="247">
        <v>0.36148367403570436</v>
      </c>
      <c r="G272" s="248">
        <v>0.36928821099459808</v>
      </c>
      <c r="H272" s="247">
        <v>0.51683608640406609</v>
      </c>
      <c r="I272" s="248">
        <v>0.545810148201201</v>
      </c>
      <c r="J272" s="247">
        <v>0.61281727081787696</v>
      </c>
      <c r="K272" s="248">
        <v>0.66624205386984725</v>
      </c>
      <c r="L272" s="247">
        <v>0.88745672422760302</v>
      </c>
      <c r="M272" s="249">
        <v>0.91129203710862006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1085.0400550592499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711.60052191465252</v>
      </c>
      <c r="G279" s="262" t="str">
        <f>CONCATENATE("El gasto medio por turista en origen se situó en ",FIXED($F$279,0),"€.")</f>
        <v>El gasto medio por turista en origen se situó en 712€.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377.5487012706127</v>
      </c>
      <c r="G280" s="262" t="str">
        <f>CONCATENATE("El gasto medio por turista en destino ascendió a ",FIXED($F$280,0),"€. ")</f>
        <v xml:space="preserve">El gasto medio por turista en destino ascendió a 378€.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122.05293818049635</v>
      </c>
      <c r="G281" s="275" t="str">
        <f>CONCATENATE("El gasto total diario por turista se situó en ",FIXED($F$281,0),"€.")</f>
        <v>El gasto total diario por turista se situó en 122€.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79.968746690150326</v>
      </c>
      <c r="G282" s="275" t="str">
        <f>CONCATENATE("La media del gasto diario por turista en origen fue de ",FIXED($F$282,0),"€.")</f>
        <v>La media del gasto diario por turista en origen fue de 80€.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42.106985614838642</v>
      </c>
      <c r="G283" s="275" t="str">
        <f>CONCATENATE("El gasto medio en Tenerife, por turista y día  fue de ",FIXED($F$283,1),"€.")</f>
        <v>El gasto medio en Tenerife, por turista y día  fue de 42,1€.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141955</v>
      </c>
      <c r="G287" s="289">
        <v>1.8416219473699424E-2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85420</v>
      </c>
      <c r="G288" s="295">
        <v>1.5514474231706599E-2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48766</v>
      </c>
      <c r="G289" s="295">
        <v>-5.201852267395557E-3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6294</v>
      </c>
      <c r="G290" s="295">
        <v>0.31756332426208922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thickBot="1" x14ac:dyDescent="0.25">
      <c r="C291" s="258"/>
      <c r="D291" s="286"/>
      <c r="E291" s="300" t="s">
        <v>82</v>
      </c>
      <c r="F291" s="301">
        <v>557</v>
      </c>
      <c r="G291" s="295">
        <v>0</v>
      </c>
      <c r="H291" s="302" t="s">
        <v>102</v>
      </c>
      <c r="I291" s="297"/>
      <c r="J291" s="297"/>
      <c r="K291" s="297"/>
      <c r="L291" s="298"/>
      <c r="M291" s="265"/>
      <c r="O291" s="299"/>
      <c r="Q291" s="292"/>
    </row>
    <row r="292" spans="3:20" s="145" customFormat="1" ht="47.25" customHeight="1" thickTop="1" thickBot="1" x14ac:dyDescent="0.25">
      <c r="C292" s="258"/>
      <c r="D292" s="286"/>
      <c r="E292" s="293" t="s">
        <v>83</v>
      </c>
      <c r="F292" s="294">
        <v>918</v>
      </c>
      <c r="G292" s="295">
        <v>0</v>
      </c>
      <c r="H292" s="296" t="s">
        <v>103</v>
      </c>
      <c r="I292" s="297"/>
      <c r="J292" s="297"/>
      <c r="K292" s="297"/>
      <c r="L292" s="298"/>
      <c r="M292" s="265"/>
      <c r="O292" s="299"/>
      <c r="Q292" s="292"/>
    </row>
    <row r="293" spans="3:20" ht="5.25" customHeight="1" thickTop="1" x14ac:dyDescent="0.2">
      <c r="C293" s="96" t="s">
        <v>84</v>
      </c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303"/>
      <c r="P293" s="145"/>
      <c r="Q293" s="145"/>
      <c r="R293" s="145"/>
    </row>
    <row r="294" spans="3:20" s="1" customFormat="1" ht="18.75" customHeight="1" thickBot="1" x14ac:dyDescent="0.25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303"/>
      <c r="P294" s="304"/>
      <c r="Q294" s="304"/>
      <c r="R294" s="304"/>
    </row>
    <row r="295" spans="3:20" ht="50.25" customHeight="1" thickBot="1" x14ac:dyDescent="0.25">
      <c r="C295" s="2"/>
      <c r="D295" s="2"/>
      <c r="E295" s="3" t="str">
        <f>E242</f>
        <v>INDICADORES TURÍSTICOS DE TENERIFE definitivo</v>
      </c>
      <c r="F295" s="3"/>
      <c r="G295" s="3"/>
      <c r="H295" s="3"/>
      <c r="I295" s="3"/>
      <c r="J295" s="3"/>
      <c r="K295" s="3"/>
      <c r="L295" s="2"/>
      <c r="M295" s="2"/>
      <c r="O295" s="145"/>
      <c r="P295" s="145"/>
      <c r="Q295" s="145"/>
      <c r="R295" s="145"/>
      <c r="S295" s="145"/>
      <c r="T295" s="145"/>
    </row>
    <row r="296" spans="3:20" ht="5.25" customHeight="1" thickBot="1" x14ac:dyDescent="0.25">
      <c r="C296" s="4"/>
      <c r="O296" s="145"/>
      <c r="P296" s="145"/>
      <c r="Q296" s="145"/>
      <c r="R296" s="145"/>
      <c r="S296" s="145"/>
      <c r="T296" s="145"/>
    </row>
    <row r="297" spans="3:20" ht="18" customHeight="1" thickBot="1" x14ac:dyDescent="0.25">
      <c r="C297" s="222" t="s">
        <v>85</v>
      </c>
      <c r="D297" s="223"/>
      <c r="E297" s="223"/>
      <c r="F297" s="223"/>
      <c r="G297" s="223"/>
      <c r="H297" s="223"/>
      <c r="I297" s="223"/>
      <c r="J297" s="223"/>
      <c r="K297" s="223"/>
      <c r="L297" s="223"/>
      <c r="M297" s="224"/>
      <c r="O297" s="145"/>
      <c r="P297" s="145"/>
      <c r="Q297" s="145"/>
      <c r="R297" s="145"/>
      <c r="S297" s="145"/>
      <c r="T297" s="145"/>
    </row>
    <row r="298" spans="3:20" ht="5.25" customHeight="1" x14ac:dyDescent="0.2"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151"/>
      <c r="N298" s="257"/>
      <c r="O298" s="145"/>
      <c r="P298" s="145"/>
      <c r="Q298" s="145"/>
      <c r="R298" s="145"/>
      <c r="S298" s="145"/>
      <c r="T298" s="145"/>
    </row>
    <row r="299" spans="3:20" ht="27.75" customHeight="1" x14ac:dyDescent="0.2">
      <c r="C299" s="305" t="s">
        <v>7</v>
      </c>
      <c r="D299" s="306"/>
      <c r="E299" s="307" t="s">
        <v>8</v>
      </c>
      <c r="F299" s="35">
        <v>164366</v>
      </c>
      <c r="G299" s="308">
        <v>3.3293518576727132E-2</v>
      </c>
      <c r="H299" s="309" t="s">
        <v>104</v>
      </c>
      <c r="I299" s="309"/>
      <c r="J299" s="309"/>
      <c r="K299" s="309"/>
      <c r="L299" s="310"/>
      <c r="M299" s="265" t="s">
        <v>9</v>
      </c>
      <c r="O299" s="145"/>
      <c r="P299" s="145"/>
      <c r="Q299" s="145"/>
      <c r="R299" s="145"/>
      <c r="S299" s="145"/>
      <c r="T299" s="145"/>
    </row>
    <row r="300" spans="3:20" ht="34.5" customHeight="1" x14ac:dyDescent="0.2">
      <c r="C300" s="311"/>
      <c r="D300" s="312"/>
      <c r="E300" s="313" t="s">
        <v>86</v>
      </c>
      <c r="F300" s="46">
        <v>94536</v>
      </c>
      <c r="G300" s="140">
        <v>1.8948457608484848E-2</v>
      </c>
      <c r="H300" s="314" t="str">
        <f>CONCATENATE("La oferta hotelera estimada por el STDE del Cabildo de Tenerife se sitúa en ",FIXED(F300,0)," plazas, un ",FIXED(F300/F299*100,1),"% del total de plazas. ",IF(G300&gt;0,"Aumentan un ","Disminuyen un"),FIXED(G300*100,1),"% respecto al mismo periodo del año anterior.")</f>
        <v>La oferta hotelera estimada por el STDE del Cabildo de Tenerife se sitúa en 94.536 plazas, un 57,5% del total de plazas. Aumentan un 1,9% respecto al mismo periodo del año anterior.</v>
      </c>
      <c r="I300" s="314"/>
      <c r="J300" s="314"/>
      <c r="K300" s="314"/>
      <c r="L300" s="315"/>
      <c r="M300" s="265"/>
      <c r="O300" s="145"/>
      <c r="P300" s="145"/>
      <c r="Q300" s="145"/>
      <c r="R300" s="145"/>
      <c r="S300" s="145"/>
      <c r="T300" s="145"/>
    </row>
    <row r="301" spans="3:20" ht="41.25" customHeight="1" thickBot="1" x14ac:dyDescent="0.25">
      <c r="C301" s="316"/>
      <c r="D301" s="317"/>
      <c r="E301" s="318" t="s">
        <v>87</v>
      </c>
      <c r="F301" s="319">
        <v>69830</v>
      </c>
      <c r="G301" s="320">
        <v>5.3369939057503091E-2</v>
      </c>
      <c r="H301" s="321" t="s">
        <v>105</v>
      </c>
      <c r="I301" s="321"/>
      <c r="J301" s="321"/>
      <c r="K301" s="321"/>
      <c r="L301" s="322"/>
      <c r="M301" s="265"/>
      <c r="Q301" s="323"/>
    </row>
    <row r="302" spans="3:20" ht="18.75" hidden="1" customHeight="1" x14ac:dyDescent="0.2">
      <c r="C302" s="324" t="s">
        <v>12</v>
      </c>
      <c r="D302" s="325"/>
      <c r="E302" s="326" t="s">
        <v>8</v>
      </c>
      <c r="F302" s="327">
        <v>3228</v>
      </c>
      <c r="G302" s="328">
        <v>0.12122264675234451</v>
      </c>
      <c r="H302" s="329" t="str">
        <f>CONCATENATE("Las plazas estimadas por el STDE  del Cabildo de Tenerife en la zona de Santa Cruz, ascienden a ",FIXED(F303,0),", todas ellas pertenecientes a la tipología hotelera. Se registra un ",IF(G303&gt;0,"incremento ","descenso "),"con respecto al año anterior del ",FIXED(G303*100,1),"%.")</f>
        <v>Las plazas estimadas por el STDE  del Cabildo de Tenerife en la zona de Santa Cruz, ascienden a 2.537, todas ellas pertenecientes a la tipología hotelera. Se registra un descenso con respecto al año anterior del 0,0%.</v>
      </c>
      <c r="I302" s="329"/>
      <c r="J302" s="329"/>
      <c r="K302" s="329"/>
      <c r="L302" s="330"/>
      <c r="M302" s="265"/>
      <c r="Q302" s="323"/>
    </row>
    <row r="303" spans="3:20" ht="48.75" customHeight="1" thickTop="1" thickBot="1" x14ac:dyDescent="0.25">
      <c r="C303" s="331"/>
      <c r="D303" s="332"/>
      <c r="E303" s="333" t="s">
        <v>86</v>
      </c>
      <c r="F303" s="334">
        <v>2537</v>
      </c>
      <c r="G303" s="320">
        <v>0</v>
      </c>
      <c r="H303" s="335"/>
      <c r="I303" s="335"/>
      <c r="J303" s="335"/>
      <c r="K303" s="335"/>
      <c r="L303" s="336"/>
      <c r="M303" s="265"/>
    </row>
    <row r="304" spans="3:20" ht="42" customHeight="1" thickTop="1" x14ac:dyDescent="0.2">
      <c r="C304" s="337" t="s">
        <v>13</v>
      </c>
      <c r="D304" s="338"/>
      <c r="E304" s="339" t="s">
        <v>8</v>
      </c>
      <c r="F304" s="340">
        <v>1571</v>
      </c>
      <c r="G304" s="328">
        <v>0.45194085027726438</v>
      </c>
      <c r="H304" s="341" t="s">
        <v>106</v>
      </c>
      <c r="I304" s="341"/>
      <c r="J304" s="341"/>
      <c r="K304" s="341"/>
      <c r="L304" s="342"/>
      <c r="M304" s="265"/>
    </row>
    <row r="305" spans="3:18" ht="34.5" customHeight="1" x14ac:dyDescent="0.2">
      <c r="C305" s="343"/>
      <c r="D305" s="344"/>
      <c r="E305" s="345" t="s">
        <v>86</v>
      </c>
      <c r="F305" s="79">
        <v>824</v>
      </c>
      <c r="G305" s="140">
        <v>0.42560553633218001</v>
      </c>
      <c r="H305" s="346" t="str">
        <f>CONCATENATE("Las plazas hoteleras estimadas se sitúan en ",FIXED(F305,0)," plazas, registrando un ",IF(G305&gt;0,"incremento del ","descenso del "),FIXED(G305*100,1),"%.")</f>
        <v>Las plazas hoteleras estimadas se sitúan en 824 plazas, registrando un incremento del 42,6%.</v>
      </c>
      <c r="I305" s="346"/>
      <c r="J305" s="346"/>
      <c r="K305" s="346"/>
      <c r="L305" s="347"/>
      <c r="M305" s="265"/>
    </row>
    <row r="306" spans="3:18" ht="34.5" customHeight="1" thickBot="1" x14ac:dyDescent="0.25">
      <c r="C306" s="348"/>
      <c r="D306" s="349"/>
      <c r="E306" s="350" t="s">
        <v>87</v>
      </c>
      <c r="F306" s="351">
        <v>747</v>
      </c>
      <c r="G306" s="320">
        <v>0.48214285714285721</v>
      </c>
      <c r="H306" s="352" t="s">
        <v>107</v>
      </c>
      <c r="I306" s="352"/>
      <c r="J306" s="352"/>
      <c r="K306" s="352"/>
      <c r="L306" s="353"/>
      <c r="M306" s="265"/>
    </row>
    <row r="307" spans="3:18" ht="39.75" customHeight="1" thickTop="1" x14ac:dyDescent="0.2">
      <c r="C307" s="354" t="s">
        <v>14</v>
      </c>
      <c r="D307" s="355"/>
      <c r="E307" s="326" t="s">
        <v>8</v>
      </c>
      <c r="F307" s="327">
        <v>29509</v>
      </c>
      <c r="G307" s="328">
        <v>5.5513824802374989E-2</v>
      </c>
      <c r="H307" s="329" t="s">
        <v>108</v>
      </c>
      <c r="I307" s="329"/>
      <c r="J307" s="329"/>
      <c r="K307" s="329"/>
      <c r="L307" s="330"/>
      <c r="M307" s="265"/>
    </row>
    <row r="308" spans="3:18" ht="34.5" customHeight="1" x14ac:dyDescent="0.2">
      <c r="C308" s="356"/>
      <c r="D308" s="357"/>
      <c r="E308" s="358" t="s">
        <v>86</v>
      </c>
      <c r="F308" s="66">
        <v>19717</v>
      </c>
      <c r="G308" s="140">
        <v>2.6820122903864263E-2</v>
      </c>
      <c r="H308" s="359" t="str">
        <f>CONCATENATE("La oferta hotelera asciende a ",FIXED(F308,0),", cifra que se ",IF(G308&gt;0,"incrementa un ","reduce un "),FIXED(G308*100,1),"% respecto al año anterior.")</f>
        <v>La oferta hotelera asciende a 19.717, cifra que se incrementa un 2,7% respecto al año anterior.</v>
      </c>
      <c r="I308" s="359"/>
      <c r="J308" s="359"/>
      <c r="K308" s="359"/>
      <c r="L308" s="360"/>
      <c r="M308" s="265"/>
    </row>
    <row r="309" spans="3:18" ht="34.5" customHeight="1" thickBot="1" x14ac:dyDescent="0.25">
      <c r="C309" s="361"/>
      <c r="D309" s="362"/>
      <c r="E309" s="333" t="s">
        <v>87</v>
      </c>
      <c r="F309" s="334">
        <v>9792</v>
      </c>
      <c r="G309" s="320">
        <v>0.11844660194174761</v>
      </c>
      <c r="H309" s="335" t="str">
        <f>CONCATENATE("Las plazas extrahoteras estimadas ascienden a ",FIXED(F309,0),", las cuales ",IF(G309&gt;0,"se incrementan un ","descienden un "),FIXED(G309*100,1),"%.")</f>
        <v>Las plazas extrahoteras estimadas ascienden a 9.792, las cuales se incrementan un 11,8%.</v>
      </c>
      <c r="I309" s="335"/>
      <c r="J309" s="335"/>
      <c r="K309" s="335"/>
      <c r="L309" s="336"/>
      <c r="M309" s="265"/>
    </row>
    <row r="310" spans="3:18" ht="34.5" customHeight="1" thickTop="1" x14ac:dyDescent="0.2">
      <c r="C310" s="363" t="s">
        <v>15</v>
      </c>
      <c r="D310" s="364"/>
      <c r="E310" s="365" t="s">
        <v>8</v>
      </c>
      <c r="F310" s="366">
        <v>130058</v>
      </c>
      <c r="G310" s="328">
        <v>2.2854536303007489E-2</v>
      </c>
      <c r="H310" s="341" t="str">
        <f>CONCATENATE("Las plazas estimadas para la zona Sur por el STDE del Cabildo ascienden a ",FIXED(F310,0)," experimentando un ",IF(G310&gt;0,"incremento interanual del ","descenso interanual del "),FIXED(G310*100,1),"%.")</f>
        <v>Las plazas estimadas para la zona Sur por el STDE del Cabildo ascienden a 130.058 experimentando un incremento interanual del 2,3%.</v>
      </c>
      <c r="I310" s="341"/>
      <c r="J310" s="341"/>
      <c r="K310" s="341"/>
      <c r="L310" s="342"/>
      <c r="M310" s="265"/>
    </row>
    <row r="311" spans="3:18" ht="34.5" customHeight="1" x14ac:dyDescent="0.2">
      <c r="C311" s="367"/>
      <c r="D311" s="368"/>
      <c r="E311" s="369" t="s">
        <v>86</v>
      </c>
      <c r="F311" s="91">
        <v>71458</v>
      </c>
      <c r="G311" s="140">
        <v>1.4149671449454226E-2</v>
      </c>
      <c r="H311" s="346" t="str">
        <f>CONCATENATE("Las plazas hoteleras, con un oferta de ",FIXED(F311,0)," plazas, se ",IF(G311&gt;0,"incrementan un ","reducen un "),FIXED(G311*100,1),"% respecto al mismo período del año anterior.")</f>
        <v>Las plazas hoteleras, con un oferta de 71.458 plazas, se incrementan un 1,4% respecto al mismo período del año anterior.</v>
      </c>
      <c r="I311" s="346"/>
      <c r="J311" s="346"/>
      <c r="K311" s="346"/>
      <c r="L311" s="347"/>
      <c r="M311" s="265"/>
    </row>
    <row r="312" spans="3:18" ht="34.5" customHeight="1" x14ac:dyDescent="0.2">
      <c r="C312" s="367"/>
      <c r="D312" s="368"/>
      <c r="E312" s="370" t="s">
        <v>87</v>
      </c>
      <c r="F312" s="371">
        <v>58600</v>
      </c>
      <c r="G312" s="372">
        <v>3.3673775378807891E-2</v>
      </c>
      <c r="H312" s="373" t="s">
        <v>109</v>
      </c>
      <c r="I312" s="373"/>
      <c r="J312" s="373"/>
      <c r="K312" s="373"/>
      <c r="L312" s="374"/>
      <c r="M312" s="265"/>
    </row>
    <row r="313" spans="3:18" ht="5.25" customHeight="1" thickBot="1" x14ac:dyDescent="0.25">
      <c r="C313" s="284"/>
      <c r="D313" s="284"/>
      <c r="E313" s="284"/>
      <c r="F313" s="284"/>
      <c r="G313" s="284"/>
      <c r="H313" s="284"/>
      <c r="I313" s="284"/>
      <c r="J313" s="284"/>
      <c r="K313" s="284"/>
      <c r="L313" s="284"/>
      <c r="M313" s="285"/>
      <c r="N313" s="257"/>
      <c r="O313" s="145"/>
      <c r="R313" s="145"/>
    </row>
    <row r="314" spans="3:18" ht="19.5" customHeight="1" thickBot="1" x14ac:dyDescent="0.25">
      <c r="C314" s="27" t="s">
        <v>88</v>
      </c>
      <c r="D314" s="28"/>
      <c r="E314" s="28"/>
      <c r="F314" s="28"/>
      <c r="G314" s="28"/>
      <c r="H314" s="28"/>
      <c r="I314" s="28"/>
      <c r="J314" s="28"/>
      <c r="K314" s="28"/>
      <c r="L314" s="28"/>
      <c r="M314" s="29"/>
      <c r="N314" s="257"/>
      <c r="O314" s="145"/>
      <c r="P314" s="145"/>
      <c r="Q314" s="145"/>
    </row>
    <row r="315" spans="3:18" ht="5.25" customHeight="1" x14ac:dyDescent="0.2"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151"/>
      <c r="O315" s="145"/>
      <c r="P315" s="145"/>
      <c r="Q315" s="145"/>
    </row>
    <row r="316" spans="3:18" ht="87.75" customHeight="1" thickBot="1" x14ac:dyDescent="0.25">
      <c r="C316" s="375" t="s">
        <v>89</v>
      </c>
      <c r="D316" s="376"/>
      <c r="E316" s="377" t="s">
        <v>90</v>
      </c>
      <c r="F316" s="378">
        <v>271821</v>
      </c>
      <c r="G316" s="289">
        <v>0.51402790542234111</v>
      </c>
      <c r="H316" s="379" t="s">
        <v>110</v>
      </c>
      <c r="I316" s="379"/>
      <c r="J316" s="379"/>
      <c r="K316" s="379"/>
      <c r="L316" s="380"/>
      <c r="M316" s="265" t="s">
        <v>112</v>
      </c>
    </row>
    <row r="317" spans="3:18" ht="24" hidden="1" customHeight="1" x14ac:dyDescent="0.2">
      <c r="C317" s="375"/>
      <c r="D317" s="376"/>
      <c r="E317" s="381" t="s">
        <v>91</v>
      </c>
      <c r="F317" s="382">
        <v>0</v>
      </c>
      <c r="G317" s="383">
        <v>-1</v>
      </c>
      <c r="H317" s="384" t="s">
        <v>111</v>
      </c>
      <c r="I317" s="384"/>
      <c r="J317" s="384"/>
      <c r="K317" s="384"/>
      <c r="L317" s="385"/>
      <c r="M317" s="265"/>
    </row>
    <row r="318" spans="3:18" ht="13.5" thickTop="1" x14ac:dyDescent="0.2">
      <c r="C318" s="386"/>
      <c r="D318" s="387"/>
      <c r="E318" s="387"/>
      <c r="F318" s="387"/>
      <c r="G318" s="387"/>
      <c r="H318" s="387"/>
      <c r="I318" s="387"/>
      <c r="J318" s="387"/>
      <c r="K318" s="387"/>
      <c r="L318" s="387"/>
      <c r="M318" s="387"/>
    </row>
    <row r="319" spans="3:18" ht="29.25" customHeight="1" x14ac:dyDescent="0.2"/>
    <row r="320" spans="3:18" ht="18" customHeight="1" x14ac:dyDescent="0.2">
      <c r="C320" s="388" t="s">
        <v>92</v>
      </c>
      <c r="D320" s="388"/>
      <c r="E320" s="388"/>
      <c r="F320" s="388"/>
      <c r="G320" s="388"/>
      <c r="H320" s="388"/>
      <c r="I320" s="388"/>
      <c r="J320" s="388"/>
      <c r="K320" s="388"/>
      <c r="L320" s="388"/>
      <c r="M320" s="388"/>
    </row>
    <row r="322" spans="5:6" ht="6.75" customHeight="1" x14ac:dyDescent="0.2"/>
    <row r="324" spans="5:6" ht="8.25" customHeight="1" x14ac:dyDescent="0.2"/>
    <row r="327" spans="5:6" x14ac:dyDescent="0.2">
      <c r="E327" s="389"/>
      <c r="F327" s="389"/>
    </row>
    <row r="328" spans="5:6" x14ac:dyDescent="0.2">
      <c r="E328" s="389"/>
      <c r="F328" s="389"/>
    </row>
    <row r="331" spans="5:6" ht="21.75" customHeight="1" x14ac:dyDescent="0.2"/>
    <row r="333" spans="5:6" ht="6" customHeight="1" x14ac:dyDescent="0.2"/>
  </sheetData>
  <mergeCells count="163">
    <mergeCell ref="C320:M320"/>
    <mergeCell ref="C310:D312"/>
    <mergeCell ref="H310:L310"/>
    <mergeCell ref="H311:L311"/>
    <mergeCell ref="H312:L312"/>
    <mergeCell ref="C314:M314"/>
    <mergeCell ref="C316:D317"/>
    <mergeCell ref="H316:L316"/>
    <mergeCell ref="M316:M317"/>
    <mergeCell ref="H317:L317"/>
    <mergeCell ref="H304:L304"/>
    <mergeCell ref="H305:L305"/>
    <mergeCell ref="H306:L306"/>
    <mergeCell ref="C307:D309"/>
    <mergeCell ref="H307:L307"/>
    <mergeCell ref="H308:L308"/>
    <mergeCell ref="H309:L309"/>
    <mergeCell ref="E295:K295"/>
    <mergeCell ref="C297:M297"/>
    <mergeCell ref="C299:D301"/>
    <mergeCell ref="H299:L299"/>
    <mergeCell ref="M299:M312"/>
    <mergeCell ref="H300:L300"/>
    <mergeCell ref="H301:L301"/>
    <mergeCell ref="C302:D303"/>
    <mergeCell ref="H302:L303"/>
    <mergeCell ref="C304:D306"/>
    <mergeCell ref="G283:L283"/>
    <mergeCell ref="C285:M285"/>
    <mergeCell ref="C287:D292"/>
    <mergeCell ref="H287:L287"/>
    <mergeCell ref="M287:M292"/>
    <mergeCell ref="H288:L288"/>
    <mergeCell ref="H289:L289"/>
    <mergeCell ref="H290:L290"/>
    <mergeCell ref="H291:L291"/>
    <mergeCell ref="H292:L292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63" priority="262" stopIfTrue="1" operator="greaterThan">
      <formula>0</formula>
    </cfRule>
    <cfRule type="cellIs" dxfId="262" priority="263" stopIfTrue="1" operator="lessThan">
      <formula>0</formula>
    </cfRule>
    <cfRule type="cellIs" dxfId="261" priority="264" stopIfTrue="1" operator="equal">
      <formula>0</formula>
    </cfRule>
  </conditionalFormatting>
  <conditionalFormatting sqref="G9:G10 G15:G23">
    <cfRule type="cellIs" dxfId="260" priority="259" operator="equal">
      <formula>0</formula>
    </cfRule>
    <cfRule type="cellIs" dxfId="259" priority="260" operator="lessThan">
      <formula>0</formula>
    </cfRule>
    <cfRule type="cellIs" dxfId="258" priority="261" operator="greaterThan">
      <formula>0</formula>
    </cfRule>
  </conditionalFormatting>
  <conditionalFormatting sqref="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316:G317 G299:G312 G287:G289 L110:L114 G110:G114 L102:L106 G102:G106 L94:L98 G94:G98 L87:L90 G86:G90 L9:L11 L15:L23">
    <cfRule type="cellIs" dxfId="251" priority="247" operator="equal">
      <formula>0</formula>
    </cfRule>
    <cfRule type="cellIs" dxfId="250" priority="248" operator="lessThan">
      <formula>0</formula>
    </cfRule>
    <cfRule type="cellIs" dxfId="249" priority="249" operator="greaterThan">
      <formula>0</formula>
    </cfRule>
  </conditionalFormatting>
  <conditionalFormatting sqref="G316:G317 G299:G312 G287:G289 L110:L114 G110:G114 L102:L106 G102:G106 L94:L98 G94:G98 L87:L90 G86:G90 L9:L11 L15:L23">
    <cfRule type="cellIs" dxfId="248" priority="250" stopIfTrue="1" operator="greaterThan">
      <formula>0</formula>
    </cfRule>
    <cfRule type="cellIs" dxfId="247" priority="251" stopIfTrue="1" operator="lessThan">
      <formula>0</formula>
    </cfRule>
    <cfRule type="cellIs" dxfId="246" priority="252" stopIfTrue="1" operator="equal">
      <formula>0</formula>
    </cfRule>
  </conditionalFormatting>
  <conditionalFormatting sqref="G27:G28 G33:G41">
    <cfRule type="cellIs" dxfId="245" priority="196" stopIfTrue="1" operator="greaterThan">
      <formula>0</formula>
    </cfRule>
    <cfRule type="cellIs" dxfId="244" priority="197" stopIfTrue="1" operator="lessThan">
      <formula>0</formula>
    </cfRule>
    <cfRule type="cellIs" dxfId="243" priority="198" stopIfTrue="1" operator="equal">
      <formula>0</formula>
    </cfRule>
  </conditionalFormatting>
  <conditionalFormatting sqref="G27:G28 G33:G41">
    <cfRule type="cellIs" dxfId="242" priority="193" operator="equal">
      <formula>0</formula>
    </cfRule>
    <cfRule type="cellIs" dxfId="241" priority="194" operator="lessThan">
      <formula>0</formula>
    </cfRule>
    <cfRule type="cellIs" dxfId="240" priority="195" operator="greaterThan">
      <formula>0</formula>
    </cfRule>
  </conditionalFormatting>
  <conditionalFormatting sqref="G45:G47 G51:G59">
    <cfRule type="cellIs" dxfId="239" priority="238" stopIfTrue="1" operator="greaterThan">
      <formula>0</formula>
    </cfRule>
    <cfRule type="cellIs" dxfId="238" priority="239" stopIfTrue="1" operator="lessThan">
      <formula>0</formula>
    </cfRule>
    <cfRule type="cellIs" dxfId="237" priority="240" stopIfTrue="1" operator="equal">
      <formula>0</formula>
    </cfRule>
  </conditionalFormatting>
  <conditionalFormatting sqref="G45:G47 G51:G59">
    <cfRule type="cellIs" dxfId="236" priority="235" operator="equal">
      <formula>0</formula>
    </cfRule>
    <cfRule type="cellIs" dxfId="235" priority="236" operator="lessThan">
      <formula>0</formula>
    </cfRule>
    <cfRule type="cellIs" dxfId="234" priority="237" operator="greaterThan">
      <formula>0</formula>
    </cfRule>
  </conditionalFormatting>
  <conditionalFormatting sqref="G46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6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L27:L29 L33:L41">
    <cfRule type="cellIs" dxfId="227" priority="241" operator="equal">
      <formula>0</formula>
    </cfRule>
    <cfRule type="cellIs" dxfId="226" priority="242" operator="lessThan">
      <formula>0</formula>
    </cfRule>
    <cfRule type="cellIs" dxfId="225" priority="243" operator="greaterThan">
      <formula>0</formula>
    </cfRule>
  </conditionalFormatting>
  <conditionalFormatting sqref="L27:L29 L33:L41">
    <cfRule type="cellIs" dxfId="224" priority="244" stopIfTrue="1" operator="greaterThan">
      <formula>0</formula>
    </cfRule>
    <cfRule type="cellIs" dxfId="223" priority="245" stopIfTrue="1" operator="lessThan">
      <formula>0</formula>
    </cfRule>
    <cfRule type="cellIs" dxfId="222" priority="246" stopIfTrue="1" operator="equal">
      <formula>0</formula>
    </cfRule>
  </conditionalFormatting>
  <conditionalFormatting sqref="L45:L47 L51:L59">
    <cfRule type="cellIs" dxfId="221" priority="223" operator="equal">
      <formula>0</formula>
    </cfRule>
    <cfRule type="cellIs" dxfId="220" priority="224" operator="lessThan">
      <formula>0</formula>
    </cfRule>
    <cfRule type="cellIs" dxfId="219" priority="225" operator="greaterThan">
      <formula>0</formula>
    </cfRule>
  </conditionalFormatting>
  <conditionalFormatting sqref="L45:L47 L51:L59">
    <cfRule type="cellIs" dxfId="218" priority="226" stopIfTrue="1" operator="greaterThan">
      <formula>0</formula>
    </cfRule>
    <cfRule type="cellIs" dxfId="217" priority="227" stopIfTrue="1" operator="lessThan">
      <formula>0</formula>
    </cfRule>
    <cfRule type="cellIs" dxfId="216" priority="228" stopIfTrue="1" operator="equal">
      <formula>0</formula>
    </cfRule>
  </conditionalFormatting>
  <conditionalFormatting sqref="G68:G70 G74:G82">
    <cfRule type="cellIs" dxfId="215" priority="220" stopIfTrue="1" operator="greaterThan">
      <formula>0</formula>
    </cfRule>
    <cfRule type="cellIs" dxfId="214" priority="221" stopIfTrue="1" operator="lessThan">
      <formula>0</formula>
    </cfRule>
    <cfRule type="cellIs" dxfId="213" priority="222" stopIfTrue="1" operator="equal">
      <formula>0</formula>
    </cfRule>
  </conditionalFormatting>
  <conditionalFormatting sqref="G68:G70 G74:G82">
    <cfRule type="cellIs" dxfId="212" priority="217" operator="equal">
      <formula>0</formula>
    </cfRule>
    <cfRule type="cellIs" dxfId="211" priority="218" operator="lessThan">
      <formula>0</formula>
    </cfRule>
    <cfRule type="cellIs" dxfId="210" priority="219" operator="greaterThan">
      <formula>0</formula>
    </cfRule>
  </conditionalFormatting>
  <conditionalFormatting sqref="G69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9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L68:L70 L74:L82">
    <cfRule type="cellIs" dxfId="203" priority="205" operator="equal">
      <formula>0</formula>
    </cfRule>
    <cfRule type="cellIs" dxfId="202" priority="206" operator="lessThan">
      <formula>0</formula>
    </cfRule>
    <cfRule type="cellIs" dxfId="201" priority="207" operator="greaterThan">
      <formula>0</formula>
    </cfRule>
  </conditionalFormatting>
  <conditionalFormatting sqref="L68:L70 L74:L82">
    <cfRule type="cellIs" dxfId="200" priority="208" stopIfTrue="1" operator="greaterThan">
      <formula>0</formula>
    </cfRule>
    <cfRule type="cellIs" dxfId="199" priority="209" stopIfTrue="1" operator="lessThan">
      <formula>0</formula>
    </cfRule>
    <cfRule type="cellIs" dxfId="198" priority="210" stopIfTrue="1" operator="equal">
      <formula>0</formula>
    </cfRule>
  </conditionalFormatting>
  <conditionalFormatting sqref="G11">
    <cfRule type="cellIs" dxfId="197" priority="202" stopIfTrue="1" operator="greaterThan">
      <formula>0</formula>
    </cfRule>
    <cfRule type="cellIs" dxfId="196" priority="203" stopIfTrue="1" operator="lessThan">
      <formula>0</formula>
    </cfRule>
    <cfRule type="cellIs" dxfId="195" priority="204" stopIfTrue="1" operator="equal">
      <formula>0</formula>
    </cfRule>
  </conditionalFormatting>
  <conditionalFormatting sqref="G11">
    <cfRule type="cellIs" dxfId="194" priority="199" operator="equal">
      <formula>0</formula>
    </cfRule>
    <cfRule type="cellIs" dxfId="193" priority="200" operator="lessThan">
      <formula>0</formula>
    </cfRule>
    <cfRule type="cellIs" dxfId="192" priority="201" operator="greaterThan">
      <formula>0</formula>
    </cfRule>
  </conditionalFormatting>
  <conditionalFormatting sqref="G28 G33:G41">
    <cfRule type="cellIs" dxfId="191" priority="190" stopIfTrue="1" operator="greaterThan">
      <formula>0</formula>
    </cfRule>
    <cfRule type="cellIs" dxfId="190" priority="191" stopIfTrue="1" operator="lessThan">
      <formula>0</formula>
    </cfRule>
    <cfRule type="cellIs" dxfId="189" priority="192" stopIfTrue="1" operator="equal">
      <formula>0</formula>
    </cfRule>
  </conditionalFormatting>
  <conditionalFormatting sqref="G28 G33:G41">
    <cfRule type="cellIs" dxfId="188" priority="187" operator="equal">
      <formula>0</formula>
    </cfRule>
    <cfRule type="cellIs" dxfId="187" priority="188" operator="lessThan">
      <formula>0</formula>
    </cfRule>
    <cfRule type="cellIs" dxfId="186" priority="189" operator="greaterThan">
      <formula>0</formula>
    </cfRule>
  </conditionalFormatting>
  <conditionalFormatting sqref="G29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9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E124:E149">
    <cfRule type="cellIs" dxfId="179" priority="175" operator="equal">
      <formula>0</formula>
    </cfRule>
    <cfRule type="cellIs" dxfId="178" priority="176" operator="lessThan">
      <formula>0</formula>
    </cfRule>
    <cfRule type="cellIs" dxfId="177" priority="177" operator="greaterThan">
      <formula>0</formula>
    </cfRule>
  </conditionalFormatting>
  <conditionalFormatting sqref="E124:E149">
    <cfRule type="cellIs" dxfId="176" priority="178" stopIfTrue="1" operator="greaterThan">
      <formula>0</formula>
    </cfRule>
    <cfRule type="cellIs" dxfId="175" priority="179" stopIfTrue="1" operator="lessThan">
      <formula>0</formula>
    </cfRule>
    <cfRule type="cellIs" dxfId="174" priority="180" stopIfTrue="1" operator="equal">
      <formula>0</formula>
    </cfRule>
  </conditionalFormatting>
  <conditionalFormatting sqref="G124:G149 I124:I149 K124:K149 M124:M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G124:G149 I124:I149 K124:K149 M124:M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E156:E181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E156:E181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G156:G181 I156:I181 K156:K181 M156:M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G156:G181 I156:I181 K156:K181 M156:M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L86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L86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G12:G13">
    <cfRule type="cellIs" dxfId="149" priority="148" stopIfTrue="1" operator="greaterThan">
      <formula>0</formula>
    </cfRule>
    <cfRule type="cellIs" dxfId="148" priority="149" stopIfTrue="1" operator="lessThan">
      <formula>0</formula>
    </cfRule>
    <cfRule type="cellIs" dxfId="147" priority="150" stopIfTrue="1" operator="equal">
      <formula>0</formula>
    </cfRule>
  </conditionalFormatting>
  <conditionalFormatting sqref="G12:G13">
    <cfRule type="cellIs" dxfId="146" priority="145" operator="equal">
      <formula>0</formula>
    </cfRule>
    <cfRule type="cellIs" dxfId="145" priority="146" operator="lessThan">
      <formula>0</formula>
    </cfRule>
    <cfRule type="cellIs" dxfId="144" priority="147" operator="greaterThan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L12:L13">
    <cfRule type="cellIs" dxfId="137" priority="133" operator="equal">
      <formula>0</formula>
    </cfRule>
    <cfRule type="cellIs" dxfId="136" priority="134" operator="lessThan">
      <formula>0</formula>
    </cfRule>
    <cfRule type="cellIs" dxfId="135" priority="135" operator="greaterThan">
      <formula>0</formula>
    </cfRule>
  </conditionalFormatting>
  <conditionalFormatting sqref="L12:L13">
    <cfRule type="cellIs" dxfId="134" priority="136" stopIfTrue="1" operator="greaterThan">
      <formula>0</formula>
    </cfRule>
    <cfRule type="cellIs" dxfId="133" priority="137" stopIfTrue="1" operator="lessThan">
      <formula>0</formula>
    </cfRule>
    <cfRule type="cellIs" dxfId="132" priority="138" stopIfTrue="1" operator="equal">
      <formula>0</formula>
    </cfRule>
  </conditionalFormatting>
  <conditionalFormatting sqref="G30:G31">
    <cfRule type="cellIs" dxfId="131" priority="124" stopIfTrue="1" operator="greaterThan">
      <formula>0</formula>
    </cfRule>
    <cfRule type="cellIs" dxfId="130" priority="125" stopIfTrue="1" operator="lessThan">
      <formula>0</formula>
    </cfRule>
    <cfRule type="cellIs" dxfId="129" priority="126" stopIfTrue="1" operator="equal">
      <formula>0</formula>
    </cfRule>
  </conditionalFormatting>
  <conditionalFormatting sqref="G30:G31">
    <cfRule type="cellIs" dxfId="128" priority="121" operator="equal">
      <formula>0</formula>
    </cfRule>
    <cfRule type="cellIs" dxfId="127" priority="122" operator="lessThan">
      <formula>0</formula>
    </cfRule>
    <cfRule type="cellIs" dxfId="126" priority="123" operator="greaterThan">
      <formula>0</formula>
    </cfRule>
  </conditionalFormatting>
  <conditionalFormatting sqref="L30:L31">
    <cfRule type="cellIs" dxfId="125" priority="127" operator="equal">
      <formula>0</formula>
    </cfRule>
    <cfRule type="cellIs" dxfId="124" priority="128" operator="lessThan">
      <formula>0</formula>
    </cfRule>
    <cfRule type="cellIs" dxfId="123" priority="129" operator="greaterThan">
      <formula>0</formula>
    </cfRule>
  </conditionalFormatting>
  <conditionalFormatting sqref="L30:L31">
    <cfRule type="cellIs" dxfId="122" priority="130" stopIfTrue="1" operator="greaterThan">
      <formula>0</formula>
    </cfRule>
    <cfRule type="cellIs" dxfId="121" priority="131" stopIfTrue="1" operator="lessThan">
      <formula>0</formula>
    </cfRule>
    <cfRule type="cellIs" dxfId="120" priority="132" stopIfTrue="1" operator="equal">
      <formula>0</formula>
    </cfRule>
  </conditionalFormatting>
  <conditionalFormatting sqref="G30:G31">
    <cfRule type="cellIs" dxfId="119" priority="118" stopIfTrue="1" operator="greaterThan">
      <formula>0</formula>
    </cfRule>
    <cfRule type="cellIs" dxfId="118" priority="119" stopIfTrue="1" operator="lessThan">
      <formula>0</formula>
    </cfRule>
    <cfRule type="cellIs" dxfId="117" priority="120" stopIfTrue="1" operator="equal">
      <formula>0</formula>
    </cfRule>
  </conditionalFormatting>
  <conditionalFormatting sqref="G30:G31">
    <cfRule type="cellIs" dxfId="116" priority="115" operator="equal">
      <formula>0</formula>
    </cfRule>
    <cfRule type="cellIs" dxfId="115" priority="116" operator="lessThan">
      <formula>0</formula>
    </cfRule>
    <cfRule type="cellIs" dxfId="114" priority="117" operator="greaterThan">
      <formula>0</formula>
    </cfRule>
  </conditionalFormatting>
  <conditionalFormatting sqref="G48:G49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48:G49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L48:L49">
    <cfRule type="cellIs" dxfId="101" priority="97" operator="equal">
      <formula>0</formula>
    </cfRule>
    <cfRule type="cellIs" dxfId="100" priority="98" operator="lessThan">
      <formula>0</formula>
    </cfRule>
    <cfRule type="cellIs" dxfId="99" priority="99" operator="greaterThan">
      <formula>0</formula>
    </cfRule>
  </conditionalFormatting>
  <conditionalFormatting sqref="L48:L49">
    <cfRule type="cellIs" dxfId="98" priority="100" stopIfTrue="1" operator="greaterThan">
      <formula>0</formula>
    </cfRule>
    <cfRule type="cellIs" dxfId="97" priority="101" stopIfTrue="1" operator="lessThan">
      <formula>0</formula>
    </cfRule>
    <cfRule type="cellIs" dxfId="96" priority="102" stopIfTrue="1" operator="equal">
      <formula>0</formula>
    </cfRule>
  </conditionalFormatting>
  <conditionalFormatting sqref="G71:G72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71:G72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71:L72">
    <cfRule type="cellIs" dxfId="83" priority="79" operator="equal">
      <formula>0</formula>
    </cfRule>
    <cfRule type="cellIs" dxfId="82" priority="80" operator="lessThan">
      <formula>0</formula>
    </cfRule>
    <cfRule type="cellIs" dxfId="81" priority="81" operator="greaterThan">
      <formula>0</formula>
    </cfRule>
  </conditionalFormatting>
  <conditionalFormatting sqref="L71:L72">
    <cfRule type="cellIs" dxfId="80" priority="82" stopIfTrue="1" operator="greaterThan">
      <formula>0</formula>
    </cfRule>
    <cfRule type="cellIs" dxfId="79" priority="83" stopIfTrue="1" operator="lessThan">
      <formula>0</formula>
    </cfRule>
    <cfRule type="cellIs" dxfId="78" priority="84" stopIfTrue="1" operator="equal">
      <formula>0</formula>
    </cfRule>
  </conditionalFormatting>
  <conditionalFormatting sqref="G14">
    <cfRule type="cellIs" dxfId="77" priority="76" stopIfTrue="1" operator="greaterThan">
      <formula>0</formula>
    </cfRule>
    <cfRule type="cellIs" dxfId="76" priority="77" stopIfTrue="1" operator="lessThan">
      <formula>0</formula>
    </cfRule>
    <cfRule type="cellIs" dxfId="75" priority="78" stopIfTrue="1" operator="equal">
      <formula>0</formula>
    </cfRule>
  </conditionalFormatting>
  <conditionalFormatting sqref="G14">
    <cfRule type="cellIs" dxfId="74" priority="73" operator="equal">
      <formula>0</formula>
    </cfRule>
    <cfRule type="cellIs" dxfId="73" priority="74" operator="lessThan">
      <formula>0</formula>
    </cfRule>
    <cfRule type="cellIs" dxfId="72" priority="75" operator="greaterThan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L14">
    <cfRule type="cellIs" dxfId="65" priority="61" operator="equal">
      <formula>0</formula>
    </cfRule>
    <cfRule type="cellIs" dxfId="64" priority="62" operator="lessThan">
      <formula>0</formula>
    </cfRule>
    <cfRule type="cellIs" dxfId="63" priority="63" operator="greaterThan">
      <formula>0</formula>
    </cfRule>
  </conditionalFormatting>
  <conditionalFormatting sqref="L14">
    <cfRule type="cellIs" dxfId="62" priority="64" stopIfTrue="1" operator="greaterThan">
      <formula>0</formula>
    </cfRule>
    <cfRule type="cellIs" dxfId="61" priority="65" stopIfTrue="1" operator="lessThan">
      <formula>0</formula>
    </cfRule>
    <cfRule type="cellIs" dxfId="60" priority="66" stopIfTrue="1" operator="equal">
      <formula>0</formula>
    </cfRule>
  </conditionalFormatting>
  <conditionalFormatting sqref="G32">
    <cfRule type="cellIs" dxfId="59" priority="58" stopIfTrue="1" operator="greaterThan">
      <formula>0</formula>
    </cfRule>
    <cfRule type="cellIs" dxfId="58" priority="59" stopIfTrue="1" operator="lessThan">
      <formula>0</formula>
    </cfRule>
    <cfRule type="cellIs" dxfId="57" priority="60" stopIfTrue="1" operator="equal">
      <formula>0</formula>
    </cfRule>
  </conditionalFormatting>
  <conditionalFormatting sqref="G32">
    <cfRule type="cellIs" dxfId="56" priority="55" operator="equal">
      <formula>0</formula>
    </cfRule>
    <cfRule type="cellIs" dxfId="55" priority="56" operator="lessThan">
      <formula>0</formula>
    </cfRule>
    <cfRule type="cellIs" dxfId="54" priority="57" operator="greaterThan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L32">
    <cfRule type="cellIs" dxfId="47" priority="43" operator="equal">
      <formula>0</formula>
    </cfRule>
    <cfRule type="cellIs" dxfId="46" priority="44" operator="lessThan">
      <formula>0</formula>
    </cfRule>
    <cfRule type="cellIs" dxfId="45" priority="45" operator="greaterThan">
      <formula>0</formula>
    </cfRule>
  </conditionalFormatting>
  <conditionalFormatting sqref="L32">
    <cfRule type="cellIs" dxfId="44" priority="46" stopIfTrue="1" operator="greaterThan">
      <formula>0</formula>
    </cfRule>
    <cfRule type="cellIs" dxfId="43" priority="47" stopIfTrue="1" operator="lessThan">
      <formula>0</formula>
    </cfRule>
    <cfRule type="cellIs" dxfId="42" priority="48" stopIfTrue="1" operator="equal">
      <formula>0</formula>
    </cfRule>
  </conditionalFormatting>
  <conditionalFormatting sqref="G50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50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L50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L50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G73">
    <cfRule type="cellIs" dxfId="23" priority="22" stopIfTrue="1" operator="greaterThan">
      <formula>0</formula>
    </cfRule>
    <cfRule type="cellIs" dxfId="22" priority="23" stopIfTrue="1" operator="lessThan">
      <formula>0</formula>
    </cfRule>
    <cfRule type="cellIs" dxfId="21" priority="24" stopIfTrue="1" operator="equal">
      <formula>0</formula>
    </cfRule>
  </conditionalFormatting>
  <conditionalFormatting sqref="G73">
    <cfRule type="cellIs" dxfId="20" priority="19" operator="equal">
      <formula>0</formula>
    </cfRule>
    <cfRule type="cellIs" dxfId="19" priority="20" operator="lessThan">
      <formula>0</formula>
    </cfRule>
    <cfRule type="cellIs" dxfId="18" priority="21" operator="greaterThan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L73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L73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90:G292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90:G292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3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2018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2018-04-30T12:32:00+00:00</PublishingStartDate>
    <_dlc_DocId xmlns="8b099203-c902-4a5b-992f-1f849b15ff82">Q5F7QW3RQ55V-2035-379</_dlc_DocId>
    <_dlc_DocIdUrl xmlns="8b099203-c902-4a5b-992f-1f849b15ff82">
      <Url>http://admin.webtenerife.com/es/investigacion/Situacion-turistica/indicadores-turisticos/_layouts/DocIdRedir.aspx?ID=Q5F7QW3RQ55V-2035-379</Url>
      <Description>Q5F7QW3RQ55V-2035-379</Description>
    </_dlc_DocIdUrl>
    <Pagina xmlns="36c86fb7-c3ab-4219-b2b9-06651c036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E05AF-0E1F-435E-A856-9F4D70DCC8F3}"/>
</file>

<file path=customXml/itemProps2.xml><?xml version="1.0" encoding="utf-8"?>
<ds:datastoreItem xmlns:ds="http://schemas.openxmlformats.org/officeDocument/2006/customXml" ds:itemID="{BD625F0A-5F59-4724-BC2C-C8A56C06C381}"/>
</file>

<file path=customXml/itemProps3.xml><?xml version="1.0" encoding="utf-8"?>
<ds:datastoreItem xmlns:ds="http://schemas.openxmlformats.org/officeDocument/2006/customXml" ds:itemID="{3BC9C5E8-6FAA-4E92-B92A-81F8F10AE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(marzo y I trimestre 2018)</dc:title>
  <dc:creator>Manuela Rabaneda</dc:creator>
  <cp:lastModifiedBy>Manuela Rabaneda</cp:lastModifiedBy>
  <dcterms:created xsi:type="dcterms:W3CDTF">2018-04-23T10:00:55Z</dcterms:created>
  <dcterms:modified xsi:type="dcterms:W3CDTF">2018-04-23T10:03:08Z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d711a903-2833-4070-8c8a-48be9aecd993</vt:lpwstr>
  </property>
</Properties>
</file>