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I:\INVESTIGACION\BOLETIN ESTADÍSTICO SPET\INDICADORES TURISTICOS DE TENERIFE\2017\"/>
    </mc:Choice>
  </mc:AlternateContent>
  <bookViews>
    <workbookView xWindow="0" yWindow="0" windowWidth="28800" windowHeight="11610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(vinculo)'!$C$1:$M$319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(vinculo)'!$C$1:$M$321</definedName>
    <definedName name="Z_B161D6A3_44F3_469D_B50D_76D907B3525C_.wvu.Cols" localSheetId="0" hidden="1">'Ind turísticos (vinculo)'!#REF!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G152" i="1"/>
  <c r="M64" i="1"/>
  <c r="L64" i="1"/>
  <c r="K64" i="1"/>
  <c r="J64" i="1"/>
  <c r="I64" i="1"/>
  <c r="G64" i="1"/>
  <c r="F64" i="1"/>
  <c r="E64" i="1"/>
  <c r="D64" i="1"/>
  <c r="C64" i="1"/>
  <c r="C215" i="1"/>
  <c r="G120" i="1"/>
  <c r="H309" i="1" l="1"/>
  <c r="G280" i="1"/>
  <c r="G282" i="1"/>
  <c r="H301" i="1"/>
  <c r="H304" i="1"/>
  <c r="H308" i="1"/>
  <c r="G279" i="1"/>
  <c r="G281" i="1"/>
  <c r="G283" i="1"/>
  <c r="H307" i="1"/>
  <c r="H299" i="1"/>
  <c r="H310" i="1"/>
  <c r="E184" i="1"/>
  <c r="E242" i="1"/>
  <c r="E294" i="1" s="1"/>
  <c r="E117" i="1"/>
  <c r="I62" i="1"/>
</calcChain>
</file>

<file path=xl/sharedStrings.xml><?xml version="1.0" encoding="utf-8"?>
<sst xmlns="http://schemas.openxmlformats.org/spreadsheetml/2006/main" count="586" uniqueCount="112">
  <si>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</si>
  <si>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</si>
  <si>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</si>
  <si>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</si>
  <si>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</si>
  <si>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</si>
  <si>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</si>
  <si>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</si>
  <si>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</si>
  <si>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</si>
  <si>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</si>
  <si>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</si>
  <si>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</si>
  <si>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</si>
  <si>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</si>
  <si>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</si>
  <si>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</si>
  <si>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</si>
  <si>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</si>
  <si>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</si>
  <si>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</si>
  <si>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</si>
  <si>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</si>
  <si>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</si>
  <si>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</si>
  <si>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</si>
  <si>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</si>
  <si>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</si>
  <si>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</si>
  <si>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</si>
  <si>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</si>
  <si>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</si>
  <si>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</si>
  <si>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</si>
  <si>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</si>
  <si>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</si>
  <si>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</si>
  <si>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</si>
  <si>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</si>
  <si>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</si>
  <si>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</si>
  <si>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</si>
  <si>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</si>
  <si>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</si>
  <si>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</si>
  <si>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</si>
  <si>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</si>
  <si>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</si>
  <si>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</si>
  <si>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</si>
  <si>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</si>
  <si>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</si>
  <si>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</si>
  <si>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</si>
  <si>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</si>
  <si>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</si>
  <si>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</si>
  <si>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</si>
  <si>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</si>
  <si>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</si>
  <si>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</si>
  <si>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</si>
  <si>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</si>
  <si>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</si>
  <si>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</si>
  <si>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</si>
  <si>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</si>
  <si>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</si>
  <si>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</si>
  <si>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</si>
  <si>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</si>
  <si>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</si>
  <si>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</si>
  <si>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</si>
  <si>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</si>
  <si>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</si>
  <si>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</si>
  <si>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</si>
  <si>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</si>
  <si>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</si>
  <si>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</si>
  <si>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</si>
  <si>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</si>
  <si>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</si>
  <si>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</si>
  <si>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</si>
  <si>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</si>
  <si>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</si>
  <si>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</si>
  <si>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</si>
  <si>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</si>
  <si>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</si>
  <si>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</si>
  <si>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noviembre 2017</t>
  </si>
  <si>
    <t>acumulado noviembre 2017</t>
  </si>
  <si>
    <t>Muestra hotelera= 95,0%;   Muestra extrahotelera= 64,2%;   Muestra total= 82,1%</t>
  </si>
  <si>
    <t>El gasto medio total por turista en los nueve primeros meses de 2017 ha ascendido a 1.084€ .</t>
  </si>
  <si>
    <t>enero-septiembre 2017 
Encuesta sobre el turista que visita Tenerife, Cabildo de Tenerife</t>
  </si>
  <si>
    <t>El número de plazas autorizadas por Policía Turística a fecha de noviembre 2017 asciendían a 139.220 plazas, registrando un incremento del 1,9% respecto al cierre del año 2016.</t>
  </si>
  <si>
    <t>Las plazas hoteleras autorizadas ascienden a 84.115 y representan el 60% del total. Con respecto al año 2016, las plazas hoteleras se reducen un -0,5%.</t>
  </si>
  <si>
    <t>Las plazas extrahoteleras autorizadas, el 39% del total, ascienden a  53.630 (no incluye oferta rural). Aumentan un +6,1% respecto al cierre de 2016.</t>
  </si>
  <si>
    <t>Las plazas de hoteles rurales autorizadas por Policía Turística ascienden a 557, con un incremento del 0,0% respecto a 2016.</t>
  </si>
  <si>
    <t>Las plazas de casas rurales autorizadas por Policía Turística ascienden a 918, registrando un incremento del 1,5% respecto a 2016.</t>
  </si>
  <si>
    <t>Las plazas estimadas por el STDE del Cabildo de Tenerife en el II semestre de 2017 ascienden a 160.825. Se incremantan un 1,6% respecto al mismo período del año anterior.</t>
  </si>
  <si>
    <t>La oferta extrahotelera estimada por el STDE del Cabildo de Tenerife en el II semestre de 2017, asciende a 67.397 plazas, incluyendo oferta rural. Supone el 41,9% del total de las plazas turísticas, registrando un incremento del 2,5%.</t>
  </si>
  <si>
    <t>Las plazas estimadas para la zona de La Laguna, Bajamar, La Punta ascienden a 1.418 en el II semestre de 2017, registrando un incremento respecto al mismo periodo del año anterior del 42,8%.</t>
  </si>
  <si>
    <t>Las plazas extrahoteleras se estiman en 594, registrándose un incremento del 43,1% respecto al II semestre del año anterior.</t>
  </si>
  <si>
    <t>Las plazas totales estimadas para la zona Norte se sitúan en las 28.590 plazas,  registrándose un incremento del 5,6% con respecto al incremento del 43,1% respecto al II semestre del año anterior.</t>
  </si>
  <si>
    <t>Las plazas extrahoteleras estimadas se sitúan en las 57.413 en el II semestre del  2017, con un incremento del 1,8%  respecto al II semestre del año anterior.</t>
  </si>
  <si>
    <t>Por el Puerto de Santa Cruz de Tenerife han pasado en los primeros once meses del año 2017, 492.567 cruceristas, un 4,6% más en comparación al mismo período del año 2016</t>
  </si>
  <si>
    <t>El número de buques de crucero en el Puerto de Santa Cruz de Tenerife hasta noviembre 2017 ascienden a un total de 137 cruceros, cifra que se reduce un -42,7% respecto al mismo período del año anterior.</t>
  </si>
  <si>
    <t>Acumulado noviembre 2017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</si>
</sst>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5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4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3" fontId="10" fillId="7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3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2" xfId="0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3" fontId="10" fillId="0" borderId="10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3" fontId="10" fillId="0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3" fontId="10" fillId="0" borderId="105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6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07" xfId="0" applyFont="1" applyFill="1" applyBorder="1" applyAlignment="1" applyProtection="1">
      <alignment horizontal="center" vertical="center" wrapText="1"/>
      <protection hidden="1"/>
    </xf>
    <xf numFmtId="3" fontId="10" fillId="5" borderId="10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8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08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6" xfId="0" applyFont="1" applyFill="1" applyBorder="1" applyAlignment="1" applyProtection="1">
      <alignment horizontal="center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9" xfId="0" applyFont="1" applyFill="1" applyBorder="1" applyAlignment="1" applyProtection="1">
      <alignment horizontal="justify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3" xfId="0" applyFont="1" applyFill="1" applyBorder="1" applyAlignment="1" applyProtection="1">
      <alignment horizontal="justify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8" fillId="5" borderId="126" xfId="0" applyFont="1" applyFill="1" applyBorder="1" applyAlignment="1" applyProtection="1">
      <alignment horizontal="center" vertical="center" wrapText="1"/>
      <protection hidden="1"/>
    </xf>
    <xf numFmtId="3" fontId="9" fillId="5" borderId="12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7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27" xfId="0" applyFont="1" applyFill="1" applyBorder="1" applyAlignment="1" applyProtection="1">
      <alignment horizontal="justify" vertical="center" wrapText="1"/>
      <protection hidden="1"/>
    </xf>
    <xf numFmtId="0" fontId="20" fillId="5" borderId="128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0" fontId="12" fillId="0" borderId="130" xfId="0" applyFont="1" applyFill="1" applyBorder="1" applyAlignment="1" applyProtection="1">
      <alignment horizontal="center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3" fontId="10" fillId="0" borderId="13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2" xfId="0" applyFont="1" applyFill="1" applyBorder="1" applyAlignment="1" applyProtection="1">
      <alignment horizontal="justify" vertical="center" wrapText="1"/>
      <protection hidden="1"/>
    </xf>
    <xf numFmtId="0" fontId="2" fillId="0" borderId="133" xfId="0" applyFont="1" applyFill="1" applyBorder="1" applyAlignment="1" applyProtection="1">
      <alignment horizontal="justify" vertical="center" wrapText="1"/>
      <protection hidden="1"/>
    </xf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3" fontId="10" fillId="0" borderId="12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7" xfId="0" applyFont="1" applyFill="1" applyBorder="1" applyAlignment="1" applyProtection="1">
      <alignment horizontal="justify" vertical="center" wrapText="1"/>
      <protection hidden="1"/>
    </xf>
    <xf numFmtId="0" fontId="2" fillId="0" borderId="128" xfId="0" applyFont="1" applyFill="1" applyBorder="1" applyAlignment="1" applyProtection="1">
      <alignment horizontal="justify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0" fontId="12" fillId="7" borderId="130" xfId="0" applyFont="1" applyFill="1" applyBorder="1" applyAlignment="1" applyProtection="1">
      <alignment horizontal="center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3" fontId="10" fillId="7" borderId="132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2" xfId="0" applyFont="1" applyFill="1" applyBorder="1" applyAlignment="1" applyProtection="1">
      <alignment horizontal="justify" vertical="center" wrapText="1"/>
      <protection hidden="1"/>
    </xf>
    <xf numFmtId="0" fontId="2" fillId="7" borderId="133" xfId="0" applyFont="1" applyFill="1" applyBorder="1" applyAlignment="1" applyProtection="1">
      <alignment horizontal="justify" vertical="center" wrapText="1"/>
      <protection hidden="1"/>
    </xf>
    <xf numFmtId="0" fontId="12" fillId="7" borderId="136" xfId="0" applyFont="1" applyFill="1" applyBorder="1" applyAlignment="1" applyProtection="1">
      <alignment horizontal="center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22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3" xfId="0" applyFont="1" applyFill="1" applyBorder="1" applyAlignment="1" applyProtection="1">
      <alignment horizontal="justify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35" xfId="0" applyFont="1" applyFill="1" applyBorder="1" applyAlignment="1" applyProtection="1">
      <alignment horizontal="center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3" fontId="10" fillId="7" borderId="127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7" xfId="0" applyFont="1" applyFill="1" applyBorder="1" applyAlignment="1" applyProtection="1">
      <alignment horizontal="justify" vertical="center" wrapText="1"/>
      <protection hidden="1"/>
    </xf>
    <xf numFmtId="0" fontId="2" fillId="7" borderId="128" xfId="0" applyFont="1" applyFill="1" applyBorder="1" applyAlignment="1" applyProtection="1">
      <alignment horizontal="justify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20" xfId="0" applyFont="1" applyFill="1" applyBorder="1" applyAlignment="1" applyProtection="1">
      <alignment horizontal="center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3" xfId="0" applyFont="1" applyFill="1" applyBorder="1" applyAlignment="1" applyProtection="1">
      <alignment horizontal="justify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12" fillId="6" borderId="129" xfId="0" applyFont="1" applyFill="1" applyBorder="1" applyAlignment="1" applyProtection="1">
      <alignment horizontal="center" vertical="center" wrapText="1"/>
      <protection hidden="1"/>
    </xf>
    <xf numFmtId="0" fontId="12" fillId="6" borderId="130" xfId="0" applyFont="1" applyFill="1" applyBorder="1" applyAlignment="1" applyProtection="1">
      <alignment horizontal="center" vertical="center" wrapText="1"/>
      <protection hidden="1"/>
    </xf>
    <xf numFmtId="0" fontId="12" fillId="6" borderId="131" xfId="0" applyFont="1" applyFill="1" applyBorder="1" applyAlignment="1" applyProtection="1">
      <alignment horizontal="center" vertical="center" wrapText="1"/>
      <protection hidden="1"/>
    </xf>
    <xf numFmtId="3" fontId="10" fillId="6" borderId="13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6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0" fontId="12" fillId="6" borderId="122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95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3" fontId="10" fillId="0" borderId="10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8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7" borderId="143" xfId="0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justify" vertical="center" wrapText="1"/>
      <protection hidden="1"/>
    </xf>
    <xf numFmtId="0" fontId="2" fillId="7" borderId="115" xfId="0" applyFont="1" applyFill="1" applyBorder="1" applyAlignment="1" applyProtection="1">
      <alignment horizontal="justify" vertical="center" wrapText="1"/>
      <protection hidden="1"/>
    </xf>
    <xf numFmtId="0" fontId="2" fillId="0" borderId="144" xfId="0" applyFont="1" applyFill="1" applyBorder="1" applyAlignment="1" applyProtection="1">
      <alignment vertical="center" wrapText="1"/>
      <protection hidden="1"/>
    </xf>
    <xf numFmtId="0" fontId="2" fillId="0" borderId="144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258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B72D53F6-813E-4587-8B28-A4B163212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DD96D158-6690-4861-BFFA-96F6CF2FD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526E7E39-64AA-4103-B1E4-37FE87DCC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8D407358-B3B6-4035-82CC-F2C9B5136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293</xdr:row>
      <xdr:rowOff>0</xdr:rowOff>
    </xdr:from>
    <xdr:to>
      <xdr:col>2</xdr:col>
      <xdr:colOff>1200149</xdr:colOff>
      <xdr:row>294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56429EF7-7387-4EC6-88CF-1388B1C92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028050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316</xdr:row>
      <xdr:rowOff>47625</xdr:rowOff>
    </xdr:from>
    <xdr:to>
      <xdr:col>9</xdr:col>
      <xdr:colOff>390525</xdr:colOff>
      <xdr:row>317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9ADD476-2872-49D8-BC7D-A87D1F17A9F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0772000"/>
          <a:ext cx="50768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2"/>
  <sheetViews>
    <sheetView showGridLines="0" tabSelected="1" showRuler="0" zoomScaleNormal="100" workbookViewId="0">
      <selection activeCell="Q72" sqref="Q72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446730</v>
      </c>
      <c r="G9" s="36">
        <v>2.8279824327186009E-2</v>
      </c>
      <c r="H9" s="37"/>
      <c r="I9" s="38" t="s">
        <v>7</v>
      </c>
      <c r="J9" s="39" t="s">
        <v>8</v>
      </c>
      <c r="K9" s="40">
        <v>5247968</v>
      </c>
      <c r="L9" s="41">
        <v>1.9779133302928908E-2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304783</v>
      </c>
      <c r="G10" s="47">
        <v>1.9255915057269535E-2</v>
      </c>
      <c r="H10" s="48"/>
      <c r="I10" s="43"/>
      <c r="J10" s="45" t="s">
        <v>10</v>
      </c>
      <c r="K10" s="46">
        <v>3546919</v>
      </c>
      <c r="L10" s="49">
        <v>1.4081096319033204E-2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141947</v>
      </c>
      <c r="G11" s="36">
        <v>4.8205938605365484E-2</v>
      </c>
      <c r="H11" s="48"/>
      <c r="I11" s="53"/>
      <c r="J11" s="54" t="s">
        <v>11</v>
      </c>
      <c r="K11" s="55">
        <v>1701049</v>
      </c>
      <c r="L11" s="56">
        <v>3.1868720477181478E-2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22693</v>
      </c>
      <c r="G12" s="61">
        <v>4.6532005165098589E-2</v>
      </c>
      <c r="H12" s="62"/>
      <c r="I12" s="57" t="s">
        <v>12</v>
      </c>
      <c r="J12" s="59" t="s">
        <v>8</v>
      </c>
      <c r="K12" s="60">
        <v>219907</v>
      </c>
      <c r="L12" s="41">
        <v>1.3994429894131022E-2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22693</v>
      </c>
      <c r="G13" s="47">
        <v>4.6532005165098589E-2</v>
      </c>
      <c r="H13" s="62"/>
      <c r="I13" s="63"/>
      <c r="J13" s="65" t="s">
        <v>10</v>
      </c>
      <c r="K13" s="66">
        <v>219907</v>
      </c>
      <c r="L13" s="49">
        <v>1.7428518552789818E-2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 t="s">
        <v>38</v>
      </c>
      <c r="H14" s="62"/>
      <c r="I14" s="67"/>
      <c r="J14" s="69" t="s">
        <v>11</v>
      </c>
      <c r="K14" s="70">
        <v>0</v>
      </c>
      <c r="L14" s="56">
        <v>-1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6335</v>
      </c>
      <c r="G15" s="61">
        <v>0.5618836291913214</v>
      </c>
      <c r="H15" s="62"/>
      <c r="I15" s="72" t="s">
        <v>13</v>
      </c>
      <c r="J15" s="74" t="s">
        <v>8</v>
      </c>
      <c r="K15" s="75">
        <v>49151</v>
      </c>
      <c r="L15" s="41">
        <v>0.26219152050537997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5151</v>
      </c>
      <c r="G16" s="47">
        <v>0.61777638190954764</v>
      </c>
      <c r="H16" s="62"/>
      <c r="I16" s="76"/>
      <c r="J16" s="78" t="s">
        <v>10</v>
      </c>
      <c r="K16" s="79">
        <v>38102</v>
      </c>
      <c r="L16" s="49">
        <v>0.20966410565750215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1184</v>
      </c>
      <c r="G17" s="71">
        <v>0.35779816513761475</v>
      </c>
      <c r="H17" s="62"/>
      <c r="I17" s="80"/>
      <c r="J17" s="82" t="s">
        <v>11</v>
      </c>
      <c r="K17" s="83">
        <v>11049</v>
      </c>
      <c r="L17" s="56">
        <v>0.48448206368399838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82722</v>
      </c>
      <c r="G18" s="61">
        <v>1.4122839279146815E-2</v>
      </c>
      <c r="H18" s="62"/>
      <c r="I18" s="57" t="s">
        <v>14</v>
      </c>
      <c r="J18" s="59" t="s">
        <v>8</v>
      </c>
      <c r="K18" s="60">
        <v>1007396</v>
      </c>
      <c r="L18" s="41">
        <v>8.7715055098590122E-2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63122</v>
      </c>
      <c r="G19" s="47">
        <v>2.7526818707167333E-2</v>
      </c>
      <c r="H19" s="62"/>
      <c r="I19" s="63"/>
      <c r="J19" s="65" t="s">
        <v>10</v>
      </c>
      <c r="K19" s="66">
        <v>740281</v>
      </c>
      <c r="L19" s="49">
        <v>8.5838124853320874E-2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19600</v>
      </c>
      <c r="G20" s="71">
        <v>-2.676399026763987E-2</v>
      </c>
      <c r="H20" s="62"/>
      <c r="I20" s="67"/>
      <c r="J20" s="69" t="s">
        <v>11</v>
      </c>
      <c r="K20" s="70">
        <v>267115</v>
      </c>
      <c r="L20" s="56">
        <v>9.2950842478252582E-2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334980</v>
      </c>
      <c r="G21" s="61">
        <v>2.3984055463510456E-2</v>
      </c>
      <c r="H21" s="62"/>
      <c r="I21" s="84" t="s">
        <v>15</v>
      </c>
      <c r="J21" s="86" t="s">
        <v>8</v>
      </c>
      <c r="K21" s="87">
        <v>3971514</v>
      </c>
      <c r="L21" s="41">
        <v>1.8424856402663448E-3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213817</v>
      </c>
      <c r="G22" s="47">
        <v>5.1286631629419155E-3</v>
      </c>
      <c r="H22" s="62"/>
      <c r="I22" s="88"/>
      <c r="J22" s="90" t="s">
        <v>10</v>
      </c>
      <c r="K22" s="91">
        <v>2548629</v>
      </c>
      <c r="L22" s="49">
        <v>-7.6475604200493263E-3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121163</v>
      </c>
      <c r="G23" s="71">
        <v>5.9043073910915345E-2</v>
      </c>
      <c r="H23" s="62"/>
      <c r="I23" s="92"/>
      <c r="J23" s="94" t="s">
        <v>11</v>
      </c>
      <c r="K23" s="95">
        <v>1422885</v>
      </c>
      <c r="L23" s="56">
        <v>1.9302405547516388E-2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3396905</v>
      </c>
      <c r="G27" s="36">
        <v>1.739601758298237E-3</v>
      </c>
      <c r="H27" s="37"/>
      <c r="I27" s="38" t="s">
        <v>7</v>
      </c>
      <c r="J27" s="39" t="s">
        <v>8</v>
      </c>
      <c r="K27" s="40">
        <v>38755678</v>
      </c>
      <c r="L27" s="41">
        <v>-2.022032022184983E-3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2178151</v>
      </c>
      <c r="G28" s="47">
        <v>-3.7646669246270692E-3</v>
      </c>
      <c r="H28" s="48"/>
      <c r="I28" s="43"/>
      <c r="J28" s="45" t="s">
        <v>10</v>
      </c>
      <c r="K28" s="46">
        <v>24874471</v>
      </c>
      <c r="L28" s="49">
        <v>-1.0703284614488218E-2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1218754</v>
      </c>
      <c r="G29" s="36">
        <v>1.1729801166173059E-2</v>
      </c>
      <c r="H29" s="48"/>
      <c r="I29" s="53"/>
      <c r="J29" s="54" t="s">
        <v>11</v>
      </c>
      <c r="K29" s="55">
        <v>13881207</v>
      </c>
      <c r="L29" s="56">
        <v>1.3921583637020785E-2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49590</v>
      </c>
      <c r="G30" s="61">
        <v>-1.8486263953764515E-2</v>
      </c>
      <c r="H30" s="62"/>
      <c r="I30" s="57" t="s">
        <v>12</v>
      </c>
      <c r="J30" s="59" t="s">
        <v>8</v>
      </c>
      <c r="K30" s="60">
        <v>517494</v>
      </c>
      <c r="L30" s="41">
        <v>-3.1110999809288442E-3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49590</v>
      </c>
      <c r="G31" s="47">
        <v>-1.8486263953764515E-2</v>
      </c>
      <c r="H31" s="62"/>
      <c r="I31" s="63"/>
      <c r="J31" s="65" t="s">
        <v>10</v>
      </c>
      <c r="K31" s="66">
        <v>517494</v>
      </c>
      <c r="L31" s="49">
        <v>1.5526451091286475E-2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 t="s">
        <v>38</v>
      </c>
      <c r="H32" s="62"/>
      <c r="I32" s="67"/>
      <c r="J32" s="69" t="s">
        <v>11</v>
      </c>
      <c r="K32" s="70">
        <v>0</v>
      </c>
      <c r="L32" s="56">
        <v>-1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21217</v>
      </c>
      <c r="G33" s="61">
        <v>0.3247377622377623</v>
      </c>
      <c r="H33" s="62"/>
      <c r="I33" s="72" t="s">
        <v>13</v>
      </c>
      <c r="J33" s="74" t="s">
        <v>8</v>
      </c>
      <c r="K33" s="75">
        <v>187564</v>
      </c>
      <c r="L33" s="41">
        <v>0.34588586476847905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13627</v>
      </c>
      <c r="G34" s="47">
        <v>0.4246732880292734</v>
      </c>
      <c r="H34" s="62"/>
      <c r="I34" s="76"/>
      <c r="J34" s="78" t="s">
        <v>10</v>
      </c>
      <c r="K34" s="79">
        <v>116540</v>
      </c>
      <c r="L34" s="49">
        <v>0.30954119986965267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7590</v>
      </c>
      <c r="G35" s="71">
        <v>0.1765617733684699</v>
      </c>
      <c r="H35" s="62"/>
      <c r="I35" s="80"/>
      <c r="J35" s="82" t="s">
        <v>11</v>
      </c>
      <c r="K35" s="83">
        <v>71024</v>
      </c>
      <c r="L35" s="56">
        <v>0.41010165184243963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629892</v>
      </c>
      <c r="G36" s="61">
        <v>3.8943988018756981E-2</v>
      </c>
      <c r="H36" s="62"/>
      <c r="I36" s="57" t="s">
        <v>14</v>
      </c>
      <c r="J36" s="59" t="s">
        <v>8</v>
      </c>
      <c r="K36" s="60">
        <v>6981181</v>
      </c>
      <c r="L36" s="41">
        <v>6.7757644723217769E-2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453682</v>
      </c>
      <c r="G37" s="47">
        <v>6.3072182582920355E-2</v>
      </c>
      <c r="H37" s="62"/>
      <c r="I37" s="63"/>
      <c r="J37" s="65" t="s">
        <v>10</v>
      </c>
      <c r="K37" s="66">
        <v>5014839</v>
      </c>
      <c r="L37" s="49">
        <v>7.3256437337682057E-2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176210</v>
      </c>
      <c r="G38" s="71">
        <v>-1.8416185743889146E-2</v>
      </c>
      <c r="H38" s="62"/>
      <c r="I38" s="67"/>
      <c r="J38" s="69" t="s">
        <v>11</v>
      </c>
      <c r="K38" s="70">
        <v>1966342</v>
      </c>
      <c r="L38" s="56">
        <v>5.3985661641541061E-2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2696206</v>
      </c>
      <c r="G39" s="61">
        <v>-8.0859102673290773E-3</v>
      </c>
      <c r="H39" s="62"/>
      <c r="I39" s="84" t="s">
        <v>15</v>
      </c>
      <c r="J39" s="86" t="s">
        <v>8</v>
      </c>
      <c r="K39" s="87">
        <v>31069439</v>
      </c>
      <c r="L39" s="41">
        <v>-1.7957230712025152E-2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1661252</v>
      </c>
      <c r="G40" s="47">
        <v>-2.2521547158975919E-2</v>
      </c>
      <c r="H40" s="62"/>
      <c r="I40" s="88"/>
      <c r="J40" s="90" t="s">
        <v>10</v>
      </c>
      <c r="K40" s="91">
        <v>19225598</v>
      </c>
      <c r="L40" s="49">
        <v>-3.2551162487602148E-2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1034954</v>
      </c>
      <c r="G41" s="71">
        <v>1.5998515692720927E-2</v>
      </c>
      <c r="H41" s="62"/>
      <c r="I41" s="92"/>
      <c r="J41" s="94" t="s">
        <v>11</v>
      </c>
      <c r="K41" s="95">
        <v>11843841</v>
      </c>
      <c r="L41" s="56">
        <v>6.6934453211244804E-3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7.6039330244219103</v>
      </c>
      <c r="G45" s="101">
        <v>-0.20145961536595625</v>
      </c>
      <c r="H45" s="37"/>
      <c r="I45" s="38" t="s">
        <v>7</v>
      </c>
      <c r="J45" s="39" t="s">
        <v>8</v>
      </c>
      <c r="K45" s="100">
        <v>7.3848922097085961</v>
      </c>
      <c r="L45" s="102">
        <v>-0.16132546122058411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7.1465632925720923</v>
      </c>
      <c r="G46" s="104">
        <v>-0.16513974229121331</v>
      </c>
      <c r="H46" s="48"/>
      <c r="I46" s="43"/>
      <c r="J46" s="45" t="s">
        <v>10</v>
      </c>
      <c r="K46" s="103">
        <v>7.0129797156348932</v>
      </c>
      <c r="L46" s="105">
        <v>-0.17569285134401991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8.5859792739543632</v>
      </c>
      <c r="G47" s="107">
        <v>-0.30955237226957877</v>
      </c>
      <c r="H47" s="48"/>
      <c r="I47" s="53"/>
      <c r="J47" s="54" t="s">
        <v>11</v>
      </c>
      <c r="K47" s="106">
        <v>8.1603804475943953</v>
      </c>
      <c r="L47" s="108">
        <v>-0.14444456743430045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2.1852553650905566</v>
      </c>
      <c r="G48" s="101">
        <v>-0.14475754765616911</v>
      </c>
      <c r="H48" s="62"/>
      <c r="I48" s="57" t="s">
        <v>12</v>
      </c>
      <c r="J48" s="59" t="s">
        <v>8</v>
      </c>
      <c r="K48" s="109">
        <v>2.3532402333713796</v>
      </c>
      <c r="L48" s="102">
        <v>-4.0379044359263538E-2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2.1852553650905566</v>
      </c>
      <c r="G49" s="104">
        <v>-0.14475754765616911</v>
      </c>
      <c r="H49" s="62"/>
      <c r="I49" s="63"/>
      <c r="J49" s="65" t="s">
        <v>10</v>
      </c>
      <c r="K49" s="110">
        <v>2.3532402333713796</v>
      </c>
      <c r="L49" s="105">
        <v>-4.4075874854723196E-3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3.349171270718232</v>
      </c>
      <c r="G51" s="101">
        <v>-0.59954667799971695</v>
      </c>
      <c r="H51" s="62"/>
      <c r="I51" s="72" t="s">
        <v>13</v>
      </c>
      <c r="J51" s="74" t="s">
        <v>8</v>
      </c>
      <c r="K51" s="112">
        <v>3.8160769872433926</v>
      </c>
      <c r="L51" s="102">
        <v>0.2373039716557086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2.6455057270432927</v>
      </c>
      <c r="G52" s="104">
        <v>-0.35857718752957179</v>
      </c>
      <c r="H52" s="62"/>
      <c r="I52" s="76"/>
      <c r="J52" s="78" t="s">
        <v>10</v>
      </c>
      <c r="K52" s="113">
        <v>3.0586320928035273</v>
      </c>
      <c r="L52" s="105">
        <v>0.23327810207395716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6.4104729729729728</v>
      </c>
      <c r="G53" s="107">
        <v>-0.98746280684354115</v>
      </c>
      <c r="H53" s="62"/>
      <c r="I53" s="80"/>
      <c r="J53" s="82" t="s">
        <v>11</v>
      </c>
      <c r="K53" s="114">
        <v>6.4280930400941259</v>
      </c>
      <c r="L53" s="108">
        <v>-0.33907073795236098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7.6145644447668097</v>
      </c>
      <c r="G54" s="101">
        <v>0.18191763834287933</v>
      </c>
      <c r="H54" s="62"/>
      <c r="I54" s="57" t="s">
        <v>14</v>
      </c>
      <c r="J54" s="59" t="s">
        <v>8</v>
      </c>
      <c r="K54" s="109">
        <v>6.9299272579998332</v>
      </c>
      <c r="L54" s="102">
        <v>-0.12952696039486788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7.1873831627641707</v>
      </c>
      <c r="G55" s="104">
        <v>0.24032060477227724</v>
      </c>
      <c r="H55" s="62"/>
      <c r="I55" s="63"/>
      <c r="J55" s="65" t="s">
        <v>10</v>
      </c>
      <c r="K55" s="110">
        <v>6.7742370802438536</v>
      </c>
      <c r="L55" s="105">
        <v>-7.9413764628242234E-2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8.9903061224489793</v>
      </c>
      <c r="G56" s="107">
        <v>7.6457371269675889E-2</v>
      </c>
      <c r="H56" s="62"/>
      <c r="I56" s="67"/>
      <c r="J56" s="69" t="s">
        <v>11</v>
      </c>
      <c r="K56" s="111">
        <v>7.3614061359339606</v>
      </c>
      <c r="L56" s="108">
        <v>-0.27214651179638061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8.0488566481580985</v>
      </c>
      <c r="G57" s="101">
        <v>-0.26023075944856977</v>
      </c>
      <c r="H57" s="62"/>
      <c r="I57" s="84" t="s">
        <v>15</v>
      </c>
      <c r="J57" s="86" t="s">
        <v>8</v>
      </c>
      <c r="K57" s="115">
        <v>7.8230717555068416</v>
      </c>
      <c r="L57" s="102">
        <v>-0.15772694082861971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7.7695038280398663</v>
      </c>
      <c r="G58" s="104">
        <v>-0.21977815911732179</v>
      </c>
      <c r="H58" s="62"/>
      <c r="I58" s="88"/>
      <c r="J58" s="90" t="s">
        <v>10</v>
      </c>
      <c r="K58" s="116">
        <v>7.5435059398602151</v>
      </c>
      <c r="L58" s="105">
        <v>-0.19418129707359633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8.5418320774493868</v>
      </c>
      <c r="G59" s="121">
        <v>-0.36188969025916506</v>
      </c>
      <c r="H59" s="122"/>
      <c r="I59" s="117"/>
      <c r="J59" s="119" t="s">
        <v>11</v>
      </c>
      <c r="K59" s="120">
        <v>8.3238216721660567</v>
      </c>
      <c r="L59" s="123">
        <v>-0.10425689854615072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acumulado noviembre 2017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0.70405824135965589</v>
      </c>
      <c r="G68" s="61">
        <v>-1.4019149632645278E-2</v>
      </c>
      <c r="H68" s="37"/>
      <c r="I68" s="38" t="s">
        <v>7</v>
      </c>
      <c r="J68" s="39" t="s">
        <v>8</v>
      </c>
      <c r="K68" s="130">
        <v>0.72579037057546936</v>
      </c>
      <c r="L68" s="41">
        <v>-8.855123866504E-3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0.77712284682679</v>
      </c>
      <c r="G69" s="47">
        <v>-1.3084246505779107E-2</v>
      </c>
      <c r="H69" s="48"/>
      <c r="I69" s="43"/>
      <c r="J69" s="45" t="s">
        <v>10</v>
      </c>
      <c r="K69" s="131">
        <v>0.80014891610729033</v>
      </c>
      <c r="L69" s="49">
        <v>-1.338470551226778E-2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0.60277361504715843</v>
      </c>
      <c r="G70" s="71">
        <v>-1.3129236338926376E-2</v>
      </c>
      <c r="H70" s="48"/>
      <c r="I70" s="53"/>
      <c r="J70" s="54" t="s">
        <v>11</v>
      </c>
      <c r="K70" s="132">
        <v>0.62218010072614383</v>
      </c>
      <c r="L70" s="56">
        <v>1.135331590764288E-3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0.56167176350662584</v>
      </c>
      <c r="G71" s="61">
        <v>-6.2842814036723871E-2</v>
      </c>
      <c r="H71" s="62"/>
      <c r="I71" s="57" t="s">
        <v>12</v>
      </c>
      <c r="J71" s="59" t="s">
        <v>8</v>
      </c>
      <c r="K71" s="133">
        <v>0.5327421456940552</v>
      </c>
      <c r="L71" s="41">
        <v>-6.5119938061421134E-2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0.65155695703586913</v>
      </c>
      <c r="G72" s="47">
        <v>-1.8486263953764626E-2</v>
      </c>
      <c r="H72" s="62"/>
      <c r="I72" s="63"/>
      <c r="J72" s="65" t="s">
        <v>10</v>
      </c>
      <c r="K72" s="134">
        <v>0.61071471562196855</v>
      </c>
      <c r="L72" s="49">
        <v>2.7291753561273557E-2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 t="s">
        <v>38</v>
      </c>
      <c r="H73" s="62"/>
      <c r="I73" s="67"/>
      <c r="J73" s="69" t="s">
        <v>11</v>
      </c>
      <c r="K73" s="135">
        <v>0</v>
      </c>
      <c r="L73" s="56">
        <v>-1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0.49875411377527035</v>
      </c>
      <c r="G74" s="61">
        <v>-7.2309874540128494E-2</v>
      </c>
      <c r="H74" s="62"/>
      <c r="I74" s="72" t="s">
        <v>13</v>
      </c>
      <c r="J74" s="74" t="s">
        <v>8</v>
      </c>
      <c r="K74" s="136">
        <v>0.45437455789300285</v>
      </c>
      <c r="L74" s="41">
        <v>6.323079234923612E-2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0.55125404530744337</v>
      </c>
      <c r="G75" s="47">
        <v>-6.5393145519421214E-4</v>
      </c>
      <c r="H75" s="62"/>
      <c r="I75" s="76"/>
      <c r="J75" s="78" t="s">
        <v>10</v>
      </c>
      <c r="K75" s="137">
        <v>0.50518011183839784</v>
      </c>
      <c r="L75" s="49">
        <v>0.11982830854517479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0.42592592592592593</v>
      </c>
      <c r="G76" s="71">
        <v>-0.17799135362303864</v>
      </c>
      <c r="H76" s="62"/>
      <c r="I76" s="80"/>
      <c r="J76" s="82" t="s">
        <v>11</v>
      </c>
      <c r="K76" s="138">
        <v>0.39001460687731321</v>
      </c>
      <c r="L76" s="56">
        <v>-2.4072457150393634E-3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0.73439664218258127</v>
      </c>
      <c r="G77" s="61">
        <v>-1.5964874027285081E-2</v>
      </c>
      <c r="H77" s="62"/>
      <c r="I77" s="57" t="s">
        <v>14</v>
      </c>
      <c r="J77" s="59" t="s">
        <v>8</v>
      </c>
      <c r="K77" s="133">
        <v>0.73996402772085013</v>
      </c>
      <c r="L77" s="41">
        <v>2.2326075971745185E-2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0.77133190519908867</v>
      </c>
      <c r="G78" s="47">
        <v>-5.8418497559997729E-4</v>
      </c>
      <c r="H78" s="62"/>
      <c r="I78" s="63"/>
      <c r="J78" s="65" t="s">
        <v>10</v>
      </c>
      <c r="K78" s="134">
        <v>0.7744590195327461</v>
      </c>
      <c r="L78" s="49">
        <v>2.343960241993126E-2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0.65379192638765216</v>
      </c>
      <c r="G79" s="71">
        <v>-5.5236504689159416E-2</v>
      </c>
      <c r="H79" s="62"/>
      <c r="I79" s="67"/>
      <c r="J79" s="69" t="s">
        <v>11</v>
      </c>
      <c r="K79" s="135">
        <v>0.66448274824978448</v>
      </c>
      <c r="L79" s="56">
        <v>1.8060763594256013E-2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0.70282882629254839</v>
      </c>
      <c r="G80" s="61">
        <v>-1.1661870942421548E-2</v>
      </c>
      <c r="H80" s="62"/>
      <c r="I80" s="84" t="s">
        <v>15</v>
      </c>
      <c r="J80" s="86" t="s">
        <v>8</v>
      </c>
      <c r="K80" s="139">
        <v>0.72968524985677286</v>
      </c>
      <c r="L80" s="41">
        <v>-1.3738222505876196E-2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0.78589668989464623</v>
      </c>
      <c r="G81" s="47">
        <v>-1.4947098382330659E-2</v>
      </c>
      <c r="H81" s="62"/>
      <c r="I81" s="88"/>
      <c r="J81" s="90" t="s">
        <v>10</v>
      </c>
      <c r="K81" s="140">
        <v>0.81692951645140766</v>
      </c>
      <c r="L81" s="49">
        <v>-2.2689084860349928E-2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0.60088249467309962</v>
      </c>
      <c r="G82" s="71">
        <v>-1.8216732070502895E-3</v>
      </c>
      <c r="H82" s="62"/>
      <c r="I82" s="92"/>
      <c r="J82" s="94" t="s">
        <v>11</v>
      </c>
      <c r="K82" s="141">
        <v>0.62187867217354864</v>
      </c>
      <c r="L82" s="56">
        <v>3.6818106287854757E-3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51304</v>
      </c>
      <c r="G86" s="61">
        <v>0.136150234741784</v>
      </c>
      <c r="H86" s="143"/>
      <c r="I86" s="57" t="s">
        <v>7</v>
      </c>
      <c r="J86" s="59" t="s">
        <v>20</v>
      </c>
      <c r="K86" s="60">
        <v>578425</v>
      </c>
      <c r="L86" s="41">
        <v>8.8412781147036545E-2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178868</v>
      </c>
      <c r="G87" s="47">
        <v>3.3805535808206111E-2</v>
      </c>
      <c r="H87" s="62"/>
      <c r="I87" s="63"/>
      <c r="J87" s="90" t="s">
        <v>21</v>
      </c>
      <c r="K87" s="91">
        <v>2098311</v>
      </c>
      <c r="L87" s="49">
        <v>1.8335573857211518E-2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54584</v>
      </c>
      <c r="G88" s="47">
        <v>-0.11505974287057608</v>
      </c>
      <c r="H88" s="62"/>
      <c r="I88" s="63"/>
      <c r="J88" s="65" t="s">
        <v>22</v>
      </c>
      <c r="K88" s="66">
        <v>649602</v>
      </c>
      <c r="L88" s="49">
        <v>-7.9003296352745167E-2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15063</v>
      </c>
      <c r="G89" s="47">
        <v>6.084935558842175E-2</v>
      </c>
      <c r="H89" s="62"/>
      <c r="I89" s="63"/>
      <c r="J89" s="90" t="s">
        <v>23</v>
      </c>
      <c r="K89" s="91">
        <v>168772</v>
      </c>
      <c r="L89" s="49">
        <v>0.15522091789588965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4964</v>
      </c>
      <c r="G90" s="71">
        <v>-1.2072434607646176E-3</v>
      </c>
      <c r="H90" s="144"/>
      <c r="I90" s="67"/>
      <c r="J90" s="69" t="s">
        <v>24</v>
      </c>
      <c r="K90" s="70">
        <v>51809</v>
      </c>
      <c r="L90" s="56">
        <v>-4.5505628327714209E-2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355277</v>
      </c>
      <c r="G94" s="61">
        <v>8.1901565859273662E-2</v>
      </c>
      <c r="H94" s="143"/>
      <c r="I94" s="57" t="s">
        <v>7</v>
      </c>
      <c r="J94" s="59" t="s">
        <v>20</v>
      </c>
      <c r="K94" s="60">
        <v>3888815</v>
      </c>
      <c r="L94" s="41">
        <v>6.8982768739356715E-2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1360586</v>
      </c>
      <c r="G95" s="47">
        <v>-1.7879375476422821E-3</v>
      </c>
      <c r="H95" s="62"/>
      <c r="I95" s="63"/>
      <c r="J95" s="90" t="s">
        <v>21</v>
      </c>
      <c r="K95" s="91">
        <v>15843477</v>
      </c>
      <c r="L95" s="49">
        <v>-2.7603753732847736E-3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383214</v>
      </c>
      <c r="G96" s="47">
        <v>-8.232876909150999E-2</v>
      </c>
      <c r="H96" s="62"/>
      <c r="I96" s="63"/>
      <c r="J96" s="65" t="s">
        <v>22</v>
      </c>
      <c r="K96" s="66">
        <v>4331156</v>
      </c>
      <c r="L96" s="49">
        <v>-9.8843394360515036E-2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58743</v>
      </c>
      <c r="G97" s="47">
        <v>3.2607931373927812E-2</v>
      </c>
      <c r="H97" s="62"/>
      <c r="I97" s="63"/>
      <c r="J97" s="90" t="s">
        <v>23</v>
      </c>
      <c r="K97" s="91">
        <v>596185</v>
      </c>
      <c r="L97" s="49">
        <v>5.7678746756730792E-3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20331</v>
      </c>
      <c r="G98" s="71">
        <v>-8.0019516955355252E-3</v>
      </c>
      <c r="H98" s="144"/>
      <c r="I98" s="67"/>
      <c r="J98" s="69" t="s">
        <v>24</v>
      </c>
      <c r="K98" s="70">
        <v>214838</v>
      </c>
      <c r="L98" s="56">
        <v>-2.0828775614380568E-2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6.9249376266957743</v>
      </c>
      <c r="G102" s="101">
        <v>-0.34722997007984802</v>
      </c>
      <c r="H102" s="143"/>
      <c r="I102" s="57" t="s">
        <v>7</v>
      </c>
      <c r="J102" s="59" t="s">
        <v>20</v>
      </c>
      <c r="K102" s="146">
        <v>6.7231101698578035</v>
      </c>
      <c r="L102" s="102">
        <v>-0.12220039259621274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7.6066484782073935</v>
      </c>
      <c r="G103" s="104">
        <v>-0.27123198578789065</v>
      </c>
      <c r="H103" s="62"/>
      <c r="I103" s="63"/>
      <c r="J103" s="78" t="s">
        <v>21</v>
      </c>
      <c r="K103" s="147">
        <v>7.5505856853440694</v>
      </c>
      <c r="L103" s="105">
        <v>-0.1597276806345862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7.0206287556793203</v>
      </c>
      <c r="G104" s="104">
        <v>0.25040778001420438</v>
      </c>
      <c r="H104" s="62"/>
      <c r="I104" s="63"/>
      <c r="J104" s="65" t="s">
        <v>22</v>
      </c>
      <c r="K104" s="148">
        <v>6.6673994230313331</v>
      </c>
      <c r="L104" s="105">
        <v>-0.14679119831343712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3.8998207528380799</v>
      </c>
      <c r="G105" s="104">
        <v>-0.10665857669216905</v>
      </c>
      <c r="H105" s="62"/>
      <c r="I105" s="63"/>
      <c r="J105" s="78" t="s">
        <v>23</v>
      </c>
      <c r="K105" s="147">
        <v>3.5324876164292656</v>
      </c>
      <c r="L105" s="105">
        <v>-0.52491338976533353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4.0956889605157132</v>
      </c>
      <c r="G106" s="107">
        <v>-2.8053494212657348E-2</v>
      </c>
      <c r="H106" s="144"/>
      <c r="I106" s="67"/>
      <c r="J106" s="69" t="s">
        <v>24</v>
      </c>
      <c r="K106" s="150">
        <v>4.1467312629079887</v>
      </c>
      <c r="L106" s="108">
        <v>0.10450498755287896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0.79071687698916115</v>
      </c>
      <c r="G110" s="61">
        <v>-1.1862754931628139E-2</v>
      </c>
      <c r="H110" s="143"/>
      <c r="I110" s="57" t="s">
        <v>7</v>
      </c>
      <c r="J110" s="59" t="s">
        <v>20</v>
      </c>
      <c r="K110" s="133">
        <v>0.77740259615642193</v>
      </c>
      <c r="L110" s="41">
        <v>-2.2488943230873915E-2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0.79946529405888811</v>
      </c>
      <c r="G111" s="47">
        <v>-1.9911973302299102E-2</v>
      </c>
      <c r="H111" s="62"/>
      <c r="I111" s="63"/>
      <c r="J111" s="78" t="s">
        <v>21</v>
      </c>
      <c r="K111" s="137">
        <v>0.841402814129661</v>
      </c>
      <c r="L111" s="49">
        <v>-1.1963075990181427E-2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0.73156176622186586</v>
      </c>
      <c r="G112" s="47">
        <v>-5.9131016188025409E-3</v>
      </c>
      <c r="H112" s="62"/>
      <c r="I112" s="63"/>
      <c r="J112" s="65" t="s">
        <v>22</v>
      </c>
      <c r="K112" s="134">
        <v>0.74265694600147392</v>
      </c>
      <c r="L112" s="49">
        <v>-2.0880175297465775E-2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0.62221163012392755</v>
      </c>
      <c r="G113" s="47">
        <v>3.260793137392759E-2</v>
      </c>
      <c r="H113" s="62"/>
      <c r="I113" s="63"/>
      <c r="J113" s="78" t="s">
        <v>23</v>
      </c>
      <c r="K113" s="137">
        <v>0.56720210674932314</v>
      </c>
      <c r="L113" s="49">
        <v>7.3859478487516839E-3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0.60834829443447036</v>
      </c>
      <c r="G114" s="71">
        <v>-8.0019516955356362E-3</v>
      </c>
      <c r="H114" s="144"/>
      <c r="I114" s="67"/>
      <c r="J114" s="69" t="s">
        <v>24</v>
      </c>
      <c r="K114" s="135">
        <v>0.57740354121201043</v>
      </c>
      <c r="L114" s="56">
        <v>8.9245808582321118E-3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noviembre 2017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71466</v>
      </c>
      <c r="E124" s="183">
        <v>4.5542990066273603E-2</v>
      </c>
      <c r="F124" s="182">
        <v>14803</v>
      </c>
      <c r="G124" s="183">
        <v>-1.6673309419423354E-2</v>
      </c>
      <c r="H124" s="182">
        <v>3392</v>
      </c>
      <c r="I124" s="183">
        <v>0.80617678381256663</v>
      </c>
      <c r="J124" s="182">
        <v>26144</v>
      </c>
      <c r="K124" s="183">
        <v>-7.8040695419120509E-2</v>
      </c>
      <c r="L124" s="182">
        <v>27127</v>
      </c>
      <c r="M124" s="183">
        <v>0.1761619840443982</v>
      </c>
    </row>
    <row r="125" spans="3:19" ht="27" customHeight="1" thickBot="1" x14ac:dyDescent="0.25">
      <c r="C125" s="184" t="s">
        <v>37</v>
      </c>
      <c r="D125" s="185">
        <v>15282.547668598061</v>
      </c>
      <c r="E125" s="186">
        <v>-2.6770744516985689E-2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10108.787278285685</v>
      </c>
      <c r="E126" s="189">
        <v>6.3905376790414525E-2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46074.665053116252</v>
      </c>
      <c r="E127" s="189">
        <v>6.7816435408824649E-2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11111</v>
      </c>
      <c r="E128" s="189">
        <v>3.1599855543518185E-3</v>
      </c>
      <c r="F128" s="191">
        <v>170</v>
      </c>
      <c r="G128" s="189">
        <v>-0.14141414141414144</v>
      </c>
      <c r="H128" s="191">
        <v>57</v>
      </c>
      <c r="I128" s="189">
        <v>0.2127659574468086</v>
      </c>
      <c r="J128" s="191">
        <v>1022</v>
      </c>
      <c r="K128" s="189">
        <v>0.14573991031390143</v>
      </c>
      <c r="L128" s="191">
        <v>9862</v>
      </c>
      <c r="M128" s="189">
        <v>-7.7472582754803954E-3</v>
      </c>
    </row>
    <row r="129" spans="3:13" ht="24" customHeight="1" thickBot="1" x14ac:dyDescent="0.25">
      <c r="C129" s="192" t="s">
        <v>42</v>
      </c>
      <c r="D129" s="188">
        <v>12765</v>
      </c>
      <c r="E129" s="189">
        <v>-3.2074613284804321E-2</v>
      </c>
      <c r="F129" s="188">
        <v>161</v>
      </c>
      <c r="G129" s="189">
        <v>-2.4242424242424288E-2</v>
      </c>
      <c r="H129" s="188">
        <v>68</v>
      </c>
      <c r="I129" s="189">
        <v>0.54545454545454541</v>
      </c>
      <c r="J129" s="188">
        <v>1004</v>
      </c>
      <c r="K129" s="189">
        <v>0.15402298850574714</v>
      </c>
      <c r="L129" s="188">
        <v>11532</v>
      </c>
      <c r="M129" s="189">
        <v>-4.7650507886695892E-2</v>
      </c>
    </row>
    <row r="130" spans="3:13" ht="24" customHeight="1" thickBot="1" x14ac:dyDescent="0.25">
      <c r="C130" s="190" t="s">
        <v>43</v>
      </c>
      <c r="D130" s="191">
        <v>65979</v>
      </c>
      <c r="E130" s="189">
        <v>7.0983345778008688E-2</v>
      </c>
      <c r="F130" s="191">
        <v>1206</v>
      </c>
      <c r="G130" s="189">
        <v>0.30519480519480524</v>
      </c>
      <c r="H130" s="191">
        <v>1276</v>
      </c>
      <c r="I130" s="189">
        <v>0.30470347648261753</v>
      </c>
      <c r="J130" s="191">
        <v>25854</v>
      </c>
      <c r="K130" s="189">
        <v>9.3608561397572121E-2</v>
      </c>
      <c r="L130" s="191">
        <v>37643</v>
      </c>
      <c r="M130" s="189">
        <v>4.3812217508249374E-2</v>
      </c>
    </row>
    <row r="131" spans="3:13" ht="24" customHeight="1" thickBot="1" x14ac:dyDescent="0.25">
      <c r="C131" s="192" t="s">
        <v>44</v>
      </c>
      <c r="D131" s="188">
        <v>11364</v>
      </c>
      <c r="E131" s="189">
        <v>0.24020517297828214</v>
      </c>
      <c r="F131" s="188">
        <v>633</v>
      </c>
      <c r="G131" s="189">
        <v>0.14259927797833938</v>
      </c>
      <c r="H131" s="188">
        <v>419</v>
      </c>
      <c r="I131" s="189">
        <v>0.41077441077441068</v>
      </c>
      <c r="J131" s="188">
        <v>2007</v>
      </c>
      <c r="K131" s="189">
        <v>0.25830721003134793</v>
      </c>
      <c r="L131" s="188">
        <v>8305</v>
      </c>
      <c r="M131" s="189">
        <v>0.2364150662498139</v>
      </c>
    </row>
    <row r="132" spans="3:13" ht="24" customHeight="1" thickBot="1" x14ac:dyDescent="0.25">
      <c r="C132" s="190" t="s">
        <v>45</v>
      </c>
      <c r="D132" s="191">
        <v>148069</v>
      </c>
      <c r="E132" s="189">
        <v>1.319967154783086E-2</v>
      </c>
      <c r="F132" s="191">
        <v>860</v>
      </c>
      <c r="G132" s="189">
        <v>-5.1819184123483963E-2</v>
      </c>
      <c r="H132" s="191">
        <v>306</v>
      </c>
      <c r="I132" s="189">
        <v>0.26970954356846466</v>
      </c>
      <c r="J132" s="191">
        <v>8151</v>
      </c>
      <c r="K132" s="189">
        <v>0.1401594628619387</v>
      </c>
      <c r="L132" s="191">
        <v>138752</v>
      </c>
      <c r="M132" s="189">
        <v>6.5944589134014908E-3</v>
      </c>
    </row>
    <row r="133" spans="3:13" ht="24" customHeight="1" thickBot="1" x14ac:dyDescent="0.25">
      <c r="C133" s="192" t="s">
        <v>46</v>
      </c>
      <c r="D133" s="188">
        <v>6613</v>
      </c>
      <c r="E133" s="189">
        <v>0.10844787127053301</v>
      </c>
      <c r="F133" s="188">
        <v>93</v>
      </c>
      <c r="G133" s="189">
        <v>6.8965517241379226E-2</v>
      </c>
      <c r="H133" s="188">
        <v>43</v>
      </c>
      <c r="I133" s="189">
        <v>4.375</v>
      </c>
      <c r="J133" s="188">
        <v>458</v>
      </c>
      <c r="K133" s="189">
        <v>6.7599067599067642E-2</v>
      </c>
      <c r="L133" s="188">
        <v>6019</v>
      </c>
      <c r="M133" s="189">
        <v>0.10602719588386633</v>
      </c>
    </row>
    <row r="134" spans="3:13" ht="24" customHeight="1" thickBot="1" x14ac:dyDescent="0.25">
      <c r="C134" s="190" t="s">
        <v>47</v>
      </c>
      <c r="D134" s="191">
        <v>11118</v>
      </c>
      <c r="E134" s="189">
        <v>-3.0266027038813759E-2</v>
      </c>
      <c r="F134" s="191">
        <v>724</v>
      </c>
      <c r="G134" s="189">
        <v>8.3832335329341312E-2</v>
      </c>
      <c r="H134" s="191">
        <v>134</v>
      </c>
      <c r="I134" s="189">
        <v>0.13559322033898313</v>
      </c>
      <c r="J134" s="191">
        <v>1111</v>
      </c>
      <c r="K134" s="189">
        <v>8.284600389863539E-2</v>
      </c>
      <c r="L134" s="191">
        <v>9149</v>
      </c>
      <c r="M134" s="189">
        <v>-5.2211747643219675E-2</v>
      </c>
    </row>
    <row r="135" spans="3:13" ht="24" customHeight="1" thickBot="1" x14ac:dyDescent="0.25">
      <c r="C135" s="192" t="s">
        <v>48</v>
      </c>
      <c r="D135" s="188">
        <v>60509</v>
      </c>
      <c r="E135" s="189">
        <v>-4.0514398071800128E-2</v>
      </c>
      <c r="F135" s="188">
        <v>1191</v>
      </c>
      <c r="G135" s="189">
        <v>0.16994106090373284</v>
      </c>
      <c r="H135" s="188">
        <v>134</v>
      </c>
      <c r="I135" s="189">
        <v>0.86111111111111116</v>
      </c>
      <c r="J135" s="188">
        <v>9139</v>
      </c>
      <c r="K135" s="189">
        <v>-9.1008553809429071E-2</v>
      </c>
      <c r="L135" s="188">
        <v>50045</v>
      </c>
      <c r="M135" s="189">
        <v>-3.6113251155624027E-2</v>
      </c>
    </row>
    <row r="136" spans="3:13" ht="24" customHeight="1" thickBot="1" x14ac:dyDescent="0.25">
      <c r="C136" s="193" t="s">
        <v>49</v>
      </c>
      <c r="D136" s="191">
        <v>23371</v>
      </c>
      <c r="E136" s="189">
        <v>-4.0244753808878486E-2</v>
      </c>
      <c r="F136" s="191">
        <v>421</v>
      </c>
      <c r="G136" s="189">
        <v>0.21325648414985587</v>
      </c>
      <c r="H136" s="191">
        <v>59</v>
      </c>
      <c r="I136" s="189">
        <v>1.0344827586206895</v>
      </c>
      <c r="J136" s="191">
        <v>2427</v>
      </c>
      <c r="K136" s="189">
        <v>-7.1892925430210308E-2</v>
      </c>
      <c r="L136" s="191">
        <v>20464</v>
      </c>
      <c r="M136" s="189">
        <v>-4.1947565543071108E-2</v>
      </c>
    </row>
    <row r="137" spans="3:13" ht="24" customHeight="1" thickBot="1" x14ac:dyDescent="0.25">
      <c r="C137" s="187" t="s">
        <v>50</v>
      </c>
      <c r="D137" s="188">
        <v>10306</v>
      </c>
      <c r="E137" s="189">
        <v>-0.20984436095990189</v>
      </c>
      <c r="F137" s="188">
        <v>265</v>
      </c>
      <c r="G137" s="189">
        <v>3.515625E-2</v>
      </c>
      <c r="H137" s="188">
        <v>31</v>
      </c>
      <c r="I137" s="189">
        <v>0.29166666666666674</v>
      </c>
      <c r="J137" s="188">
        <v>577</v>
      </c>
      <c r="K137" s="189">
        <v>-0.47112740604949588</v>
      </c>
      <c r="L137" s="188">
        <v>9433</v>
      </c>
      <c r="M137" s="189">
        <v>-0.19182659355723097</v>
      </c>
    </row>
    <row r="138" spans="3:13" ht="24" customHeight="1" thickBot="1" x14ac:dyDescent="0.25">
      <c r="C138" s="193" t="s">
        <v>51</v>
      </c>
      <c r="D138" s="191">
        <v>9567</v>
      </c>
      <c r="E138" s="189">
        <v>-4.8059701492537354E-2</v>
      </c>
      <c r="F138" s="191">
        <v>173</v>
      </c>
      <c r="G138" s="189">
        <v>0.58715596330275233</v>
      </c>
      <c r="H138" s="191">
        <v>29</v>
      </c>
      <c r="I138" s="189">
        <v>1.0714285714285716</v>
      </c>
      <c r="J138" s="191">
        <v>1431</v>
      </c>
      <c r="K138" s="189">
        <v>9.3200916730328487E-2</v>
      </c>
      <c r="L138" s="191">
        <v>7934</v>
      </c>
      <c r="M138" s="189">
        <v>-7.9368763054072922E-2</v>
      </c>
    </row>
    <row r="139" spans="3:13" ht="24" customHeight="1" thickBot="1" x14ac:dyDescent="0.25">
      <c r="C139" s="187" t="s">
        <v>52</v>
      </c>
      <c r="D139" s="188">
        <v>17265</v>
      </c>
      <c r="E139" s="189">
        <v>0.10531370038412291</v>
      </c>
      <c r="F139" s="188">
        <v>332</v>
      </c>
      <c r="G139" s="189">
        <v>8.4967320261437829E-2</v>
      </c>
      <c r="H139" s="188">
        <v>15</v>
      </c>
      <c r="I139" s="189">
        <v>2</v>
      </c>
      <c r="J139" s="188">
        <v>4704</v>
      </c>
      <c r="K139" s="189">
        <v>-6.6481444731097405E-2</v>
      </c>
      <c r="L139" s="188">
        <v>12214</v>
      </c>
      <c r="M139" s="189">
        <v>0.18928919182083748</v>
      </c>
    </row>
    <row r="140" spans="3:13" ht="24" customHeight="1" thickBot="1" x14ac:dyDescent="0.25">
      <c r="C140" s="190" t="s">
        <v>53</v>
      </c>
      <c r="D140" s="191">
        <v>5524</v>
      </c>
      <c r="E140" s="189">
        <v>2.0506188804729319E-2</v>
      </c>
      <c r="F140" s="191">
        <v>154</v>
      </c>
      <c r="G140" s="189">
        <v>0.23199999999999998</v>
      </c>
      <c r="H140" s="191">
        <v>112</v>
      </c>
      <c r="I140" s="189">
        <v>0.16666666666666674</v>
      </c>
      <c r="J140" s="191">
        <v>1090</v>
      </c>
      <c r="K140" s="189">
        <v>5.3140096618357502E-2</v>
      </c>
      <c r="L140" s="191">
        <v>4168</v>
      </c>
      <c r="M140" s="189">
        <v>2.6461390425787101E-3</v>
      </c>
    </row>
    <row r="141" spans="3:13" ht="24" customHeight="1" thickBot="1" x14ac:dyDescent="0.25">
      <c r="C141" s="192" t="s">
        <v>54</v>
      </c>
      <c r="D141" s="188">
        <v>3945</v>
      </c>
      <c r="E141" s="189">
        <v>6.997558991049635E-2</v>
      </c>
      <c r="F141" s="188">
        <v>95</v>
      </c>
      <c r="G141" s="189">
        <v>0.35714285714285721</v>
      </c>
      <c r="H141" s="188">
        <v>35</v>
      </c>
      <c r="I141" s="189">
        <v>-0.32692307692307687</v>
      </c>
      <c r="J141" s="188">
        <v>879</v>
      </c>
      <c r="K141" s="189">
        <v>0.37990580847723709</v>
      </c>
      <c r="L141" s="188">
        <v>2936</v>
      </c>
      <c r="M141" s="189">
        <v>2.732240437158362E-3</v>
      </c>
    </row>
    <row r="142" spans="3:13" ht="24" customHeight="1" thickBot="1" x14ac:dyDescent="0.25">
      <c r="C142" s="190" t="s">
        <v>55</v>
      </c>
      <c r="D142" s="191">
        <v>6757</v>
      </c>
      <c r="E142" s="189">
        <v>-3.9926115373685733E-2</v>
      </c>
      <c r="F142" s="191">
        <v>153</v>
      </c>
      <c r="G142" s="189">
        <v>-0.3169642857142857</v>
      </c>
      <c r="H142" s="191">
        <v>50</v>
      </c>
      <c r="I142" s="189">
        <v>0.85185185185185186</v>
      </c>
      <c r="J142" s="191">
        <v>666</v>
      </c>
      <c r="K142" s="189">
        <v>6.0509554140127486E-2</v>
      </c>
      <c r="L142" s="191">
        <v>5888</v>
      </c>
      <c r="M142" s="189">
        <v>-4.4000649456080509E-2</v>
      </c>
    </row>
    <row r="143" spans="3:13" ht="24" customHeight="1" thickBot="1" x14ac:dyDescent="0.25">
      <c r="C143" s="192" t="s">
        <v>56</v>
      </c>
      <c r="D143" s="188">
        <v>12366</v>
      </c>
      <c r="E143" s="189">
        <v>0.20432411375146087</v>
      </c>
      <c r="F143" s="188">
        <v>234</v>
      </c>
      <c r="G143" s="189">
        <v>9.3457943925233655E-2</v>
      </c>
      <c r="H143" s="188">
        <v>40</v>
      </c>
      <c r="I143" s="189">
        <v>0.14285714285714279</v>
      </c>
      <c r="J143" s="188">
        <v>1134</v>
      </c>
      <c r="K143" s="189">
        <v>-2.4935511607910521E-2</v>
      </c>
      <c r="L143" s="188">
        <v>10958</v>
      </c>
      <c r="M143" s="189">
        <v>0.23735320686540207</v>
      </c>
    </row>
    <row r="144" spans="3:13" ht="24" customHeight="1" thickBot="1" x14ac:dyDescent="0.25">
      <c r="C144" s="190" t="s">
        <v>57</v>
      </c>
      <c r="D144" s="191">
        <v>10954</v>
      </c>
      <c r="E144" s="189">
        <v>-6.8002538761446907E-3</v>
      </c>
      <c r="F144" s="191">
        <v>677</v>
      </c>
      <c r="G144" s="189">
        <v>0.18980667838312826</v>
      </c>
      <c r="H144" s="191">
        <v>59</v>
      </c>
      <c r="I144" s="189">
        <v>2.2777777777777777</v>
      </c>
      <c r="J144" s="191">
        <v>2711</v>
      </c>
      <c r="K144" s="189">
        <v>-5.7043478260869529E-2</v>
      </c>
      <c r="L144" s="191">
        <v>7507</v>
      </c>
      <c r="M144" s="189">
        <v>-7.9291661160301175E-3</v>
      </c>
    </row>
    <row r="145" spans="3:13" ht="24" customHeight="1" thickBot="1" x14ac:dyDescent="0.25">
      <c r="C145" s="192" t="s">
        <v>58</v>
      </c>
      <c r="D145" s="188">
        <v>1912</v>
      </c>
      <c r="E145" s="189">
        <v>0.50078492935635799</v>
      </c>
      <c r="F145" s="188">
        <v>423</v>
      </c>
      <c r="G145" s="189">
        <v>1.1692307692307691</v>
      </c>
      <c r="H145" s="188">
        <v>68</v>
      </c>
      <c r="I145" s="189">
        <v>0.44680851063829796</v>
      </c>
      <c r="J145" s="188">
        <v>292</v>
      </c>
      <c r="K145" s="189">
        <v>0.52879581151832467</v>
      </c>
      <c r="L145" s="188">
        <v>1129</v>
      </c>
      <c r="M145" s="189">
        <v>0.342449464922711</v>
      </c>
    </row>
    <row r="146" spans="3:13" ht="24" customHeight="1" thickBot="1" x14ac:dyDescent="0.25">
      <c r="C146" s="190" t="s">
        <v>59</v>
      </c>
      <c r="D146" s="191">
        <v>1377</v>
      </c>
      <c r="E146" s="189">
        <v>-2.1321961620469065E-2</v>
      </c>
      <c r="F146" s="191">
        <v>479</v>
      </c>
      <c r="G146" s="189">
        <v>0.17690417690417681</v>
      </c>
      <c r="H146" s="191">
        <v>86</v>
      </c>
      <c r="I146" s="189">
        <v>0.79166666666666674</v>
      </c>
      <c r="J146" s="191">
        <v>294</v>
      </c>
      <c r="K146" s="189">
        <v>2.4390243902439046E-2</v>
      </c>
      <c r="L146" s="191">
        <v>518</v>
      </c>
      <c r="M146" s="189">
        <v>-0.22105263157894739</v>
      </c>
    </row>
    <row r="147" spans="3:13" ht="24" customHeight="1" thickBot="1" x14ac:dyDescent="0.25">
      <c r="C147" s="192" t="s">
        <v>60</v>
      </c>
      <c r="D147" s="194">
        <v>4901</v>
      </c>
      <c r="E147" s="195">
        <v>0.13791502205711637</v>
      </c>
      <c r="F147" s="194">
        <v>637</v>
      </c>
      <c r="G147" s="195">
        <v>1.0885245901639342</v>
      </c>
      <c r="H147" s="194">
        <v>56</v>
      </c>
      <c r="I147" s="195">
        <v>0.12000000000000011</v>
      </c>
      <c r="J147" s="194">
        <v>766</v>
      </c>
      <c r="K147" s="195">
        <v>3.373819163292846E-2</v>
      </c>
      <c r="L147" s="194">
        <v>3442</v>
      </c>
      <c r="M147" s="195">
        <v>7.194020554344438E-2</v>
      </c>
    </row>
    <row r="148" spans="3:13" ht="30.75" customHeight="1" thickTop="1" thickBot="1" x14ac:dyDescent="0.25">
      <c r="C148" s="196" t="s">
        <v>61</v>
      </c>
      <c r="D148" s="197">
        <v>375264</v>
      </c>
      <c r="E148" s="198">
        <v>2.5056611607496393E-2</v>
      </c>
      <c r="F148" s="197">
        <v>7890</v>
      </c>
      <c r="G148" s="198">
        <v>0.19004524886877827</v>
      </c>
      <c r="H148" s="197">
        <v>2943</v>
      </c>
      <c r="I148" s="198">
        <v>0.35123966942148765</v>
      </c>
      <c r="J148" s="197">
        <v>56578</v>
      </c>
      <c r="K148" s="198">
        <v>6.3236427188844813E-2</v>
      </c>
      <c r="L148" s="197">
        <v>307853</v>
      </c>
      <c r="M148" s="198">
        <v>1.2441214194099937E-2</v>
      </c>
    </row>
    <row r="149" spans="3:13" ht="24" customHeight="1" thickBot="1" x14ac:dyDescent="0.25">
      <c r="C149" s="199" t="s">
        <v>8</v>
      </c>
      <c r="D149" s="200">
        <v>446730</v>
      </c>
      <c r="E149" s="201">
        <v>2.8279824327186009E-2</v>
      </c>
      <c r="F149" s="200">
        <v>22693</v>
      </c>
      <c r="G149" s="201">
        <v>4.6532005165098589E-2</v>
      </c>
      <c r="H149" s="200">
        <v>6335</v>
      </c>
      <c r="I149" s="201">
        <v>0.5618836291913214</v>
      </c>
      <c r="J149" s="200">
        <v>82722</v>
      </c>
      <c r="K149" s="201">
        <v>1.4122839279146815E-2</v>
      </c>
      <c r="L149" s="200">
        <v>334980</v>
      </c>
      <c r="M149" s="201">
        <v>2.3984055463510456E-2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acumulado noviembre 2017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1134715</v>
      </c>
      <c r="E156" s="183">
        <v>3.6101926903139958E-2</v>
      </c>
      <c r="F156" s="182">
        <v>153100</v>
      </c>
      <c r="G156" s="183">
        <v>3.7040679188382608E-3</v>
      </c>
      <c r="H156" s="182">
        <v>25610</v>
      </c>
      <c r="I156" s="183">
        <v>0.30185034566897118</v>
      </c>
      <c r="J156" s="182">
        <v>457296</v>
      </c>
      <c r="K156" s="183">
        <v>6.2199489916797912E-2</v>
      </c>
      <c r="L156" s="182">
        <v>498709</v>
      </c>
      <c r="M156" s="183">
        <v>1.2705806860364044E-2</v>
      </c>
    </row>
    <row r="157" spans="3:13" ht="24" customHeight="1" thickBot="1" x14ac:dyDescent="0.25">
      <c r="C157" s="184" t="s">
        <v>37</v>
      </c>
      <c r="D157" s="185">
        <v>294949.85060379677</v>
      </c>
      <c r="E157" s="186">
        <v>-1.0863045895132872E-2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144932.53287273439</v>
      </c>
      <c r="E158" s="189">
        <v>1.061611902707349E-2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694832.61652342661</v>
      </c>
      <c r="E159" s="189">
        <v>6.3121454374979402E-2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157071</v>
      </c>
      <c r="E160" s="189">
        <v>7.2721676061486829E-3</v>
      </c>
      <c r="F160" s="191">
        <v>1502</v>
      </c>
      <c r="G160" s="189">
        <v>-0.21730067743616466</v>
      </c>
      <c r="H160" s="191">
        <v>855</v>
      </c>
      <c r="I160" s="189">
        <v>0.11764705882352944</v>
      </c>
      <c r="J160" s="191">
        <v>13304</v>
      </c>
      <c r="K160" s="189">
        <v>0.40753279729157854</v>
      </c>
      <c r="L160" s="191">
        <v>141410</v>
      </c>
      <c r="M160" s="189">
        <v>-1.6627144456575427E-2</v>
      </c>
    </row>
    <row r="161" spans="3:13" ht="24" customHeight="1" thickBot="1" x14ac:dyDescent="0.25">
      <c r="C161" s="192" t="s">
        <v>42</v>
      </c>
      <c r="D161" s="188">
        <v>142049</v>
      </c>
      <c r="E161" s="189">
        <v>4.5075183998299906E-4</v>
      </c>
      <c r="F161" s="188">
        <v>1683</v>
      </c>
      <c r="G161" s="189">
        <v>0.2257829570284049</v>
      </c>
      <c r="H161" s="188">
        <v>609</v>
      </c>
      <c r="I161" s="189">
        <v>0.29850746268656714</v>
      </c>
      <c r="J161" s="188">
        <v>10473</v>
      </c>
      <c r="K161" s="189">
        <v>0.55017761989342806</v>
      </c>
      <c r="L161" s="188">
        <v>129284</v>
      </c>
      <c r="M161" s="189">
        <v>-3.0760119052081536E-2</v>
      </c>
    </row>
    <row r="162" spans="3:13" ht="24" customHeight="1" thickBot="1" x14ac:dyDescent="0.25">
      <c r="C162" s="190" t="s">
        <v>43</v>
      </c>
      <c r="D162" s="191">
        <v>577863</v>
      </c>
      <c r="E162" s="189">
        <v>-4.4341175011369693E-2</v>
      </c>
      <c r="F162" s="191">
        <v>8025</v>
      </c>
      <c r="G162" s="189">
        <v>-4.7138446924721022E-2</v>
      </c>
      <c r="H162" s="191">
        <v>9335</v>
      </c>
      <c r="I162" s="189">
        <v>0.19633474304754572</v>
      </c>
      <c r="J162" s="191">
        <v>211343</v>
      </c>
      <c r="K162" s="189">
        <v>-3.7867441193475404E-2</v>
      </c>
      <c r="L162" s="191">
        <v>349160</v>
      </c>
      <c r="M162" s="189">
        <v>-5.3225557161412085E-2</v>
      </c>
    </row>
    <row r="163" spans="3:13" ht="24" customHeight="1" thickBot="1" x14ac:dyDescent="0.25">
      <c r="C163" s="192" t="s">
        <v>44</v>
      </c>
      <c r="D163" s="188">
        <v>172392</v>
      </c>
      <c r="E163" s="189">
        <v>0.10056882385612775</v>
      </c>
      <c r="F163" s="188">
        <v>5962</v>
      </c>
      <c r="G163" s="189">
        <v>-7.4511021421918677E-2</v>
      </c>
      <c r="H163" s="188">
        <v>3477</v>
      </c>
      <c r="I163" s="189">
        <v>6.4279155188246007E-2</v>
      </c>
      <c r="J163" s="188">
        <v>33821</v>
      </c>
      <c r="K163" s="189">
        <v>0.26518778991470904</v>
      </c>
      <c r="L163" s="188">
        <v>129132</v>
      </c>
      <c r="M163" s="189">
        <v>7.4327359856237285E-2</v>
      </c>
    </row>
    <row r="164" spans="3:13" ht="24" customHeight="1" thickBot="1" x14ac:dyDescent="0.25">
      <c r="C164" s="190" t="s">
        <v>45</v>
      </c>
      <c r="D164" s="191">
        <v>1912538</v>
      </c>
      <c r="E164" s="189">
        <v>1.3562119126822259E-2</v>
      </c>
      <c r="F164" s="191">
        <v>9668</v>
      </c>
      <c r="G164" s="189">
        <v>3.2167687039534876E-3</v>
      </c>
      <c r="H164" s="191">
        <v>2186</v>
      </c>
      <c r="I164" s="189">
        <v>0.11758691206543959</v>
      </c>
      <c r="J164" s="191">
        <v>100780</v>
      </c>
      <c r="K164" s="189">
        <v>0.21160389040503014</v>
      </c>
      <c r="L164" s="191">
        <v>1799904</v>
      </c>
      <c r="M164" s="189">
        <v>4.3126368797690162E-3</v>
      </c>
    </row>
    <row r="165" spans="3:13" ht="24" customHeight="1" thickBot="1" x14ac:dyDescent="0.25">
      <c r="C165" s="192" t="s">
        <v>46</v>
      </c>
      <c r="D165" s="188">
        <v>98176</v>
      </c>
      <c r="E165" s="189">
        <v>0.13033066224555578</v>
      </c>
      <c r="F165" s="188">
        <v>1021</v>
      </c>
      <c r="G165" s="189">
        <v>-1.2572533849129597E-2</v>
      </c>
      <c r="H165" s="188">
        <v>250</v>
      </c>
      <c r="I165" s="189">
        <v>0.5625</v>
      </c>
      <c r="J165" s="188">
        <v>7345</v>
      </c>
      <c r="K165" s="189">
        <v>0.41168556601960415</v>
      </c>
      <c r="L165" s="188">
        <v>89560</v>
      </c>
      <c r="M165" s="189">
        <v>0.11311351122932178</v>
      </c>
    </row>
    <row r="166" spans="3:13" ht="24" customHeight="1" thickBot="1" x14ac:dyDescent="0.25">
      <c r="C166" s="190" t="s">
        <v>47</v>
      </c>
      <c r="D166" s="191">
        <v>137957</v>
      </c>
      <c r="E166" s="189">
        <v>-5.3682528141141272E-2</v>
      </c>
      <c r="F166" s="191">
        <v>7200</v>
      </c>
      <c r="G166" s="189">
        <v>4.1684035014588616E-4</v>
      </c>
      <c r="H166" s="191">
        <v>1431</v>
      </c>
      <c r="I166" s="189">
        <v>0.1475541299117884</v>
      </c>
      <c r="J166" s="191">
        <v>16253</v>
      </c>
      <c r="K166" s="189">
        <v>0.17553883986691732</v>
      </c>
      <c r="L166" s="191">
        <v>113073</v>
      </c>
      <c r="M166" s="189">
        <v>-8.4525515532777873E-2</v>
      </c>
    </row>
    <row r="167" spans="3:13" ht="24" customHeight="1" thickBot="1" x14ac:dyDescent="0.25">
      <c r="C167" s="192" t="s">
        <v>48</v>
      </c>
      <c r="D167" s="188">
        <v>355985</v>
      </c>
      <c r="E167" s="189">
        <v>1.1553795049428883E-2</v>
      </c>
      <c r="F167" s="188">
        <v>7883</v>
      </c>
      <c r="G167" s="189">
        <v>8.3127232756251779E-2</v>
      </c>
      <c r="H167" s="188">
        <v>627</v>
      </c>
      <c r="I167" s="189">
        <v>0.3172268907563025</v>
      </c>
      <c r="J167" s="188">
        <v>53446</v>
      </c>
      <c r="K167" s="189">
        <v>0.143083240653606</v>
      </c>
      <c r="L167" s="188">
        <v>294029</v>
      </c>
      <c r="M167" s="189">
        <v>-1.1364820835953138E-2</v>
      </c>
    </row>
    <row r="168" spans="3:13" ht="24" customHeight="1" thickBot="1" x14ac:dyDescent="0.25">
      <c r="C168" s="193" t="s">
        <v>49</v>
      </c>
      <c r="D168" s="191">
        <v>129065</v>
      </c>
      <c r="E168" s="189">
        <v>3.607581218742717E-2</v>
      </c>
      <c r="F168" s="191">
        <v>2737</v>
      </c>
      <c r="G168" s="189">
        <v>5.1413881748072487E-3</v>
      </c>
      <c r="H168" s="191">
        <v>239</v>
      </c>
      <c r="I168" s="189">
        <v>0.61486486486486491</v>
      </c>
      <c r="J168" s="191">
        <v>14669</v>
      </c>
      <c r="K168" s="189">
        <v>0.11398845686512749</v>
      </c>
      <c r="L168" s="191">
        <v>111420</v>
      </c>
      <c r="M168" s="189">
        <v>2.6609663509379766E-2</v>
      </c>
    </row>
    <row r="169" spans="3:13" ht="24" customHeight="1" thickBot="1" x14ac:dyDescent="0.25">
      <c r="C169" s="187" t="s">
        <v>50</v>
      </c>
      <c r="D169" s="188">
        <v>65167</v>
      </c>
      <c r="E169" s="189">
        <v>-5.4028945114604654E-2</v>
      </c>
      <c r="F169" s="188">
        <v>1835</v>
      </c>
      <c r="G169" s="189">
        <v>5.2178899082568897E-2</v>
      </c>
      <c r="H169" s="188">
        <v>126</v>
      </c>
      <c r="I169" s="189">
        <v>0.28571428571428581</v>
      </c>
      <c r="J169" s="188">
        <v>6075</v>
      </c>
      <c r="K169" s="189">
        <v>0.218900481540931</v>
      </c>
      <c r="L169" s="188">
        <v>57131</v>
      </c>
      <c r="M169" s="189">
        <v>-7.946763772295895E-2</v>
      </c>
    </row>
    <row r="170" spans="3:13" ht="24" customHeight="1" thickBot="1" x14ac:dyDescent="0.25">
      <c r="C170" s="193" t="s">
        <v>51</v>
      </c>
      <c r="D170" s="191">
        <v>79315</v>
      </c>
      <c r="E170" s="189">
        <v>1.4206434453480687E-2</v>
      </c>
      <c r="F170" s="191">
        <v>1675</v>
      </c>
      <c r="G170" s="189">
        <v>0.35080645161290325</v>
      </c>
      <c r="H170" s="191">
        <v>189</v>
      </c>
      <c r="I170" s="189">
        <v>0.26845637583892623</v>
      </c>
      <c r="J170" s="191">
        <v>9547</v>
      </c>
      <c r="K170" s="189">
        <v>0.27855899290210262</v>
      </c>
      <c r="L170" s="191">
        <v>67904</v>
      </c>
      <c r="M170" s="189">
        <v>-2.0822518313433735E-2</v>
      </c>
    </row>
    <row r="171" spans="3:13" ht="24" customHeight="1" thickBot="1" x14ac:dyDescent="0.25">
      <c r="C171" s="187" t="s">
        <v>52</v>
      </c>
      <c r="D171" s="188">
        <v>82438</v>
      </c>
      <c r="E171" s="189">
        <v>2.7200797458102333E-2</v>
      </c>
      <c r="F171" s="188">
        <v>1636</v>
      </c>
      <c r="G171" s="189">
        <v>4.1374920432845297E-2</v>
      </c>
      <c r="H171" s="188">
        <v>73</v>
      </c>
      <c r="I171" s="189">
        <v>-9.8765432098765427E-2</v>
      </c>
      <c r="J171" s="188">
        <v>23155</v>
      </c>
      <c r="K171" s="189">
        <v>9.547239437952415E-2</v>
      </c>
      <c r="L171" s="188">
        <v>57574</v>
      </c>
      <c r="M171" s="189">
        <v>1.8793721504890559E-3</v>
      </c>
    </row>
    <row r="172" spans="3:13" ht="24" customHeight="1" thickBot="1" x14ac:dyDescent="0.25">
      <c r="C172" s="190" t="s">
        <v>53</v>
      </c>
      <c r="D172" s="191">
        <v>52793</v>
      </c>
      <c r="E172" s="189">
        <v>9.2912994436691321E-3</v>
      </c>
      <c r="F172" s="191">
        <v>1263</v>
      </c>
      <c r="G172" s="189">
        <v>-1.0188087774294696E-2</v>
      </c>
      <c r="H172" s="191">
        <v>906</v>
      </c>
      <c r="I172" s="189">
        <v>0.23939808481532143</v>
      </c>
      <c r="J172" s="191">
        <v>9480</v>
      </c>
      <c r="K172" s="189">
        <v>0.12696148359486448</v>
      </c>
      <c r="L172" s="191">
        <v>41144</v>
      </c>
      <c r="M172" s="189">
        <v>-1.7761650114591299E-2</v>
      </c>
    </row>
    <row r="173" spans="3:13" ht="24" customHeight="1" thickBot="1" x14ac:dyDescent="0.25">
      <c r="C173" s="192" t="s">
        <v>54</v>
      </c>
      <c r="D173" s="188">
        <v>32875</v>
      </c>
      <c r="E173" s="189">
        <v>7.5189691261119851E-2</v>
      </c>
      <c r="F173" s="188">
        <v>613</v>
      </c>
      <c r="G173" s="189">
        <v>-8.6438152011922509E-2</v>
      </c>
      <c r="H173" s="188">
        <v>470</v>
      </c>
      <c r="I173" s="189">
        <v>0.33144475920679883</v>
      </c>
      <c r="J173" s="188">
        <v>7533</v>
      </c>
      <c r="K173" s="189">
        <v>0.25070562842437316</v>
      </c>
      <c r="L173" s="188">
        <v>24259</v>
      </c>
      <c r="M173" s="189">
        <v>3.1025542947001661E-2</v>
      </c>
    </row>
    <row r="174" spans="3:13" ht="24" customHeight="1" thickBot="1" x14ac:dyDescent="0.25">
      <c r="C174" s="190" t="s">
        <v>55</v>
      </c>
      <c r="D174" s="191">
        <v>81868</v>
      </c>
      <c r="E174" s="189">
        <v>-6.5881654914310528E-2</v>
      </c>
      <c r="F174" s="191">
        <v>1653</v>
      </c>
      <c r="G174" s="189">
        <v>-8.7244616234124828E-2</v>
      </c>
      <c r="H174" s="191">
        <v>279</v>
      </c>
      <c r="I174" s="189">
        <v>0.38805970149253732</v>
      </c>
      <c r="J174" s="191">
        <v>8461</v>
      </c>
      <c r="K174" s="189">
        <v>0.19522531430993073</v>
      </c>
      <c r="L174" s="191">
        <v>71475</v>
      </c>
      <c r="M174" s="189">
        <v>-9.0081603034970925E-2</v>
      </c>
    </row>
    <row r="175" spans="3:13" ht="24" customHeight="1" thickBot="1" x14ac:dyDescent="0.25">
      <c r="C175" s="192" t="s">
        <v>56</v>
      </c>
      <c r="D175" s="188">
        <v>141051</v>
      </c>
      <c r="E175" s="189">
        <v>0.12657843661893087</v>
      </c>
      <c r="F175" s="188">
        <v>2282</v>
      </c>
      <c r="G175" s="189">
        <v>9.8700048146364905E-2</v>
      </c>
      <c r="H175" s="188">
        <v>364</v>
      </c>
      <c r="I175" s="189">
        <v>0.54237288135593231</v>
      </c>
      <c r="J175" s="188">
        <v>20471</v>
      </c>
      <c r="K175" s="189">
        <v>0.22309852422775878</v>
      </c>
      <c r="L175" s="188">
        <v>117934</v>
      </c>
      <c r="M175" s="189">
        <v>0.11098131941631428</v>
      </c>
    </row>
    <row r="176" spans="3:13" ht="24" customHeight="1" thickBot="1" x14ac:dyDescent="0.25">
      <c r="C176" s="190" t="s">
        <v>57</v>
      </c>
      <c r="D176" s="191">
        <v>153738</v>
      </c>
      <c r="E176" s="189">
        <v>9.0665304558804838E-2</v>
      </c>
      <c r="F176" s="191">
        <v>5913</v>
      </c>
      <c r="G176" s="189">
        <v>0.16351829988193622</v>
      </c>
      <c r="H176" s="191">
        <v>587</v>
      </c>
      <c r="I176" s="189">
        <v>0.54881266490765168</v>
      </c>
      <c r="J176" s="191">
        <v>38201</v>
      </c>
      <c r="K176" s="189">
        <v>0.26096715629641865</v>
      </c>
      <c r="L176" s="191">
        <v>109037</v>
      </c>
      <c r="M176" s="189">
        <v>3.6453679587840515E-2</v>
      </c>
    </row>
    <row r="177" spans="3:18" ht="24" customHeight="1" thickBot="1" x14ac:dyDescent="0.25">
      <c r="C177" s="192" t="s">
        <v>58</v>
      </c>
      <c r="D177" s="188">
        <v>19217</v>
      </c>
      <c r="E177" s="189">
        <v>0.23956653550925622</v>
      </c>
      <c r="F177" s="188">
        <v>2515</v>
      </c>
      <c r="G177" s="189">
        <v>0.27470856563608725</v>
      </c>
      <c r="H177" s="188">
        <v>692</v>
      </c>
      <c r="I177" s="189">
        <v>0.90633608815426991</v>
      </c>
      <c r="J177" s="188">
        <v>2967</v>
      </c>
      <c r="K177" s="189">
        <v>0.26578498293515351</v>
      </c>
      <c r="L177" s="188">
        <v>13043</v>
      </c>
      <c r="M177" s="189">
        <v>0.2051187286334657</v>
      </c>
    </row>
    <row r="178" spans="3:18" ht="24" customHeight="1" thickBot="1" x14ac:dyDescent="0.25">
      <c r="C178" s="190" t="s">
        <v>59</v>
      </c>
      <c r="D178" s="191">
        <v>17800</v>
      </c>
      <c r="E178" s="189">
        <v>9.8717803245205182E-3</v>
      </c>
      <c r="F178" s="191">
        <v>4204</v>
      </c>
      <c r="G178" s="189">
        <v>0.26360084159903807</v>
      </c>
      <c r="H178" s="191">
        <v>600</v>
      </c>
      <c r="I178" s="189">
        <v>0.71428571428571419</v>
      </c>
      <c r="J178" s="191">
        <v>4092</v>
      </c>
      <c r="K178" s="189">
        <v>9.1491064283808932E-2</v>
      </c>
      <c r="L178" s="191">
        <v>8904</v>
      </c>
      <c r="M178" s="189">
        <v>-0.12705882352941178</v>
      </c>
    </row>
    <row r="179" spans="3:18" ht="24" customHeight="1" thickBot="1" x14ac:dyDescent="0.25">
      <c r="C179" s="192" t="s">
        <v>60</v>
      </c>
      <c r="D179" s="194">
        <v>59880</v>
      </c>
      <c r="E179" s="195">
        <v>0.18696479543292099</v>
      </c>
      <c r="F179" s="194">
        <v>5420</v>
      </c>
      <c r="G179" s="195">
        <v>0.12494811124948102</v>
      </c>
      <c r="H179" s="194">
        <v>873</v>
      </c>
      <c r="I179" s="195">
        <v>0.70175438596491224</v>
      </c>
      <c r="J179" s="194">
        <v>12130</v>
      </c>
      <c r="K179" s="195">
        <v>0.2855023314963967</v>
      </c>
      <c r="L179" s="194">
        <v>41457</v>
      </c>
      <c r="M179" s="195">
        <v>0.16187887110787247</v>
      </c>
    </row>
    <row r="180" spans="3:18" ht="30.75" customHeight="1" thickTop="1" thickBot="1" x14ac:dyDescent="0.25">
      <c r="C180" s="196" t="s">
        <v>61</v>
      </c>
      <c r="D180" s="197">
        <v>4113253</v>
      </c>
      <c r="E180" s="198">
        <v>1.5366314128546943E-2</v>
      </c>
      <c r="F180" s="197">
        <v>66807</v>
      </c>
      <c r="G180" s="198">
        <v>3.8391594261466988E-2</v>
      </c>
      <c r="H180" s="197">
        <v>23541</v>
      </c>
      <c r="I180" s="198">
        <v>0.22170325393118473</v>
      </c>
      <c r="J180" s="197">
        <v>550100</v>
      </c>
      <c r="K180" s="198">
        <v>0.10987813735775975</v>
      </c>
      <c r="L180" s="197">
        <v>3472805</v>
      </c>
      <c r="M180" s="198">
        <v>3.0157631954752517E-4</v>
      </c>
    </row>
    <row r="181" spans="3:18" ht="24" customHeight="1" thickBot="1" x14ac:dyDescent="0.25">
      <c r="C181" s="199" t="s">
        <v>8</v>
      </c>
      <c r="D181" s="200">
        <v>5247968</v>
      </c>
      <c r="E181" s="201">
        <v>1.9779133302928908E-2</v>
      </c>
      <c r="F181" s="200">
        <v>219907</v>
      </c>
      <c r="G181" s="201">
        <v>1.3994429894131022E-2</v>
      </c>
      <c r="H181" s="200">
        <v>49151</v>
      </c>
      <c r="I181" s="201">
        <v>0.26219152050537997</v>
      </c>
      <c r="J181" s="200">
        <v>1007396</v>
      </c>
      <c r="K181" s="201">
        <v>8.7715055098590122E-2</v>
      </c>
      <c r="L181" s="200">
        <v>3971514</v>
      </c>
      <c r="M181" s="201">
        <v>1.8424856402663448E-3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acumulado noviembre 2017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0.15997582432341684</v>
      </c>
      <c r="E248" s="234">
        <v>0.21621987786510893</v>
      </c>
      <c r="F248" s="233">
        <v>0.65231569206363194</v>
      </c>
      <c r="G248" s="234">
        <v>0.69620339507155293</v>
      </c>
      <c r="H248" s="233">
        <v>0.5354380426203631</v>
      </c>
      <c r="I248" s="234">
        <v>0.52104738459034405</v>
      </c>
      <c r="J248" s="233">
        <v>0.31604651725055005</v>
      </c>
      <c r="K248" s="234">
        <v>0.45393866959964108</v>
      </c>
      <c r="L248" s="233">
        <v>8.0980954086811149E-2</v>
      </c>
      <c r="M248" s="235">
        <v>0.12557150749059426</v>
      </c>
    </row>
    <row r="249" spans="3:13" ht="26.25" thickBot="1" x14ac:dyDescent="0.25">
      <c r="C249" s="236" t="s">
        <v>70</v>
      </c>
      <c r="D249" s="237">
        <v>3.4209808315085313E-2</v>
      </c>
      <c r="E249" s="238">
        <v>5.6202677036863942E-2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2.2628404804435977E-2</v>
      </c>
      <c r="E250" s="238">
        <v>2.7616885787553277E-2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0.10313761120389553</v>
      </c>
      <c r="E251" s="238">
        <v>0.13240031504068367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2.4871846529223467E-2</v>
      </c>
      <c r="E252" s="242">
        <v>2.9929869999207312E-2</v>
      </c>
      <c r="F252" s="241">
        <v>7.4912968756885379E-3</v>
      </c>
      <c r="G252" s="242">
        <v>6.8301600221911986E-3</v>
      </c>
      <c r="H252" s="241">
        <v>8.9976322020520923E-3</v>
      </c>
      <c r="I252" s="242">
        <v>1.7395373441028667E-2</v>
      </c>
      <c r="J252" s="241">
        <v>1.235463359203114E-2</v>
      </c>
      <c r="K252" s="242">
        <v>1.3206326012809263E-2</v>
      </c>
      <c r="L252" s="241">
        <v>2.9440563615738252E-2</v>
      </c>
      <c r="M252" s="243">
        <v>3.560606861766067E-2</v>
      </c>
    </row>
    <row r="253" spans="3:13" ht="24" customHeight="1" thickBot="1" x14ac:dyDescent="0.25">
      <c r="C253" s="244" t="s">
        <v>42</v>
      </c>
      <c r="D253" s="237">
        <v>2.8574306628164663E-2</v>
      </c>
      <c r="E253" s="238">
        <v>2.7067428764809543E-2</v>
      </c>
      <c r="F253" s="237">
        <v>7.0946988057991453E-3</v>
      </c>
      <c r="G253" s="238">
        <v>7.6532352312568492E-3</v>
      </c>
      <c r="H253" s="237">
        <v>1.0734017363851617E-2</v>
      </c>
      <c r="I253" s="238">
        <v>1.2390388801855506E-2</v>
      </c>
      <c r="J253" s="237">
        <v>1.2137037305674428E-2</v>
      </c>
      <c r="K253" s="238">
        <v>1.039611036772034E-2</v>
      </c>
      <c r="L253" s="237">
        <v>3.442593587676876E-2</v>
      </c>
      <c r="M253" s="239">
        <v>3.2552824942830363E-2</v>
      </c>
    </row>
    <row r="254" spans="3:13" ht="24" customHeight="1" thickBot="1" x14ac:dyDescent="0.25">
      <c r="C254" s="240" t="s">
        <v>43</v>
      </c>
      <c r="D254" s="241">
        <v>0.14769323752602243</v>
      </c>
      <c r="E254" s="242">
        <v>0.11011176135220337</v>
      </c>
      <c r="F254" s="241">
        <v>5.3144141365178692E-2</v>
      </c>
      <c r="G254" s="242">
        <v>3.6492699186474284E-2</v>
      </c>
      <c r="H254" s="241">
        <v>0.20142067876874506</v>
      </c>
      <c r="I254" s="242">
        <v>0.18992492523041241</v>
      </c>
      <c r="J254" s="241">
        <v>0.31254079930369189</v>
      </c>
      <c r="K254" s="242">
        <v>0.20979138293183613</v>
      </c>
      <c r="L254" s="241">
        <v>0.11237387306704878</v>
      </c>
      <c r="M254" s="243">
        <v>8.7916094466744921E-2</v>
      </c>
    </row>
    <row r="255" spans="3:13" ht="24" customHeight="1" thickBot="1" x14ac:dyDescent="0.25">
      <c r="C255" s="244" t="s">
        <v>44</v>
      </c>
      <c r="D255" s="237">
        <v>2.5438184138069975E-2</v>
      </c>
      <c r="E255" s="238">
        <v>3.2849285666376016E-2</v>
      </c>
      <c r="F255" s="237">
        <v>2.7894064248887324E-2</v>
      </c>
      <c r="G255" s="238">
        <v>2.7111460753864135E-2</v>
      </c>
      <c r="H255" s="237">
        <v>6.6140489344909237E-2</v>
      </c>
      <c r="I255" s="238">
        <v>7.0741185326849906E-2</v>
      </c>
      <c r="J255" s="237">
        <v>2.4261985928773482E-2</v>
      </c>
      <c r="K255" s="238">
        <v>3.3572696337885004E-2</v>
      </c>
      <c r="L255" s="237">
        <v>2.4792524926861306E-2</v>
      </c>
      <c r="M255" s="239">
        <v>3.2514552384808416E-2</v>
      </c>
    </row>
    <row r="256" spans="3:13" ht="24" customHeight="1" thickBot="1" x14ac:dyDescent="0.25">
      <c r="C256" s="240" t="s">
        <v>45</v>
      </c>
      <c r="D256" s="241">
        <v>0.33145076444384752</v>
      </c>
      <c r="E256" s="242">
        <v>0.36443400569515666</v>
      </c>
      <c r="F256" s="241">
        <v>3.7897148900542015E-2</v>
      </c>
      <c r="G256" s="242">
        <v>4.3964039343904471E-2</v>
      </c>
      <c r="H256" s="241">
        <v>4.8303078137332284E-2</v>
      </c>
      <c r="I256" s="242">
        <v>4.4475188704197269E-2</v>
      </c>
      <c r="J256" s="241">
        <v>9.8534851671864807E-2</v>
      </c>
      <c r="K256" s="242">
        <v>0.10004010339528845</v>
      </c>
      <c r="L256" s="241">
        <v>0.41420980357036241</v>
      </c>
      <c r="M256" s="243">
        <v>0.45320348864438098</v>
      </c>
    </row>
    <row r="257" spans="3:13" ht="24" customHeight="1" thickBot="1" x14ac:dyDescent="0.25">
      <c r="C257" s="244" t="s">
        <v>46</v>
      </c>
      <c r="D257" s="237">
        <v>1.4803124930047233E-2</v>
      </c>
      <c r="E257" s="238">
        <v>1.8707431142872821E-2</v>
      </c>
      <c r="F257" s="237">
        <v>4.0981800555237296E-3</v>
      </c>
      <c r="G257" s="238">
        <v>4.6428717594255752E-3</v>
      </c>
      <c r="H257" s="237">
        <v>6.7876874506708762E-3</v>
      </c>
      <c r="I257" s="238">
        <v>5.0863665032247563E-3</v>
      </c>
      <c r="J257" s="237">
        <v>5.5366166195208047E-3</v>
      </c>
      <c r="K257" s="238">
        <v>7.2910752077633822E-3</v>
      </c>
      <c r="L257" s="237">
        <v>1.7968236909666247E-2</v>
      </c>
      <c r="M257" s="239">
        <v>2.2550594055566718E-2</v>
      </c>
    </row>
    <row r="258" spans="3:13" ht="24" customHeight="1" thickBot="1" x14ac:dyDescent="0.25">
      <c r="C258" s="240" t="s">
        <v>47</v>
      </c>
      <c r="D258" s="241">
        <v>2.4887515949231078E-2</v>
      </c>
      <c r="E258" s="242">
        <v>2.6287698400600003E-2</v>
      </c>
      <c r="F258" s="241">
        <v>3.1904111399991185E-2</v>
      </c>
      <c r="G258" s="242">
        <v>3.2741113288799355E-2</v>
      </c>
      <c r="H258" s="241">
        <v>2.1152328334648775E-2</v>
      </c>
      <c r="I258" s="242">
        <v>2.9114361864458507E-2</v>
      </c>
      <c r="J258" s="241">
        <v>1.3430526341239332E-2</v>
      </c>
      <c r="K258" s="242">
        <v>1.6133675337206024E-2</v>
      </c>
      <c r="L258" s="241">
        <v>2.7312078333034808E-2</v>
      </c>
      <c r="M258" s="243">
        <v>2.8471006271160067E-2</v>
      </c>
    </row>
    <row r="259" spans="3:13" ht="24" customHeight="1" thickBot="1" x14ac:dyDescent="0.25">
      <c r="C259" s="244" t="s">
        <v>48</v>
      </c>
      <c r="D259" s="237">
        <v>0.13544870503436079</v>
      </c>
      <c r="E259" s="238">
        <v>6.7832921237324623E-2</v>
      </c>
      <c r="F259" s="237">
        <v>5.2483144582029705E-2</v>
      </c>
      <c r="G259" s="238">
        <v>3.5846971674389633E-2</v>
      </c>
      <c r="H259" s="237">
        <v>2.1152328334648775E-2</v>
      </c>
      <c r="I259" s="238">
        <v>1.275660719008769E-2</v>
      </c>
      <c r="J259" s="237">
        <v>0.11047847005633327</v>
      </c>
      <c r="K259" s="238">
        <v>5.3053615460057421E-2</v>
      </c>
      <c r="L259" s="237">
        <v>0.14939697892411488</v>
      </c>
      <c r="M259" s="239">
        <v>7.403448659629551E-2</v>
      </c>
    </row>
    <row r="260" spans="3:13" ht="24" customHeight="1" thickBot="1" x14ac:dyDescent="0.25">
      <c r="C260" s="245" t="s">
        <v>49</v>
      </c>
      <c r="D260" s="241">
        <v>5.2315716428267635E-2</v>
      </c>
      <c r="E260" s="242">
        <v>2.4593328312977517E-2</v>
      </c>
      <c r="F260" s="241">
        <v>1.8551976380381616E-2</v>
      </c>
      <c r="G260" s="242">
        <v>1.2446170426589421E-2</v>
      </c>
      <c r="H260" s="241">
        <v>9.3133385951065517E-3</v>
      </c>
      <c r="I260" s="242">
        <v>4.8625663770828671E-3</v>
      </c>
      <c r="J260" s="241">
        <v>2.9339232610430116E-2</v>
      </c>
      <c r="K260" s="242">
        <v>1.4561304591243166E-2</v>
      </c>
      <c r="L260" s="241">
        <v>6.1090214341154699E-2</v>
      </c>
      <c r="M260" s="243">
        <v>2.8054792202671323E-2</v>
      </c>
    </row>
    <row r="261" spans="3:13" ht="24" customHeight="1" thickBot="1" x14ac:dyDescent="0.25">
      <c r="C261" s="236" t="s">
        <v>50</v>
      </c>
      <c r="D261" s="237">
        <v>2.3069863228348218E-2</v>
      </c>
      <c r="E261" s="238">
        <v>1.2417568094927408E-2</v>
      </c>
      <c r="F261" s="237">
        <v>1.1677609835632133E-2</v>
      </c>
      <c r="G261" s="238">
        <v>8.34443651179817E-3</v>
      </c>
      <c r="H261" s="237">
        <v>4.8934490923441196E-3</v>
      </c>
      <c r="I261" s="238">
        <v>2.5635287176252772E-3</v>
      </c>
      <c r="J261" s="237">
        <v>6.975169845990184E-3</v>
      </c>
      <c r="K261" s="238">
        <v>6.0303991677552815E-3</v>
      </c>
      <c r="L261" s="237">
        <v>2.8159890142695085E-2</v>
      </c>
      <c r="M261" s="239">
        <v>1.438519416021195E-2</v>
      </c>
    </row>
    <row r="262" spans="3:13" ht="24" customHeight="1" thickBot="1" x14ac:dyDescent="0.25">
      <c r="C262" s="245" t="s">
        <v>51</v>
      </c>
      <c r="D262" s="241">
        <v>2.1415620173259015E-2</v>
      </c>
      <c r="E262" s="242">
        <v>1.5113468679687072E-2</v>
      </c>
      <c r="F262" s="241">
        <v>7.623496232318336E-3</v>
      </c>
      <c r="G262" s="242">
        <v>7.6168562164915165E-3</v>
      </c>
      <c r="H262" s="241">
        <v>4.577742699289661E-3</v>
      </c>
      <c r="I262" s="242">
        <v>3.845293076437916E-3</v>
      </c>
      <c r="J262" s="241">
        <v>1.7298904765358673E-2</v>
      </c>
      <c r="K262" s="242">
        <v>9.4769087826435689E-3</v>
      </c>
      <c r="L262" s="241">
        <v>2.3684996119171294E-2</v>
      </c>
      <c r="M262" s="243">
        <v>1.7097761710017891E-2</v>
      </c>
    </row>
    <row r="263" spans="3:13" ht="24" customHeight="1" thickBot="1" x14ac:dyDescent="0.25">
      <c r="C263" s="236" t="s">
        <v>52</v>
      </c>
      <c r="D263" s="237">
        <v>3.8647505204485934E-2</v>
      </c>
      <c r="E263" s="238">
        <v>1.5708556149732621E-2</v>
      </c>
      <c r="F263" s="237">
        <v>1.4630062133697616E-2</v>
      </c>
      <c r="G263" s="238">
        <v>7.4395085195105206E-3</v>
      </c>
      <c r="H263" s="237">
        <v>2.3677979479084454E-3</v>
      </c>
      <c r="I263" s="238">
        <v>1.4852190189416289E-3</v>
      </c>
      <c r="J263" s="237">
        <v>5.6865162834554291E-2</v>
      </c>
      <c r="K263" s="238">
        <v>2.29850029184154E-2</v>
      </c>
      <c r="L263" s="237">
        <v>3.6461878321093794E-2</v>
      </c>
      <c r="M263" s="239">
        <v>1.4496738523394352E-2</v>
      </c>
    </row>
    <row r="264" spans="3:13" ht="24" customHeight="1" thickBot="1" x14ac:dyDescent="0.25">
      <c r="C264" s="240" t="s">
        <v>53</v>
      </c>
      <c r="D264" s="241">
        <v>1.2365410874577485E-2</v>
      </c>
      <c r="E264" s="242">
        <v>1.005970310794578E-2</v>
      </c>
      <c r="F264" s="241">
        <v>6.7862336403296175E-3</v>
      </c>
      <c r="G264" s="242">
        <v>5.7433369560768869E-3</v>
      </c>
      <c r="H264" s="241">
        <v>1.7679558011049725E-2</v>
      </c>
      <c r="I264" s="242">
        <v>1.8432992207686516E-2</v>
      </c>
      <c r="J264" s="241">
        <v>1.31766640071565E-2</v>
      </c>
      <c r="K264" s="242">
        <v>9.4104006765958967E-3</v>
      </c>
      <c r="L264" s="241">
        <v>1.2442533882619858E-2</v>
      </c>
      <c r="M264" s="243">
        <v>1.0359777152995055E-2</v>
      </c>
    </row>
    <row r="265" spans="3:13" ht="24" customHeight="1" thickBot="1" x14ac:dyDescent="0.25">
      <c r="C265" s="244" t="s">
        <v>54</v>
      </c>
      <c r="D265" s="237">
        <v>8.8308374185749779E-3</v>
      </c>
      <c r="E265" s="238">
        <v>6.2643293556668032E-3</v>
      </c>
      <c r="F265" s="237">
        <v>4.1863129599435953E-3</v>
      </c>
      <c r="G265" s="238">
        <v>2.7875420063936118E-3</v>
      </c>
      <c r="H265" s="237">
        <v>5.5248618784530384E-3</v>
      </c>
      <c r="I265" s="238">
        <v>9.5623690260625421E-3</v>
      </c>
      <c r="J265" s="237">
        <v>1.062595198375281E-2</v>
      </c>
      <c r="K265" s="238">
        <v>7.4776949680165497E-3</v>
      </c>
      <c r="L265" s="237">
        <v>8.7647023702907643E-3</v>
      </c>
      <c r="M265" s="239">
        <v>6.108249901674777E-3</v>
      </c>
    </row>
    <row r="266" spans="3:13" ht="24" customHeight="1" thickBot="1" x14ac:dyDescent="0.25">
      <c r="C266" s="240" t="s">
        <v>55</v>
      </c>
      <c r="D266" s="241">
        <v>1.5125467284489512E-2</v>
      </c>
      <c r="E266" s="242">
        <v>1.5599942682577334E-2</v>
      </c>
      <c r="F266" s="241">
        <v>6.7421671881196842E-3</v>
      </c>
      <c r="G266" s="242">
        <v>7.5168139258868522E-3</v>
      </c>
      <c r="H266" s="241">
        <v>7.8926598263614842E-3</v>
      </c>
      <c r="I266" s="242">
        <v>5.6763850175988277E-3</v>
      </c>
      <c r="J266" s="241">
        <v>8.0510625951983744E-3</v>
      </c>
      <c r="K266" s="242">
        <v>8.39888186969176E-3</v>
      </c>
      <c r="L266" s="241">
        <v>1.7577168786196192E-2</v>
      </c>
      <c r="M266" s="243">
        <v>1.7996915030388916E-2</v>
      </c>
    </row>
    <row r="267" spans="3:13" ht="24" customHeight="1" thickBot="1" x14ac:dyDescent="0.25">
      <c r="C267" s="244" t="s">
        <v>56</v>
      </c>
      <c r="D267" s="237">
        <v>2.7681149687730843E-2</v>
      </c>
      <c r="E267" s="238">
        <v>2.6877259922316599E-2</v>
      </c>
      <c r="F267" s="237">
        <v>1.0311549817124224E-2</v>
      </c>
      <c r="G267" s="238">
        <v>1.0377113961811129E-2</v>
      </c>
      <c r="H267" s="237">
        <v>6.314127861089187E-3</v>
      </c>
      <c r="I267" s="238">
        <v>7.4057496286952448E-3</v>
      </c>
      <c r="J267" s="237">
        <v>1.370856604047291E-2</v>
      </c>
      <c r="K267" s="238">
        <v>2.0320708043311667E-2</v>
      </c>
      <c r="L267" s="237">
        <v>3.2712400740342706E-2</v>
      </c>
      <c r="M267" s="239">
        <v>2.9694972748427931E-2</v>
      </c>
    </row>
    <row r="268" spans="3:13" ht="24" customHeight="1" thickBot="1" x14ac:dyDescent="0.25">
      <c r="C268" s="240" t="s">
        <v>57</v>
      </c>
      <c r="D268" s="241">
        <v>2.452040382333848E-2</v>
      </c>
      <c r="E268" s="242">
        <v>2.9294767041262448E-2</v>
      </c>
      <c r="F268" s="241">
        <v>2.9832988146124357E-2</v>
      </c>
      <c r="G268" s="242">
        <v>2.6888639288426473E-2</v>
      </c>
      <c r="H268" s="241">
        <v>9.3133385951065517E-3</v>
      </c>
      <c r="I268" s="242">
        <v>1.1942788549571728E-2</v>
      </c>
      <c r="J268" s="241">
        <v>3.2772418461836032E-2</v>
      </c>
      <c r="K268" s="242">
        <v>3.7920539688464122E-2</v>
      </c>
      <c r="L268" s="241">
        <v>2.241029315182996E-2</v>
      </c>
      <c r="M268" s="243">
        <v>2.7454769138419252E-2</v>
      </c>
    </row>
    <row r="269" spans="3:13" ht="24" customHeight="1" thickBot="1" x14ac:dyDescent="0.25">
      <c r="C269" s="244" t="s">
        <v>58</v>
      </c>
      <c r="D269" s="237">
        <v>4.2799901506502813E-3</v>
      </c>
      <c r="E269" s="238">
        <v>3.6617982426722113E-3</v>
      </c>
      <c r="F269" s="237">
        <v>1.8640109284801479E-2</v>
      </c>
      <c r="G269" s="238">
        <v>1.1436652766851442E-2</v>
      </c>
      <c r="H269" s="237">
        <v>1.0734017363851617E-2</v>
      </c>
      <c r="I269" s="238">
        <v>1.4079062480926125E-2</v>
      </c>
      <c r="J269" s="237">
        <v>3.5298953120088974E-3</v>
      </c>
      <c r="K269" s="238">
        <v>2.945217173782703E-3</v>
      </c>
      <c r="L269" s="237">
        <v>3.3703504686846976E-3</v>
      </c>
      <c r="M269" s="239">
        <v>3.2841379886864304E-3</v>
      </c>
    </row>
    <row r="270" spans="3:13" ht="24" customHeight="1" thickBot="1" x14ac:dyDescent="0.25">
      <c r="C270" s="240" t="s">
        <v>59</v>
      </c>
      <c r="D270" s="241">
        <v>3.0823987643543078E-3</v>
      </c>
      <c r="E270" s="242">
        <v>3.3917889743230144E-3</v>
      </c>
      <c r="F270" s="241">
        <v>2.1107830608557705E-2</v>
      </c>
      <c r="G270" s="242">
        <v>1.9117172259182292E-2</v>
      </c>
      <c r="H270" s="241">
        <v>1.3575374901341752E-2</v>
      </c>
      <c r="I270" s="242">
        <v>1.2207279607739416E-2</v>
      </c>
      <c r="J270" s="241">
        <v>3.5540726771596432E-3</v>
      </c>
      <c r="K270" s="242">
        <v>4.0619577604040519E-3</v>
      </c>
      <c r="L270" s="241">
        <v>1.5463609767747328E-3</v>
      </c>
      <c r="M270" s="243">
        <v>2.2419661620228458E-3</v>
      </c>
    </row>
    <row r="271" spans="3:13" ht="24" customHeight="1" thickBot="1" x14ac:dyDescent="0.25">
      <c r="C271" s="244" t="s">
        <v>60</v>
      </c>
      <c r="D271" s="237">
        <v>1.0970832493900119E-2</v>
      </c>
      <c r="E271" s="238">
        <v>1.1410130549576522E-2</v>
      </c>
      <c r="F271" s="237">
        <v>2.8070330057727053E-2</v>
      </c>
      <c r="G271" s="238">
        <v>2.4646782503512848E-2</v>
      </c>
      <c r="H271" s="237">
        <v>8.8397790055248626E-3</v>
      </c>
      <c r="I271" s="238">
        <v>1.7761591829260848E-2</v>
      </c>
      <c r="J271" s="237">
        <v>9.2599308527356681E-3</v>
      </c>
      <c r="K271" s="238">
        <v>1.2040945169526184E-2</v>
      </c>
      <c r="L271" s="237">
        <v>1.0275240312854499E-2</v>
      </c>
      <c r="M271" s="239">
        <v>1.0438588407342892E-2</v>
      </c>
    </row>
    <row r="272" spans="3:13" ht="30.75" customHeight="1" thickBot="1" x14ac:dyDescent="0.25">
      <c r="C272" s="246" t="s">
        <v>61</v>
      </c>
      <c r="D272" s="247">
        <v>0.84002417567658316</v>
      </c>
      <c r="E272" s="248">
        <v>0.78378012213489101</v>
      </c>
      <c r="F272" s="247">
        <v>0.34768430793636806</v>
      </c>
      <c r="G272" s="248">
        <v>0.30379660492844707</v>
      </c>
      <c r="H272" s="247">
        <v>0.4645619573796369</v>
      </c>
      <c r="I272" s="248">
        <v>0.47895261540965595</v>
      </c>
      <c r="J272" s="247">
        <v>0.68395348274945</v>
      </c>
      <c r="K272" s="248">
        <v>0.54606133040035898</v>
      </c>
      <c r="L272" s="247">
        <v>0.91901904591318884</v>
      </c>
      <c r="M272" s="249">
        <v>0.87442849250940569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x14ac:dyDescent="0.2">
      <c r="C278" s="258" t="s">
        <v>7</v>
      </c>
      <c r="D278" s="259" t="s">
        <v>72</v>
      </c>
      <c r="E278" s="260" t="s">
        <v>73</v>
      </c>
      <c r="F278" s="261">
        <v>1084.4926657529477</v>
      </c>
      <c r="G278" s="262" t="s">
        <v>96</v>
      </c>
      <c r="H278" s="263"/>
      <c r="I278" s="263"/>
      <c r="J278" s="263"/>
      <c r="K278" s="263"/>
      <c r="L278" s="264"/>
      <c r="M278" s="265" t="s">
        <v>97</v>
      </c>
      <c r="O278" s="145"/>
      <c r="R278" s="145"/>
    </row>
    <row r="279" spans="3:18" ht="45.75" customHeight="1" x14ac:dyDescent="0.2">
      <c r="C279" s="258"/>
      <c r="D279" s="266"/>
      <c r="E279" s="267" t="s">
        <v>74</v>
      </c>
      <c r="F279" s="268">
        <v>709.89704057318124</v>
      </c>
      <c r="G279" s="262" t="str">
        <f>CONCATENATE("El gasto medio por turista en origen se situó en ",FIXED(F279,0),"€.")</f>
        <v>El gasto medio por turista en origen se situó en 710€.</v>
      </c>
      <c r="H279" s="263"/>
      <c r="I279" s="263"/>
      <c r="J279" s="263"/>
      <c r="K279" s="263"/>
      <c r="L279" s="264"/>
      <c r="M279" s="265"/>
      <c r="O279" s="145"/>
      <c r="R279" s="145"/>
    </row>
    <row r="280" spans="3:18" ht="45.75" customHeight="1" thickBot="1" x14ac:dyDescent="0.25">
      <c r="C280" s="258"/>
      <c r="D280" s="269"/>
      <c r="E280" s="270" t="s">
        <v>75</v>
      </c>
      <c r="F280" s="271">
        <v>378.79519675076665</v>
      </c>
      <c r="G280" s="262" t="str">
        <f>CONCATENATE("El gasto medio por turista en destino ascendió a ",FIXED(F280,0),"€. ")</f>
        <v xml:space="preserve">El gasto medio por turista en destino ascendió a 379€. </v>
      </c>
      <c r="H280" s="263"/>
      <c r="I280" s="263"/>
      <c r="J280" s="263"/>
      <c r="K280" s="263"/>
      <c r="L280" s="264"/>
      <c r="M280" s="265"/>
      <c r="O280" s="145"/>
      <c r="R280" s="145"/>
    </row>
    <row r="281" spans="3:18" ht="45.75" customHeight="1" thickTop="1" x14ac:dyDescent="0.2">
      <c r="C281" s="258"/>
      <c r="D281" s="272" t="s">
        <v>76</v>
      </c>
      <c r="E281" s="273" t="s">
        <v>73</v>
      </c>
      <c r="F281" s="274">
        <v>120.83351847513541</v>
      </c>
      <c r="G281" s="275" t="str">
        <f>CONCATENATE("El gasto total diario por turista se situó en ",FIXED(F281,0),"€.")</f>
        <v>El gasto total diario por turista se situó en 121€.</v>
      </c>
      <c r="H281" s="276"/>
      <c r="I281" s="276"/>
      <c r="J281" s="276"/>
      <c r="K281" s="276"/>
      <c r="L281" s="277"/>
      <c r="M281" s="265"/>
      <c r="O281" s="145"/>
      <c r="R281" s="145"/>
    </row>
    <row r="282" spans="3:18" ht="45.75" customHeight="1" x14ac:dyDescent="0.2">
      <c r="C282" s="258"/>
      <c r="D282" s="278"/>
      <c r="E282" s="279" t="s">
        <v>74</v>
      </c>
      <c r="F282" s="280">
        <v>79.009876988592808</v>
      </c>
      <c r="G282" s="275" t="str">
        <f>CONCATENATE("La media del gasto diario por turista en origen fue de ",FIXED(F282,0),"€.")</f>
        <v>La media del gasto diario por turista en origen fue de 79€.</v>
      </c>
      <c r="H282" s="276"/>
      <c r="I282" s="276"/>
      <c r="J282" s="276"/>
      <c r="K282" s="276"/>
      <c r="L282" s="277"/>
      <c r="M282" s="265"/>
      <c r="O282" s="145"/>
      <c r="R282" s="145"/>
    </row>
    <row r="283" spans="3:18" ht="45.75" customHeight="1" x14ac:dyDescent="0.2">
      <c r="C283" s="258"/>
      <c r="D283" s="281"/>
      <c r="E283" s="282" t="s">
        <v>75</v>
      </c>
      <c r="F283" s="283">
        <v>41.759159233623578</v>
      </c>
      <c r="G283" s="275" t="str">
        <f>CONCATENATE("El gasto medio en Tenerife, por turista y día  fue de ",FIXED(F283,1),"€.")</f>
        <v>El gasto medio en Tenerife, por turista y día  fue de 41,8€.</v>
      </c>
      <c r="H283" s="276"/>
      <c r="I283" s="276"/>
      <c r="J283" s="276"/>
      <c r="K283" s="276"/>
      <c r="L283" s="277"/>
      <c r="M283" s="265"/>
      <c r="O283" s="145"/>
      <c r="R283" s="145"/>
    </row>
    <row r="284" spans="3:18" ht="5.25" customHeight="1" thickBot="1" x14ac:dyDescent="0.25">
      <c r="C284" s="284"/>
      <c r="D284" s="284"/>
      <c r="E284" s="284"/>
      <c r="F284" s="284"/>
      <c r="G284" s="284"/>
      <c r="H284" s="284"/>
      <c r="I284" s="284"/>
      <c r="J284" s="284"/>
      <c r="K284" s="284"/>
      <c r="L284" s="284"/>
      <c r="M284" s="285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286"/>
      <c r="E287" s="287" t="s">
        <v>8</v>
      </c>
      <c r="F287" s="288">
        <v>139220</v>
      </c>
      <c r="G287" s="289">
        <v>1.9381576153412405E-2</v>
      </c>
      <c r="H287" s="290" t="s">
        <v>98</v>
      </c>
      <c r="I287" s="290"/>
      <c r="J287" s="290"/>
      <c r="K287" s="290"/>
      <c r="L287" s="291"/>
      <c r="M287" s="265" t="s">
        <v>78</v>
      </c>
      <c r="Q287" s="292"/>
    </row>
    <row r="288" spans="3:18" s="145" customFormat="1" ht="47.25" customHeight="1" thickTop="1" thickBot="1" x14ac:dyDescent="0.25">
      <c r="C288" s="258"/>
      <c r="D288" s="286"/>
      <c r="E288" s="293" t="s">
        <v>79</v>
      </c>
      <c r="F288" s="294">
        <v>84115</v>
      </c>
      <c r="G288" s="295">
        <v>-5.3331125984438232E-3</v>
      </c>
      <c r="H288" s="296" t="s">
        <v>99</v>
      </c>
      <c r="I288" s="297"/>
      <c r="J288" s="297"/>
      <c r="K288" s="297"/>
      <c r="L288" s="298"/>
      <c r="M288" s="265"/>
      <c r="O288" s="299"/>
      <c r="Q288" s="292"/>
    </row>
    <row r="289" spans="3:20" s="145" customFormat="1" ht="47.25" customHeight="1" thickTop="1" thickBot="1" x14ac:dyDescent="0.25">
      <c r="C289" s="258"/>
      <c r="D289" s="286"/>
      <c r="E289" s="300" t="s">
        <v>80</v>
      </c>
      <c r="F289" s="301">
        <v>53630</v>
      </c>
      <c r="G289" s="295">
        <v>6.1013730067661198E-2</v>
      </c>
      <c r="H289" s="302" t="s">
        <v>100</v>
      </c>
      <c r="I289" s="297"/>
      <c r="J289" s="297"/>
      <c r="K289" s="297"/>
      <c r="L289" s="298"/>
      <c r="M289" s="265"/>
      <c r="O289" s="299"/>
      <c r="Q289" s="292"/>
    </row>
    <row r="290" spans="3:20" s="145" customFormat="1" ht="47.25" customHeight="1" thickTop="1" thickBot="1" x14ac:dyDescent="0.25">
      <c r="C290" s="258"/>
      <c r="D290" s="286"/>
      <c r="E290" s="293" t="s">
        <v>81</v>
      </c>
      <c r="F290" s="294">
        <v>557</v>
      </c>
      <c r="G290" s="295">
        <v>0</v>
      </c>
      <c r="H290" s="296" t="s">
        <v>101</v>
      </c>
      <c r="I290" s="297"/>
      <c r="J290" s="297"/>
      <c r="K290" s="297"/>
      <c r="L290" s="298"/>
      <c r="M290" s="265"/>
      <c r="O290" s="299"/>
      <c r="Q290" s="292"/>
    </row>
    <row r="291" spans="3:20" s="145" customFormat="1" ht="47.25" customHeight="1" thickTop="1" x14ac:dyDescent="0.2">
      <c r="C291" s="258"/>
      <c r="D291" s="286"/>
      <c r="E291" s="303" t="s">
        <v>82</v>
      </c>
      <c r="F291" s="304">
        <v>918</v>
      </c>
      <c r="G291" s="305">
        <v>1.5486725663716783E-2</v>
      </c>
      <c r="H291" s="306" t="s">
        <v>102</v>
      </c>
      <c r="I291" s="307"/>
      <c r="J291" s="307"/>
      <c r="K291" s="307"/>
      <c r="L291" s="308"/>
      <c r="M291" s="265"/>
      <c r="O291" s="299"/>
      <c r="Q291" s="292"/>
    </row>
    <row r="292" spans="3:20" ht="5.25" customHeight="1" x14ac:dyDescent="0.2">
      <c r="C292" s="96" t="s">
        <v>83</v>
      </c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309"/>
      <c r="P292" s="145"/>
      <c r="Q292" s="145"/>
      <c r="R292" s="145"/>
    </row>
    <row r="293" spans="3:20" s="1" customFormat="1" ht="18.75" customHeight="1" thickBot="1" x14ac:dyDescent="0.2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309"/>
      <c r="P293" s="310"/>
      <c r="Q293" s="310"/>
      <c r="R293" s="310"/>
    </row>
    <row r="294" spans="3:20" ht="50.25" customHeight="1" thickBot="1" x14ac:dyDescent="0.25">
      <c r="C294" s="2"/>
      <c r="D294" s="2"/>
      <c r="E294" s="3" t="str">
        <f>E242</f>
        <v>INDICADORES TURÍSTICOS DE TENERIFE definitivo</v>
      </c>
      <c r="F294" s="3"/>
      <c r="G294" s="3"/>
      <c r="H294" s="3"/>
      <c r="I294" s="3"/>
      <c r="J294" s="3"/>
      <c r="K294" s="3"/>
      <c r="L294" s="2"/>
      <c r="M294" s="2"/>
      <c r="O294" s="145"/>
      <c r="P294" s="145"/>
      <c r="Q294" s="145"/>
      <c r="R294" s="145"/>
      <c r="S294" s="145"/>
      <c r="T294" s="145"/>
    </row>
    <row r="295" spans="3:20" ht="5.25" customHeight="1" thickBot="1" x14ac:dyDescent="0.25">
      <c r="C295" s="4"/>
      <c r="O295" s="145"/>
      <c r="P295" s="145"/>
      <c r="Q295" s="145"/>
      <c r="R295" s="145"/>
      <c r="S295" s="145"/>
      <c r="T295" s="145"/>
    </row>
    <row r="296" spans="3:20" ht="18" customHeight="1" thickBot="1" x14ac:dyDescent="0.25">
      <c r="C296" s="222" t="s">
        <v>84</v>
      </c>
      <c r="D296" s="223"/>
      <c r="E296" s="223"/>
      <c r="F296" s="223"/>
      <c r="G296" s="223"/>
      <c r="H296" s="223"/>
      <c r="I296" s="223"/>
      <c r="J296" s="223"/>
      <c r="K296" s="223"/>
      <c r="L296" s="223"/>
      <c r="M296" s="224"/>
      <c r="O296" s="145"/>
      <c r="P296" s="145"/>
      <c r="Q296" s="145"/>
      <c r="R296" s="145"/>
      <c r="S296" s="145"/>
      <c r="T296" s="145"/>
    </row>
    <row r="297" spans="3:20" ht="5.25" customHeight="1" x14ac:dyDescent="0.2"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151"/>
      <c r="N297" s="257"/>
      <c r="O297" s="145"/>
      <c r="P297" s="145"/>
      <c r="Q297" s="145"/>
      <c r="R297" s="145"/>
      <c r="S297" s="145"/>
      <c r="T297" s="145"/>
    </row>
    <row r="298" spans="3:20" ht="27.75" customHeight="1" x14ac:dyDescent="0.2">
      <c r="C298" s="311" t="s">
        <v>7</v>
      </c>
      <c r="D298" s="312"/>
      <c r="E298" s="313" t="s">
        <v>8</v>
      </c>
      <c r="F298" s="35">
        <v>160825</v>
      </c>
      <c r="G298" s="314">
        <v>1.5982816892510909E-2</v>
      </c>
      <c r="H298" s="315" t="s">
        <v>103</v>
      </c>
      <c r="I298" s="315"/>
      <c r="J298" s="315"/>
      <c r="K298" s="315"/>
      <c r="L298" s="316"/>
      <c r="M298" s="265" t="s">
        <v>9</v>
      </c>
      <c r="O298" s="145"/>
      <c r="P298" s="145"/>
      <c r="Q298" s="145"/>
      <c r="R298" s="145"/>
      <c r="S298" s="145"/>
      <c r="T298" s="145"/>
    </row>
    <row r="299" spans="3:20" ht="34.5" customHeight="1" x14ac:dyDescent="0.2">
      <c r="C299" s="317"/>
      <c r="D299" s="318"/>
      <c r="E299" s="319" t="s">
        <v>85</v>
      </c>
      <c r="F299" s="46">
        <v>93428</v>
      </c>
      <c r="G299" s="140">
        <v>9.4431358990427761E-3</v>
      </c>
      <c r="H299" s="320" t="str">
        <f>CONCATENATE("La oferta hotelera estimada por el STDE del Cabildo de Tenerife se sitúa en ",FIXED(F299,0)," plazas, un ",FIXED(F299/F298*100,1),"% del total de plazas. ",IF(G299&gt;0,"Aumentan un ","Disminuyen un"),FIXED(G299*100,1),"% respecto al mismo periodo del año anterior.")</f>
        <v>La oferta hotelera estimada por el STDE del Cabildo de Tenerife se sitúa en 93.428 plazas, un 58,1% del total de plazas. Aumentan un 0,9% respecto al mismo periodo del año anterior.</v>
      </c>
      <c r="I299" s="320"/>
      <c r="J299" s="320"/>
      <c r="K299" s="320"/>
      <c r="L299" s="321"/>
      <c r="M299" s="265"/>
      <c r="O299" s="145"/>
      <c r="P299" s="145"/>
      <c r="Q299" s="145"/>
      <c r="R299" s="145"/>
      <c r="S299" s="145"/>
      <c r="T299" s="145"/>
    </row>
    <row r="300" spans="3:20" ht="41.25" customHeight="1" thickBot="1" x14ac:dyDescent="0.25">
      <c r="C300" s="322"/>
      <c r="D300" s="323"/>
      <c r="E300" s="324" t="s">
        <v>86</v>
      </c>
      <c r="F300" s="325">
        <v>67397</v>
      </c>
      <c r="G300" s="326">
        <v>2.5189759815031687E-2</v>
      </c>
      <c r="H300" s="327" t="s">
        <v>104</v>
      </c>
      <c r="I300" s="327"/>
      <c r="J300" s="327"/>
      <c r="K300" s="327"/>
      <c r="L300" s="328"/>
      <c r="M300" s="265"/>
      <c r="Q300" s="329"/>
    </row>
    <row r="301" spans="3:20" ht="34.5" hidden="1" customHeight="1" x14ac:dyDescent="0.2">
      <c r="C301" s="330" t="s">
        <v>12</v>
      </c>
      <c r="D301" s="331"/>
      <c r="E301" s="332" t="s">
        <v>8</v>
      </c>
      <c r="F301" s="333">
        <v>2943</v>
      </c>
      <c r="G301" s="334">
        <v>4.7330960854092607E-2</v>
      </c>
      <c r="H301" s="335" t="str">
        <f>CONCATENATE("Las plazas estimadas por el STDE  del Cabildo de Tenerife en la zona de Santa Cruz, ascienden a ",FIXED(F302,0),", todas ellas pertenecientes a la tipología hotelera. Se registra un ",IF(G302&gt;0,"incremento ","descenso "),"con respecto al año anterior del ",FIXED(G302*100,1),"%.")</f>
        <v>Las plazas estimadas por el STDE  del Cabildo de Tenerife en la zona de Santa Cruz, ascienden a 2.537, todas ellas pertenecientes a la tipología hotelera. Se registra un descenso con respecto al año anterior del 0,0%.</v>
      </c>
      <c r="I301" s="335"/>
      <c r="J301" s="335"/>
      <c r="K301" s="335"/>
      <c r="L301" s="336"/>
      <c r="M301" s="265"/>
      <c r="Q301" s="329"/>
    </row>
    <row r="302" spans="3:20" ht="48.75" customHeight="1" thickTop="1" thickBot="1" x14ac:dyDescent="0.25">
      <c r="C302" s="337"/>
      <c r="D302" s="338"/>
      <c r="E302" s="339" t="s">
        <v>85</v>
      </c>
      <c r="F302" s="340">
        <v>2537</v>
      </c>
      <c r="G302" s="326">
        <v>0</v>
      </c>
      <c r="H302" s="341"/>
      <c r="I302" s="341"/>
      <c r="J302" s="341"/>
      <c r="K302" s="341"/>
      <c r="L302" s="342"/>
      <c r="M302" s="265"/>
    </row>
    <row r="303" spans="3:20" ht="42" customHeight="1" thickTop="1" x14ac:dyDescent="0.2">
      <c r="C303" s="343" t="s">
        <v>13</v>
      </c>
      <c r="D303" s="344"/>
      <c r="E303" s="345" t="s">
        <v>8</v>
      </c>
      <c r="F303" s="346">
        <v>1418</v>
      </c>
      <c r="G303" s="334">
        <v>0.42799597180261828</v>
      </c>
      <c r="H303" s="347" t="s">
        <v>105</v>
      </c>
      <c r="I303" s="347"/>
      <c r="J303" s="347"/>
      <c r="K303" s="347"/>
      <c r="L303" s="348"/>
      <c r="M303" s="265"/>
    </row>
    <row r="304" spans="3:20" ht="34.5" customHeight="1" x14ac:dyDescent="0.2">
      <c r="C304" s="349"/>
      <c r="D304" s="350"/>
      <c r="E304" s="351" t="s">
        <v>85</v>
      </c>
      <c r="F304" s="79">
        <v>824</v>
      </c>
      <c r="G304" s="140">
        <v>0.42560553633218001</v>
      </c>
      <c r="H304" s="352" t="str">
        <f>CONCATENATE("Las plazas hoteleras estimadas se sitúan en ",FIXED(F304,0)," plazas, registrando un ",IF(G304&gt;0,"incremento del ","descenso del "),FIXED(G304*100,1),"%.")</f>
        <v>Las plazas hoteleras estimadas se sitúan en 824 plazas, registrando un incremento del 42,6%.</v>
      </c>
      <c r="I304" s="352"/>
      <c r="J304" s="352"/>
      <c r="K304" s="352"/>
      <c r="L304" s="353"/>
      <c r="M304" s="265"/>
    </row>
    <row r="305" spans="3:18" ht="34.5" customHeight="1" thickBot="1" x14ac:dyDescent="0.25">
      <c r="C305" s="354"/>
      <c r="D305" s="355"/>
      <c r="E305" s="356" t="s">
        <v>86</v>
      </c>
      <c r="F305" s="357">
        <v>594</v>
      </c>
      <c r="G305" s="326">
        <v>0.43132530120481927</v>
      </c>
      <c r="H305" s="358" t="s">
        <v>106</v>
      </c>
      <c r="I305" s="358"/>
      <c r="J305" s="358"/>
      <c r="K305" s="358"/>
      <c r="L305" s="359"/>
      <c r="M305" s="265"/>
    </row>
    <row r="306" spans="3:18" ht="39.75" customHeight="1" thickTop="1" x14ac:dyDescent="0.2">
      <c r="C306" s="360" t="s">
        <v>14</v>
      </c>
      <c r="D306" s="361"/>
      <c r="E306" s="332" t="s">
        <v>8</v>
      </c>
      <c r="F306" s="333">
        <v>28590</v>
      </c>
      <c r="G306" s="334">
        <v>5.5799697182318475E-2</v>
      </c>
      <c r="H306" s="335" t="s">
        <v>107</v>
      </c>
      <c r="I306" s="335"/>
      <c r="J306" s="335"/>
      <c r="K306" s="335"/>
      <c r="L306" s="336"/>
      <c r="M306" s="265"/>
    </row>
    <row r="307" spans="3:18" ht="34.5" customHeight="1" x14ac:dyDescent="0.2">
      <c r="C307" s="362"/>
      <c r="D307" s="363"/>
      <c r="E307" s="364" t="s">
        <v>85</v>
      </c>
      <c r="F307" s="66">
        <v>19606</v>
      </c>
      <c r="G307" s="140">
        <v>6.369357638888884E-2</v>
      </c>
      <c r="H307" s="365" t="str">
        <f>CONCATENATE("La oferta hotelera asciende a ",FIXED(F307,0),", cifra que se ",IF(G307&gt;0,"incrementa un ","reduce un "),FIXED(G307*100,1),"% respecto al año anterior.")</f>
        <v>La oferta hotelera asciende a 19.606, cifra que se incrementa un 6,4% respecto al año anterior.</v>
      </c>
      <c r="I307" s="365"/>
      <c r="J307" s="365"/>
      <c r="K307" s="365"/>
      <c r="L307" s="366"/>
      <c r="M307" s="265"/>
    </row>
    <row r="308" spans="3:18" ht="34.5" customHeight="1" thickBot="1" x14ac:dyDescent="0.25">
      <c r="C308" s="367"/>
      <c r="D308" s="368"/>
      <c r="E308" s="339" t="s">
        <v>86</v>
      </c>
      <c r="F308" s="340">
        <v>8984</v>
      </c>
      <c r="G308" s="326">
        <v>3.8973054238464311E-2</v>
      </c>
      <c r="H308" s="341" t="str">
        <f>CONCATENATE("Las plazas extrahoteras estimadas ascienden a ",FIXED(F308,0),", las cuales ",IF(G308&gt;0,"se incrementan un ","descienden un "),FIXED(G308*100,1),"%.")</f>
        <v>Las plazas extrahoteras estimadas ascienden a 8.984, las cuales se incrementan un 3,9%.</v>
      </c>
      <c r="I308" s="341"/>
      <c r="J308" s="341"/>
      <c r="K308" s="341"/>
      <c r="L308" s="342"/>
      <c r="M308" s="265"/>
    </row>
    <row r="309" spans="3:18" ht="34.5" customHeight="1" thickTop="1" x14ac:dyDescent="0.2">
      <c r="C309" s="369" t="s">
        <v>15</v>
      </c>
      <c r="D309" s="370"/>
      <c r="E309" s="371" t="s">
        <v>8</v>
      </c>
      <c r="F309" s="372">
        <v>127874</v>
      </c>
      <c r="G309" s="334">
        <v>3.6181551333065443E-3</v>
      </c>
      <c r="H309" s="347" t="str">
        <f>CONCATENATE("Las plazas estimadas para la zona Sur por el STDE del Cabildo ascienden a ",FIXED(F309,0)," experimentando un ",IF(G309&gt;0,"incremento interanual del ","descenso interanual del "),FIXED(G309*100,1),"%.")</f>
        <v>Las plazas estimadas para la zona Sur por el STDE del Cabildo ascienden a 127.874 experimentando un incremento interanual del 0,4%.</v>
      </c>
      <c r="I309" s="347"/>
      <c r="J309" s="347"/>
      <c r="K309" s="347"/>
      <c r="L309" s="348"/>
      <c r="M309" s="265"/>
    </row>
    <row r="310" spans="3:18" ht="34.5" customHeight="1" x14ac:dyDescent="0.2">
      <c r="C310" s="373"/>
      <c r="D310" s="374"/>
      <c r="E310" s="375" t="s">
        <v>85</v>
      </c>
      <c r="F310" s="91">
        <v>70461</v>
      </c>
      <c r="G310" s="140">
        <v>-7.6893827369132195E-3</v>
      </c>
      <c r="H310" s="352" t="str">
        <f>CONCATENATE("Las plazas hoteleras, con un oferta de ",FIXED(F310,0)," plazas, se ",IF(G310&gt;0,"incrementan un ","reducen un "),FIXED(G310*100,1),"% respecto al mismo período del año anterior.")</f>
        <v>Las plazas hoteleras, con un oferta de 70.461 plazas, se reducen un -0,8% respecto al mismo período del año anterior.</v>
      </c>
      <c r="I310" s="352"/>
      <c r="J310" s="352"/>
      <c r="K310" s="352"/>
      <c r="L310" s="353"/>
      <c r="M310" s="265"/>
    </row>
    <row r="311" spans="3:18" ht="34.5" customHeight="1" x14ac:dyDescent="0.2">
      <c r="C311" s="373"/>
      <c r="D311" s="374"/>
      <c r="E311" s="376" t="s">
        <v>86</v>
      </c>
      <c r="F311" s="377">
        <v>57413</v>
      </c>
      <c r="G311" s="378">
        <v>1.785271070453498E-2</v>
      </c>
      <c r="H311" s="379" t="s">
        <v>108</v>
      </c>
      <c r="I311" s="379"/>
      <c r="J311" s="379"/>
      <c r="K311" s="379"/>
      <c r="L311" s="380"/>
      <c r="M311" s="265"/>
    </row>
    <row r="312" spans="3:18" ht="5.25" customHeight="1" thickBot="1" x14ac:dyDescent="0.25">
      <c r="C312" s="284"/>
      <c r="D312" s="284"/>
      <c r="E312" s="284"/>
      <c r="F312" s="284"/>
      <c r="G312" s="284"/>
      <c r="H312" s="284"/>
      <c r="I312" s="284"/>
      <c r="J312" s="284"/>
      <c r="K312" s="284"/>
      <c r="L312" s="284"/>
      <c r="M312" s="285"/>
      <c r="N312" s="257"/>
      <c r="O312" s="145"/>
      <c r="R312" s="145"/>
    </row>
    <row r="313" spans="3:18" ht="19.5" customHeight="1" thickBot="1" x14ac:dyDescent="0.25">
      <c r="C313" s="27" t="s">
        <v>87</v>
      </c>
      <c r="D313" s="28"/>
      <c r="E313" s="28"/>
      <c r="F313" s="28"/>
      <c r="G313" s="28"/>
      <c r="H313" s="28"/>
      <c r="I313" s="28"/>
      <c r="J313" s="28"/>
      <c r="K313" s="28"/>
      <c r="L313" s="28"/>
      <c r="M313" s="29"/>
      <c r="N313" s="257"/>
      <c r="O313" s="145"/>
      <c r="P313" s="145"/>
      <c r="Q313" s="145"/>
    </row>
    <row r="314" spans="3:18" ht="5.25" customHeight="1" x14ac:dyDescent="0.2"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151"/>
      <c r="O314" s="145"/>
      <c r="P314" s="145"/>
      <c r="Q314" s="145"/>
    </row>
    <row r="315" spans="3:18" ht="100.5" customHeight="1" thickBot="1" x14ac:dyDescent="0.25">
      <c r="C315" s="381" t="s">
        <v>88</v>
      </c>
      <c r="D315" s="382"/>
      <c r="E315" s="383" t="s">
        <v>89</v>
      </c>
      <c r="F315" s="384">
        <v>492567</v>
      </c>
      <c r="G315" s="289">
        <v>4.5851982708101646E-2</v>
      </c>
      <c r="H315" s="385" t="s">
        <v>109</v>
      </c>
      <c r="I315" s="385"/>
      <c r="J315" s="385"/>
      <c r="K315" s="385"/>
      <c r="L315" s="386"/>
      <c r="M315" s="265" t="s">
        <v>111</v>
      </c>
    </row>
    <row r="316" spans="3:18" ht="49.5" hidden="1" customHeight="1" x14ac:dyDescent="0.2">
      <c r="C316" s="381"/>
      <c r="D316" s="382"/>
      <c r="E316" s="387" t="s">
        <v>90</v>
      </c>
      <c r="F316" s="304">
        <v>137</v>
      </c>
      <c r="G316" s="305">
        <v>-0.42677824267782427</v>
      </c>
      <c r="H316" s="388" t="s">
        <v>110</v>
      </c>
      <c r="I316" s="388"/>
      <c r="J316" s="388"/>
      <c r="K316" s="388"/>
      <c r="L316" s="389"/>
      <c r="M316" s="265"/>
    </row>
    <row r="317" spans="3:18" ht="13.5" thickTop="1" x14ac:dyDescent="0.2">
      <c r="C317" s="390"/>
      <c r="D317" s="391"/>
      <c r="E317" s="391"/>
      <c r="F317" s="391"/>
      <c r="G317" s="391"/>
      <c r="H317" s="391"/>
      <c r="I317" s="391"/>
      <c r="J317" s="391"/>
      <c r="K317" s="391"/>
      <c r="L317" s="391"/>
      <c r="M317" s="391"/>
    </row>
    <row r="318" spans="3:18" ht="29.25" customHeight="1" x14ac:dyDescent="0.2"/>
    <row r="319" spans="3:18" ht="18" customHeight="1" x14ac:dyDescent="0.2">
      <c r="C319" s="392" t="s">
        <v>91</v>
      </c>
      <c r="D319" s="392"/>
      <c r="E319" s="392"/>
      <c r="F319" s="392"/>
      <c r="G319" s="392"/>
      <c r="H319" s="392"/>
      <c r="I319" s="392"/>
      <c r="J319" s="392"/>
      <c r="K319" s="392"/>
      <c r="L319" s="392"/>
      <c r="M319" s="392"/>
    </row>
    <row r="321" spans="5:6" ht="6.75" customHeight="1" x14ac:dyDescent="0.2"/>
    <row r="323" spans="5:6" ht="8.25" customHeight="1" x14ac:dyDescent="0.2"/>
    <row r="326" spans="5:6" x14ac:dyDescent="0.2">
      <c r="E326" s="393"/>
      <c r="F326" s="393"/>
    </row>
    <row r="327" spans="5:6" x14ac:dyDescent="0.2">
      <c r="E327" s="393"/>
      <c r="F327" s="393"/>
    </row>
    <row r="330" spans="5:6" ht="21.75" customHeight="1" x14ac:dyDescent="0.2"/>
    <row r="332" spans="5:6" ht="6" customHeight="1" x14ac:dyDescent="0.2"/>
  </sheetData>
  <mergeCells count="162">
    <mergeCell ref="C319:M319"/>
    <mergeCell ref="C309:D311"/>
    <mergeCell ref="H309:L309"/>
    <mergeCell ref="H310:L310"/>
    <mergeCell ref="H311:L311"/>
    <mergeCell ref="C313:M313"/>
    <mergeCell ref="C315:D316"/>
    <mergeCell ref="H315:L315"/>
    <mergeCell ref="M315:M316"/>
    <mergeCell ref="H316:L316"/>
    <mergeCell ref="H303:L303"/>
    <mergeCell ref="H304:L304"/>
    <mergeCell ref="H305:L305"/>
    <mergeCell ref="C306:D308"/>
    <mergeCell ref="H306:L306"/>
    <mergeCell ref="H307:L307"/>
    <mergeCell ref="H308:L308"/>
    <mergeCell ref="E294:K294"/>
    <mergeCell ref="C296:M296"/>
    <mergeCell ref="C298:D300"/>
    <mergeCell ref="H298:L298"/>
    <mergeCell ref="M298:M311"/>
    <mergeCell ref="H299:L299"/>
    <mergeCell ref="H300:L300"/>
    <mergeCell ref="C301:D302"/>
    <mergeCell ref="H301:L302"/>
    <mergeCell ref="C303:D305"/>
    <mergeCell ref="G283:L283"/>
    <mergeCell ref="C285:M285"/>
    <mergeCell ref="C287:D291"/>
    <mergeCell ref="H287:L287"/>
    <mergeCell ref="M287:M291"/>
    <mergeCell ref="H288:L288"/>
    <mergeCell ref="H289:L289"/>
    <mergeCell ref="H290:L290"/>
    <mergeCell ref="H291:L291"/>
    <mergeCell ref="C276:M276"/>
    <mergeCell ref="C278:C283"/>
    <mergeCell ref="D278:D280"/>
    <mergeCell ref="G278:L278"/>
    <mergeCell ref="M278:M283"/>
    <mergeCell ref="G279:L279"/>
    <mergeCell ref="G280:L280"/>
    <mergeCell ref="D281:D283"/>
    <mergeCell ref="G281:L281"/>
    <mergeCell ref="G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9:G10 G15:G23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10 G15:G23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10 G15:G23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G315:G316 G298:G311 G287:G291 L110:L114 G110:G114 L102:L106 G102:G106 L94:L98 G94:G98 L87:L90 G86:G90 L9:L11 L15:L23">
    <cfRule type="cellIs" dxfId="245" priority="241" operator="equal">
      <formula>0</formula>
    </cfRule>
    <cfRule type="cellIs" dxfId="244" priority="242" operator="lessThan">
      <formula>0</formula>
    </cfRule>
    <cfRule type="cellIs" dxfId="243" priority="243" operator="greaterThan">
      <formula>0</formula>
    </cfRule>
  </conditionalFormatting>
  <conditionalFormatting sqref="G315:G316 G298:G311 G287:G291 L110:L114 G110:G114 L102:L106 G102:G106 L94:L98 G94:G98 L87:L90 G86:G90 L9:L11 L15:L23">
    <cfRule type="cellIs" dxfId="242" priority="244" stopIfTrue="1" operator="greaterThan">
      <formula>0</formula>
    </cfRule>
    <cfRule type="cellIs" dxfId="241" priority="245" stopIfTrue="1" operator="lessThan">
      <formula>0</formula>
    </cfRule>
    <cfRule type="cellIs" dxfId="240" priority="246" stopIfTrue="1" operator="equal">
      <formula>0</formula>
    </cfRule>
  </conditionalFormatting>
  <conditionalFormatting sqref="G27:G28 G33:G41">
    <cfRule type="cellIs" dxfId="239" priority="190" stopIfTrue="1" operator="greaterThan">
      <formula>0</formula>
    </cfRule>
    <cfRule type="cellIs" dxfId="238" priority="191" stopIfTrue="1" operator="lessThan">
      <formula>0</formula>
    </cfRule>
    <cfRule type="cellIs" dxfId="237" priority="192" stopIfTrue="1" operator="equal">
      <formula>0</formula>
    </cfRule>
  </conditionalFormatting>
  <conditionalFormatting sqref="G27:G28 G33:G41">
    <cfRule type="cellIs" dxfId="236" priority="187" operator="equal">
      <formula>0</formula>
    </cfRule>
    <cfRule type="cellIs" dxfId="235" priority="188" operator="lessThan">
      <formula>0</formula>
    </cfRule>
    <cfRule type="cellIs" dxfId="234" priority="189" operator="greaterThan">
      <formula>0</formula>
    </cfRule>
  </conditionalFormatting>
  <conditionalFormatting sqref="G45:G47 G51:G59">
    <cfRule type="cellIs" dxfId="233" priority="232" stopIfTrue="1" operator="greaterThan">
      <formula>0</formula>
    </cfRule>
    <cfRule type="cellIs" dxfId="232" priority="233" stopIfTrue="1" operator="lessThan">
      <formula>0</formula>
    </cfRule>
    <cfRule type="cellIs" dxfId="231" priority="234" stopIfTrue="1" operator="equal">
      <formula>0</formula>
    </cfRule>
  </conditionalFormatting>
  <conditionalFormatting sqref="G45:G47 G51:G59">
    <cfRule type="cellIs" dxfId="230" priority="229" operator="equal">
      <formula>0</formula>
    </cfRule>
    <cfRule type="cellIs" dxfId="229" priority="230" operator="lessThan">
      <formula>0</formula>
    </cfRule>
    <cfRule type="cellIs" dxfId="228" priority="231" operator="greaterThan">
      <formula>0</formula>
    </cfRule>
  </conditionalFormatting>
  <conditionalFormatting sqref="G46:G47 G51:G59">
    <cfRule type="cellIs" dxfId="227" priority="226" stopIfTrue="1" operator="greaterThan">
      <formula>0</formula>
    </cfRule>
    <cfRule type="cellIs" dxfId="226" priority="227" stopIfTrue="1" operator="lessThan">
      <formula>0</formula>
    </cfRule>
    <cfRule type="cellIs" dxfId="225" priority="228" stopIfTrue="1" operator="equal">
      <formula>0</formula>
    </cfRule>
  </conditionalFormatting>
  <conditionalFormatting sqref="G46:G47 G51:G59">
    <cfRule type="cellIs" dxfId="224" priority="223" operator="equal">
      <formula>0</formula>
    </cfRule>
    <cfRule type="cellIs" dxfId="223" priority="224" operator="lessThan">
      <formula>0</formula>
    </cfRule>
    <cfRule type="cellIs" dxfId="222" priority="225" operator="greaterThan">
      <formula>0</formula>
    </cfRule>
  </conditionalFormatting>
  <conditionalFormatting sqref="L27:L29 L33:L41">
    <cfRule type="cellIs" dxfId="221" priority="235" operator="equal">
      <formula>0</formula>
    </cfRule>
    <cfRule type="cellIs" dxfId="220" priority="236" operator="lessThan">
      <formula>0</formula>
    </cfRule>
    <cfRule type="cellIs" dxfId="219" priority="237" operator="greaterThan">
      <formula>0</formula>
    </cfRule>
  </conditionalFormatting>
  <conditionalFormatting sqref="L27:L29 L33:L41">
    <cfRule type="cellIs" dxfId="218" priority="238" stopIfTrue="1" operator="greaterThan">
      <formula>0</formula>
    </cfRule>
    <cfRule type="cellIs" dxfId="217" priority="239" stopIfTrue="1" operator="lessThan">
      <formula>0</formula>
    </cfRule>
    <cfRule type="cellIs" dxfId="216" priority="240" stopIfTrue="1" operator="equal">
      <formula>0</formula>
    </cfRule>
  </conditionalFormatting>
  <conditionalFormatting sqref="L45:L47 L51:L59">
    <cfRule type="cellIs" dxfId="215" priority="217" operator="equal">
      <formula>0</formula>
    </cfRule>
    <cfRule type="cellIs" dxfId="214" priority="218" operator="lessThan">
      <formula>0</formula>
    </cfRule>
    <cfRule type="cellIs" dxfId="213" priority="219" operator="greaterThan">
      <formula>0</formula>
    </cfRule>
  </conditionalFormatting>
  <conditionalFormatting sqref="L45:L47 L51:L59">
    <cfRule type="cellIs" dxfId="212" priority="220" stopIfTrue="1" operator="greaterThan">
      <formula>0</formula>
    </cfRule>
    <cfRule type="cellIs" dxfId="211" priority="221" stopIfTrue="1" operator="lessThan">
      <formula>0</formula>
    </cfRule>
    <cfRule type="cellIs" dxfId="210" priority="222" stopIfTrue="1" operator="equal">
      <formula>0</formula>
    </cfRule>
  </conditionalFormatting>
  <conditionalFormatting sqref="G68:G70 G74:G82">
    <cfRule type="cellIs" dxfId="209" priority="214" stopIfTrue="1" operator="greaterThan">
      <formula>0</formula>
    </cfRule>
    <cfRule type="cellIs" dxfId="208" priority="215" stopIfTrue="1" operator="lessThan">
      <formula>0</formula>
    </cfRule>
    <cfRule type="cellIs" dxfId="207" priority="216" stopIfTrue="1" operator="equal">
      <formula>0</formula>
    </cfRule>
  </conditionalFormatting>
  <conditionalFormatting sqref="G68:G70 G74:G82">
    <cfRule type="cellIs" dxfId="206" priority="211" operator="equal">
      <formula>0</formula>
    </cfRule>
    <cfRule type="cellIs" dxfId="205" priority="212" operator="lessThan">
      <formula>0</formula>
    </cfRule>
    <cfRule type="cellIs" dxfId="204" priority="213" operator="greaterThan">
      <formula>0</formula>
    </cfRule>
  </conditionalFormatting>
  <conditionalFormatting sqref="G69:G70 G74:G82">
    <cfRule type="cellIs" dxfId="203" priority="208" stopIfTrue="1" operator="greaterThan">
      <formula>0</formula>
    </cfRule>
    <cfRule type="cellIs" dxfId="202" priority="209" stopIfTrue="1" operator="lessThan">
      <formula>0</formula>
    </cfRule>
    <cfRule type="cellIs" dxfId="201" priority="210" stopIfTrue="1" operator="equal">
      <formula>0</formula>
    </cfRule>
  </conditionalFormatting>
  <conditionalFormatting sqref="G69:G70 G74:G82">
    <cfRule type="cellIs" dxfId="200" priority="205" operator="equal">
      <formula>0</formula>
    </cfRule>
    <cfRule type="cellIs" dxfId="199" priority="206" operator="lessThan">
      <formula>0</formula>
    </cfRule>
    <cfRule type="cellIs" dxfId="198" priority="207" operator="greaterThan">
      <formula>0</formula>
    </cfRule>
  </conditionalFormatting>
  <conditionalFormatting sqref="L68:L70 L74:L82">
    <cfRule type="cellIs" dxfId="197" priority="199" operator="equal">
      <formula>0</formula>
    </cfRule>
    <cfRule type="cellIs" dxfId="196" priority="200" operator="lessThan">
      <formula>0</formula>
    </cfRule>
    <cfRule type="cellIs" dxfId="195" priority="201" operator="greaterThan">
      <formula>0</formula>
    </cfRule>
  </conditionalFormatting>
  <conditionalFormatting sqref="L68:L70 L74:L82">
    <cfRule type="cellIs" dxfId="194" priority="202" stopIfTrue="1" operator="greaterThan">
      <formula>0</formula>
    </cfRule>
    <cfRule type="cellIs" dxfId="193" priority="203" stopIfTrue="1" operator="lessThan">
      <formula>0</formula>
    </cfRule>
    <cfRule type="cellIs" dxfId="192" priority="204" stopIfTrue="1" operator="equal">
      <formula>0</formula>
    </cfRule>
  </conditionalFormatting>
  <conditionalFormatting sqref="G11">
    <cfRule type="cellIs" dxfId="191" priority="196" stopIfTrue="1" operator="greaterThan">
      <formula>0</formula>
    </cfRule>
    <cfRule type="cellIs" dxfId="190" priority="197" stopIfTrue="1" operator="lessThan">
      <formula>0</formula>
    </cfRule>
    <cfRule type="cellIs" dxfId="189" priority="198" stopIfTrue="1" operator="equal">
      <formula>0</formula>
    </cfRule>
  </conditionalFormatting>
  <conditionalFormatting sqref="G11">
    <cfRule type="cellIs" dxfId="188" priority="193" operator="equal">
      <formula>0</formula>
    </cfRule>
    <cfRule type="cellIs" dxfId="187" priority="194" operator="lessThan">
      <formula>0</formula>
    </cfRule>
    <cfRule type="cellIs" dxfId="186" priority="195" operator="greaterThan">
      <formula>0</formula>
    </cfRule>
  </conditionalFormatting>
  <conditionalFormatting sqref="G28 G33:G41">
    <cfRule type="cellIs" dxfId="185" priority="184" stopIfTrue="1" operator="greaterThan">
      <formula>0</formula>
    </cfRule>
    <cfRule type="cellIs" dxfId="184" priority="185" stopIfTrue="1" operator="lessThan">
      <formula>0</formula>
    </cfRule>
    <cfRule type="cellIs" dxfId="183" priority="186" stopIfTrue="1" operator="equal">
      <formula>0</formula>
    </cfRule>
  </conditionalFormatting>
  <conditionalFormatting sqref="G28 G33:G41">
    <cfRule type="cellIs" dxfId="182" priority="181" operator="equal">
      <formula>0</formula>
    </cfRule>
    <cfRule type="cellIs" dxfId="181" priority="182" operator="lessThan">
      <formula>0</formula>
    </cfRule>
    <cfRule type="cellIs" dxfId="180" priority="183" operator="greaterThan">
      <formula>0</formula>
    </cfRule>
  </conditionalFormatting>
  <conditionalFormatting sqref="G29">
    <cfRule type="cellIs" dxfId="179" priority="178" stopIfTrue="1" operator="greaterThan">
      <formula>0</formula>
    </cfRule>
    <cfRule type="cellIs" dxfId="178" priority="179" stopIfTrue="1" operator="lessThan">
      <formula>0</formula>
    </cfRule>
    <cfRule type="cellIs" dxfId="177" priority="180" stopIfTrue="1" operator="equal">
      <formula>0</formula>
    </cfRule>
  </conditionalFormatting>
  <conditionalFormatting sqref="G29">
    <cfRule type="cellIs" dxfId="176" priority="175" operator="equal">
      <formula>0</formula>
    </cfRule>
    <cfRule type="cellIs" dxfId="175" priority="176" operator="lessThan">
      <formula>0</formula>
    </cfRule>
    <cfRule type="cellIs" dxfId="174" priority="177" operator="greaterThan">
      <formula>0</formula>
    </cfRule>
  </conditionalFormatting>
  <conditionalFormatting sqref="E124:E149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E124:E149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4:G149 I124:I149 K124:K149 M124:M149">
    <cfRule type="cellIs" dxfId="167" priority="163" operator="equal">
      <formula>0</formula>
    </cfRule>
    <cfRule type="cellIs" dxfId="166" priority="164" operator="lessThan">
      <formula>0</formula>
    </cfRule>
    <cfRule type="cellIs" dxfId="165" priority="165" operator="greaterThan">
      <formula>0</formula>
    </cfRule>
  </conditionalFormatting>
  <conditionalFormatting sqref="G124:G149 I124:I149 K124:K149 M124:M149">
    <cfRule type="cellIs" dxfId="164" priority="166" stopIfTrue="1" operator="greaterThan">
      <formula>0</formula>
    </cfRule>
    <cfRule type="cellIs" dxfId="163" priority="167" stopIfTrue="1" operator="lessThan">
      <formula>0</formula>
    </cfRule>
    <cfRule type="cellIs" dxfId="162" priority="168" stopIfTrue="1" operator="equal">
      <formula>0</formula>
    </cfRule>
  </conditionalFormatting>
  <conditionalFormatting sqref="E156:E181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E156:E181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G156:G181 I156:I181 K156:K181 M156:M181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G156:G181 I156:I181 K156:K181 M156:M181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L86">
    <cfRule type="cellIs" dxfId="149" priority="145" operator="equal">
      <formula>0</formula>
    </cfRule>
    <cfRule type="cellIs" dxfId="148" priority="146" operator="lessThan">
      <formula>0</formula>
    </cfRule>
    <cfRule type="cellIs" dxfId="147" priority="147" operator="greaterThan">
      <formula>0</formula>
    </cfRule>
  </conditionalFormatting>
  <conditionalFormatting sqref="L86">
    <cfRule type="cellIs" dxfId="146" priority="148" stopIfTrue="1" operator="greaterThan">
      <formula>0</formula>
    </cfRule>
    <cfRule type="cellIs" dxfId="145" priority="149" stopIfTrue="1" operator="lessThan">
      <formula>0</formula>
    </cfRule>
    <cfRule type="cellIs" dxfId="144" priority="150" stopIfTrue="1" operator="equal">
      <formula>0</formula>
    </cfRule>
  </conditionalFormatting>
  <conditionalFormatting sqref="G12:G13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12:G13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G12:G13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12:G13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L12:L13">
    <cfRule type="cellIs" dxfId="131" priority="127" operator="equal">
      <formula>0</formula>
    </cfRule>
    <cfRule type="cellIs" dxfId="130" priority="128" operator="lessThan">
      <formula>0</formula>
    </cfRule>
    <cfRule type="cellIs" dxfId="129" priority="129" operator="greaterThan">
      <formula>0</formula>
    </cfRule>
  </conditionalFormatting>
  <conditionalFormatting sqref="L12:L13">
    <cfRule type="cellIs" dxfId="128" priority="130" stopIfTrue="1" operator="greaterThan">
      <formula>0</formula>
    </cfRule>
    <cfRule type="cellIs" dxfId="127" priority="131" stopIfTrue="1" operator="lessThan">
      <formula>0</formula>
    </cfRule>
    <cfRule type="cellIs" dxfId="126" priority="132" stopIfTrue="1" operator="equal">
      <formula>0</formula>
    </cfRule>
  </conditionalFormatting>
  <conditionalFormatting sqref="G30:G31">
    <cfRule type="cellIs" dxfId="125" priority="118" stopIfTrue="1" operator="greaterThan">
      <formula>0</formula>
    </cfRule>
    <cfRule type="cellIs" dxfId="124" priority="119" stopIfTrue="1" operator="lessThan">
      <formula>0</formula>
    </cfRule>
    <cfRule type="cellIs" dxfId="123" priority="120" stopIfTrue="1" operator="equal">
      <formula>0</formula>
    </cfRule>
  </conditionalFormatting>
  <conditionalFormatting sqref="G30:G31">
    <cfRule type="cellIs" dxfId="122" priority="115" operator="equal">
      <formula>0</formula>
    </cfRule>
    <cfRule type="cellIs" dxfId="121" priority="116" operator="lessThan">
      <formula>0</formula>
    </cfRule>
    <cfRule type="cellIs" dxfId="120" priority="117" operator="greaterThan">
      <formula>0</formula>
    </cfRule>
  </conditionalFormatting>
  <conditionalFormatting sqref="L30:L31">
    <cfRule type="cellIs" dxfId="119" priority="121" operator="equal">
      <formula>0</formula>
    </cfRule>
    <cfRule type="cellIs" dxfId="118" priority="122" operator="lessThan">
      <formula>0</formula>
    </cfRule>
    <cfRule type="cellIs" dxfId="117" priority="123" operator="greaterThan">
      <formula>0</formula>
    </cfRule>
  </conditionalFormatting>
  <conditionalFormatting sqref="L30:L31">
    <cfRule type="cellIs" dxfId="116" priority="124" stopIfTrue="1" operator="greaterThan">
      <formula>0</formula>
    </cfRule>
    <cfRule type="cellIs" dxfId="115" priority="125" stopIfTrue="1" operator="lessThan">
      <formula>0</formula>
    </cfRule>
    <cfRule type="cellIs" dxfId="114" priority="126" stopIfTrue="1" operator="equal">
      <formula>0</formula>
    </cfRule>
  </conditionalFormatting>
  <conditionalFormatting sqref="G30:G31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30:G31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48:G49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48:G49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G48:G49">
    <cfRule type="cellIs" dxfId="101" priority="100" stopIfTrue="1" operator="greaterThan">
      <formula>0</formula>
    </cfRule>
    <cfRule type="cellIs" dxfId="100" priority="101" stopIfTrue="1" operator="lessThan">
      <formula>0</formula>
    </cfRule>
    <cfRule type="cellIs" dxfId="99" priority="102" stopIfTrue="1" operator="equal">
      <formula>0</formula>
    </cfRule>
  </conditionalFormatting>
  <conditionalFormatting sqref="G48:G49">
    <cfRule type="cellIs" dxfId="98" priority="97" operator="equal">
      <formula>0</formula>
    </cfRule>
    <cfRule type="cellIs" dxfId="97" priority="98" operator="lessThan">
      <formula>0</formula>
    </cfRule>
    <cfRule type="cellIs" dxfId="96" priority="99" operator="greaterThan">
      <formula>0</formula>
    </cfRule>
  </conditionalFormatting>
  <conditionalFormatting sqref="L48:L49">
    <cfRule type="cellIs" dxfId="95" priority="91" operator="equal">
      <formula>0</formula>
    </cfRule>
    <cfRule type="cellIs" dxfId="94" priority="92" operator="lessThan">
      <formula>0</formula>
    </cfRule>
    <cfRule type="cellIs" dxfId="93" priority="93" operator="greaterThan">
      <formula>0</formula>
    </cfRule>
  </conditionalFormatting>
  <conditionalFormatting sqref="L48:L49">
    <cfRule type="cellIs" dxfId="92" priority="94" stopIfTrue="1" operator="greaterThan">
      <formula>0</formula>
    </cfRule>
    <cfRule type="cellIs" dxfId="91" priority="95" stopIfTrue="1" operator="lessThan">
      <formula>0</formula>
    </cfRule>
    <cfRule type="cellIs" dxfId="90" priority="96" stopIfTrue="1" operator="equal">
      <formula>0</formula>
    </cfRule>
  </conditionalFormatting>
  <conditionalFormatting sqref="G71:G7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71:G7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71:G7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71:G7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L71:L7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L71:L7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G14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14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G14">
    <cfRule type="cellIs" dxfId="65" priority="64" stopIfTrue="1" operator="greaterThan">
      <formula>0</formula>
    </cfRule>
    <cfRule type="cellIs" dxfId="64" priority="65" stopIfTrue="1" operator="lessThan">
      <formula>0</formula>
    </cfRule>
    <cfRule type="cellIs" dxfId="63" priority="66" stopIfTrue="1" operator="equal">
      <formula>0</formula>
    </cfRule>
  </conditionalFormatting>
  <conditionalFormatting sqref="G14">
    <cfRule type="cellIs" dxfId="62" priority="61" operator="equal">
      <formula>0</formula>
    </cfRule>
    <cfRule type="cellIs" dxfId="61" priority="62" operator="lessThan">
      <formula>0</formula>
    </cfRule>
    <cfRule type="cellIs" dxfId="60" priority="63" operator="greaterThan">
      <formula>0</formula>
    </cfRule>
  </conditionalFormatting>
  <conditionalFormatting sqref="L14">
    <cfRule type="cellIs" dxfId="59" priority="55" operator="equal">
      <formula>0</formula>
    </cfRule>
    <cfRule type="cellIs" dxfId="58" priority="56" operator="lessThan">
      <formula>0</formula>
    </cfRule>
    <cfRule type="cellIs" dxfId="57" priority="57" operator="greaterThan">
      <formula>0</formula>
    </cfRule>
  </conditionalFormatting>
  <conditionalFormatting sqref="L14">
    <cfRule type="cellIs" dxfId="56" priority="58" stopIfTrue="1" operator="greaterThan">
      <formula>0</formula>
    </cfRule>
    <cfRule type="cellIs" dxfId="55" priority="59" stopIfTrue="1" operator="lessThan">
      <formula>0</formula>
    </cfRule>
    <cfRule type="cellIs" dxfId="54" priority="60" stopIfTrue="1" operator="equal">
      <formula>0</formula>
    </cfRule>
  </conditionalFormatting>
  <conditionalFormatting sqref="G32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32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G32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32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L32">
    <cfRule type="cellIs" dxfId="41" priority="37" operator="equal">
      <formula>0</formula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L32">
    <cfRule type="cellIs" dxfId="38" priority="40" stopIfTrue="1" operator="greaterThan">
      <formula>0</formula>
    </cfRule>
    <cfRule type="cellIs" dxfId="37" priority="41" stopIfTrue="1" operator="lessThan">
      <formula>0</formula>
    </cfRule>
    <cfRule type="cellIs" dxfId="36" priority="42" stopIfTrue="1" operator="equal">
      <formula>0</formula>
    </cfRule>
  </conditionalFormatting>
  <conditionalFormatting sqref="G50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50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G50">
    <cfRule type="cellIs" dxfId="29" priority="28" stopIfTrue="1" operator="greaterThan">
      <formula>0</formula>
    </cfRule>
    <cfRule type="cellIs" dxfId="28" priority="29" stopIfTrue="1" operator="lessThan">
      <formula>0</formula>
    </cfRule>
    <cfRule type="cellIs" dxfId="27" priority="30" stopIfTrue="1" operator="equal">
      <formula>0</formula>
    </cfRule>
  </conditionalFormatting>
  <conditionalFormatting sqref="G50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L50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L50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73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G73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G73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equal">
      <formula>0</formula>
    </cfRule>
  </conditionalFormatting>
  <conditionalFormatting sqref="G73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L7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L7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noviembre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2018-01-02T16:56:19+00:00</PublishingStartDate>
    <_dlc_DocId xmlns="8b099203-c902-4a5b-992f-1f849b15ff82">Q5F7QW3RQ55V-2035-371</_dlc_DocId>
    <_dlc_DocIdUrl xmlns="8b099203-c902-4a5b-992f-1f849b15ff82">
      <Url>http://admin.webtenerife.com/es/investigacion/Situacion-turistica/indicadores-turisticos/_layouts/DocIdRedir.aspx?ID=Q5F7QW3RQ55V-2035-371</Url>
      <Description>Q5F7QW3RQ55V-2035-371</Description>
    </_dlc_DocIdUrl>
    <Pagina xmlns="36c86fb7-c3ab-4219-b2b9-06651c03637a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591413-A881-4AE2-A8A8-BF9A33CF4D70}"/>
</file>

<file path=customXml/itemProps2.xml><?xml version="1.0" encoding="utf-8"?>
<ds:datastoreItem xmlns:ds="http://schemas.openxmlformats.org/officeDocument/2006/customXml" ds:itemID="{32A91169-BF82-40CC-BA48-C7F85BD9C836}"/>
</file>

<file path=customXml/itemProps3.xml><?xml version="1.0" encoding="utf-8"?>
<ds:datastoreItem xmlns:ds="http://schemas.openxmlformats.org/officeDocument/2006/customXml" ds:itemID="{6CA8C20C-50B6-4BDD-BBC3-68831E997D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(noviembre y acumulado 2017)</dc:title>
  <dc:creator>Manuela Rabaneda</dc:creator>
  <cp:lastModifiedBy>Manuela Rabaneda</cp:lastModifiedBy>
  <dcterms:created xsi:type="dcterms:W3CDTF">2018-01-02T08:59:57Z</dcterms:created>
  <dcterms:modified xsi:type="dcterms:W3CDTF">2018-01-02T09:00:25Z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9f802591-2b34-4187-a218-f2073a2ec06c</vt:lpwstr>
  </property>
</Properties>
</file>