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0/"/>
    </mc:Choice>
  </mc:AlternateContent>
  <xr:revisionPtr revIDLastSave="0" documentId="8_{F4F23296-A180-4818-BAED-801B17C8B7A7}" xr6:coauthVersionLast="45" xr6:coauthVersionMax="45" xr10:uidLastSave="{00000000-0000-0000-0000-000000000000}"/>
  <bookViews>
    <workbookView xWindow="-60" yWindow="-60" windowWidth="28920" windowHeight="15720" xr2:uid="{7807F450-AF81-4879-9357-ED4DA7424B0F}"/>
  </bookViews>
  <sheets>
    <sheet name="Resumen indicadores" sheetId="1" r:id="rId1"/>
    <sheet name="Idicadores alojativos" sheetId="2" r:id="rId2"/>
    <sheet name="Pasajeros" sheetId="3" r:id="rId3"/>
    <sheet name="Turistas FRONTUR" sheetId="4" r:id="rId4"/>
  </sheets>
  <definedNames>
    <definedName name="_xlnm.Print_Area" localSheetId="0">'Resumen indicadores'!$A$1:$N$69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4" l="1"/>
  <c r="H37" i="4"/>
  <c r="H28" i="4"/>
  <c r="H20" i="4"/>
  <c r="H5" i="4"/>
  <c r="H73" i="3"/>
  <c r="H48" i="3"/>
  <c r="H42" i="3"/>
  <c r="H36" i="3"/>
  <c r="H11" i="3"/>
  <c r="H5" i="3"/>
  <c r="H248" i="2"/>
  <c r="H235" i="2"/>
  <c r="H223" i="2"/>
  <c r="H210" i="2"/>
  <c r="H199" i="2"/>
  <c r="H186" i="2"/>
  <c r="H174" i="2"/>
  <c r="H158" i="2"/>
  <c r="H147" i="2"/>
  <c r="H123" i="2"/>
  <c r="H107" i="2"/>
  <c r="H96" i="2"/>
  <c r="H72" i="2"/>
  <c r="H56" i="2"/>
  <c r="H45" i="2"/>
  <c r="H21" i="2"/>
  <c r="H5" i="2"/>
  <c r="I64" i="1"/>
  <c r="I48" i="1"/>
  <c r="I31" i="1"/>
  <c r="I26" i="1"/>
  <c r="I21" i="1"/>
  <c r="I14" i="1"/>
  <c r="I2" i="1"/>
  <c r="F10" i="2" l="1"/>
  <c r="F18" i="2"/>
  <c r="F29" i="2"/>
  <c r="F33" i="2"/>
  <c r="F49" i="2"/>
  <c r="H116" i="2"/>
  <c r="G5" i="1"/>
  <c r="G9" i="1"/>
  <c r="G11" i="1"/>
  <c r="G13" i="1"/>
  <c r="J42" i="1"/>
  <c r="G42" i="1"/>
  <c r="L42" i="1"/>
  <c r="F52" i="1"/>
  <c r="E52" i="1"/>
  <c r="G52" i="1"/>
  <c r="F56" i="1"/>
  <c r="E56" i="1"/>
  <c r="G56" i="1"/>
  <c r="F60" i="1"/>
  <c r="E60" i="1"/>
  <c r="G60" i="1"/>
  <c r="F14" i="2"/>
  <c r="C27" i="2"/>
  <c r="F25" i="2"/>
  <c r="F37" i="2"/>
  <c r="F41" i="2"/>
  <c r="F53" i="2"/>
  <c r="F59" i="2"/>
  <c r="H112" i="2"/>
  <c r="F63" i="2"/>
  <c r="F67" i="2"/>
  <c r="H120" i="2"/>
  <c r="F74" i="2"/>
  <c r="H78" i="2"/>
  <c r="H127" i="2"/>
  <c r="H131" i="2"/>
  <c r="F82" i="2"/>
  <c r="H139" i="2"/>
  <c r="J140" i="2"/>
  <c r="L89" i="2"/>
  <c r="J141" i="2"/>
  <c r="L90" i="2"/>
  <c r="J149" i="2"/>
  <c r="L98" i="2"/>
  <c r="L36" i="1"/>
  <c r="K36" i="1"/>
  <c r="M55" i="1"/>
  <c r="L55" i="1"/>
  <c r="K55" i="1"/>
  <c r="M63" i="1"/>
  <c r="L63" i="1"/>
  <c r="K63" i="1"/>
  <c r="L36" i="2"/>
  <c r="L40" i="2"/>
  <c r="L48" i="2"/>
  <c r="L52" i="2"/>
  <c r="L58" i="2"/>
  <c r="J109" i="2"/>
  <c r="J132" i="2"/>
  <c r="L81" i="2"/>
  <c r="L83" i="2"/>
  <c r="J134" i="2"/>
  <c r="F92" i="2"/>
  <c r="F104" i="2"/>
  <c r="K62" i="3"/>
  <c r="J62" i="3"/>
  <c r="L62" i="3"/>
  <c r="G7" i="1"/>
  <c r="I16" i="1"/>
  <c r="I18" i="1"/>
  <c r="I20" i="1"/>
  <c r="G29" i="1"/>
  <c r="J46" i="1"/>
  <c r="G46" i="1"/>
  <c r="L46" i="1"/>
  <c r="F50" i="1"/>
  <c r="E50" i="1"/>
  <c r="G50" i="1"/>
  <c r="F54" i="1"/>
  <c r="E54" i="1"/>
  <c r="G54" i="1"/>
  <c r="F58" i="1"/>
  <c r="E58" i="1"/>
  <c r="G58" i="1"/>
  <c r="F62" i="1"/>
  <c r="E62" i="1"/>
  <c r="G62" i="1"/>
  <c r="F67" i="1"/>
  <c r="E67" i="1"/>
  <c r="G67" i="1"/>
  <c r="F8" i="2"/>
  <c r="F12" i="2"/>
  <c r="F16" i="2"/>
  <c r="F23" i="2"/>
  <c r="H27" i="2"/>
  <c r="F31" i="2"/>
  <c r="F35" i="2"/>
  <c r="F39" i="2"/>
  <c r="F43" i="2"/>
  <c r="F47" i="2"/>
  <c r="F51" i="2"/>
  <c r="H110" i="2"/>
  <c r="F61" i="2"/>
  <c r="H114" i="2"/>
  <c r="F65" i="2"/>
  <c r="H118" i="2"/>
  <c r="F69" i="2"/>
  <c r="H125" i="2"/>
  <c r="F76" i="2"/>
  <c r="C78" i="2"/>
  <c r="F80" i="2"/>
  <c r="J133" i="2"/>
  <c r="K133" i="2" s="1"/>
  <c r="L82" i="2"/>
  <c r="F90" i="2"/>
  <c r="F98" i="2"/>
  <c r="H155" i="2"/>
  <c r="L105" i="2"/>
  <c r="J156" i="2"/>
  <c r="E128" i="2"/>
  <c r="L203" i="2"/>
  <c r="I309" i="2"/>
  <c r="F309" i="2"/>
  <c r="K309" i="2"/>
  <c r="D23" i="3"/>
  <c r="F23" i="3"/>
  <c r="E23" i="3"/>
  <c r="M7" i="1"/>
  <c r="M51" i="1"/>
  <c r="L51" i="1"/>
  <c r="K51" i="1"/>
  <c r="M59" i="1"/>
  <c r="L59" i="1"/>
  <c r="K59" i="1"/>
  <c r="M68" i="1"/>
  <c r="L68" i="1"/>
  <c r="K68" i="1"/>
  <c r="L24" i="2"/>
  <c r="L28" i="2"/>
  <c r="L32" i="2"/>
  <c r="B78" i="2"/>
  <c r="L77" i="2"/>
  <c r="K77" i="2"/>
  <c r="J128" i="2"/>
  <c r="J77" i="2"/>
  <c r="H133" i="2"/>
  <c r="J135" i="2"/>
  <c r="L84" i="2"/>
  <c r="K16" i="1"/>
  <c r="L16" i="1" s="1"/>
  <c r="M9" i="1"/>
  <c r="K20" i="1"/>
  <c r="L20" i="1" s="1"/>
  <c r="M13" i="1"/>
  <c r="L45" i="1"/>
  <c r="J45" i="1"/>
  <c r="G45" i="1"/>
  <c r="M53" i="1"/>
  <c r="L53" i="1"/>
  <c r="K53" i="1"/>
  <c r="M57" i="1"/>
  <c r="L57" i="1"/>
  <c r="K57" i="1"/>
  <c r="M61" i="1"/>
  <c r="L61" i="1"/>
  <c r="K61" i="1"/>
  <c r="M66" i="1"/>
  <c r="L66" i="1"/>
  <c r="K66" i="1"/>
  <c r="L7" i="2"/>
  <c r="B27" i="2"/>
  <c r="L26" i="2"/>
  <c r="K26" i="2"/>
  <c r="J26" i="2"/>
  <c r="L30" i="2"/>
  <c r="L34" i="2"/>
  <c r="L38" i="2"/>
  <c r="L42" i="2"/>
  <c r="L50" i="2"/>
  <c r="L54" i="2"/>
  <c r="L75" i="2"/>
  <c r="J126" i="2"/>
  <c r="L79" i="2"/>
  <c r="J130" i="2"/>
  <c r="F84" i="2"/>
  <c r="H141" i="2"/>
  <c r="L91" i="2"/>
  <c r="J142" i="2"/>
  <c r="J143" i="2"/>
  <c r="L92" i="2"/>
  <c r="H153" i="2"/>
  <c r="L103" i="2"/>
  <c r="J154" i="2"/>
  <c r="J155" i="2"/>
  <c r="K155" i="2" s="1"/>
  <c r="L104" i="2"/>
  <c r="L188" i="2"/>
  <c r="L207" i="2"/>
  <c r="L9" i="4"/>
  <c r="K9" i="4"/>
  <c r="J9" i="4"/>
  <c r="F194" i="2"/>
  <c r="F203" i="2"/>
  <c r="F207" i="2"/>
  <c r="K272" i="2"/>
  <c r="I272" i="2"/>
  <c r="F272" i="2"/>
  <c r="I285" i="2"/>
  <c r="F285" i="2"/>
  <c r="K285" i="2"/>
  <c r="K296" i="2"/>
  <c r="I296" i="2"/>
  <c r="F296" i="2"/>
  <c r="G8" i="1"/>
  <c r="G10" i="1"/>
  <c r="I17" i="1"/>
  <c r="G12" i="1"/>
  <c r="I19" i="1"/>
  <c r="G28" i="1"/>
  <c r="G30" i="1"/>
  <c r="K33" i="1"/>
  <c r="L33" i="1"/>
  <c r="G43" i="1"/>
  <c r="J43" i="1"/>
  <c r="L43" i="1"/>
  <c r="G47" i="1"/>
  <c r="L47" i="1"/>
  <c r="J47" i="1"/>
  <c r="K50" i="1"/>
  <c r="M50" i="1"/>
  <c r="L50" i="1"/>
  <c r="K52" i="1"/>
  <c r="L52" i="1"/>
  <c r="M52" i="1"/>
  <c r="K54" i="1"/>
  <c r="L54" i="1"/>
  <c r="M54" i="1"/>
  <c r="K56" i="1"/>
  <c r="L56" i="1"/>
  <c r="M56" i="1"/>
  <c r="K58" i="1"/>
  <c r="M58" i="1"/>
  <c r="L58" i="1"/>
  <c r="K60" i="1"/>
  <c r="L60" i="1"/>
  <c r="M60" i="1"/>
  <c r="K62" i="1"/>
  <c r="L62" i="1"/>
  <c r="M62" i="1"/>
  <c r="K67" i="1"/>
  <c r="M67" i="1"/>
  <c r="L67" i="1"/>
  <c r="L23" i="2"/>
  <c r="I27" i="2"/>
  <c r="L25" i="2"/>
  <c r="L29" i="2"/>
  <c r="L31" i="2"/>
  <c r="L33" i="2"/>
  <c r="L35" i="2"/>
  <c r="L37" i="2"/>
  <c r="L39" i="2"/>
  <c r="L41" i="2"/>
  <c r="L43" i="2"/>
  <c r="L47" i="2"/>
  <c r="L49" i="2"/>
  <c r="L51" i="2"/>
  <c r="L53" i="2"/>
  <c r="J125" i="2"/>
  <c r="K125" i="2" s="1"/>
  <c r="L74" i="2"/>
  <c r="J127" i="2"/>
  <c r="K127" i="2" s="1"/>
  <c r="I78" i="2"/>
  <c r="L76" i="2"/>
  <c r="J131" i="2"/>
  <c r="K131" i="2" s="1"/>
  <c r="L80" i="2"/>
  <c r="H137" i="2"/>
  <c r="L87" i="2"/>
  <c r="J138" i="2"/>
  <c r="F88" i="2"/>
  <c r="J139" i="2"/>
  <c r="K139" i="2" s="1"/>
  <c r="L88" i="2"/>
  <c r="H145" i="2"/>
  <c r="H151" i="2"/>
  <c r="L101" i="2"/>
  <c r="J152" i="2"/>
  <c r="F102" i="2"/>
  <c r="J153" i="2"/>
  <c r="K153" i="2" s="1"/>
  <c r="L102" i="2"/>
  <c r="L201" i="2"/>
  <c r="L205" i="2"/>
  <c r="K250" i="2"/>
  <c r="J250" i="2"/>
  <c r="I269" i="2"/>
  <c r="F269" i="2"/>
  <c r="K269" i="2"/>
  <c r="K280" i="2"/>
  <c r="I280" i="2"/>
  <c r="F280" i="2"/>
  <c r="I293" i="2"/>
  <c r="F293" i="2"/>
  <c r="K293" i="2"/>
  <c r="K8" i="3"/>
  <c r="J8" i="3"/>
  <c r="L8" i="3"/>
  <c r="F16" i="3"/>
  <c r="E16" i="3"/>
  <c r="D16" i="3"/>
  <c r="F22" i="3"/>
  <c r="E22" i="3"/>
  <c r="D22" i="3"/>
  <c r="K30" i="3"/>
  <c r="L30" i="3"/>
  <c r="J30" i="3"/>
  <c r="K54" i="3"/>
  <c r="J54" i="3"/>
  <c r="L54" i="3"/>
  <c r="L35" i="4"/>
  <c r="K35" i="4"/>
  <c r="J35" i="4"/>
  <c r="F188" i="2"/>
  <c r="F190" i="2"/>
  <c r="F28" i="3"/>
  <c r="E28" i="3"/>
  <c r="D28" i="3"/>
  <c r="F54" i="3"/>
  <c r="E54" i="3"/>
  <c r="D54" i="3"/>
  <c r="E16" i="4"/>
  <c r="D16" i="4"/>
  <c r="F16" i="4"/>
  <c r="G4" i="1"/>
  <c r="G6" i="1"/>
  <c r="M4" i="1"/>
  <c r="M8" i="1"/>
  <c r="K19" i="1"/>
  <c r="L19" i="1" s="1"/>
  <c r="M12" i="1"/>
  <c r="M28" i="1"/>
  <c r="L44" i="1"/>
  <c r="G44" i="1"/>
  <c r="J44" i="1"/>
  <c r="G51" i="1"/>
  <c r="E51" i="1"/>
  <c r="F51" i="1"/>
  <c r="G53" i="1"/>
  <c r="F53" i="1"/>
  <c r="E53" i="1"/>
  <c r="G55" i="1"/>
  <c r="E55" i="1"/>
  <c r="F55" i="1"/>
  <c r="G57" i="1"/>
  <c r="F57" i="1"/>
  <c r="E57" i="1"/>
  <c r="G59" i="1"/>
  <c r="E59" i="1"/>
  <c r="F59" i="1"/>
  <c r="G61" i="1"/>
  <c r="E61" i="1"/>
  <c r="F61" i="1"/>
  <c r="G63" i="1"/>
  <c r="E63" i="1"/>
  <c r="F63" i="1"/>
  <c r="G66" i="1"/>
  <c r="F66" i="1"/>
  <c r="E66" i="1"/>
  <c r="G68" i="1"/>
  <c r="E68" i="1"/>
  <c r="F68" i="1"/>
  <c r="F7" i="2"/>
  <c r="F9" i="2"/>
  <c r="F11" i="2"/>
  <c r="F13" i="2"/>
  <c r="F15" i="2"/>
  <c r="F17" i="2"/>
  <c r="F24" i="2"/>
  <c r="F26" i="2"/>
  <c r="D26" i="2"/>
  <c r="E26" i="2"/>
  <c r="F28" i="2"/>
  <c r="F30" i="2"/>
  <c r="F32" i="2"/>
  <c r="F34" i="2"/>
  <c r="F36" i="2"/>
  <c r="F38" i="2"/>
  <c r="F40" i="2"/>
  <c r="F42" i="2"/>
  <c r="F48" i="2"/>
  <c r="F50" i="2"/>
  <c r="F52" i="2"/>
  <c r="F54" i="2"/>
  <c r="F58" i="2"/>
  <c r="H109" i="2"/>
  <c r="F60" i="2"/>
  <c r="H111" i="2"/>
  <c r="F62" i="2"/>
  <c r="H113" i="2"/>
  <c r="F64" i="2"/>
  <c r="H115" i="2"/>
  <c r="F66" i="2"/>
  <c r="H117" i="2"/>
  <c r="F68" i="2"/>
  <c r="H119" i="2"/>
  <c r="F75" i="2"/>
  <c r="H126" i="2"/>
  <c r="F77" i="2"/>
  <c r="D77" i="2"/>
  <c r="E77" i="2"/>
  <c r="H128" i="2"/>
  <c r="F79" i="2"/>
  <c r="H130" i="2"/>
  <c r="F81" i="2"/>
  <c r="H132" i="2"/>
  <c r="H135" i="2"/>
  <c r="J136" i="2"/>
  <c r="L85" i="2"/>
  <c r="F86" i="2"/>
  <c r="J137" i="2"/>
  <c r="K137" i="2" s="1"/>
  <c r="L86" i="2"/>
  <c r="H143" i="2"/>
  <c r="J144" i="2"/>
  <c r="L93" i="2"/>
  <c r="F94" i="2"/>
  <c r="J145" i="2"/>
  <c r="K145" i="2" s="1"/>
  <c r="L94" i="2"/>
  <c r="H149" i="2"/>
  <c r="L99" i="2"/>
  <c r="J150" i="2"/>
  <c r="F100" i="2"/>
  <c r="J151" i="2"/>
  <c r="K151" i="2" s="1"/>
  <c r="L100" i="2"/>
  <c r="F192" i="2"/>
  <c r="F196" i="2"/>
  <c r="F201" i="2"/>
  <c r="F205" i="2"/>
  <c r="K264" i="2"/>
  <c r="I264" i="2"/>
  <c r="F264" i="2"/>
  <c r="K308" i="2"/>
  <c r="I308" i="2"/>
  <c r="F308" i="2"/>
  <c r="K16" i="3"/>
  <c r="J16" i="3"/>
  <c r="L16" i="3"/>
  <c r="K20" i="3"/>
  <c r="L20" i="3"/>
  <c r="J20" i="3"/>
  <c r="D29" i="3"/>
  <c r="F29" i="3"/>
  <c r="E29" i="3"/>
  <c r="F62" i="3"/>
  <c r="E62" i="3"/>
  <c r="D62" i="3"/>
  <c r="J68" i="3"/>
  <c r="L68" i="3"/>
  <c r="K68" i="3"/>
  <c r="E30" i="4"/>
  <c r="D30" i="4"/>
  <c r="F30" i="4"/>
  <c r="F189" i="2"/>
  <c r="F191" i="2"/>
  <c r="F193" i="2"/>
  <c r="F195" i="2"/>
  <c r="F202" i="2"/>
  <c r="F204" i="2"/>
  <c r="F206" i="2"/>
  <c r="F208" i="2"/>
  <c r="J212" i="2"/>
  <c r="K212" i="2"/>
  <c r="K268" i="2"/>
  <c r="I268" i="2"/>
  <c r="F268" i="2"/>
  <c r="K284" i="2"/>
  <c r="I284" i="2"/>
  <c r="F284" i="2"/>
  <c r="K292" i="2"/>
  <c r="I292" i="2"/>
  <c r="F292" i="2"/>
  <c r="K300" i="2"/>
  <c r="I300" i="2"/>
  <c r="F300" i="2"/>
  <c r="I305" i="2"/>
  <c r="F305" i="2"/>
  <c r="K305" i="2"/>
  <c r="F8" i="3"/>
  <c r="E8" i="3"/>
  <c r="D8" i="3"/>
  <c r="K14" i="3"/>
  <c r="J14" i="3"/>
  <c r="L14" i="3"/>
  <c r="F20" i="3"/>
  <c r="E20" i="3"/>
  <c r="D20" i="3"/>
  <c r="D21" i="3"/>
  <c r="F21" i="3"/>
  <c r="E21" i="3"/>
  <c r="K28" i="3"/>
  <c r="L28" i="3"/>
  <c r="J28" i="3"/>
  <c r="F50" i="3"/>
  <c r="E50" i="3"/>
  <c r="D50" i="3"/>
  <c r="F58" i="3"/>
  <c r="E58" i="3"/>
  <c r="D58" i="3"/>
  <c r="F66" i="3"/>
  <c r="E66" i="3"/>
  <c r="D66" i="3"/>
  <c r="L17" i="4"/>
  <c r="K17" i="4"/>
  <c r="J17" i="4"/>
  <c r="F83" i="2"/>
  <c r="H134" i="2"/>
  <c r="F85" i="2"/>
  <c r="H136" i="2"/>
  <c r="F87" i="2"/>
  <c r="H138" i="2"/>
  <c r="F89" i="2"/>
  <c r="H140" i="2"/>
  <c r="F91" i="2"/>
  <c r="H142" i="2"/>
  <c r="F93" i="2"/>
  <c r="H144" i="2"/>
  <c r="F99" i="2"/>
  <c r="H150" i="2"/>
  <c r="F101" i="2"/>
  <c r="H152" i="2"/>
  <c r="F103" i="2"/>
  <c r="H154" i="2"/>
  <c r="F105" i="2"/>
  <c r="H156" i="2"/>
  <c r="C129" i="2"/>
  <c r="F129" i="2" s="1"/>
  <c r="F128" i="2"/>
  <c r="L202" i="2"/>
  <c r="L204" i="2"/>
  <c r="L206" i="2"/>
  <c r="L208" i="2"/>
  <c r="I265" i="2"/>
  <c r="F265" i="2"/>
  <c r="K265" i="2"/>
  <c r="I273" i="2"/>
  <c r="F273" i="2"/>
  <c r="K273" i="2"/>
  <c r="I281" i="2"/>
  <c r="F281" i="2"/>
  <c r="K281" i="2"/>
  <c r="I289" i="2"/>
  <c r="F289" i="2"/>
  <c r="K289" i="2"/>
  <c r="I297" i="2"/>
  <c r="F297" i="2"/>
  <c r="K297" i="2"/>
  <c r="K304" i="2"/>
  <c r="I304" i="2"/>
  <c r="F304" i="2"/>
  <c r="F14" i="3"/>
  <c r="E14" i="3"/>
  <c r="D14" i="3"/>
  <c r="K22" i="3"/>
  <c r="L22" i="3"/>
  <c r="J22" i="3"/>
  <c r="F30" i="3"/>
  <c r="E30" i="3"/>
  <c r="D30" i="3"/>
  <c r="D31" i="3"/>
  <c r="F31" i="3"/>
  <c r="E31" i="3"/>
  <c r="K50" i="3"/>
  <c r="J50" i="3"/>
  <c r="L50" i="3"/>
  <c r="K58" i="3"/>
  <c r="J58" i="3"/>
  <c r="L58" i="3"/>
  <c r="K66" i="3"/>
  <c r="J66" i="3"/>
  <c r="L66" i="3"/>
  <c r="E8" i="4"/>
  <c r="D8" i="4"/>
  <c r="F8" i="4"/>
  <c r="L23" i="4"/>
  <c r="K23" i="4"/>
  <c r="J23" i="4"/>
  <c r="J225" i="2"/>
  <c r="K225" i="2"/>
  <c r="F266" i="2"/>
  <c r="K266" i="2"/>
  <c r="I266" i="2"/>
  <c r="F270" i="2"/>
  <c r="I270" i="2"/>
  <c r="K270" i="2"/>
  <c r="F274" i="2"/>
  <c r="K274" i="2"/>
  <c r="I274" i="2"/>
  <c r="F278" i="2"/>
  <c r="K278" i="2"/>
  <c r="I278" i="2"/>
  <c r="F282" i="2"/>
  <c r="K282" i="2"/>
  <c r="I282" i="2"/>
  <c r="F290" i="2"/>
  <c r="K290" i="2"/>
  <c r="I290" i="2"/>
  <c r="F294" i="2"/>
  <c r="I294" i="2"/>
  <c r="K294" i="2"/>
  <c r="F298" i="2"/>
  <c r="K298" i="2"/>
  <c r="I298" i="2"/>
  <c r="F306" i="2"/>
  <c r="K306" i="2"/>
  <c r="I306" i="2"/>
  <c r="F310" i="2"/>
  <c r="I310" i="2"/>
  <c r="K310" i="2"/>
  <c r="D7" i="3"/>
  <c r="F7" i="3"/>
  <c r="E7" i="3"/>
  <c r="D9" i="3"/>
  <c r="E9" i="3"/>
  <c r="F9" i="3"/>
  <c r="D13" i="3"/>
  <c r="E13" i="3"/>
  <c r="F13" i="3"/>
  <c r="D15" i="3"/>
  <c r="F15" i="3"/>
  <c r="E15" i="3"/>
  <c r="D17" i="3"/>
  <c r="E17" i="3"/>
  <c r="F17" i="3"/>
  <c r="F18" i="3"/>
  <c r="D18" i="3"/>
  <c r="E18" i="3"/>
  <c r="K18" i="3"/>
  <c r="J18" i="3"/>
  <c r="L18" i="3"/>
  <c r="D19" i="3"/>
  <c r="E19" i="3"/>
  <c r="F19" i="3"/>
  <c r="F26" i="3"/>
  <c r="D26" i="3"/>
  <c r="E26" i="3"/>
  <c r="K26" i="3"/>
  <c r="J26" i="3"/>
  <c r="L26" i="3"/>
  <c r="D27" i="3"/>
  <c r="E27" i="3"/>
  <c r="F27" i="3"/>
  <c r="F34" i="3"/>
  <c r="D34" i="3"/>
  <c r="E34" i="3"/>
  <c r="K34" i="3"/>
  <c r="J34" i="3"/>
  <c r="L34" i="3"/>
  <c r="F40" i="3"/>
  <c r="D40" i="3"/>
  <c r="E40" i="3"/>
  <c r="K40" i="3"/>
  <c r="J40" i="3"/>
  <c r="L40" i="3"/>
  <c r="F46" i="3"/>
  <c r="D46" i="3"/>
  <c r="E46" i="3"/>
  <c r="K46" i="3"/>
  <c r="J46" i="3"/>
  <c r="L46" i="3"/>
  <c r="K52" i="3"/>
  <c r="J52" i="3"/>
  <c r="L52" i="3"/>
  <c r="K56" i="3"/>
  <c r="J56" i="3"/>
  <c r="L56" i="3"/>
  <c r="K60" i="3"/>
  <c r="J60" i="3"/>
  <c r="L60" i="3"/>
  <c r="K64" i="3"/>
  <c r="J64" i="3"/>
  <c r="L64" i="3"/>
  <c r="L13" i="4"/>
  <c r="K13" i="4"/>
  <c r="J13" i="4"/>
  <c r="E24" i="4"/>
  <c r="D24" i="4"/>
  <c r="F24" i="4"/>
  <c r="E34" i="4"/>
  <c r="D34" i="4"/>
  <c r="F34" i="4"/>
  <c r="L41" i="4"/>
  <c r="K41" i="4"/>
  <c r="J41" i="4"/>
  <c r="L47" i="4"/>
  <c r="K47" i="4"/>
  <c r="J47" i="4"/>
  <c r="K237" i="2"/>
  <c r="J237" i="2"/>
  <c r="K263" i="2"/>
  <c r="I263" i="2"/>
  <c r="F263" i="2"/>
  <c r="K267" i="2"/>
  <c r="F267" i="2"/>
  <c r="I267" i="2"/>
  <c r="K271" i="2"/>
  <c r="I271" i="2"/>
  <c r="F271" i="2"/>
  <c r="K279" i="2"/>
  <c r="I279" i="2"/>
  <c r="F279" i="2"/>
  <c r="K283" i="2"/>
  <c r="I283" i="2"/>
  <c r="F283" i="2"/>
  <c r="K291" i="2"/>
  <c r="F291" i="2"/>
  <c r="I291" i="2"/>
  <c r="K295" i="2"/>
  <c r="I295" i="2"/>
  <c r="F295" i="2"/>
  <c r="K299" i="2"/>
  <c r="I299" i="2"/>
  <c r="F299" i="2"/>
  <c r="K307" i="2"/>
  <c r="F307" i="2"/>
  <c r="I307" i="2"/>
  <c r="K311" i="2"/>
  <c r="I311" i="2"/>
  <c r="F311" i="2"/>
  <c r="L7" i="3"/>
  <c r="J7" i="3"/>
  <c r="K7" i="3"/>
  <c r="L9" i="3"/>
  <c r="K9" i="3"/>
  <c r="J9" i="3"/>
  <c r="L13" i="3"/>
  <c r="K13" i="3"/>
  <c r="J13" i="3"/>
  <c r="L15" i="3"/>
  <c r="J15" i="3"/>
  <c r="K15" i="3"/>
  <c r="F24" i="3"/>
  <c r="E24" i="3"/>
  <c r="D24" i="3"/>
  <c r="K24" i="3"/>
  <c r="J24" i="3"/>
  <c r="L24" i="3"/>
  <c r="D25" i="3"/>
  <c r="F25" i="3"/>
  <c r="E25" i="3"/>
  <c r="F32" i="3"/>
  <c r="D32" i="3"/>
  <c r="E32" i="3"/>
  <c r="K32" i="3"/>
  <c r="L32" i="3"/>
  <c r="J32" i="3"/>
  <c r="D33" i="3"/>
  <c r="E33" i="3"/>
  <c r="F33" i="3"/>
  <c r="F38" i="3"/>
  <c r="D38" i="3"/>
  <c r="E38" i="3"/>
  <c r="K38" i="3"/>
  <c r="L38" i="3"/>
  <c r="J38" i="3"/>
  <c r="D39" i="3"/>
  <c r="E39" i="3"/>
  <c r="F39" i="3"/>
  <c r="F44" i="3"/>
  <c r="D44" i="3"/>
  <c r="E44" i="3"/>
  <c r="K44" i="3"/>
  <c r="L44" i="3"/>
  <c r="J44" i="3"/>
  <c r="D45" i="3"/>
  <c r="E45" i="3"/>
  <c r="F45" i="3"/>
  <c r="F52" i="3"/>
  <c r="E52" i="3"/>
  <c r="D52" i="3"/>
  <c r="F56" i="3"/>
  <c r="E56" i="3"/>
  <c r="D56" i="3"/>
  <c r="F60" i="3"/>
  <c r="E60" i="3"/>
  <c r="D60" i="3"/>
  <c r="F64" i="3"/>
  <c r="E64" i="3"/>
  <c r="D64" i="3"/>
  <c r="E68" i="3"/>
  <c r="F68" i="3"/>
  <c r="D68" i="3"/>
  <c r="L77" i="3"/>
  <c r="K77" i="3"/>
  <c r="J77" i="3"/>
  <c r="E12" i="4"/>
  <c r="D12" i="4"/>
  <c r="F12" i="4"/>
  <c r="L31" i="4"/>
  <c r="K31" i="4"/>
  <c r="J31" i="4"/>
  <c r="E40" i="4"/>
  <c r="D40" i="4"/>
  <c r="F40" i="4"/>
  <c r="D51" i="3"/>
  <c r="E51" i="3"/>
  <c r="F51" i="3"/>
  <c r="D53" i="3"/>
  <c r="F53" i="3"/>
  <c r="E53" i="3"/>
  <c r="D55" i="3"/>
  <c r="E55" i="3"/>
  <c r="F55" i="3"/>
  <c r="D57" i="3"/>
  <c r="F57" i="3"/>
  <c r="E57" i="3"/>
  <c r="D59" i="3"/>
  <c r="E59" i="3"/>
  <c r="F59" i="3"/>
  <c r="D61" i="3"/>
  <c r="F61" i="3"/>
  <c r="E61" i="3"/>
  <c r="D63" i="3"/>
  <c r="E63" i="3"/>
  <c r="F63" i="3"/>
  <c r="D65" i="3"/>
  <c r="F65" i="3"/>
  <c r="E65" i="3"/>
  <c r="D67" i="3"/>
  <c r="E67" i="3"/>
  <c r="F67" i="3"/>
  <c r="L71" i="3"/>
  <c r="J71" i="3"/>
  <c r="K71" i="3"/>
  <c r="L7" i="4"/>
  <c r="K7" i="4"/>
  <c r="J7" i="4"/>
  <c r="L11" i="4"/>
  <c r="K11" i="4"/>
  <c r="J11" i="4"/>
  <c r="L15" i="4"/>
  <c r="K15" i="4"/>
  <c r="J15" i="4"/>
  <c r="E22" i="4"/>
  <c r="D22" i="4"/>
  <c r="F22" i="4"/>
  <c r="E26" i="4"/>
  <c r="D26" i="4"/>
  <c r="F26" i="4"/>
  <c r="L33" i="4"/>
  <c r="K33" i="4"/>
  <c r="J33" i="4"/>
  <c r="L39" i="4"/>
  <c r="K39" i="4"/>
  <c r="J39" i="4"/>
  <c r="L43" i="4"/>
  <c r="K43" i="4"/>
  <c r="J43" i="4"/>
  <c r="L49" i="4"/>
  <c r="K49" i="4"/>
  <c r="J49" i="4"/>
  <c r="J17" i="3"/>
  <c r="L17" i="3"/>
  <c r="K17" i="3"/>
  <c r="K19" i="3"/>
  <c r="J19" i="3"/>
  <c r="L19" i="3"/>
  <c r="L21" i="3"/>
  <c r="K21" i="3"/>
  <c r="J21" i="3"/>
  <c r="L23" i="3"/>
  <c r="J23" i="3"/>
  <c r="K23" i="3"/>
  <c r="J25" i="3"/>
  <c r="K25" i="3"/>
  <c r="L25" i="3"/>
  <c r="K27" i="3"/>
  <c r="J27" i="3"/>
  <c r="L27" i="3"/>
  <c r="L29" i="3"/>
  <c r="K29" i="3"/>
  <c r="J29" i="3"/>
  <c r="L31" i="3"/>
  <c r="K31" i="3"/>
  <c r="J31" i="3"/>
  <c r="J33" i="3"/>
  <c r="L33" i="3"/>
  <c r="K33" i="3"/>
  <c r="J39" i="3"/>
  <c r="L39" i="3"/>
  <c r="K39" i="3"/>
  <c r="J45" i="3"/>
  <c r="L45" i="3"/>
  <c r="K45" i="3"/>
  <c r="L51" i="3"/>
  <c r="K51" i="3"/>
  <c r="J51" i="3"/>
  <c r="L53" i="3"/>
  <c r="J53" i="3"/>
  <c r="K53" i="3"/>
  <c r="L55" i="3"/>
  <c r="K55" i="3"/>
  <c r="J55" i="3"/>
  <c r="L57" i="3"/>
  <c r="J57" i="3"/>
  <c r="K57" i="3"/>
  <c r="L59" i="3"/>
  <c r="K59" i="3"/>
  <c r="J59" i="3"/>
  <c r="L61" i="3"/>
  <c r="J61" i="3"/>
  <c r="K61" i="3"/>
  <c r="L63" i="3"/>
  <c r="K63" i="3"/>
  <c r="J63" i="3"/>
  <c r="L65" i="3"/>
  <c r="J65" i="3"/>
  <c r="K65" i="3"/>
  <c r="L67" i="3"/>
  <c r="K67" i="3"/>
  <c r="J67" i="3"/>
  <c r="L69" i="3"/>
  <c r="K69" i="3"/>
  <c r="J69" i="3"/>
  <c r="E70" i="3"/>
  <c r="D70" i="3"/>
  <c r="F70" i="3"/>
  <c r="J70" i="3"/>
  <c r="L70" i="3"/>
  <c r="K70" i="3"/>
  <c r="L75" i="3"/>
  <c r="K75" i="3"/>
  <c r="J75" i="3"/>
  <c r="E76" i="3"/>
  <c r="D76" i="3"/>
  <c r="F76" i="3"/>
  <c r="J76" i="3"/>
  <c r="L76" i="3"/>
  <c r="K76" i="3"/>
  <c r="E10" i="4"/>
  <c r="D10" i="4"/>
  <c r="F10" i="4"/>
  <c r="E14" i="4"/>
  <c r="D14" i="4"/>
  <c r="F14" i="4"/>
  <c r="E18" i="4"/>
  <c r="D18" i="4"/>
  <c r="F18" i="4"/>
  <c r="L25" i="4"/>
  <c r="K25" i="4"/>
  <c r="J25" i="4"/>
  <c r="E32" i="4"/>
  <c r="D32" i="4"/>
  <c r="F32" i="4"/>
  <c r="E42" i="4"/>
  <c r="D42" i="4"/>
  <c r="F42" i="4"/>
  <c r="E48" i="4"/>
  <c r="D48" i="4"/>
  <c r="F48" i="4"/>
  <c r="J8" i="4"/>
  <c r="L8" i="4"/>
  <c r="K8" i="4"/>
  <c r="J10" i="4"/>
  <c r="L10" i="4"/>
  <c r="K10" i="4"/>
  <c r="J12" i="4"/>
  <c r="L12" i="4"/>
  <c r="K12" i="4"/>
  <c r="J14" i="4"/>
  <c r="L14" i="4"/>
  <c r="K14" i="4"/>
  <c r="J16" i="4"/>
  <c r="L16" i="4"/>
  <c r="K16" i="4"/>
  <c r="J18" i="4"/>
  <c r="L18" i="4"/>
  <c r="K18" i="4"/>
  <c r="J22" i="4"/>
  <c r="L22" i="4"/>
  <c r="K22" i="4"/>
  <c r="J24" i="4"/>
  <c r="K24" i="4"/>
  <c r="L24" i="4"/>
  <c r="J26" i="4"/>
  <c r="L26" i="4"/>
  <c r="K26" i="4"/>
  <c r="J30" i="4"/>
  <c r="L30" i="4"/>
  <c r="K30" i="4"/>
  <c r="J32" i="4"/>
  <c r="L32" i="4"/>
  <c r="K32" i="4"/>
  <c r="J34" i="4"/>
  <c r="K34" i="4"/>
  <c r="L34" i="4"/>
  <c r="J40" i="4"/>
  <c r="L40" i="4"/>
  <c r="K40" i="4"/>
  <c r="J42" i="4"/>
  <c r="L42" i="4"/>
  <c r="K42" i="4"/>
  <c r="J48" i="4"/>
  <c r="L48" i="4"/>
  <c r="K48" i="4"/>
  <c r="F69" i="3"/>
  <c r="D69" i="3"/>
  <c r="E69" i="3"/>
  <c r="D71" i="3"/>
  <c r="E71" i="3"/>
  <c r="F71" i="3"/>
  <c r="F75" i="3"/>
  <c r="D75" i="3"/>
  <c r="E75" i="3"/>
  <c r="F77" i="3"/>
  <c r="E77" i="3"/>
  <c r="D77" i="3"/>
  <c r="F7" i="4"/>
  <c r="E7" i="4"/>
  <c r="D7" i="4"/>
  <c r="F9" i="4"/>
  <c r="E9" i="4"/>
  <c r="D9" i="4"/>
  <c r="F11" i="4"/>
  <c r="E11" i="4"/>
  <c r="D11" i="4"/>
  <c r="F13" i="4"/>
  <c r="E13" i="4"/>
  <c r="D13" i="4"/>
  <c r="F15" i="4"/>
  <c r="E15" i="4"/>
  <c r="D15" i="4"/>
  <c r="F17" i="4"/>
  <c r="E17" i="4"/>
  <c r="D17" i="4"/>
  <c r="F23" i="4"/>
  <c r="D23" i="4"/>
  <c r="E23" i="4"/>
  <c r="F25" i="4"/>
  <c r="E25" i="4"/>
  <c r="D25" i="4"/>
  <c r="F31" i="4"/>
  <c r="E31" i="4"/>
  <c r="D31" i="4"/>
  <c r="F33" i="4"/>
  <c r="D33" i="4"/>
  <c r="E33" i="4"/>
  <c r="F35" i="4"/>
  <c r="E35" i="4"/>
  <c r="D35" i="4"/>
  <c r="F39" i="4"/>
  <c r="E39" i="4"/>
  <c r="D39" i="4"/>
  <c r="F41" i="4"/>
  <c r="E41" i="4"/>
  <c r="D41" i="4"/>
  <c r="F43" i="4"/>
  <c r="E43" i="4"/>
  <c r="D43" i="4"/>
  <c r="F47" i="4"/>
  <c r="E47" i="4"/>
  <c r="D47" i="4"/>
  <c r="F49" i="4"/>
  <c r="E49" i="4"/>
  <c r="D49" i="4"/>
  <c r="J129" i="2" l="1"/>
  <c r="K129" i="2" s="1"/>
  <c r="J78" i="2"/>
  <c r="K78" i="2"/>
  <c r="L78" i="2"/>
  <c r="K126" i="2"/>
  <c r="K128" i="2"/>
  <c r="K132" i="2"/>
  <c r="K149" i="2"/>
  <c r="K140" i="2"/>
  <c r="E27" i="2"/>
  <c r="D27" i="2"/>
  <c r="F27" i="2"/>
  <c r="K144" i="2"/>
  <c r="J27" i="2"/>
  <c r="L27" i="2"/>
  <c r="K27" i="2"/>
  <c r="K154" i="2"/>
  <c r="K143" i="2"/>
  <c r="K135" i="2"/>
  <c r="K156" i="2"/>
  <c r="D129" i="2"/>
  <c r="E129" i="2" s="1"/>
  <c r="E78" i="2"/>
  <c r="D78" i="2"/>
  <c r="F78" i="2"/>
  <c r="K134" i="2"/>
  <c r="K109" i="2"/>
  <c r="H129" i="2"/>
  <c r="K150" i="2"/>
  <c r="K138" i="2"/>
  <c r="K142" i="2"/>
  <c r="K130" i="2"/>
  <c r="K141" i="2"/>
  <c r="K136" i="2"/>
  <c r="K152" i="2"/>
  <c r="B129" i="2"/>
</calcChain>
</file>

<file path=xl/sharedStrings.xml><?xml version="1.0" encoding="utf-8"?>
<sst xmlns="http://schemas.openxmlformats.org/spreadsheetml/2006/main" count="1002" uniqueCount="149">
  <si>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</si>
  <si>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</si>
  <si>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</si>
  <si>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</si>
  <si>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</si>
  <si>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</si>
  <si>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</si>
  <si>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</si>
  <si>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</si>
  <si>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nd</t>
  </si>
  <si>
    <t>-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</si>
  <si>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</si>
  <si>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</si>
  <si>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</si>
  <si>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</si>
  <si>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</si>
  <si>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</si>
  <si>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</si>
  <si>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t>Estancia media en establecimientos alojativos (hoteles y apartamentos)</t>
  </si>
  <si>
    <t>Estancia media total (hotel + apartamento)</t>
  </si>
  <si>
    <t>Estancia media  según lugar de residencia</t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</si>
  <si>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</si>
  <si>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</si>
  <si>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</si>
  <si>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</si>
  <si>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</si>
  <si>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</si>
  <si>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</si>
  <si>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</si>
  <si>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</si>
  <si>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</si>
  <si>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</si>
  <si>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</si>
  <si>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</si>
  <si>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</si>
  <si>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</si>
  <si>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</si>
  <si>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</si>
  <si>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</si>
  <si>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</si>
  <si>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</si>
  <si>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</si>
  <si>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</si>
  <si>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</si>
  <si>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</si>
  <si>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</si>
  <si>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</si>
  <si>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</si>
  <si>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</si>
  <si>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</si>
  <si>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</si>
  <si>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</si>
  <si>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</si>
  <si>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</si>
  <si>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</si>
  <si>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</si>
  <si>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</si>
  <si>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</si>
  <si>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</si>
  <si>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</si>
  <si>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</si>
  <si>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</si>
  <si>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</si>
  <si>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</si>
  <si>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</si>
  <si>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</si>
  <si>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</si>
  <si>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</si>
  <si>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</si>
  <si>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</si>
  <si>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</si>
  <si>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</si>
  <si>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</si>
  <si>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</si>
  <si>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</si>
  <si>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</si>
  <si>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</si>
  <si>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</si>
  <si>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</si>
  <si>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</si>
  <si>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Holanda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</si>
  <si>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</si>
  <si>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</si>
  <si>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</si>
  <si>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</si>
  <si>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</si>
  <si>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</si>
  <si>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</si>
  <si>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</si>
  <si>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</si>
  <si>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</si>
  <si>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</si>
  <si>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</si>
  <si>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</si>
  <si>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</si>
  <si>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</si>
  <si>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</si>
  <si>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t>Estancia media  según municipio de alojamiento</t>
  </si>
  <si>
    <t>Tasas de ocupación según municipio de alojamiento</t>
  </si>
  <si>
    <t>Indicadores de rentabilidad alojativa (hoteles y apartamentos)</t>
  </si>
  <si>
    <t>4, 5 Estrellas</t>
  </si>
  <si>
    <t>1, 2, 3 Estrellas</t>
  </si>
  <si>
    <t>dn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</si>
  <si>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</si>
  <si>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</si>
  <si>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</si>
  <si>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</si>
  <si>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</si>
  <si>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</si>
  <si>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</si>
  <si>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</si>
  <si>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</si>
  <si>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</si>
  <si>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</si>
  <si>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interinsulares</t>
  </si>
  <si>
    <t>aeropuertos peninsulares</t>
  </si>
  <si>
    <t>Reino Unido</t>
  </si>
  <si>
    <t>Bélgica</t>
  </si>
  <si>
    <t>Francia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</si>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</sst>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2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/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3" borderId="0" xfId="1" applyNumberFormat="1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/>
    <xf numFmtId="164" fontId="5" fillId="0" borderId="16" xfId="1" applyNumberFormat="1" applyFont="1" applyBorder="1"/>
    <xf numFmtId="164" fontId="5" fillId="3" borderId="15" xfId="1" applyNumberFormat="1" applyFont="1" applyFill="1" applyBorder="1"/>
    <xf numFmtId="3" fontId="5" fillId="0" borderId="16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3" borderId="16" xfId="1" applyNumberFormat="1" applyFont="1" applyFill="1" applyBorder="1"/>
    <xf numFmtId="164" fontId="5" fillId="0" borderId="17" xfId="1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164" fontId="6" fillId="4" borderId="20" xfId="1" applyNumberFormat="1" applyFont="1" applyFill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/>
    <xf numFmtId="164" fontId="5" fillId="0" borderId="23" xfId="1" applyNumberFormat="1" applyFont="1" applyBorder="1"/>
    <xf numFmtId="164" fontId="5" fillId="4" borderId="23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9" xfId="0" applyFont="1" applyBorder="1"/>
    <xf numFmtId="3" fontId="5" fillId="0" borderId="19" xfId="0" applyNumberFormat="1" applyFont="1" applyBorder="1"/>
    <xf numFmtId="164" fontId="5" fillId="0" borderId="19" xfId="1" applyNumberFormat="1" applyFont="1" applyBorder="1"/>
    <xf numFmtId="164" fontId="5" fillId="4" borderId="22" xfId="1" applyNumberFormat="1" applyFont="1" applyFill="1" applyBorder="1"/>
    <xf numFmtId="164" fontId="5" fillId="0" borderId="21" xfId="1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vertical="center"/>
    </xf>
    <xf numFmtId="2" fontId="8" fillId="5" borderId="0" xfId="0" applyNumberFormat="1" applyFont="1" applyFill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 applyAlignment="1">
      <alignment horizontal="center"/>
    </xf>
    <xf numFmtId="2" fontId="5" fillId="0" borderId="31" xfId="0" applyNumberFormat="1" applyFont="1" applyBorder="1"/>
    <xf numFmtId="2" fontId="5" fillId="5" borderId="0" xfId="0" applyNumberFormat="1" applyFont="1" applyFill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0" fillId="0" borderId="0" xfId="0" applyNumberFormat="1"/>
    <xf numFmtId="0" fontId="8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indent="1"/>
    </xf>
    <xf numFmtId="2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/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5" fillId="0" borderId="27" xfId="0" applyFont="1" applyBorder="1"/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/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27" xfId="0" applyNumberFormat="1" applyFont="1" applyBorder="1"/>
    <xf numFmtId="0" fontId="5" fillId="0" borderId="31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0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165" fontId="10" fillId="0" borderId="38" xfId="0" applyNumberFormat="1" applyFont="1" applyBorder="1" applyAlignment="1">
      <alignment vertical="center"/>
    </xf>
    <xf numFmtId="164" fontId="10" fillId="0" borderId="38" xfId="1" applyNumberFormat="1" applyFont="1" applyBorder="1" applyAlignment="1">
      <alignment vertical="center"/>
    </xf>
    <xf numFmtId="166" fontId="10" fillId="0" borderId="38" xfId="0" applyNumberFormat="1" applyFont="1" applyBorder="1" applyAlignment="1">
      <alignment horizontal="center" vertical="center"/>
    </xf>
    <xf numFmtId="166" fontId="10" fillId="6" borderId="0" xfId="0" applyNumberFormat="1" applyFont="1" applyFill="1" applyAlignment="1">
      <alignment horizontal="center" vertical="center"/>
    </xf>
    <xf numFmtId="166" fontId="10" fillId="0" borderId="39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indent="1"/>
    </xf>
    <xf numFmtId="165" fontId="5" fillId="0" borderId="41" xfId="0" applyNumberFormat="1" applyFont="1" applyBorder="1"/>
    <xf numFmtId="164" fontId="5" fillId="0" borderId="41" xfId="1" applyNumberFormat="1" applyFont="1" applyBorder="1"/>
    <xf numFmtId="166" fontId="5" fillId="0" borderId="41" xfId="0" applyNumberFormat="1" applyFont="1" applyBorder="1" applyAlignment="1">
      <alignment horizontal="center"/>
    </xf>
    <xf numFmtId="166" fontId="5" fillId="6" borderId="0" xfId="0" applyNumberFormat="1" applyFont="1" applyFill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3" fontId="13" fillId="0" borderId="45" xfId="0" applyNumberFormat="1" applyFont="1" applyBorder="1" applyAlignment="1">
      <alignment vertical="center"/>
    </xf>
    <xf numFmtId="164" fontId="13" fillId="0" borderId="45" xfId="1" applyNumberFormat="1" applyFont="1" applyBorder="1" applyAlignment="1">
      <alignment vertical="center"/>
    </xf>
    <xf numFmtId="164" fontId="13" fillId="7" borderId="0" xfId="1" applyNumberFormat="1" applyFont="1" applyFill="1" applyAlignment="1">
      <alignment vertical="center"/>
    </xf>
    <xf numFmtId="164" fontId="13" fillId="0" borderId="46" xfId="1" applyNumberFormat="1" applyFont="1" applyBorder="1" applyAlignment="1">
      <alignment vertical="center"/>
    </xf>
    <xf numFmtId="0" fontId="12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indent="1"/>
    </xf>
    <xf numFmtId="3" fontId="5" fillId="0" borderId="48" xfId="0" applyNumberFormat="1" applyFont="1" applyBorder="1"/>
    <xf numFmtId="164" fontId="5" fillId="0" borderId="48" xfId="1" applyNumberFormat="1" applyFont="1" applyBorder="1"/>
    <xf numFmtId="164" fontId="5" fillId="7" borderId="0" xfId="1" applyNumberFormat="1" applyFont="1" applyFill="1"/>
    <xf numFmtId="3" fontId="5" fillId="0" borderId="48" xfId="0" applyNumberFormat="1" applyFont="1" applyBorder="1" applyAlignment="1">
      <alignment horizontal="center"/>
    </xf>
    <xf numFmtId="164" fontId="5" fillId="0" borderId="48" xfId="1" applyNumberFormat="1" applyFont="1" applyBorder="1" applyAlignment="1">
      <alignment horizontal="center"/>
    </xf>
    <xf numFmtId="164" fontId="5" fillId="0" borderId="49" xfId="1" applyNumberFormat="1" applyFont="1" applyBorder="1" applyAlignment="1">
      <alignment horizontal="center"/>
    </xf>
    <xf numFmtId="0" fontId="12" fillId="0" borderId="50" xfId="0" applyFont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2" fontId="13" fillId="0" borderId="46" xfId="0" applyNumberFormat="1" applyFont="1" applyBorder="1" applyAlignment="1">
      <alignment vertical="center"/>
    </xf>
    <xf numFmtId="2" fontId="13" fillId="0" borderId="45" xfId="0" applyNumberFormat="1" applyFont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2" fontId="13" fillId="0" borderId="45" xfId="0" applyNumberFormat="1" applyFont="1" applyBorder="1" applyAlignment="1">
      <alignment vertical="center"/>
    </xf>
    <xf numFmtId="2" fontId="13" fillId="0" borderId="46" xfId="0" applyNumberFormat="1" applyFont="1" applyBorder="1" applyAlignment="1">
      <alignment horizontal="center" vertical="center"/>
    </xf>
    <xf numFmtId="0" fontId="5" fillId="0" borderId="48" xfId="0" applyFont="1" applyBorder="1"/>
    <xf numFmtId="0" fontId="5" fillId="0" borderId="49" xfId="0" applyFont="1" applyBorder="1"/>
    <xf numFmtId="164" fontId="5" fillId="0" borderId="49" xfId="1" applyNumberFormat="1" applyFont="1" applyBorder="1" applyAlignment="1"/>
    <xf numFmtId="2" fontId="5" fillId="0" borderId="48" xfId="0" applyNumberFormat="1" applyFont="1" applyBorder="1" applyAlignment="1">
      <alignment horizontal="center"/>
    </xf>
    <xf numFmtId="0" fontId="5" fillId="7" borderId="0" xfId="0" applyFont="1" applyFill="1"/>
    <xf numFmtId="2" fontId="5" fillId="0" borderId="48" xfId="0" applyNumberFormat="1" applyFont="1" applyBorder="1"/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0" fontId="13" fillId="0" borderId="46" xfId="0" applyFont="1" applyBorder="1" applyAlignment="1">
      <alignment vertical="center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0" fontId="14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vertical="center" wrapText="1"/>
    </xf>
    <xf numFmtId="3" fontId="15" fillId="0" borderId="57" xfId="0" applyNumberFormat="1" applyFont="1" applyBorder="1" applyAlignment="1">
      <alignment horizontal="center" vertical="center"/>
    </xf>
    <xf numFmtId="3" fontId="15" fillId="0" borderId="58" xfId="0" applyNumberFormat="1" applyFont="1" applyBorder="1" applyAlignment="1">
      <alignment horizontal="center" vertical="center"/>
    </xf>
    <xf numFmtId="164" fontId="15" fillId="0" borderId="57" xfId="1" applyNumberFormat="1" applyFont="1" applyBorder="1" applyAlignment="1">
      <alignment horizontal="center" vertical="center"/>
    </xf>
    <xf numFmtId="164" fontId="15" fillId="0" borderId="59" xfId="1" applyNumberFormat="1" applyFont="1" applyBorder="1" applyAlignment="1">
      <alignment horizontal="center" vertical="center"/>
    </xf>
    <xf numFmtId="164" fontId="15" fillId="0" borderId="58" xfId="1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indent="1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164" fontId="5" fillId="0" borderId="62" xfId="1" applyNumberFormat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indent="1"/>
    </xf>
    <xf numFmtId="0" fontId="14" fillId="0" borderId="67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2" borderId="68" xfId="0" applyFill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8" borderId="0" xfId="0" applyFill="1"/>
    <xf numFmtId="0" fontId="16" fillId="0" borderId="70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72" xfId="0" applyFont="1" applyBorder="1" applyAlignment="1">
      <alignment vertical="center" wrapText="1"/>
    </xf>
    <xf numFmtId="3" fontId="17" fillId="0" borderId="72" xfId="0" applyNumberFormat="1" applyFont="1" applyBorder="1" applyAlignment="1">
      <alignment vertical="center"/>
    </xf>
    <xf numFmtId="164" fontId="17" fillId="0" borderId="72" xfId="1" applyNumberFormat="1" applyFont="1" applyBorder="1" applyAlignment="1">
      <alignment vertical="center"/>
    </xf>
    <xf numFmtId="0" fontId="16" fillId="8" borderId="73" xfId="0" applyFont="1" applyFill="1" applyBorder="1" applyAlignment="1">
      <alignment vertical="center"/>
    </xf>
    <xf numFmtId="164" fontId="17" fillId="0" borderId="74" xfId="1" applyNumberFormat="1" applyFont="1" applyBorder="1" applyAlignment="1">
      <alignment vertical="center"/>
    </xf>
    <xf numFmtId="0" fontId="17" fillId="0" borderId="75" xfId="0" applyFont="1" applyBorder="1" applyAlignment="1">
      <alignment horizontal="center" vertical="center" wrapText="1"/>
    </xf>
    <xf numFmtId="3" fontId="0" fillId="0" borderId="76" xfId="0" applyNumberFormat="1" applyBorder="1" applyAlignment="1">
      <alignment horizontal="left" vertical="center" indent="2"/>
    </xf>
    <xf numFmtId="3" fontId="0" fillId="0" borderId="76" xfId="0" applyNumberFormat="1" applyBorder="1" applyAlignment="1">
      <alignment vertical="center"/>
    </xf>
    <xf numFmtId="164" fontId="1" fillId="0" borderId="76" xfId="1" applyNumberFormat="1" applyFont="1" applyBorder="1" applyAlignment="1">
      <alignment vertical="center"/>
    </xf>
    <xf numFmtId="0" fontId="0" fillId="8" borderId="0" xfId="0" applyFill="1" applyAlignment="1">
      <alignment vertical="center"/>
    </xf>
    <xf numFmtId="164" fontId="1" fillId="0" borderId="77" xfId="1" applyNumberFormat="1" applyFont="1" applyBorder="1" applyAlignment="1">
      <alignment vertical="center"/>
    </xf>
    <xf numFmtId="0" fontId="17" fillId="0" borderId="78" xfId="0" applyFont="1" applyBorder="1" applyAlignment="1">
      <alignment horizontal="center" vertical="center" wrapText="1"/>
    </xf>
    <xf numFmtId="3" fontId="0" fillId="0" borderId="79" xfId="0" applyNumberFormat="1" applyBorder="1" applyAlignment="1">
      <alignment horizontal="left" vertical="center" indent="2"/>
    </xf>
    <xf numFmtId="3" fontId="0" fillId="0" borderId="79" xfId="0" applyNumberFormat="1" applyBorder="1" applyAlignment="1">
      <alignment vertical="center"/>
    </xf>
    <xf numFmtId="164" fontId="1" fillId="0" borderId="79" xfId="1" applyNumberFormat="1" applyFont="1" applyBorder="1" applyAlignment="1">
      <alignment vertical="center"/>
    </xf>
    <xf numFmtId="0" fontId="0" fillId="8" borderId="80" xfId="0" applyFill="1" applyBorder="1" applyAlignment="1">
      <alignment vertical="center"/>
    </xf>
    <xf numFmtId="164" fontId="1" fillId="0" borderId="81" xfId="1" applyNumberFormat="1" applyFont="1" applyBorder="1" applyAlignment="1">
      <alignment vertical="center"/>
    </xf>
    <xf numFmtId="3" fontId="0" fillId="0" borderId="82" xfId="0" applyNumberFormat="1" applyBorder="1" applyAlignment="1">
      <alignment horizontal="left" vertical="center" indent="2"/>
    </xf>
    <xf numFmtId="3" fontId="0" fillId="0" borderId="82" xfId="0" applyNumberFormat="1" applyBorder="1" applyAlignment="1">
      <alignment vertical="center"/>
    </xf>
    <xf numFmtId="164" fontId="1" fillId="0" borderId="82" xfId="1" applyNumberFormat="1" applyFont="1" applyBorder="1" applyAlignment="1">
      <alignment vertical="center"/>
    </xf>
    <xf numFmtId="0" fontId="0" fillId="8" borderId="73" xfId="0" applyFill="1" applyBorder="1" applyAlignment="1">
      <alignment vertical="center"/>
    </xf>
    <xf numFmtId="164" fontId="1" fillId="0" borderId="83" xfId="1" applyNumberFormat="1" applyFont="1" applyBorder="1" applyAlignment="1">
      <alignment vertical="center"/>
    </xf>
    <xf numFmtId="0" fontId="17" fillId="0" borderId="84" xfId="0" applyFont="1" applyBorder="1" applyAlignment="1">
      <alignment horizontal="center" vertical="center" wrapText="1"/>
    </xf>
    <xf numFmtId="3" fontId="0" fillId="0" borderId="85" xfId="0" applyNumberFormat="1" applyBorder="1" applyAlignment="1">
      <alignment horizontal="left" vertical="center" indent="2"/>
    </xf>
    <xf numFmtId="3" fontId="0" fillId="0" borderId="85" xfId="0" applyNumberFormat="1" applyBorder="1" applyAlignment="1">
      <alignment vertical="center"/>
    </xf>
    <xf numFmtId="164" fontId="1" fillId="0" borderId="85" xfId="1" applyNumberFormat="1" applyFont="1" applyBorder="1" applyAlignment="1">
      <alignment vertical="center"/>
    </xf>
    <xf numFmtId="164" fontId="1" fillId="0" borderId="86" xfId="1" applyNumberFormat="1" applyFont="1" applyBorder="1" applyAlignment="1">
      <alignment vertical="center"/>
    </xf>
    <xf numFmtId="0" fontId="18" fillId="0" borderId="87" xfId="0" applyFont="1" applyBorder="1" applyAlignment="1">
      <alignment horizontal="center" vertical="center" wrapText="1"/>
    </xf>
    <xf numFmtId="0" fontId="18" fillId="0" borderId="88" xfId="0" applyFont="1" applyBorder="1" applyAlignment="1">
      <alignment vertical="center" wrapText="1"/>
    </xf>
    <xf numFmtId="3" fontId="18" fillId="0" borderId="88" xfId="0" applyNumberFormat="1" applyFont="1" applyBorder="1" applyAlignment="1">
      <alignment vertical="center"/>
    </xf>
    <xf numFmtId="164" fontId="18" fillId="0" borderId="88" xfId="1" applyNumberFormat="1" applyFont="1" applyBorder="1" applyAlignment="1">
      <alignment vertical="center"/>
    </xf>
    <xf numFmtId="0" fontId="16" fillId="9" borderId="0" xfId="0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0" fillId="0" borderId="89" xfId="0" applyNumberFormat="1" applyBorder="1" applyAlignment="1">
      <alignment horizontal="left" vertical="center" indent="2"/>
    </xf>
    <xf numFmtId="3" fontId="0" fillId="0" borderId="89" xfId="0" applyNumberFormat="1" applyBorder="1" applyAlignment="1">
      <alignment vertical="center"/>
    </xf>
    <xf numFmtId="164" fontId="1" fillId="0" borderId="89" xfId="1" applyNumberFormat="1" applyFont="1" applyBorder="1" applyAlignment="1">
      <alignment vertical="center"/>
    </xf>
    <xf numFmtId="0" fontId="16" fillId="9" borderId="0" xfId="0" applyFont="1" applyFill="1"/>
    <xf numFmtId="164" fontId="1" fillId="0" borderId="90" xfId="1" applyNumberFormat="1" applyFont="1" applyBorder="1" applyAlignment="1">
      <alignment vertical="center"/>
    </xf>
    <xf numFmtId="0" fontId="18" fillId="0" borderId="91" xfId="0" applyFont="1" applyBorder="1" applyAlignment="1">
      <alignment horizontal="center" vertical="center" wrapText="1"/>
    </xf>
    <xf numFmtId="3" fontId="0" fillId="0" borderId="92" xfId="0" applyNumberFormat="1" applyBorder="1" applyAlignment="1">
      <alignment horizontal="left" vertical="center" indent="2"/>
    </xf>
    <xf numFmtId="3" fontId="0" fillId="0" borderId="92" xfId="0" applyNumberFormat="1" applyBorder="1" applyAlignment="1">
      <alignment vertical="center"/>
    </xf>
    <xf numFmtId="164" fontId="1" fillId="0" borderId="92" xfId="1" applyNumberFormat="1" applyFont="1" applyBorder="1" applyAlignment="1">
      <alignment vertical="center"/>
    </xf>
    <xf numFmtId="164" fontId="1" fillId="0" borderId="93" xfId="1" applyNumberFormat="1" applyFont="1" applyBorder="1" applyAlignment="1">
      <alignment vertical="center"/>
    </xf>
    <xf numFmtId="0" fontId="18" fillId="0" borderId="94" xfId="0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19" fillId="0" borderId="70" xfId="0" applyFont="1" applyBorder="1" applyAlignment="1">
      <alignment horizontal="center" vertical="center" wrapText="1"/>
    </xf>
    <xf numFmtId="0" fontId="0" fillId="10" borderId="0" xfId="0" applyFill="1"/>
    <xf numFmtId="0" fontId="19" fillId="0" borderId="97" xfId="0" applyFont="1" applyBorder="1" applyAlignment="1">
      <alignment horizontal="center" vertical="center" wrapText="1"/>
    </xf>
    <xf numFmtId="0" fontId="20" fillId="0" borderId="98" xfId="0" applyFont="1" applyBorder="1" applyAlignment="1">
      <alignment vertical="center" wrapText="1"/>
    </xf>
    <xf numFmtId="3" fontId="20" fillId="0" borderId="98" xfId="0" applyNumberFormat="1" applyFont="1" applyBorder="1" applyAlignment="1">
      <alignment vertical="center"/>
    </xf>
    <xf numFmtId="164" fontId="20" fillId="0" borderId="98" xfId="1" applyNumberFormat="1" applyFont="1" applyBorder="1" applyAlignment="1">
      <alignment vertical="center"/>
    </xf>
    <xf numFmtId="0" fontId="0" fillId="10" borderId="99" xfId="0" applyFill="1" applyBorder="1" applyAlignment="1">
      <alignment vertical="center"/>
    </xf>
    <xf numFmtId="164" fontId="20" fillId="0" borderId="100" xfId="1" applyNumberFormat="1" applyFont="1" applyBorder="1" applyAlignment="1">
      <alignment vertical="center"/>
    </xf>
    <xf numFmtId="0" fontId="19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left" indent="1"/>
    </xf>
    <xf numFmtId="3" fontId="5" fillId="0" borderId="102" xfId="0" applyNumberFormat="1" applyFont="1" applyBorder="1"/>
    <xf numFmtId="164" fontId="5" fillId="0" borderId="102" xfId="1" applyNumberFormat="1" applyFont="1" applyBorder="1"/>
    <xf numFmtId="0" fontId="5" fillId="10" borderId="0" xfId="0" applyFont="1" applyFill="1"/>
    <xf numFmtId="164" fontId="5" fillId="0" borderId="103" xfId="1" applyNumberFormat="1" applyFont="1" applyBorder="1"/>
    <xf numFmtId="0" fontId="5" fillId="0" borderId="104" xfId="0" applyFont="1" applyBorder="1" applyAlignment="1">
      <alignment horizontal="left" indent="1"/>
    </xf>
    <xf numFmtId="3" fontId="5" fillId="0" borderId="104" xfId="0" applyNumberFormat="1" applyFont="1" applyBorder="1"/>
    <xf numFmtId="164" fontId="5" fillId="0" borderId="104" xfId="1" applyNumberFormat="1" applyFont="1" applyBorder="1"/>
    <xf numFmtId="164" fontId="5" fillId="0" borderId="105" xfId="1" applyNumberFormat="1" applyFont="1" applyBorder="1"/>
    <xf numFmtId="0" fontId="19" fillId="0" borderId="96" xfId="0" applyFont="1" applyBorder="1" applyAlignment="1">
      <alignment horizontal="center" vertical="center" wrapText="1"/>
    </xf>
    <xf numFmtId="0" fontId="21" fillId="9" borderId="106" xfId="0" applyFont="1" applyFill="1" applyBorder="1" applyAlignment="1">
      <alignment horizontal="left"/>
    </xf>
    <xf numFmtId="0" fontId="21" fillId="9" borderId="107" xfId="0" applyFont="1" applyFill="1" applyBorder="1" applyAlignment="1">
      <alignment horizontal="left"/>
    </xf>
    <xf numFmtId="0" fontId="21" fillId="9" borderId="108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wrapText="1"/>
    </xf>
    <xf numFmtId="0" fontId="23" fillId="2" borderId="109" xfId="0" applyFont="1" applyFill="1" applyBorder="1" applyAlignment="1">
      <alignment horizontal="center" vertical="center" wrapText="1"/>
    </xf>
    <xf numFmtId="0" fontId="23" fillId="2" borderId="110" xfId="0" applyFont="1" applyFill="1" applyBorder="1" applyAlignment="1">
      <alignment horizontal="center" vertical="center" wrapText="1"/>
    </xf>
    <xf numFmtId="0" fontId="23" fillId="2" borderId="111" xfId="0" applyFont="1" applyFill="1" applyBorder="1" applyAlignment="1">
      <alignment horizontal="center" vertical="center" wrapText="1"/>
    </xf>
    <xf numFmtId="0" fontId="21" fillId="3" borderId="112" xfId="0" applyFont="1" applyFill="1" applyBorder="1" applyAlignment="1">
      <alignment horizontal="center"/>
    </xf>
    <xf numFmtId="0" fontId="21" fillId="3" borderId="113" xfId="0" applyFont="1" applyFill="1" applyBorder="1" applyAlignment="1">
      <alignment horizontal="center"/>
    </xf>
    <xf numFmtId="0" fontId="21" fillId="3" borderId="114" xfId="0" applyFont="1" applyFill="1" applyBorder="1" applyAlignment="1">
      <alignment horizontal="center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0" fontId="0" fillId="0" borderId="115" xfId="0" applyBorder="1" applyAlignment="1">
      <alignment horizontal="left" indent="3"/>
    </xf>
    <xf numFmtId="3" fontId="0" fillId="0" borderId="115" xfId="0" applyNumberFormat="1" applyBorder="1"/>
    <xf numFmtId="164" fontId="0" fillId="0" borderId="115" xfId="1" applyNumberFormat="1" applyFont="1" applyBorder="1"/>
    <xf numFmtId="164" fontId="0" fillId="3" borderId="85" xfId="1" applyNumberFormat="1" applyFont="1" applyFill="1" applyBorder="1"/>
    <xf numFmtId="3" fontId="0" fillId="0" borderId="115" xfId="0" applyNumberFormat="1" applyBorder="1" applyAlignment="1">
      <alignment horizontal="center"/>
    </xf>
    <xf numFmtId="164" fontId="0" fillId="0" borderId="115" xfId="1" applyNumberFormat="1" applyFont="1" applyBorder="1" applyAlignment="1">
      <alignment horizontal="center"/>
    </xf>
    <xf numFmtId="0" fontId="0" fillId="0" borderId="116" xfId="0" applyBorder="1" applyAlignment="1">
      <alignment horizontal="left" indent="3"/>
    </xf>
    <xf numFmtId="3" fontId="0" fillId="0" borderId="116" xfId="0" applyNumberFormat="1" applyBorder="1"/>
    <xf numFmtId="164" fontId="0" fillId="0" borderId="116" xfId="1" applyNumberFormat="1" applyFont="1" applyBorder="1"/>
    <xf numFmtId="3" fontId="0" fillId="0" borderId="116" xfId="0" applyNumberFormat="1" applyBorder="1" applyAlignment="1">
      <alignment horizontal="center"/>
    </xf>
    <xf numFmtId="164" fontId="0" fillId="0" borderId="116" xfId="1" applyNumberFormat="1" applyFont="1" applyBorder="1" applyAlignment="1">
      <alignment horizontal="center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3" fontId="0" fillId="0" borderId="117" xfId="0" applyNumberFormat="1" applyBorder="1" applyAlignment="1">
      <alignment horizontal="center"/>
    </xf>
    <xf numFmtId="164" fontId="0" fillId="0" borderId="117" xfId="1" applyNumberFormat="1" applyFont="1" applyBorder="1" applyAlignment="1">
      <alignment horizontal="center"/>
    </xf>
    <xf numFmtId="0" fontId="0" fillId="0" borderId="118" xfId="0" applyBorder="1" applyAlignment="1">
      <alignment horizontal="left" indent="3"/>
    </xf>
    <xf numFmtId="3" fontId="0" fillId="0" borderId="118" xfId="0" applyNumberFormat="1" applyBorder="1"/>
    <xf numFmtId="164" fontId="0" fillId="0" borderId="118" xfId="1" applyNumberFormat="1" applyFont="1" applyBorder="1"/>
    <xf numFmtId="164" fontId="0" fillId="3" borderId="119" xfId="1" applyNumberFormat="1" applyFont="1" applyFill="1" applyBorder="1"/>
    <xf numFmtId="3" fontId="0" fillId="0" borderId="118" xfId="0" applyNumberFormat="1" applyBorder="1" applyAlignment="1">
      <alignment horizontal="center"/>
    </xf>
    <xf numFmtId="164" fontId="0" fillId="0" borderId="118" xfId="1" applyNumberFormat="1" applyFont="1" applyBorder="1" applyAlignment="1">
      <alignment horizontal="center"/>
    </xf>
    <xf numFmtId="0" fontId="21" fillId="3" borderId="120" xfId="0" applyFont="1" applyFill="1" applyBorder="1" applyAlignment="1">
      <alignment horizontal="center"/>
    </xf>
    <xf numFmtId="0" fontId="21" fillId="3" borderId="121" xfId="0" applyFont="1" applyFill="1" applyBorder="1" applyAlignment="1">
      <alignment horizontal="center"/>
    </xf>
    <xf numFmtId="0" fontId="21" fillId="3" borderId="122" xfId="0" applyFont="1" applyFill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5" xfId="0" applyBorder="1" applyAlignment="1">
      <alignment horizontal="left" indent="1"/>
    </xf>
    <xf numFmtId="0" fontId="0" fillId="0" borderId="85" xfId="0" applyBorder="1" applyAlignment="1">
      <alignment horizontal="left" indent="2"/>
    </xf>
    <xf numFmtId="3" fontId="0" fillId="0" borderId="85" xfId="0" applyNumberFormat="1" applyBorder="1"/>
    <xf numFmtId="164" fontId="0" fillId="0" borderId="85" xfId="1" applyNumberFormat="1" applyFont="1" applyBorder="1"/>
    <xf numFmtId="0" fontId="0" fillId="0" borderId="117" xfId="0" applyBorder="1" applyAlignment="1">
      <alignment horizontal="left" indent="1"/>
    </xf>
    <xf numFmtId="0" fontId="0" fillId="0" borderId="116" xfId="0" applyBorder="1" applyAlignment="1">
      <alignment horizontal="left" indent="1"/>
    </xf>
    <xf numFmtId="0" fontId="24" fillId="0" borderId="13" xfId="0" applyFont="1" applyBorder="1" applyAlignment="1">
      <alignment horizontal="left"/>
    </xf>
    <xf numFmtId="3" fontId="24" fillId="0" borderId="13" xfId="0" applyNumberFormat="1" applyFont="1" applyBorder="1"/>
    <xf numFmtId="164" fontId="24" fillId="0" borderId="13" xfId="1" applyNumberFormat="1" applyFont="1" applyBorder="1"/>
    <xf numFmtId="164" fontId="24" fillId="3" borderId="15" xfId="1" applyNumberFormat="1" applyFont="1" applyFill="1" applyBorder="1"/>
    <xf numFmtId="0" fontId="0" fillId="0" borderId="116" xfId="0" applyBorder="1" applyAlignment="1">
      <alignment horizontal="left"/>
    </xf>
    <xf numFmtId="0" fontId="0" fillId="0" borderId="76" xfId="0" applyBorder="1" applyAlignment="1">
      <alignment horizontal="left"/>
    </xf>
    <xf numFmtId="3" fontId="0" fillId="0" borderId="76" xfId="0" applyNumberFormat="1" applyBorder="1"/>
    <xf numFmtId="164" fontId="0" fillId="0" borderId="76" xfId="1" applyNumberFormat="1" applyFont="1" applyBorder="1"/>
    <xf numFmtId="0" fontId="0" fillId="0" borderId="123" xfId="0" applyBorder="1" applyAlignment="1">
      <alignment horizontal="left"/>
    </xf>
    <xf numFmtId="3" fontId="0" fillId="0" borderId="123" xfId="0" applyNumberFormat="1" applyBorder="1"/>
    <xf numFmtId="164" fontId="0" fillId="0" borderId="123" xfId="1" applyNumberFormat="1" applyFont="1" applyBorder="1"/>
    <xf numFmtId="0" fontId="21" fillId="12" borderId="0" xfId="0" applyFont="1" applyFill="1" applyAlignment="1">
      <alignment horizontal="center"/>
    </xf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0" fillId="0" borderId="116" xfId="0" applyBorder="1" applyAlignment="1">
      <alignment horizontal="left" indent="2"/>
    </xf>
    <xf numFmtId="164" fontId="0" fillId="4" borderId="85" xfId="1" applyNumberFormat="1" applyFont="1" applyFill="1" applyBorder="1"/>
    <xf numFmtId="0" fontId="0" fillId="0" borderId="117" xfId="0" applyBorder="1" applyAlignment="1">
      <alignment horizontal="left" indent="2"/>
    </xf>
    <xf numFmtId="0" fontId="0" fillId="0" borderId="123" xfId="0" applyBorder="1" applyAlignment="1">
      <alignment horizontal="left" indent="2"/>
    </xf>
    <xf numFmtId="3" fontId="0" fillId="0" borderId="123" xfId="0" applyNumberFormat="1" applyBorder="1" applyAlignment="1">
      <alignment horizontal="center"/>
    </xf>
    <xf numFmtId="164" fontId="0" fillId="0" borderId="123" xfId="1" applyNumberFormat="1" applyFont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18" xfId="0" applyBorder="1" applyAlignment="1">
      <alignment horizontal="left" indent="1"/>
    </xf>
    <xf numFmtId="0" fontId="0" fillId="0" borderId="124" xfId="0" applyBorder="1" applyAlignment="1">
      <alignment horizontal="left" indent="1"/>
    </xf>
    <xf numFmtId="3" fontId="0" fillId="0" borderId="124" xfId="0" applyNumberFormat="1" applyBorder="1"/>
    <xf numFmtId="164" fontId="0" fillId="0" borderId="124" xfId="1" applyNumberFormat="1" applyFont="1" applyBorder="1"/>
    <xf numFmtId="0" fontId="0" fillId="0" borderId="125" xfId="0" applyBorder="1" applyAlignment="1">
      <alignment horizontal="left" indent="1"/>
    </xf>
    <xf numFmtId="3" fontId="0" fillId="0" borderId="125" xfId="0" applyNumberFormat="1" applyBorder="1"/>
    <xf numFmtId="164" fontId="0" fillId="0" borderId="125" xfId="1" applyNumberFormat="1" applyFont="1" applyBorder="1"/>
    <xf numFmtId="164" fontId="0" fillId="4" borderId="126" xfId="1" applyNumberFormat="1" applyFont="1" applyFill="1" applyBorder="1"/>
    <xf numFmtId="164" fontId="0" fillId="4" borderId="0" xfId="1" applyNumberFormat="1" applyFont="1" applyFill="1"/>
    <xf numFmtId="0" fontId="0" fillId="0" borderId="123" xfId="0" applyBorder="1" applyAlignment="1">
      <alignment horizontal="left" indent="1"/>
    </xf>
    <xf numFmtId="0" fontId="0" fillId="0" borderId="127" xfId="0" applyBorder="1"/>
    <xf numFmtId="3" fontId="0" fillId="0" borderId="127" xfId="0" applyNumberFormat="1" applyBorder="1"/>
    <xf numFmtId="164" fontId="0" fillId="0" borderId="127" xfId="1" applyNumberFormat="1" applyFont="1" applyBorder="1"/>
    <xf numFmtId="0" fontId="0" fillId="0" borderId="116" xfId="0" applyBorder="1"/>
    <xf numFmtId="0" fontId="0" fillId="0" borderId="128" xfId="0" applyBorder="1"/>
    <xf numFmtId="3" fontId="0" fillId="0" borderId="128" xfId="0" applyNumberFormat="1" applyBorder="1"/>
    <xf numFmtId="164" fontId="0" fillId="0" borderId="128" xfId="1" applyNumberFormat="1" applyFont="1" applyBorder="1"/>
    <xf numFmtId="0" fontId="21" fillId="5" borderId="0" xfId="0" applyFont="1" applyFill="1" applyAlignment="1">
      <alignment horizontal="center"/>
    </xf>
    <xf numFmtId="0" fontId="9" fillId="0" borderId="27" xfId="0" applyFont="1" applyBorder="1"/>
    <xf numFmtId="2" fontId="8" fillId="0" borderId="27" xfId="0" applyNumberFormat="1" applyFont="1" applyBorder="1" applyAlignment="1">
      <alignment horizontal="center"/>
    </xf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 applyAlignment="1">
      <alignment horizontal="center"/>
    </xf>
    <xf numFmtId="2" fontId="8" fillId="0" borderId="31" xfId="0" applyNumberFormat="1" applyFont="1" applyBorder="1"/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0" fontId="0" fillId="0" borderId="129" xfId="0" applyBorder="1" applyAlignment="1">
      <alignment horizontal="left" indent="2"/>
    </xf>
    <xf numFmtId="2" fontId="0" fillId="0" borderId="129" xfId="0" applyNumberFormat="1" applyBorder="1" applyAlignment="1">
      <alignment horizontal="center"/>
    </xf>
    <xf numFmtId="2" fontId="0" fillId="0" borderId="129" xfId="0" applyNumberFormat="1" applyBorder="1"/>
    <xf numFmtId="2" fontId="0" fillId="5" borderId="0" xfId="0" applyNumberFormat="1" applyFill="1" applyAlignment="1">
      <alignment horizontal="center"/>
    </xf>
    <xf numFmtId="2" fontId="0" fillId="0" borderId="130" xfId="0" applyNumberFormat="1" applyBorder="1" applyAlignment="1">
      <alignment horizontal="center"/>
    </xf>
    <xf numFmtId="2" fontId="0" fillId="0" borderId="131" xfId="0" applyNumberFormat="1" applyBorder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2" fontId="0" fillId="0" borderId="116" xfId="0" applyNumberFormat="1" applyBorder="1"/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0" fontId="0" fillId="0" borderId="134" xfId="0" applyBorder="1" applyAlignment="1">
      <alignment horizontal="left" indent="2"/>
    </xf>
    <xf numFmtId="2" fontId="0" fillId="0" borderId="134" xfId="0" applyNumberFormat="1" applyBorder="1" applyAlignment="1">
      <alignment horizontal="center"/>
    </xf>
    <xf numFmtId="2" fontId="0" fillId="0" borderId="134" xfId="0" applyNumberFormat="1" applyBorder="1"/>
    <xf numFmtId="2" fontId="0" fillId="0" borderId="135" xfId="0" applyNumberFormat="1" applyBorder="1" applyAlignment="1">
      <alignment horizontal="center"/>
    </xf>
    <xf numFmtId="2" fontId="0" fillId="0" borderId="136" xfId="0" applyNumberFormat="1" applyBorder="1" applyAlignment="1">
      <alignment horizontal="center"/>
    </xf>
    <xf numFmtId="2" fontId="0" fillId="0" borderId="134" xfId="0" applyNumberFormat="1" applyBorder="1" applyAlignment="1">
      <alignment horizontal="center"/>
    </xf>
    <xf numFmtId="0" fontId="8" fillId="0" borderId="34" xfId="0" applyFont="1" applyBorder="1" applyAlignment="1">
      <alignment horizontal="left" indent="1"/>
    </xf>
    <xf numFmtId="2" fontId="8" fillId="0" borderId="34" xfId="0" applyNumberFormat="1" applyFont="1" applyBorder="1" applyAlignment="1">
      <alignment horizontal="center"/>
    </xf>
    <xf numFmtId="2" fontId="8" fillId="0" borderId="34" xfId="0" applyNumberFormat="1" applyFont="1" applyBorder="1"/>
    <xf numFmtId="2" fontId="8" fillId="0" borderId="34" xfId="0" applyNumberFormat="1" applyFont="1" applyBorder="1" applyAlignment="1">
      <alignment horizontal="center"/>
    </xf>
    <xf numFmtId="0" fontId="0" fillId="0" borderId="137" xfId="0" applyBorder="1" applyAlignment="1">
      <alignment horizontal="left" indent="2"/>
    </xf>
    <xf numFmtId="2" fontId="0" fillId="0" borderId="137" xfId="0" applyNumberFormat="1" applyBorder="1" applyAlignment="1">
      <alignment horizontal="center"/>
    </xf>
    <xf numFmtId="2" fontId="0" fillId="0" borderId="137" xfId="0" applyNumberFormat="1" applyBorder="1"/>
    <xf numFmtId="2" fontId="0" fillId="0" borderId="138" xfId="0" applyNumberFormat="1" applyBorder="1" applyAlignment="1">
      <alignment horizontal="center"/>
    </xf>
    <xf numFmtId="2" fontId="0" fillId="0" borderId="139" xfId="0" applyNumberFormat="1" applyBorder="1" applyAlignment="1">
      <alignment horizontal="center"/>
    </xf>
    <xf numFmtId="2" fontId="0" fillId="0" borderId="137" xfId="0" applyNumberFormat="1" applyBorder="1" applyAlignment="1">
      <alignment horizontal="center"/>
    </xf>
    <xf numFmtId="0" fontId="0" fillId="0" borderId="140" xfId="0" applyBorder="1" applyAlignment="1">
      <alignment horizontal="left" indent="2"/>
    </xf>
    <xf numFmtId="2" fontId="0" fillId="0" borderId="140" xfId="0" applyNumberFormat="1" applyBorder="1" applyAlignment="1">
      <alignment horizontal="center"/>
    </xf>
    <xf numFmtId="2" fontId="0" fillId="0" borderId="140" xfId="0" applyNumberFormat="1" applyBorder="1"/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2" fontId="0" fillId="0" borderId="140" xfId="0" applyNumberFormat="1" applyBorder="1" applyAlignment="1">
      <alignment horizontal="center"/>
    </xf>
    <xf numFmtId="0" fontId="0" fillId="0" borderId="143" xfId="0" applyBorder="1" applyAlignment="1">
      <alignment horizontal="left" indent="2"/>
    </xf>
    <xf numFmtId="2" fontId="0" fillId="0" borderId="143" xfId="0" applyNumberFormat="1" applyBorder="1" applyAlignment="1">
      <alignment horizontal="center"/>
    </xf>
    <xf numFmtId="2" fontId="0" fillId="0" borderId="143" xfId="0" applyNumberFormat="1" applyBorder="1"/>
    <xf numFmtId="2" fontId="0" fillId="0" borderId="144" xfId="0" applyNumberFormat="1" applyBorder="1" applyAlignment="1">
      <alignment horizontal="center"/>
    </xf>
    <xf numFmtId="2" fontId="0" fillId="0" borderId="145" xfId="0" applyNumberFormat="1" applyBorder="1" applyAlignment="1">
      <alignment horizontal="center"/>
    </xf>
    <xf numFmtId="2" fontId="0" fillId="0" borderId="143" xfId="0" applyNumberFormat="1" applyBorder="1" applyAlignment="1">
      <alignment horizontal="center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29" xfId="0" applyBorder="1" applyAlignment="1">
      <alignment horizontal="left" indent="1"/>
    </xf>
    <xf numFmtId="2" fontId="0" fillId="0" borderId="146" xfId="0" applyNumberFormat="1" applyBorder="1"/>
    <xf numFmtId="2" fontId="0" fillId="0" borderId="130" xfId="0" applyNumberFormat="1" applyBorder="1"/>
    <xf numFmtId="0" fontId="0" fillId="0" borderId="134" xfId="0" applyBorder="1" applyAlignment="1">
      <alignment horizontal="left" indent="1"/>
    </xf>
    <xf numFmtId="0" fontId="8" fillId="0" borderId="31" xfId="0" applyFont="1" applyBorder="1"/>
    <xf numFmtId="0" fontId="0" fillId="0" borderId="147" xfId="0" applyBorder="1" applyAlignment="1">
      <alignment horizontal="left" indent="1"/>
    </xf>
    <xf numFmtId="2" fontId="0" fillId="0" borderId="147" xfId="0" applyNumberFormat="1" applyBorder="1" applyAlignment="1">
      <alignment horizontal="center"/>
    </xf>
    <xf numFmtId="2" fontId="0" fillId="0" borderId="147" xfId="0" applyNumberFormat="1" applyBorder="1"/>
    <xf numFmtId="0" fontId="0" fillId="0" borderId="140" xfId="0" applyBorder="1" applyAlignment="1">
      <alignment horizontal="left" indent="1"/>
    </xf>
    <xf numFmtId="0" fontId="0" fillId="0" borderId="143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48" xfId="0" applyBorder="1"/>
    <xf numFmtId="2" fontId="0" fillId="0" borderId="148" xfId="0" applyNumberFormat="1" applyBorder="1" applyAlignment="1">
      <alignment horizontal="center"/>
    </xf>
    <xf numFmtId="2" fontId="0" fillId="0" borderId="148" xfId="0" applyNumberFormat="1" applyBorder="1"/>
    <xf numFmtId="2" fontId="0" fillId="0" borderId="149" xfId="0" applyNumberFormat="1" applyBorder="1" applyAlignment="1">
      <alignment horizontal="center"/>
    </xf>
    <xf numFmtId="2" fontId="0" fillId="0" borderId="150" xfId="0" applyNumberFormat="1" applyBorder="1" applyAlignment="1">
      <alignment horizontal="center"/>
    </xf>
    <xf numFmtId="0" fontId="0" fillId="0" borderId="140" xfId="0" applyBorder="1"/>
    <xf numFmtId="0" fontId="0" fillId="0" borderId="143" xfId="0" applyBorder="1"/>
    <xf numFmtId="0" fontId="21" fillId="6" borderId="0" xfId="0" applyFont="1" applyFill="1" applyAlignment="1">
      <alignment horizontal="center"/>
    </xf>
    <xf numFmtId="0" fontId="11" fillId="0" borderId="38" xfId="0" applyFont="1" applyBorder="1"/>
    <xf numFmtId="165" fontId="10" fillId="0" borderId="38" xfId="0" applyNumberFormat="1" applyFont="1" applyBorder="1"/>
    <xf numFmtId="164" fontId="10" fillId="0" borderId="38" xfId="1" applyNumberFormat="1" applyFont="1" applyBorder="1"/>
    <xf numFmtId="166" fontId="10" fillId="0" borderId="38" xfId="0" applyNumberFormat="1" applyFont="1" applyBorder="1" applyAlignment="1">
      <alignment horizontal="center"/>
    </xf>
    <xf numFmtId="166" fontId="10" fillId="6" borderId="0" xfId="0" applyNumberFormat="1" applyFont="1" applyFill="1" applyAlignment="1">
      <alignment horizontal="center"/>
    </xf>
    <xf numFmtId="0" fontId="10" fillId="0" borderId="41" xfId="0" applyFont="1" applyBorder="1" applyAlignment="1">
      <alignment horizontal="left" indent="1"/>
    </xf>
    <xf numFmtId="165" fontId="10" fillId="0" borderId="41" xfId="0" applyNumberFormat="1" applyFont="1" applyBorder="1"/>
    <xf numFmtId="164" fontId="10" fillId="0" borderId="41" xfId="1" applyNumberFormat="1" applyFont="1" applyBorder="1"/>
    <xf numFmtId="166" fontId="10" fillId="0" borderId="41" xfId="0" applyNumberFormat="1" applyFont="1" applyBorder="1" applyAlignment="1">
      <alignment horizontal="center"/>
    </xf>
    <xf numFmtId="165" fontId="10" fillId="0" borderId="41" xfId="0" applyNumberFormat="1" applyFont="1" applyBorder="1" applyAlignment="1">
      <alignment horizontal="center"/>
    </xf>
    <xf numFmtId="164" fontId="10" fillId="0" borderId="41" xfId="1" applyNumberFormat="1" applyFont="1" applyBorder="1" applyAlignment="1">
      <alignment horizontal="center"/>
    </xf>
    <xf numFmtId="0" fontId="0" fillId="0" borderId="151" xfId="0" applyBorder="1" applyAlignment="1">
      <alignment horizontal="left" indent="2"/>
    </xf>
    <xf numFmtId="165" fontId="0" fillId="0" borderId="151" xfId="0" applyNumberFormat="1" applyBorder="1"/>
    <xf numFmtId="164" fontId="0" fillId="0" borderId="151" xfId="1" applyNumberFormat="1" applyFont="1" applyBorder="1"/>
    <xf numFmtId="166" fontId="0" fillId="0" borderId="151" xfId="0" applyNumberFormat="1" applyBorder="1" applyAlignment="1">
      <alignment horizontal="center"/>
    </xf>
    <xf numFmtId="166" fontId="0" fillId="6" borderId="0" xfId="0" applyNumberFormat="1" applyFill="1" applyAlignment="1">
      <alignment horizontal="center"/>
    </xf>
    <xf numFmtId="165" fontId="0" fillId="0" borderId="151" xfId="0" applyNumberFormat="1" applyBorder="1" applyAlignment="1">
      <alignment horizontal="center"/>
    </xf>
    <xf numFmtId="164" fontId="0" fillId="0" borderId="151" xfId="1" applyNumberFormat="1" applyFont="1" applyBorder="1" applyAlignment="1">
      <alignment horizontal="center"/>
    </xf>
    <xf numFmtId="165" fontId="0" fillId="0" borderId="116" xfId="0" applyNumberFormat="1" applyBorder="1"/>
    <xf numFmtId="166" fontId="0" fillId="0" borderId="116" xfId="0" applyNumberFormat="1" applyBorder="1" applyAlignment="1">
      <alignment horizontal="center"/>
    </xf>
    <xf numFmtId="165" fontId="0" fillId="0" borderId="116" xfId="0" applyNumberFormat="1" applyBorder="1" applyAlignment="1">
      <alignment horizontal="center"/>
    </xf>
    <xf numFmtId="0" fontId="0" fillId="0" borderId="152" xfId="0" applyBorder="1" applyAlignment="1">
      <alignment horizontal="left" indent="2"/>
    </xf>
    <xf numFmtId="165" fontId="0" fillId="0" borderId="152" xfId="0" applyNumberFormat="1" applyBorder="1"/>
    <xf numFmtId="164" fontId="0" fillId="0" borderId="152" xfId="1" applyNumberFormat="1" applyFont="1" applyBorder="1"/>
    <xf numFmtId="166" fontId="0" fillId="0" borderId="152" xfId="0" applyNumberFormat="1" applyBorder="1" applyAlignment="1">
      <alignment horizontal="center"/>
    </xf>
    <xf numFmtId="165" fontId="0" fillId="0" borderId="152" xfId="0" applyNumberFormat="1" applyBorder="1" applyAlignment="1">
      <alignment horizontal="center"/>
    </xf>
    <xf numFmtId="164" fontId="0" fillId="0" borderId="152" xfId="1" applyNumberFormat="1" applyFont="1" applyBorder="1" applyAlignment="1">
      <alignment horizontal="center"/>
    </xf>
    <xf numFmtId="0" fontId="0" fillId="0" borderId="128" xfId="0" applyBorder="1" applyAlignment="1">
      <alignment horizontal="left" indent="2"/>
    </xf>
    <xf numFmtId="165" fontId="0" fillId="0" borderId="128" xfId="0" applyNumberFormat="1" applyBorder="1"/>
    <xf numFmtId="166" fontId="0" fillId="0" borderId="128" xfId="0" applyNumberFormat="1" applyBorder="1" applyAlignment="1">
      <alignment horizontal="center"/>
    </xf>
    <xf numFmtId="165" fontId="0" fillId="0" borderId="128" xfId="0" applyNumberFormat="1" applyBorder="1" applyAlignment="1">
      <alignment horizontal="center"/>
    </xf>
    <xf numFmtId="164" fontId="0" fillId="0" borderId="128" xfId="1" applyNumberFormat="1" applyFont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53" xfId="0" applyFill="1" applyBorder="1" applyAlignment="1">
      <alignment horizontal="center"/>
    </xf>
    <xf numFmtId="0" fontId="0" fillId="0" borderId="151" xfId="0" applyBorder="1"/>
    <xf numFmtId="165" fontId="0" fillId="0" borderId="127" xfId="0" applyNumberFormat="1" applyBorder="1"/>
    <xf numFmtId="166" fontId="0" fillId="0" borderId="127" xfId="0" applyNumberFormat="1" applyBorder="1" applyAlignment="1">
      <alignment horizontal="center"/>
    </xf>
    <xf numFmtId="0" fontId="25" fillId="13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13" fillId="0" borderId="45" xfId="0" applyFont="1" applyBorder="1"/>
    <xf numFmtId="3" fontId="13" fillId="0" borderId="45" xfId="0" applyNumberFormat="1" applyFont="1" applyBorder="1"/>
    <xf numFmtId="164" fontId="13" fillId="0" borderId="45" xfId="1" applyNumberFormat="1" applyFont="1" applyBorder="1"/>
    <xf numFmtId="164" fontId="13" fillId="7" borderId="0" xfId="1" applyNumberFormat="1" applyFont="1" applyFill="1"/>
    <xf numFmtId="0" fontId="12" fillId="0" borderId="48" xfId="0" applyFont="1" applyBorder="1" applyAlignment="1">
      <alignment horizontal="left" indent="1"/>
    </xf>
    <xf numFmtId="3" fontId="12" fillId="0" borderId="48" xfId="0" applyNumberFormat="1" applyFont="1" applyBorder="1"/>
    <xf numFmtId="164" fontId="12" fillId="0" borderId="48" xfId="1" applyNumberFormat="1" applyFont="1" applyBorder="1"/>
    <xf numFmtId="164" fontId="12" fillId="7" borderId="0" xfId="1" applyNumberFormat="1" applyFont="1" applyFill="1"/>
    <xf numFmtId="3" fontId="12" fillId="0" borderId="48" xfId="0" applyNumberFormat="1" applyFont="1" applyBorder="1" applyAlignment="1">
      <alignment horizontal="center"/>
    </xf>
    <xf numFmtId="164" fontId="12" fillId="0" borderId="48" xfId="1" applyNumberFormat="1" applyFont="1" applyBorder="1" applyAlignment="1">
      <alignment horizontal="center"/>
    </xf>
    <xf numFmtId="0" fontId="0" fillId="0" borderId="154" xfId="0" applyBorder="1" applyAlignment="1">
      <alignment horizontal="left" indent="2"/>
    </xf>
    <xf numFmtId="3" fontId="0" fillId="0" borderId="154" xfId="0" applyNumberFormat="1" applyBorder="1"/>
    <xf numFmtId="164" fontId="0" fillId="0" borderId="154" xfId="1" applyNumberFormat="1" applyFont="1" applyBorder="1"/>
    <xf numFmtId="164" fontId="0" fillId="7" borderId="0" xfId="1" applyNumberFormat="1" applyFont="1" applyFill="1"/>
    <xf numFmtId="3" fontId="0" fillId="0" borderId="155" xfId="0" applyNumberFormat="1" applyBorder="1"/>
    <xf numFmtId="3" fontId="0" fillId="0" borderId="155" xfId="0" applyNumberFormat="1" applyBorder="1" applyAlignment="1">
      <alignment horizontal="center"/>
    </xf>
    <xf numFmtId="164" fontId="0" fillId="0" borderId="155" xfId="1" applyNumberFormat="1" applyFont="1" applyBorder="1" applyAlignment="1">
      <alignment horizontal="center"/>
    </xf>
    <xf numFmtId="0" fontId="0" fillId="0" borderId="156" xfId="0" applyBorder="1" applyAlignment="1">
      <alignment horizontal="left" indent="2"/>
    </xf>
    <xf numFmtId="3" fontId="0" fillId="0" borderId="156" xfId="0" applyNumberFormat="1" applyBorder="1"/>
    <xf numFmtId="164" fontId="0" fillId="0" borderId="156" xfId="1" applyNumberFormat="1" applyFont="1" applyBorder="1"/>
    <xf numFmtId="3" fontId="0" fillId="0" borderId="157" xfId="0" applyNumberFormat="1" applyBorder="1"/>
    <xf numFmtId="3" fontId="0" fillId="0" borderId="157" xfId="0" applyNumberFormat="1" applyBorder="1" applyAlignment="1">
      <alignment horizontal="center"/>
    </xf>
    <xf numFmtId="164" fontId="0" fillId="0" borderId="157" xfId="1" applyNumberFormat="1" applyFont="1" applyBorder="1" applyAlignment="1">
      <alignment horizontal="center"/>
    </xf>
    <xf numFmtId="0" fontId="0" fillId="0" borderId="158" xfId="0" applyBorder="1" applyAlignment="1">
      <alignment horizontal="left" indent="2"/>
    </xf>
    <xf numFmtId="3" fontId="0" fillId="0" borderId="158" xfId="0" applyNumberFormat="1" applyBorder="1"/>
    <xf numFmtId="164" fontId="0" fillId="0" borderId="158" xfId="1" applyNumberFormat="1" applyFont="1" applyBorder="1"/>
    <xf numFmtId="3" fontId="0" fillId="0" borderId="158" xfId="0" applyNumberFormat="1" applyBorder="1" applyAlignment="1">
      <alignment horizontal="center"/>
    </xf>
    <xf numFmtId="164" fontId="0" fillId="0" borderId="158" xfId="1" applyNumberFormat="1" applyFon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0" fontId="0" fillId="2" borderId="5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2" fontId="13" fillId="0" borderId="46" xfId="0" applyNumberFormat="1" applyFont="1" applyBorder="1"/>
    <xf numFmtId="164" fontId="13" fillId="0" borderId="46" xfId="1" applyNumberFormat="1" applyFont="1" applyBorder="1" applyAlignment="1"/>
    <xf numFmtId="2" fontId="13" fillId="0" borderId="45" xfId="0" applyNumberFormat="1" applyFont="1" applyBorder="1" applyAlignment="1">
      <alignment horizontal="center"/>
    </xf>
    <xf numFmtId="0" fontId="13" fillId="7" borderId="0" xfId="0" applyFont="1" applyFill="1"/>
    <xf numFmtId="2" fontId="13" fillId="0" borderId="45" xfId="0" applyNumberFormat="1" applyFont="1" applyBorder="1"/>
    <xf numFmtId="0" fontId="12" fillId="0" borderId="48" xfId="0" applyFont="1" applyBorder="1"/>
    <xf numFmtId="0" fontId="12" fillId="0" borderId="49" xfId="0" applyFont="1" applyBorder="1"/>
    <xf numFmtId="164" fontId="12" fillId="0" borderId="49" xfId="1" applyNumberFormat="1" applyFont="1" applyBorder="1" applyAlignment="1"/>
    <xf numFmtId="2" fontId="12" fillId="0" borderId="48" xfId="0" applyNumberFormat="1" applyFont="1" applyBorder="1" applyAlignment="1">
      <alignment horizontal="center"/>
    </xf>
    <xf numFmtId="0" fontId="12" fillId="7" borderId="0" xfId="0" applyFont="1" applyFill="1"/>
    <xf numFmtId="2" fontId="12" fillId="0" borderId="48" xfId="0" applyNumberFormat="1" applyFont="1" applyBorder="1"/>
    <xf numFmtId="2" fontId="12" fillId="0" borderId="48" xfId="0" applyNumberFormat="1" applyFont="1" applyBorder="1" applyAlignment="1">
      <alignment horizontal="center"/>
    </xf>
    <xf numFmtId="164" fontId="12" fillId="0" borderId="49" xfId="1" applyNumberFormat="1" applyFont="1" applyBorder="1" applyAlignment="1">
      <alignment horizontal="center"/>
    </xf>
    <xf numFmtId="0" fontId="0" fillId="0" borderId="155" xfId="0" applyBorder="1" applyAlignment="1">
      <alignment horizontal="left" indent="2"/>
    </xf>
    <xf numFmtId="0" fontId="0" fillId="0" borderId="155" xfId="0" applyBorder="1"/>
    <xf numFmtId="0" fontId="0" fillId="0" borderId="159" xfId="0" applyBorder="1"/>
    <xf numFmtId="164" fontId="0" fillId="0" borderId="159" xfId="1" applyNumberFormat="1" applyFont="1" applyBorder="1" applyAlignment="1"/>
    <xf numFmtId="2" fontId="0" fillId="0" borderId="155" xfId="0" applyNumberFormat="1" applyBorder="1" applyAlignment="1">
      <alignment horizontal="center"/>
    </xf>
    <xf numFmtId="2" fontId="0" fillId="0" borderId="155" xfId="0" applyNumberFormat="1" applyBorder="1"/>
    <xf numFmtId="2" fontId="0" fillId="0" borderId="155" xfId="0" applyNumberFormat="1" applyBorder="1" applyAlignment="1">
      <alignment horizontal="center"/>
    </xf>
    <xf numFmtId="164" fontId="0" fillId="0" borderId="159" xfId="1" applyNumberFormat="1" applyFont="1" applyBorder="1" applyAlignment="1">
      <alignment horizontal="center"/>
    </xf>
    <xf numFmtId="0" fontId="0" fillId="0" borderId="157" xfId="0" applyBorder="1" applyAlignment="1">
      <alignment horizontal="left" indent="2"/>
    </xf>
    <xf numFmtId="0" fontId="0" fillId="0" borderId="157" xfId="0" applyBorder="1"/>
    <xf numFmtId="0" fontId="0" fillId="0" borderId="160" xfId="0" applyBorder="1"/>
    <xf numFmtId="164" fontId="0" fillId="0" borderId="160" xfId="1" applyNumberFormat="1" applyFont="1" applyBorder="1" applyAlignment="1"/>
    <xf numFmtId="2" fontId="0" fillId="0" borderId="157" xfId="0" applyNumberFormat="1" applyBorder="1" applyAlignment="1">
      <alignment horizontal="center"/>
    </xf>
    <xf numFmtId="2" fontId="0" fillId="0" borderId="157" xfId="0" applyNumberFormat="1" applyBorder="1"/>
    <xf numFmtId="2" fontId="0" fillId="0" borderId="157" xfId="0" applyNumberFormat="1" applyBorder="1" applyAlignment="1">
      <alignment horizontal="center"/>
    </xf>
    <xf numFmtId="164" fontId="0" fillId="0" borderId="160" xfId="1" applyNumberFormat="1" applyFont="1" applyBorder="1" applyAlignment="1">
      <alignment horizontal="center"/>
    </xf>
    <xf numFmtId="0" fontId="0" fillId="0" borderId="158" xfId="0" applyBorder="1"/>
    <xf numFmtId="0" fontId="0" fillId="0" borderId="161" xfId="0" applyBorder="1"/>
    <xf numFmtId="164" fontId="0" fillId="0" borderId="161" xfId="1" applyNumberFormat="1" applyFont="1" applyBorder="1" applyAlignment="1"/>
    <xf numFmtId="2" fontId="0" fillId="0" borderId="158" xfId="0" applyNumberFormat="1" applyBorder="1" applyAlignment="1">
      <alignment horizontal="center"/>
    </xf>
    <xf numFmtId="2" fontId="0" fillId="0" borderId="158" xfId="0" applyNumberFormat="1" applyBorder="1"/>
    <xf numFmtId="2" fontId="0" fillId="0" borderId="158" xfId="0" applyNumberFormat="1" applyBorder="1" applyAlignment="1">
      <alignment horizontal="center"/>
    </xf>
    <xf numFmtId="164" fontId="0" fillId="0" borderId="161" xfId="1" applyNumberFormat="1" applyFont="1" applyBorder="1" applyAlignment="1">
      <alignment horizontal="center"/>
    </xf>
    <xf numFmtId="0" fontId="0" fillId="0" borderId="132" xfId="0" applyBorder="1"/>
    <xf numFmtId="164" fontId="0" fillId="0" borderId="132" xfId="1" applyNumberFormat="1" applyFont="1" applyBorder="1" applyAlignment="1"/>
    <xf numFmtId="164" fontId="0" fillId="0" borderId="132" xfId="1" applyNumberFormat="1" applyFont="1" applyBorder="1" applyAlignment="1">
      <alignment horizontal="center"/>
    </xf>
    <xf numFmtId="0" fontId="0" fillId="0" borderId="118" xfId="0" applyBorder="1" applyAlignment="1">
      <alignment horizontal="left" indent="2"/>
    </xf>
    <xf numFmtId="0" fontId="0" fillId="0" borderId="118" xfId="0" applyBorder="1"/>
    <xf numFmtId="2" fontId="0" fillId="0" borderId="162" xfId="0" applyNumberFormat="1" applyBorder="1"/>
    <xf numFmtId="164" fontId="0" fillId="0" borderId="162" xfId="1" applyNumberFormat="1" applyFont="1" applyBorder="1" applyAlignment="1"/>
    <xf numFmtId="2" fontId="0" fillId="0" borderId="118" xfId="0" applyNumberFormat="1" applyBorder="1" applyAlignment="1">
      <alignment horizontal="center"/>
    </xf>
    <xf numFmtId="2" fontId="0" fillId="0" borderId="118" xfId="0" applyNumberFormat="1" applyBorder="1"/>
    <xf numFmtId="2" fontId="0" fillId="0" borderId="118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2" fontId="0" fillId="0" borderId="127" xfId="0" applyNumberFormat="1" applyBorder="1"/>
    <xf numFmtId="2" fontId="0" fillId="0" borderId="163" xfId="0" applyNumberFormat="1" applyBorder="1"/>
    <xf numFmtId="164" fontId="0" fillId="0" borderId="163" xfId="1" applyNumberFormat="1" applyFont="1" applyBorder="1" applyAlignment="1"/>
    <xf numFmtId="2" fontId="0" fillId="0" borderId="127" xfId="0" applyNumberForma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2" fontId="0" fillId="0" borderId="132" xfId="0" applyNumberFormat="1" applyBorder="1"/>
    <xf numFmtId="2" fontId="0" fillId="0" borderId="128" xfId="0" applyNumberFormat="1" applyBorder="1"/>
    <xf numFmtId="2" fontId="0" fillId="0" borderId="164" xfId="0" applyNumberFormat="1" applyBorder="1"/>
    <xf numFmtId="164" fontId="0" fillId="0" borderId="164" xfId="1" applyNumberFormat="1" applyFont="1" applyBorder="1" applyAlignment="1"/>
    <xf numFmtId="2" fontId="0" fillId="0" borderId="128" xfId="0" applyNumberForma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0" fontId="13" fillId="0" borderId="46" xfId="0" applyFont="1" applyBorder="1"/>
    <xf numFmtId="0" fontId="0" fillId="0" borderId="164" xfId="0" applyBorder="1"/>
    <xf numFmtId="0" fontId="25" fillId="14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15" fillId="0" borderId="56" xfId="0" applyFont="1" applyBorder="1"/>
    <xf numFmtId="3" fontId="15" fillId="0" borderId="57" xfId="0" applyNumberFormat="1" applyFont="1" applyBorder="1" applyAlignment="1">
      <alignment horizontal="center"/>
    </xf>
    <xf numFmtId="3" fontId="15" fillId="0" borderId="58" xfId="0" applyNumberFormat="1" applyFont="1" applyBorder="1" applyAlignment="1">
      <alignment horizontal="center"/>
    </xf>
    <xf numFmtId="164" fontId="15" fillId="0" borderId="57" xfId="1" applyNumberFormat="1" applyFont="1" applyBorder="1" applyAlignment="1">
      <alignment horizontal="center"/>
    </xf>
    <xf numFmtId="164" fontId="15" fillId="0" borderId="59" xfId="1" applyNumberFormat="1" applyFont="1" applyBorder="1" applyAlignment="1">
      <alignment horizontal="center"/>
    </xf>
    <xf numFmtId="164" fontId="15" fillId="0" borderId="58" xfId="1" applyNumberFormat="1" applyFont="1" applyBorder="1" applyAlignment="1">
      <alignment horizontal="center"/>
    </xf>
    <xf numFmtId="0" fontId="14" fillId="0" borderId="61" xfId="0" applyFont="1" applyBorder="1" applyAlignment="1">
      <alignment horizontal="left" indent="1"/>
    </xf>
    <xf numFmtId="3" fontId="14" fillId="0" borderId="62" xfId="0" applyNumberFormat="1" applyFont="1" applyBorder="1" applyAlignment="1">
      <alignment horizontal="center"/>
    </xf>
    <xf numFmtId="3" fontId="14" fillId="0" borderId="63" xfId="0" applyNumberFormat="1" applyFont="1" applyBorder="1" applyAlignment="1">
      <alignment horizontal="center"/>
    </xf>
    <xf numFmtId="164" fontId="14" fillId="0" borderId="62" xfId="1" applyNumberFormat="1" applyFont="1" applyBorder="1" applyAlignment="1">
      <alignment horizontal="center"/>
    </xf>
    <xf numFmtId="164" fontId="14" fillId="0" borderId="64" xfId="1" applyNumberFormat="1" applyFont="1" applyBorder="1" applyAlignment="1">
      <alignment horizontal="center"/>
    </xf>
    <xf numFmtId="164" fontId="14" fillId="0" borderId="63" xfId="1" applyNumberFormat="1" applyFont="1" applyBorder="1" applyAlignment="1">
      <alignment horizontal="center"/>
    </xf>
    <xf numFmtId="0" fontId="0" fillId="0" borderId="76" xfId="0" applyBorder="1" applyAlignment="1">
      <alignment horizontal="left" indent="2"/>
    </xf>
    <xf numFmtId="3" fontId="0" fillId="0" borderId="165" xfId="0" applyNumberFormat="1" applyBorder="1" applyAlignment="1">
      <alignment horizontal="center"/>
    </xf>
    <xf numFmtId="3" fontId="0" fillId="0" borderId="166" xfId="0" applyNumberForma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3" fontId="0" fillId="0" borderId="169" xfId="0" applyNumberFormat="1" applyBorder="1" applyAlignment="1">
      <alignment horizontal="center"/>
    </xf>
    <xf numFmtId="3" fontId="0" fillId="0" borderId="170" xfId="0" applyNumberForma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0" fontId="14" fillId="0" borderId="66" xfId="0" applyFont="1" applyBorder="1" applyAlignment="1">
      <alignment horizontal="left" indent="1"/>
    </xf>
    <xf numFmtId="3" fontId="0" fillId="0" borderId="172" xfId="0" applyNumberFormat="1" applyBorder="1" applyAlignment="1">
      <alignment horizontal="center"/>
    </xf>
    <xf numFmtId="3" fontId="0" fillId="0" borderId="173" xfId="0" applyNumberForma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3" fontId="0" fillId="0" borderId="163" xfId="0" applyNumberFormat="1" applyBorder="1" applyAlignment="1">
      <alignment horizontal="center"/>
    </xf>
    <xf numFmtId="3" fontId="0" fillId="0" borderId="175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3" fontId="0" fillId="0" borderId="164" xfId="0" applyNumberFormat="1" applyBorder="1" applyAlignment="1">
      <alignment horizontal="center"/>
    </xf>
    <xf numFmtId="3" fontId="0" fillId="0" borderId="177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4" fontId="0" fillId="0" borderId="178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164" fontId="0" fillId="0" borderId="86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6" xfId="1" applyNumberFormat="1" applyFont="1" applyBorder="1" applyAlignment="1">
      <alignment horizontal="center"/>
    </xf>
    <xf numFmtId="0" fontId="22" fillId="11" borderId="113" xfId="0" applyFont="1" applyFill="1" applyBorder="1" applyAlignment="1">
      <alignment horizontal="center" wrapText="1"/>
    </xf>
    <xf numFmtId="0" fontId="2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7" fillId="0" borderId="179" xfId="0" applyFont="1" applyBorder="1" applyAlignment="1">
      <alignment horizontal="left" indent="1"/>
    </xf>
    <xf numFmtId="3" fontId="17" fillId="0" borderId="179" xfId="0" applyNumberFormat="1" applyFont="1" applyBorder="1" applyAlignment="1">
      <alignment vertical="center"/>
    </xf>
    <xf numFmtId="164" fontId="17" fillId="0" borderId="179" xfId="1" applyNumberFormat="1" applyFont="1" applyBorder="1" applyAlignment="1">
      <alignment vertical="center"/>
    </xf>
    <xf numFmtId="0" fontId="16" fillId="8" borderId="0" xfId="0" applyFont="1" applyFill="1"/>
    <xf numFmtId="3" fontId="0" fillId="0" borderId="76" xfId="0" applyNumberFormat="1" applyBorder="1" applyAlignment="1">
      <alignment horizontal="left" indent="3"/>
    </xf>
    <xf numFmtId="0" fontId="17" fillId="0" borderId="180" xfId="0" applyFont="1" applyBorder="1" applyAlignment="1">
      <alignment horizontal="left"/>
    </xf>
    <xf numFmtId="3" fontId="17" fillId="0" borderId="180" xfId="0" applyNumberFormat="1" applyFont="1" applyBorder="1" applyAlignment="1">
      <alignment vertical="center"/>
    </xf>
    <xf numFmtId="164" fontId="17" fillId="0" borderId="180" xfId="1" applyNumberFormat="1" applyFont="1" applyBorder="1" applyAlignment="1">
      <alignment vertical="center"/>
    </xf>
    <xf numFmtId="0" fontId="16" fillId="0" borderId="181" xfId="0" applyFont="1" applyBorder="1" applyAlignment="1">
      <alignment horizontal="left" indent="1"/>
    </xf>
    <xf numFmtId="3" fontId="16" fillId="0" borderId="181" xfId="0" applyNumberFormat="1" applyFont="1" applyBorder="1" applyAlignment="1">
      <alignment vertical="center"/>
    </xf>
    <xf numFmtId="164" fontId="16" fillId="0" borderId="181" xfId="1" applyNumberFormat="1" applyFont="1" applyBorder="1" applyAlignment="1">
      <alignment vertical="center"/>
    </xf>
    <xf numFmtId="3" fontId="0" fillId="0" borderId="85" xfId="0" applyNumberFormat="1" applyBorder="1" applyAlignment="1">
      <alignment horizontal="left" indent="3"/>
    </xf>
    <xf numFmtId="3" fontId="0" fillId="0" borderId="76" xfId="0" applyNumberFormat="1" applyBorder="1" applyAlignment="1">
      <alignment horizontal="right" vertical="center"/>
    </xf>
    <xf numFmtId="164" fontId="1" fillId="0" borderId="76" xfId="1" applyNumberFormat="1" applyFont="1" applyBorder="1" applyAlignment="1">
      <alignment horizontal="right" vertical="center"/>
    </xf>
    <xf numFmtId="0" fontId="17" fillId="0" borderId="179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18" fillId="0" borderId="182" xfId="0" applyFont="1" applyBorder="1" applyAlignment="1">
      <alignment horizontal="left"/>
    </xf>
    <xf numFmtId="3" fontId="18" fillId="0" borderId="182" xfId="0" applyNumberFormat="1" applyFont="1" applyBorder="1" applyAlignment="1">
      <alignment vertical="center"/>
    </xf>
    <xf numFmtId="164" fontId="18" fillId="0" borderId="182" xfId="1" applyNumberFormat="1" applyFont="1" applyBorder="1" applyAlignment="1">
      <alignment vertical="center"/>
    </xf>
    <xf numFmtId="0" fontId="18" fillId="0" borderId="88" xfId="0" applyFont="1" applyBorder="1" applyAlignment="1">
      <alignment horizontal="left"/>
    </xf>
    <xf numFmtId="0" fontId="26" fillId="0" borderId="183" xfId="0" applyFont="1" applyBorder="1" applyAlignment="1">
      <alignment horizontal="left" indent="1"/>
    </xf>
    <xf numFmtId="3" fontId="26" fillId="0" borderId="183" xfId="0" applyNumberFormat="1" applyFont="1" applyBorder="1" applyAlignment="1">
      <alignment vertical="center"/>
    </xf>
    <xf numFmtId="164" fontId="26" fillId="0" borderId="183" xfId="1" applyNumberFormat="1" applyFont="1" applyBorder="1" applyAlignment="1">
      <alignment vertical="center"/>
    </xf>
    <xf numFmtId="0" fontId="27" fillId="9" borderId="0" xfId="0" applyFont="1" applyFill="1"/>
    <xf numFmtId="0" fontId="22" fillId="11" borderId="113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/>
    </xf>
    <xf numFmtId="0" fontId="20" fillId="0" borderId="184" xfId="0" applyFont="1" applyBorder="1" applyAlignment="1">
      <alignment horizontal="left" indent="1"/>
    </xf>
    <xf numFmtId="3" fontId="20" fillId="0" borderId="184" xfId="0" applyNumberFormat="1" applyFont="1" applyBorder="1"/>
    <xf numFmtId="164" fontId="20" fillId="0" borderId="184" xfId="1" applyNumberFormat="1" applyFont="1" applyBorder="1"/>
    <xf numFmtId="0" fontId="19" fillId="0" borderId="185" xfId="0" applyFont="1" applyBorder="1" applyAlignment="1">
      <alignment horizontal="left" indent="2"/>
    </xf>
    <xf numFmtId="3" fontId="19" fillId="0" borderId="185" xfId="0" applyNumberFormat="1" applyFont="1" applyBorder="1"/>
    <xf numFmtId="164" fontId="19" fillId="0" borderId="185" xfId="1" applyNumberFormat="1" applyFont="1" applyBorder="1"/>
    <xf numFmtId="0" fontId="21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/>
    <xf numFmtId="0" fontId="28" fillId="0" borderId="186" xfId="0" applyFont="1" applyBorder="1" applyAlignment="1">
      <alignment horizontal="left" indent="1"/>
    </xf>
    <xf numFmtId="3" fontId="28" fillId="0" borderId="186" xfId="0" applyNumberFormat="1" applyFont="1" applyBorder="1"/>
    <xf numFmtId="164" fontId="28" fillId="0" borderId="186" xfId="1" applyNumberFormat="1" applyFont="1" applyBorder="1"/>
    <xf numFmtId="0" fontId="21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16" borderId="0" xfId="0" applyFill="1"/>
    <xf numFmtId="0" fontId="29" fillId="0" borderId="187" xfId="0" applyFont="1" applyBorder="1" applyAlignment="1">
      <alignment horizontal="left" indent="1"/>
    </xf>
    <xf numFmtId="3" fontId="29" fillId="0" borderId="187" xfId="0" applyNumberFormat="1" applyFont="1" applyBorder="1" applyAlignment="1">
      <alignment vertical="center"/>
    </xf>
    <xf numFmtId="164" fontId="29" fillId="0" borderId="187" xfId="1" applyNumberFormat="1" applyFont="1" applyBorder="1" applyAlignment="1">
      <alignment vertical="center"/>
    </xf>
    <xf numFmtId="0" fontId="30" fillId="16" borderId="0" xfId="0" applyFont="1" applyFill="1"/>
    <xf numFmtId="164" fontId="0" fillId="0" borderId="76" xfId="1" applyNumberFormat="1" applyFont="1" applyBorder="1" applyAlignment="1">
      <alignment vertical="center"/>
    </xf>
    <xf numFmtId="3" fontId="0" fillId="0" borderId="76" xfId="0" applyNumberFormat="1" applyBorder="1" applyAlignment="1">
      <alignment horizontal="left" wrapText="1" indent="3"/>
    </xf>
    <xf numFmtId="0" fontId="21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31" fillId="0" borderId="188" xfId="0" applyFont="1" applyBorder="1" applyAlignment="1">
      <alignment horizontal="left" indent="1"/>
    </xf>
    <xf numFmtId="3" fontId="31" fillId="0" borderId="188" xfId="0" applyNumberFormat="1" applyFont="1" applyBorder="1" applyAlignment="1">
      <alignment vertical="center"/>
    </xf>
    <xf numFmtId="164" fontId="31" fillId="0" borderId="188" xfId="1" applyNumberFormat="1" applyFont="1" applyBorder="1" applyAlignment="1">
      <alignment vertical="center"/>
    </xf>
    <xf numFmtId="0" fontId="32" fillId="17" borderId="189" xfId="0" applyFont="1" applyFill="1" applyBorder="1"/>
    <xf numFmtId="0" fontId="21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0" fillId="18" borderId="0" xfId="0" applyFill="1"/>
    <xf numFmtId="0" fontId="33" fillId="0" borderId="190" xfId="0" applyFont="1" applyBorder="1" applyAlignment="1">
      <alignment horizontal="left" indent="1"/>
    </xf>
    <xf numFmtId="3" fontId="33" fillId="0" borderId="190" xfId="0" applyNumberFormat="1" applyFont="1" applyBorder="1" applyAlignment="1">
      <alignment vertical="center"/>
    </xf>
    <xf numFmtId="164" fontId="33" fillId="0" borderId="190" xfId="1" applyNumberFormat="1" applyFont="1" applyBorder="1" applyAlignment="1">
      <alignment vertical="center"/>
    </xf>
    <xf numFmtId="0" fontId="27" fillId="18" borderId="19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13</xdr:col>
      <xdr:colOff>857436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A92D16-1A6E-4D2C-A5F3-82E467EA6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123825"/>
          <a:ext cx="1333686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114300</xdr:rowOff>
    </xdr:from>
    <xdr:to>
      <xdr:col>11</xdr:col>
      <xdr:colOff>447861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CBCC67-C5A5-4D05-A5EF-CFD062229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11</xdr:col>
      <xdr:colOff>581211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98716A-F32B-4E61-B787-4AEA15C9F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123825</xdr:rowOff>
    </xdr:from>
    <xdr:to>
      <xdr:col>11</xdr:col>
      <xdr:colOff>609786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73BFD0-9494-4DAD-9338-F18790D87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23825"/>
          <a:ext cx="1333686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DDA9-495E-46D9-BE44-E6AB1345FF69}">
  <sheetPr codeName="Hoja11">
    <pageSetUpPr fitToPage="1"/>
  </sheetPr>
  <dimension ref="A1:U188"/>
  <sheetViews>
    <sheetView showGridLines="0" tabSelected="1" workbookViewId="0">
      <selection sqref="A1:N1"/>
    </sheetView>
  </sheetViews>
  <sheetFormatPr baseColWidth="10" defaultColWidth="0" defaultRowHeight="0" customHeight="1" zeroHeight="1" x14ac:dyDescent="0.25"/>
  <cols>
    <col min="1" max="1" width="26.85546875" style="251" customWidth="1"/>
    <col min="2" max="2" width="35.28515625" customWidth="1"/>
    <col min="3" max="3" width="10.85546875" customWidth="1"/>
    <col min="4" max="4" width="11.42578125" customWidth="1"/>
    <col min="5" max="5" width="10.7109375" customWidth="1"/>
    <col min="6" max="6" width="11.85546875" customWidth="1"/>
    <col min="7" max="7" width="9.7109375" customWidth="1"/>
    <col min="8" max="8" width="1.28515625" customWidth="1"/>
    <col min="9" max="9" width="12.5703125" customWidth="1"/>
    <col min="10" max="10" width="11.42578125" customWidth="1"/>
    <col min="11" max="11" width="10.28515625" customWidth="1"/>
    <col min="12" max="12" width="12" customWidth="1"/>
    <col min="13" max="13" width="8.7109375" customWidth="1"/>
    <col min="14" max="14" width="14.85546875" customWidth="1"/>
    <col min="15" max="21" width="0" hidden="1" customWidth="1"/>
    <col min="22" max="16384" width="11.42578125" hidden="1"/>
  </cols>
  <sheetData>
    <row r="1" spans="1:20" ht="5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0" ht="18.75" customHeight="1" x14ac:dyDescent="0.25">
      <c r="A2" s="4"/>
      <c r="B2" s="5"/>
      <c r="C2" s="6" t="s">
        <v>148</v>
      </c>
      <c r="D2" s="7"/>
      <c r="E2" s="7"/>
      <c r="F2" s="7"/>
      <c r="G2" s="8"/>
      <c r="H2" s="9"/>
      <c r="I2" s="6" t="str">
        <f>CONCATENATE("acumulado ",C2)</f>
        <v>acumulado agosto</v>
      </c>
      <c r="J2" s="7"/>
      <c r="K2" s="7"/>
      <c r="L2" s="7"/>
      <c r="M2" s="8"/>
      <c r="N2" s="10"/>
    </row>
    <row r="3" spans="1:20" ht="30" customHeight="1" x14ac:dyDescent="0.25">
      <c r="A3" s="11"/>
      <c r="B3" s="12"/>
      <c r="C3" s="13">
        <v>2019</v>
      </c>
      <c r="D3" s="13">
        <v>2020</v>
      </c>
      <c r="E3" s="13" t="s">
        <v>1</v>
      </c>
      <c r="F3" s="13" t="s">
        <v>2</v>
      </c>
      <c r="G3" s="13" t="s">
        <v>3</v>
      </c>
      <c r="H3" s="14"/>
      <c r="I3" s="13">
        <v>2019</v>
      </c>
      <c r="J3" s="13">
        <v>2020</v>
      </c>
      <c r="K3" s="13" t="s">
        <v>1</v>
      </c>
      <c r="L3" s="13" t="s">
        <v>2</v>
      </c>
      <c r="M3" s="13" t="s">
        <v>3</v>
      </c>
      <c r="N3" s="15" t="s">
        <v>4</v>
      </c>
    </row>
    <row r="4" spans="1:20" s="23" customFormat="1" ht="32.1" customHeight="1" x14ac:dyDescent="0.25">
      <c r="A4" s="16" t="s">
        <v>5</v>
      </c>
      <c r="B4" s="17" t="s">
        <v>6</v>
      </c>
      <c r="C4" s="18">
        <v>480833</v>
      </c>
      <c r="D4" s="18">
        <v>145522</v>
      </c>
      <c r="E4" s="19">
        <v>-0.69735438291465024</v>
      </c>
      <c r="F4" s="18">
        <v>-335311</v>
      </c>
      <c r="G4" s="19">
        <f>D4/$D$4</f>
        <v>1</v>
      </c>
      <c r="H4" s="20"/>
      <c r="I4" s="18">
        <v>3415744</v>
      </c>
      <c r="J4" s="18">
        <v>1233493</v>
      </c>
      <c r="K4" s="19">
        <v>-0.6388801385583931</v>
      </c>
      <c r="L4" s="18">
        <v>-2182251</v>
      </c>
      <c r="M4" s="21">
        <f>J4/$J$4</f>
        <v>1</v>
      </c>
      <c r="N4" s="22" t="s">
        <v>7</v>
      </c>
    </row>
    <row r="5" spans="1:20" ht="18.75" customHeight="1" x14ac:dyDescent="0.25">
      <c r="A5" s="24"/>
      <c r="B5" s="25" t="s">
        <v>8</v>
      </c>
      <c r="C5" s="26">
        <v>341491</v>
      </c>
      <c r="D5" s="26">
        <v>112478</v>
      </c>
      <c r="E5" s="27">
        <v>-0.67062675151028872</v>
      </c>
      <c r="F5" s="26">
        <v>-229013</v>
      </c>
      <c r="G5" s="27">
        <f>D5/$D$4</f>
        <v>0.77292780473055622</v>
      </c>
      <c r="H5" s="28"/>
      <c r="I5" s="26">
        <v>2454060</v>
      </c>
      <c r="J5" s="29" t="s">
        <v>9</v>
      </c>
      <c r="K5" s="30" t="s">
        <v>10</v>
      </c>
      <c r="L5" s="29" t="s">
        <v>10</v>
      </c>
      <c r="M5" s="31" t="s">
        <v>10</v>
      </c>
      <c r="N5" s="32"/>
    </row>
    <row r="6" spans="1:20" ht="18.75" customHeight="1" x14ac:dyDescent="0.25">
      <c r="A6" s="33"/>
      <c r="B6" s="25" t="s">
        <v>11</v>
      </c>
      <c r="C6" s="26">
        <v>139342</v>
      </c>
      <c r="D6" s="26">
        <v>33044</v>
      </c>
      <c r="E6" s="27">
        <v>-0.76285685579365881</v>
      </c>
      <c r="F6" s="26">
        <v>-106298</v>
      </c>
      <c r="G6" s="27">
        <f>D6/$D$4</f>
        <v>0.22707219526944381</v>
      </c>
      <c r="H6" s="28"/>
      <c r="I6" s="26">
        <v>961684</v>
      </c>
      <c r="J6" s="29" t="s">
        <v>9</v>
      </c>
      <c r="K6" s="30" t="s">
        <v>10</v>
      </c>
      <c r="L6" s="29" t="s">
        <v>10</v>
      </c>
      <c r="M6" s="31" t="s">
        <v>10</v>
      </c>
      <c r="N6" s="32"/>
    </row>
    <row r="7" spans="1:20" ht="18.75" customHeight="1" x14ac:dyDescent="0.25">
      <c r="A7" s="34" t="s">
        <v>12</v>
      </c>
      <c r="B7" s="25" t="s">
        <v>13</v>
      </c>
      <c r="C7" s="26">
        <v>164000</v>
      </c>
      <c r="D7" s="26">
        <v>89249</v>
      </c>
      <c r="E7" s="27">
        <v>-0.45579878048780487</v>
      </c>
      <c r="F7" s="26">
        <v>-74751</v>
      </c>
      <c r="G7" s="27">
        <f>D7/$D$4</f>
        <v>0.6133024559860365</v>
      </c>
      <c r="H7" s="35"/>
      <c r="I7" s="26">
        <v>826984</v>
      </c>
      <c r="J7" s="26">
        <v>295745</v>
      </c>
      <c r="K7" s="27">
        <v>-0.6423812310758128</v>
      </c>
      <c r="L7" s="26">
        <v>-531239</v>
      </c>
      <c r="M7" s="36">
        <f>J7/$J$4</f>
        <v>0.23976220375794594</v>
      </c>
      <c r="N7" s="32"/>
    </row>
    <row r="8" spans="1:20" ht="18.75" customHeight="1" x14ac:dyDescent="0.25">
      <c r="A8" s="33"/>
      <c r="B8" s="25" t="s">
        <v>14</v>
      </c>
      <c r="C8" s="26">
        <v>316833</v>
      </c>
      <c r="D8" s="26">
        <v>56273</v>
      </c>
      <c r="E8" s="27">
        <v>-0.82238908194537819</v>
      </c>
      <c r="F8" s="26">
        <v>-260560</v>
      </c>
      <c r="G8" s="27">
        <f>D8/$D$4</f>
        <v>0.3866975440139635</v>
      </c>
      <c r="H8" s="35"/>
      <c r="I8" s="26">
        <v>2588760</v>
      </c>
      <c r="J8" s="26">
        <v>937748</v>
      </c>
      <c r="K8" s="27">
        <v>-0.63776170830822476</v>
      </c>
      <c r="L8" s="26">
        <v>-1651012</v>
      </c>
      <c r="M8" s="36">
        <f>J8/$J$4</f>
        <v>0.76023779624205412</v>
      </c>
      <c r="N8" s="32"/>
    </row>
    <row r="9" spans="1:20" s="23" customFormat="1" ht="32.1" customHeight="1" x14ac:dyDescent="0.25">
      <c r="A9" s="37" t="s">
        <v>15</v>
      </c>
      <c r="B9" s="38" t="s">
        <v>16</v>
      </c>
      <c r="C9" s="39">
        <v>3457751</v>
      </c>
      <c r="D9" s="39">
        <v>730699</v>
      </c>
      <c r="E9" s="40">
        <v>-0.78867795859216006</v>
      </c>
      <c r="F9" s="39">
        <v>-2727052</v>
      </c>
      <c r="G9" s="40">
        <f>D9/$D$9</f>
        <v>1</v>
      </c>
      <c r="H9" s="41"/>
      <c r="I9" s="39">
        <v>23901488</v>
      </c>
      <c r="J9" s="39">
        <v>8693687</v>
      </c>
      <c r="K9" s="40">
        <v>-0.63627005147127247</v>
      </c>
      <c r="L9" s="39">
        <v>3457751</v>
      </c>
      <c r="M9" s="42">
        <f t="shared" ref="M9" si="0">J9/$J$9</f>
        <v>1</v>
      </c>
      <c r="N9" s="32"/>
    </row>
    <row r="10" spans="1:20" ht="18.75" customHeight="1" x14ac:dyDescent="0.25">
      <c r="A10" s="43"/>
      <c r="B10" s="44" t="s">
        <v>8</v>
      </c>
      <c r="C10" s="45">
        <v>2340666</v>
      </c>
      <c r="D10" s="45">
        <v>547555</v>
      </c>
      <c r="E10" s="46">
        <v>-0.67062675151028872</v>
      </c>
      <c r="F10" s="45">
        <v>-229013</v>
      </c>
      <c r="G10" s="46">
        <f>D10/$D$9</f>
        <v>0.74935780670289687</v>
      </c>
      <c r="H10" s="47"/>
      <c r="I10" s="45">
        <v>16508404</v>
      </c>
      <c r="J10" s="48" t="s">
        <v>9</v>
      </c>
      <c r="K10" s="49" t="s">
        <v>10</v>
      </c>
      <c r="L10" s="48" t="s">
        <v>10</v>
      </c>
      <c r="M10" s="50" t="s">
        <v>10</v>
      </c>
      <c r="N10" s="32"/>
    </row>
    <row r="11" spans="1:20" ht="18.75" customHeight="1" x14ac:dyDescent="0.25">
      <c r="A11" s="51"/>
      <c r="B11" s="44" t="s">
        <v>11</v>
      </c>
      <c r="C11" s="45">
        <v>1117085</v>
      </c>
      <c r="D11" s="45">
        <v>183144</v>
      </c>
      <c r="E11" s="46">
        <v>-0.8360518671363415</v>
      </c>
      <c r="F11" s="45">
        <v>-933941</v>
      </c>
      <c r="G11" s="46">
        <f>D11/$D$9</f>
        <v>0.25064219329710319</v>
      </c>
      <c r="H11" s="47"/>
      <c r="I11" s="45">
        <v>7393084</v>
      </c>
      <c r="J11" s="48" t="s">
        <v>9</v>
      </c>
      <c r="K11" s="49" t="s">
        <v>10</v>
      </c>
      <c r="L11" s="48" t="s">
        <v>10</v>
      </c>
      <c r="M11" s="50" t="s">
        <v>10</v>
      </c>
      <c r="N11" s="32"/>
    </row>
    <row r="12" spans="1:20" ht="18.75" customHeight="1" x14ac:dyDescent="0.25">
      <c r="A12" s="52" t="s">
        <v>17</v>
      </c>
      <c r="B12" s="53" t="s">
        <v>13</v>
      </c>
      <c r="C12" s="54">
        <v>752448</v>
      </c>
      <c r="D12" s="54">
        <v>330926</v>
      </c>
      <c r="E12" s="55">
        <v>-0.56020083779875818</v>
      </c>
      <c r="F12" s="54">
        <v>-421522</v>
      </c>
      <c r="G12" s="55">
        <f>D12/$D$9</f>
        <v>0.45288963034026325</v>
      </c>
      <c r="H12" s="56"/>
      <c r="I12" s="54">
        <v>3622760</v>
      </c>
      <c r="J12" s="54">
        <v>1163048</v>
      </c>
      <c r="K12" s="55">
        <v>-0.67896079232408435</v>
      </c>
      <c r="L12" s="54">
        <v>-2459712</v>
      </c>
      <c r="M12" s="57">
        <f>J12/$J$9</f>
        <v>0.13378075378145085</v>
      </c>
      <c r="N12" s="32"/>
    </row>
    <row r="13" spans="1:20" ht="18.75" customHeight="1" x14ac:dyDescent="0.25">
      <c r="A13" s="58"/>
      <c r="B13" s="53" t="s">
        <v>14</v>
      </c>
      <c r="C13" s="54">
        <v>2705303</v>
      </c>
      <c r="D13" s="54">
        <v>399773</v>
      </c>
      <c r="E13" s="55">
        <v>-0.85222616468469514</v>
      </c>
      <c r="F13" s="54">
        <v>-2305530</v>
      </c>
      <c r="G13" s="55">
        <f>D13/$D$9</f>
        <v>0.54711036965973681</v>
      </c>
      <c r="H13" s="56"/>
      <c r="I13" s="54">
        <v>20278728</v>
      </c>
      <c r="J13" s="54">
        <v>7530639</v>
      </c>
      <c r="K13" s="55">
        <v>-0.62864342378871108</v>
      </c>
      <c r="L13" s="54">
        <v>-12748089</v>
      </c>
      <c r="M13" s="57">
        <f>J13/$J$9</f>
        <v>0.86621924621854918</v>
      </c>
      <c r="N13" s="32"/>
    </row>
    <row r="14" spans="1:20" ht="18.75" customHeight="1" x14ac:dyDescent="0.25">
      <c r="A14" s="59"/>
      <c r="B14" s="60"/>
      <c r="C14" s="61" t="s">
        <v>148</v>
      </c>
      <c r="D14" s="62"/>
      <c r="E14" s="62"/>
      <c r="F14" s="62"/>
      <c r="G14" s="63"/>
      <c r="H14" s="64"/>
      <c r="I14" s="61" t="str">
        <f>CONCATENATE("acumulado ",C14)</f>
        <v>acumulado agosto</v>
      </c>
      <c r="J14" s="62"/>
      <c r="K14" s="62"/>
      <c r="L14" s="62"/>
      <c r="M14" s="62"/>
      <c r="N14" s="32"/>
    </row>
    <row r="15" spans="1:20" ht="18.75" customHeight="1" x14ac:dyDescent="0.25">
      <c r="A15" s="11"/>
      <c r="B15" s="12"/>
      <c r="C15" s="61">
        <v>2019</v>
      </c>
      <c r="D15" s="63"/>
      <c r="E15" s="65">
        <v>2020</v>
      </c>
      <c r="F15" s="61" t="s">
        <v>2</v>
      </c>
      <c r="G15" s="63"/>
      <c r="H15" s="66"/>
      <c r="I15" s="67">
        <v>2019</v>
      </c>
      <c r="J15" s="68"/>
      <c r="K15" s="65">
        <v>2020</v>
      </c>
      <c r="L15" s="61" t="s">
        <v>2</v>
      </c>
      <c r="M15" s="62"/>
      <c r="N15" s="32"/>
    </row>
    <row r="16" spans="1:20" s="23" customFormat="1" ht="32.1" customHeight="1" x14ac:dyDescent="0.25">
      <c r="A16" s="69" t="s">
        <v>18</v>
      </c>
      <c r="B16" s="70" t="s">
        <v>19</v>
      </c>
      <c r="C16" s="71">
        <v>7.19</v>
      </c>
      <c r="D16" s="71"/>
      <c r="E16" s="72">
        <v>5.0199999999999996</v>
      </c>
      <c r="F16" s="71">
        <v>-2.1700000000000008</v>
      </c>
      <c r="G16" s="71"/>
      <c r="H16" s="73"/>
      <c r="I16" s="74">
        <f>I9/I4</f>
        <v>6.9974471154746958</v>
      </c>
      <c r="J16" s="75"/>
      <c r="K16" s="72">
        <f>J9/J4</f>
        <v>7.0480229721611716</v>
      </c>
      <c r="L16" s="71">
        <f>K16-I16</f>
        <v>5.0575856686475795E-2</v>
      </c>
      <c r="M16" s="74"/>
      <c r="N16" s="32"/>
      <c r="S16" s="76"/>
      <c r="T16" s="76"/>
    </row>
    <row r="17" spans="1:20" ht="18.75" customHeight="1" x14ac:dyDescent="0.25">
      <c r="A17" s="77"/>
      <c r="B17" s="78" t="s">
        <v>8</v>
      </c>
      <c r="C17" s="79">
        <v>6.85</v>
      </c>
      <c r="D17" s="79"/>
      <c r="E17" s="80">
        <v>4.87</v>
      </c>
      <c r="F17" s="79">
        <v>-1.9799999999999995</v>
      </c>
      <c r="G17" s="79"/>
      <c r="H17" s="81"/>
      <c r="I17" s="82">
        <f>I10/I5</f>
        <v>6.72697652054147</v>
      </c>
      <c r="J17" s="83"/>
      <c r="K17" s="84" t="s">
        <v>10</v>
      </c>
      <c r="L17" s="79" t="s">
        <v>10</v>
      </c>
      <c r="M17" s="82"/>
      <c r="N17" s="32"/>
      <c r="S17" s="85"/>
      <c r="T17" s="85"/>
    </row>
    <row r="18" spans="1:20" ht="18.75" customHeight="1" x14ac:dyDescent="0.25">
      <c r="A18" s="86"/>
      <c r="B18" s="87" t="s">
        <v>11</v>
      </c>
      <c r="C18" s="88">
        <v>8.02</v>
      </c>
      <c r="D18" s="88"/>
      <c r="E18" s="89">
        <v>5.54</v>
      </c>
      <c r="F18" s="88">
        <v>-2.4799999999999995</v>
      </c>
      <c r="G18" s="88"/>
      <c r="H18" s="81"/>
      <c r="I18" s="82">
        <f>I11/I6</f>
        <v>7.6876437582407524</v>
      </c>
      <c r="J18" s="83"/>
      <c r="K18" s="90" t="s">
        <v>10</v>
      </c>
      <c r="L18" s="88" t="s">
        <v>10</v>
      </c>
      <c r="M18" s="91"/>
      <c r="N18" s="32"/>
      <c r="S18" s="85"/>
      <c r="T18" s="85"/>
    </row>
    <row r="19" spans="1:20" ht="18.75" customHeight="1" x14ac:dyDescent="0.25">
      <c r="A19" s="92" t="s">
        <v>20</v>
      </c>
      <c r="B19" s="93" t="s">
        <v>13</v>
      </c>
      <c r="C19" s="94">
        <v>4.59</v>
      </c>
      <c r="D19" s="94"/>
      <c r="E19" s="95">
        <v>3.71</v>
      </c>
      <c r="F19" s="94">
        <v>-0.87999999999999989</v>
      </c>
      <c r="G19" s="94"/>
      <c r="H19" s="81"/>
      <c r="I19" s="96">
        <f>I12/I7</f>
        <v>4.3806893482824334</v>
      </c>
      <c r="J19" s="97">
        <v>279542</v>
      </c>
      <c r="K19" s="98">
        <f>J12/J7</f>
        <v>3.9326041015063651</v>
      </c>
      <c r="L19" s="94">
        <f>K19-I19</f>
        <v>-0.44808524677606831</v>
      </c>
      <c r="M19" s="96"/>
      <c r="N19" s="32"/>
      <c r="S19" s="85"/>
      <c r="T19" s="85"/>
    </row>
    <row r="20" spans="1:20" ht="18.75" customHeight="1" x14ac:dyDescent="0.25">
      <c r="A20" s="86"/>
      <c r="B20" s="99" t="s">
        <v>14</v>
      </c>
      <c r="C20" s="79">
        <v>8.5399999999999991</v>
      </c>
      <c r="D20" s="79"/>
      <c r="E20" s="80">
        <v>7.1</v>
      </c>
      <c r="F20" s="79">
        <v>-1.4399999999999995</v>
      </c>
      <c r="G20" s="79"/>
      <c r="H20" s="81"/>
      <c r="I20" s="82">
        <f>I13/I8</f>
        <v>7.8333750521485186</v>
      </c>
      <c r="J20" s="83">
        <v>279542</v>
      </c>
      <c r="K20" s="80">
        <f>J13/J8</f>
        <v>8.030557249922154</v>
      </c>
      <c r="L20" s="79">
        <f t="shared" ref="L20" si="1">K20-I20</f>
        <v>0.19718219777363544</v>
      </c>
      <c r="M20" s="82"/>
      <c r="N20" s="32"/>
      <c r="S20" s="85"/>
      <c r="T20" s="85"/>
    </row>
    <row r="21" spans="1:20" ht="18.75" customHeight="1" x14ac:dyDescent="0.25">
      <c r="A21" s="59"/>
      <c r="B21" s="60"/>
      <c r="C21" s="61" t="s">
        <v>148</v>
      </c>
      <c r="D21" s="62"/>
      <c r="E21" s="62"/>
      <c r="F21" s="62"/>
      <c r="G21" s="63"/>
      <c r="H21" s="100"/>
      <c r="I21" s="61" t="str">
        <f>CONCATENATE("acumulado ",C21)</f>
        <v>acumulado agosto</v>
      </c>
      <c r="J21" s="62"/>
      <c r="K21" s="62"/>
      <c r="L21" s="62"/>
      <c r="M21" s="62"/>
      <c r="N21" s="32"/>
    </row>
    <row r="22" spans="1:20" ht="30" customHeight="1" x14ac:dyDescent="0.25">
      <c r="A22" s="11"/>
      <c r="B22" s="12"/>
      <c r="C22" s="13">
        <v>2019</v>
      </c>
      <c r="D22" s="13">
        <v>2020</v>
      </c>
      <c r="E22" s="13" t="s">
        <v>1</v>
      </c>
      <c r="F22" s="61" t="s">
        <v>2</v>
      </c>
      <c r="G22" s="63"/>
      <c r="H22" s="101"/>
      <c r="I22" s="13">
        <v>2019</v>
      </c>
      <c r="J22" s="13">
        <v>2020</v>
      </c>
      <c r="K22" s="13" t="s">
        <v>1</v>
      </c>
      <c r="L22" s="61" t="s">
        <v>2</v>
      </c>
      <c r="M22" s="62"/>
      <c r="N22" s="32"/>
    </row>
    <row r="23" spans="1:20" s="23" customFormat="1" ht="32.1" customHeight="1" x14ac:dyDescent="0.25">
      <c r="A23" s="102" t="s">
        <v>21</v>
      </c>
      <c r="B23" s="103" t="s">
        <v>22</v>
      </c>
      <c r="C23" s="104">
        <v>80.87</v>
      </c>
      <c r="D23" s="104">
        <v>37.200000000000003</v>
      </c>
      <c r="E23" s="105">
        <v>-0.54000247310498328</v>
      </c>
      <c r="F23" s="106">
        <v>-43.67</v>
      </c>
      <c r="G23" s="106"/>
      <c r="H23" s="107"/>
      <c r="I23" s="104">
        <v>71.594999999999999</v>
      </c>
      <c r="J23" s="104">
        <v>35.462857142857139</v>
      </c>
      <c r="K23" s="105">
        <v>-0.50467410932527224</v>
      </c>
      <c r="L23" s="106">
        <v>-36.13214285714286</v>
      </c>
      <c r="M23" s="108"/>
      <c r="N23" s="32"/>
    </row>
    <row r="24" spans="1:20" ht="18.75" customHeight="1" x14ac:dyDescent="0.25">
      <c r="A24" s="109"/>
      <c r="B24" s="110" t="s">
        <v>8</v>
      </c>
      <c r="C24" s="111">
        <v>83.4</v>
      </c>
      <c r="D24" s="111">
        <v>41.38</v>
      </c>
      <c r="E24" s="112">
        <v>-0.50383693045563549</v>
      </c>
      <c r="F24" s="113">
        <v>-42.02</v>
      </c>
      <c r="G24" s="113"/>
      <c r="H24" s="114"/>
      <c r="I24" s="111">
        <v>75.677499999999995</v>
      </c>
      <c r="J24" s="115" t="s">
        <v>9</v>
      </c>
      <c r="K24" s="116" t="s">
        <v>10</v>
      </c>
      <c r="L24" s="113" t="s">
        <v>10</v>
      </c>
      <c r="M24" s="117"/>
      <c r="N24" s="32"/>
    </row>
    <row r="25" spans="1:20" ht="18.75" customHeight="1" x14ac:dyDescent="0.25">
      <c r="A25" s="118"/>
      <c r="B25" s="110" t="s">
        <v>11</v>
      </c>
      <c r="C25" s="111">
        <v>76.040000000000006</v>
      </c>
      <c r="D25" s="111">
        <v>28.57</v>
      </c>
      <c r="E25" s="112">
        <v>-0.62427669647553929</v>
      </c>
      <c r="F25" s="113">
        <v>-47.470000000000006</v>
      </c>
      <c r="G25" s="113"/>
      <c r="H25" s="114"/>
      <c r="I25" s="111">
        <v>63.916249999999998</v>
      </c>
      <c r="J25" s="115" t="s">
        <v>9</v>
      </c>
      <c r="K25" s="116" t="s">
        <v>10</v>
      </c>
      <c r="L25" s="113" t="s">
        <v>10</v>
      </c>
      <c r="M25" s="117"/>
      <c r="N25" s="32"/>
    </row>
    <row r="26" spans="1:20" ht="18.75" customHeight="1" x14ac:dyDescent="0.25">
      <c r="A26" s="59"/>
      <c r="B26" s="60"/>
      <c r="C26" s="61" t="s">
        <v>148</v>
      </c>
      <c r="D26" s="62"/>
      <c r="E26" s="62"/>
      <c r="F26" s="62"/>
      <c r="G26" s="63"/>
      <c r="H26" s="119"/>
      <c r="I26" s="61" t="str">
        <f>CONCATENATE("acumulado ",C26)</f>
        <v>acumulado agosto</v>
      </c>
      <c r="J26" s="62"/>
      <c r="K26" s="62"/>
      <c r="L26" s="62"/>
      <c r="M26" s="62"/>
      <c r="N26" s="32"/>
    </row>
    <row r="27" spans="1:20" ht="30" customHeight="1" x14ac:dyDescent="0.25">
      <c r="A27" s="11"/>
      <c r="B27" s="12"/>
      <c r="C27" s="13">
        <v>2019</v>
      </c>
      <c r="D27" s="13">
        <v>2020</v>
      </c>
      <c r="E27" s="13" t="s">
        <v>1</v>
      </c>
      <c r="F27" s="13" t="s">
        <v>2</v>
      </c>
      <c r="G27" s="13" t="s">
        <v>3</v>
      </c>
      <c r="H27" s="120"/>
      <c r="I27" s="13">
        <v>2019</v>
      </c>
      <c r="J27" s="13">
        <v>2020</v>
      </c>
      <c r="K27" s="13" t="s">
        <v>1</v>
      </c>
      <c r="L27" s="13" t="s">
        <v>2</v>
      </c>
      <c r="M27" s="121" t="s">
        <v>3</v>
      </c>
      <c r="N27" s="32"/>
    </row>
    <row r="28" spans="1:20" s="23" customFormat="1" ht="32.1" customHeight="1" x14ac:dyDescent="0.25">
      <c r="A28" s="122" t="s">
        <v>23</v>
      </c>
      <c r="B28" s="123" t="s">
        <v>24</v>
      </c>
      <c r="C28" s="124">
        <v>127791815.92</v>
      </c>
      <c r="D28" s="124">
        <v>30831524.620000001</v>
      </c>
      <c r="E28" s="125">
        <v>-0.7587363134482642</v>
      </c>
      <c r="F28" s="124">
        <v>-96960291.299999997</v>
      </c>
      <c r="G28" s="125">
        <f>D28/$D$28</f>
        <v>1</v>
      </c>
      <c r="H28" s="126"/>
      <c r="I28" s="124">
        <v>954098357.37999988</v>
      </c>
      <c r="J28" s="124">
        <v>403484067.14999992</v>
      </c>
      <c r="K28" s="125">
        <v>-0.57710432679290358</v>
      </c>
      <c r="L28" s="124">
        <v>-550614290.23000002</v>
      </c>
      <c r="M28" s="127">
        <f>J28/$J$28</f>
        <v>1</v>
      </c>
      <c r="N28" s="32"/>
    </row>
    <row r="29" spans="1:20" ht="18.75" customHeight="1" x14ac:dyDescent="0.25">
      <c r="A29" s="128"/>
      <c r="B29" s="129" t="s">
        <v>8</v>
      </c>
      <c r="C29" s="130">
        <v>101362980.69</v>
      </c>
      <c r="D29" s="130">
        <v>25954956.82</v>
      </c>
      <c r="E29" s="131">
        <v>-0.74394047369839633</v>
      </c>
      <c r="F29" s="130">
        <v>-75408023.870000005</v>
      </c>
      <c r="G29" s="131">
        <f>D29/$D$28</f>
        <v>0.84183176602182574</v>
      </c>
      <c r="H29" s="132"/>
      <c r="I29" s="130">
        <v>760970100.03999996</v>
      </c>
      <c r="J29" s="133" t="s">
        <v>9</v>
      </c>
      <c r="K29" s="134" t="s">
        <v>10</v>
      </c>
      <c r="L29" s="133" t="s">
        <v>10</v>
      </c>
      <c r="M29" s="135" t="s">
        <v>10</v>
      </c>
      <c r="N29" s="32"/>
    </row>
    <row r="30" spans="1:20" ht="18.75" customHeight="1" x14ac:dyDescent="0.25">
      <c r="A30" s="136"/>
      <c r="B30" s="129" t="s">
        <v>11</v>
      </c>
      <c r="C30" s="130">
        <v>26428835.239999998</v>
      </c>
      <c r="D30" s="130">
        <v>4876567.8</v>
      </c>
      <c r="E30" s="131">
        <v>-0.81548306023644501</v>
      </c>
      <c r="F30" s="130">
        <v>-21552267.439999998</v>
      </c>
      <c r="G30" s="131">
        <f>D30/$D$28</f>
        <v>0.15816823397817423</v>
      </c>
      <c r="H30" s="132"/>
      <c r="I30" s="130">
        <v>193128257.33999997</v>
      </c>
      <c r="J30" s="133" t="s">
        <v>9</v>
      </c>
      <c r="K30" s="134" t="s">
        <v>10</v>
      </c>
      <c r="L30" s="133" t="s">
        <v>10</v>
      </c>
      <c r="M30" s="135" t="s">
        <v>10</v>
      </c>
      <c r="N30" s="32"/>
    </row>
    <row r="31" spans="1:20" ht="18.75" customHeight="1" x14ac:dyDescent="0.25">
      <c r="A31" s="59"/>
      <c r="B31" s="60"/>
      <c r="C31" s="61" t="s">
        <v>148</v>
      </c>
      <c r="D31" s="62"/>
      <c r="E31" s="62"/>
      <c r="F31" s="62"/>
      <c r="G31" s="63"/>
      <c r="H31" s="119"/>
      <c r="I31" s="61" t="str">
        <f>CONCATENATE("acumulado ",C31)</f>
        <v>acumulado agosto</v>
      </c>
      <c r="J31" s="62"/>
      <c r="K31" s="62"/>
      <c r="L31" s="62"/>
      <c r="M31" s="62"/>
      <c r="N31" s="32"/>
    </row>
    <row r="32" spans="1:20" ht="30" customHeight="1" x14ac:dyDescent="0.25">
      <c r="A32" s="11"/>
      <c r="B32" s="12"/>
      <c r="C32" s="13">
        <v>2019</v>
      </c>
      <c r="D32" s="137">
        <v>2020</v>
      </c>
      <c r="E32" s="121" t="s">
        <v>1</v>
      </c>
      <c r="F32" s="67" t="s">
        <v>2</v>
      </c>
      <c r="G32" s="68"/>
      <c r="H32" s="119"/>
      <c r="I32" s="13">
        <v>2019</v>
      </c>
      <c r="J32" s="13">
        <v>2020</v>
      </c>
      <c r="K32" s="121" t="s">
        <v>1</v>
      </c>
      <c r="L32" s="67" t="s">
        <v>2</v>
      </c>
      <c r="M32" s="138"/>
      <c r="N32" s="32"/>
    </row>
    <row r="33" spans="1:14" s="23" customFormat="1" ht="32.1" customHeight="1" x14ac:dyDescent="0.25">
      <c r="A33" s="122" t="s">
        <v>25</v>
      </c>
      <c r="B33" s="123" t="s">
        <v>26</v>
      </c>
      <c r="C33" s="139">
        <v>89.38</v>
      </c>
      <c r="D33" s="140">
        <v>91.6</v>
      </c>
      <c r="E33" s="127">
        <v>2.4837771313492851E-2</v>
      </c>
      <c r="F33" s="141">
        <v>2.2199999999999989</v>
      </c>
      <c r="G33" s="141"/>
      <c r="H33" s="142"/>
      <c r="I33" s="143">
        <v>86.280462210080685</v>
      </c>
      <c r="J33" s="143">
        <v>95.255378587017788</v>
      </c>
      <c r="K33" s="127">
        <f>J33/I33-1</f>
        <v>0.10402026307050205</v>
      </c>
      <c r="L33" s="141">
        <f>J33-I33</f>
        <v>8.9749163769371023</v>
      </c>
      <c r="M33" s="144"/>
      <c r="N33" s="32"/>
    </row>
    <row r="34" spans="1:14" ht="18.75" customHeight="1" x14ac:dyDescent="0.25">
      <c r="A34" s="128"/>
      <c r="B34" s="129" t="s">
        <v>8</v>
      </c>
      <c r="C34" s="145">
        <v>95.85</v>
      </c>
      <c r="D34" s="146">
        <v>97.56</v>
      </c>
      <c r="E34" s="147">
        <v>1.7840375586854584E-2</v>
      </c>
      <c r="F34" s="148">
        <v>1.710000000000008</v>
      </c>
      <c r="G34" s="148"/>
      <c r="H34" s="149"/>
      <c r="I34" s="150">
        <v>94.263969739676241</v>
      </c>
      <c r="J34" s="151" t="s">
        <v>9</v>
      </c>
      <c r="K34" s="135" t="s">
        <v>10</v>
      </c>
      <c r="L34" s="148" t="s">
        <v>10</v>
      </c>
      <c r="M34" s="152"/>
      <c r="N34" s="32"/>
    </row>
    <row r="35" spans="1:14" ht="18.75" customHeight="1" x14ac:dyDescent="0.25">
      <c r="A35" s="136"/>
      <c r="B35" s="129" t="s">
        <v>11</v>
      </c>
      <c r="C35" s="150">
        <v>71</v>
      </c>
      <c r="D35" s="146">
        <v>69.13</v>
      </c>
      <c r="E35" s="147">
        <v>-2.6338028169014094E-2</v>
      </c>
      <c r="F35" s="148">
        <v>-1.8700000000000045</v>
      </c>
      <c r="G35" s="148"/>
      <c r="H35" s="149"/>
      <c r="I35" s="150">
        <v>64.694048039702906</v>
      </c>
      <c r="J35" s="151" t="s">
        <v>9</v>
      </c>
      <c r="K35" s="135" t="s">
        <v>10</v>
      </c>
      <c r="L35" s="148" t="s">
        <v>10</v>
      </c>
      <c r="M35" s="152"/>
      <c r="N35" s="32"/>
    </row>
    <row r="36" spans="1:14" s="23" customFormat="1" ht="32.1" customHeight="1" x14ac:dyDescent="0.25">
      <c r="A36" s="122" t="s">
        <v>27</v>
      </c>
      <c r="B36" s="123" t="s">
        <v>28</v>
      </c>
      <c r="C36" s="139">
        <v>39.03</v>
      </c>
      <c r="D36" s="153">
        <v>39.03</v>
      </c>
      <c r="E36" s="127">
        <v>-0.45617946217082339</v>
      </c>
      <c r="F36" s="141">
        <v>-32.739999999999995</v>
      </c>
      <c r="G36" s="141"/>
      <c r="H36" s="142"/>
      <c r="I36" s="143">
        <v>68.686242148466789</v>
      </c>
      <c r="J36" s="143">
        <v>58.09775474720621</v>
      </c>
      <c r="K36" s="127">
        <f>J36/I36-1</f>
        <v>-0.15415732568937657</v>
      </c>
      <c r="L36" s="141">
        <f>J36-I36</f>
        <v>-10.588487401260579</v>
      </c>
      <c r="M36" s="144"/>
      <c r="N36" s="32"/>
    </row>
    <row r="37" spans="1:14" ht="18.75" customHeight="1" x14ac:dyDescent="0.25">
      <c r="A37" s="128"/>
      <c r="B37" s="129" t="s">
        <v>8</v>
      </c>
      <c r="C37" s="145">
        <v>43.87</v>
      </c>
      <c r="D37" s="146">
        <v>43.87</v>
      </c>
      <c r="E37" s="147">
        <v>-0.44086158552128474</v>
      </c>
      <c r="F37" s="148">
        <v>-34.589999999999996</v>
      </c>
      <c r="G37" s="148"/>
      <c r="H37" s="149"/>
      <c r="I37" s="150">
        <v>75.175637697265685</v>
      </c>
      <c r="J37" s="151" t="s">
        <v>9</v>
      </c>
      <c r="K37" s="135" t="s">
        <v>10</v>
      </c>
      <c r="L37" s="148" t="s">
        <v>10</v>
      </c>
      <c r="M37" s="152"/>
      <c r="N37" s="32"/>
    </row>
    <row r="38" spans="1:14" ht="18.75" customHeight="1" x14ac:dyDescent="0.25">
      <c r="A38" s="136"/>
      <c r="B38" s="129" t="s">
        <v>11</v>
      </c>
      <c r="C38" s="145">
        <v>24.6</v>
      </c>
      <c r="D38" s="146">
        <v>24.6</v>
      </c>
      <c r="E38" s="147">
        <v>-0.54520244037714916</v>
      </c>
      <c r="F38" s="148">
        <v>-29.490000000000002</v>
      </c>
      <c r="G38" s="148"/>
      <c r="H38" s="149"/>
      <c r="I38" s="150">
        <v>50.145898473034705</v>
      </c>
      <c r="J38" s="151" t="s">
        <v>9</v>
      </c>
      <c r="K38" s="135" t="s">
        <v>10</v>
      </c>
      <c r="L38" s="148" t="s">
        <v>10</v>
      </c>
      <c r="M38" s="152"/>
      <c r="N38" s="32"/>
    </row>
    <row r="39" spans="1:14" ht="18.75" customHeight="1" x14ac:dyDescent="0.25">
      <c r="A39" s="154" t="s">
        <v>29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6"/>
      <c r="N39" s="32"/>
    </row>
    <row r="40" spans="1:14" ht="18.75" customHeight="1" x14ac:dyDescent="0.25">
      <c r="A40" s="59"/>
      <c r="B40" s="60"/>
      <c r="C40" s="61" t="s">
        <v>148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32"/>
    </row>
    <row r="41" spans="1:14" ht="18.75" customHeight="1" x14ac:dyDescent="0.25">
      <c r="A41" s="11"/>
      <c r="B41" s="12"/>
      <c r="C41" s="67">
        <v>2019</v>
      </c>
      <c r="D41" s="68"/>
      <c r="E41" s="67">
        <v>2020</v>
      </c>
      <c r="F41" s="68"/>
      <c r="G41" s="67" t="s">
        <v>1</v>
      </c>
      <c r="H41" s="138"/>
      <c r="I41" s="68"/>
      <c r="J41" s="67" t="s">
        <v>2</v>
      </c>
      <c r="K41" s="68"/>
      <c r="L41" s="67" t="s">
        <v>3</v>
      </c>
      <c r="M41" s="138"/>
      <c r="N41" s="32"/>
    </row>
    <row r="42" spans="1:14" s="23" customFormat="1" ht="32.1" customHeight="1" x14ac:dyDescent="0.25">
      <c r="A42" s="157" t="s">
        <v>30</v>
      </c>
      <c r="B42" s="158" t="s">
        <v>31</v>
      </c>
      <c r="C42" s="159">
        <v>423</v>
      </c>
      <c r="D42" s="160"/>
      <c r="E42" s="159">
        <v>142</v>
      </c>
      <c r="F42" s="160"/>
      <c r="G42" s="161">
        <f t="shared" ref="G42:G47" si="2">E42/C42-1</f>
        <v>-0.6643026004728132</v>
      </c>
      <c r="H42" s="162"/>
      <c r="I42" s="163"/>
      <c r="J42" s="159">
        <f t="shared" ref="J42:J47" si="3">E42-C42</f>
        <v>-281</v>
      </c>
      <c r="K42" s="160"/>
      <c r="L42" s="161">
        <f>E42/$E$42</f>
        <v>1</v>
      </c>
      <c r="M42" s="162"/>
      <c r="N42" s="32"/>
    </row>
    <row r="43" spans="1:14" ht="18.75" customHeight="1" x14ac:dyDescent="0.25">
      <c r="A43" s="164"/>
      <c r="B43" s="165" t="s">
        <v>8</v>
      </c>
      <c r="C43" s="166">
        <v>238</v>
      </c>
      <c r="D43" s="167"/>
      <c r="E43" s="166">
        <v>85</v>
      </c>
      <c r="F43" s="167"/>
      <c r="G43" s="168">
        <f t="shared" si="2"/>
        <v>-0.64285714285714279</v>
      </c>
      <c r="H43" s="169"/>
      <c r="I43" s="170"/>
      <c r="J43" s="166">
        <f t="shared" si="3"/>
        <v>-153</v>
      </c>
      <c r="K43" s="167"/>
      <c r="L43" s="168">
        <f>E43/$E$42</f>
        <v>0.59859154929577463</v>
      </c>
      <c r="M43" s="169"/>
      <c r="N43" s="32"/>
    </row>
    <row r="44" spans="1:14" ht="18.75" customHeight="1" x14ac:dyDescent="0.25">
      <c r="A44" s="171"/>
      <c r="B44" s="172" t="s">
        <v>11</v>
      </c>
      <c r="C44" s="166">
        <v>185</v>
      </c>
      <c r="D44" s="167"/>
      <c r="E44" s="166">
        <v>57</v>
      </c>
      <c r="F44" s="167"/>
      <c r="G44" s="168">
        <f t="shared" si="2"/>
        <v>-0.69189189189189193</v>
      </c>
      <c r="H44" s="169"/>
      <c r="I44" s="170"/>
      <c r="J44" s="166">
        <f t="shared" si="3"/>
        <v>-128</v>
      </c>
      <c r="K44" s="167"/>
      <c r="L44" s="168">
        <f>E44/$E$42</f>
        <v>0.40140845070422537</v>
      </c>
      <c r="M44" s="169"/>
      <c r="N44" s="32"/>
    </row>
    <row r="45" spans="1:14" s="23" customFormat="1" ht="32.1" customHeight="1" x14ac:dyDescent="0.25">
      <c r="A45" s="173" t="s">
        <v>32</v>
      </c>
      <c r="B45" s="158" t="s">
        <v>33</v>
      </c>
      <c r="C45" s="159">
        <v>137917</v>
      </c>
      <c r="D45" s="160"/>
      <c r="E45" s="159">
        <v>63361</v>
      </c>
      <c r="F45" s="160"/>
      <c r="G45" s="161">
        <f t="shared" si="2"/>
        <v>-0.54058600462597073</v>
      </c>
      <c r="H45" s="162"/>
      <c r="I45" s="163"/>
      <c r="J45" s="159">
        <f t="shared" si="3"/>
        <v>-74556</v>
      </c>
      <c r="K45" s="160"/>
      <c r="L45" s="161">
        <f>E45/$E$45</f>
        <v>1</v>
      </c>
      <c r="M45" s="162"/>
      <c r="N45" s="32"/>
    </row>
    <row r="46" spans="1:14" ht="18.75" customHeight="1" x14ac:dyDescent="0.25">
      <c r="A46" s="164"/>
      <c r="B46" s="165" t="s">
        <v>8</v>
      </c>
      <c r="C46" s="166">
        <v>90529</v>
      </c>
      <c r="D46" s="167"/>
      <c r="E46" s="166">
        <v>42685</v>
      </c>
      <c r="F46" s="167"/>
      <c r="G46" s="168">
        <f t="shared" si="2"/>
        <v>-0.52849363187486875</v>
      </c>
      <c r="H46" s="169"/>
      <c r="I46" s="170"/>
      <c r="J46" s="166">
        <f t="shared" si="3"/>
        <v>-47844</v>
      </c>
      <c r="K46" s="167"/>
      <c r="L46" s="168">
        <f>E46/$E$45</f>
        <v>0.6736793926863528</v>
      </c>
      <c r="M46" s="169"/>
      <c r="N46" s="32"/>
    </row>
    <row r="47" spans="1:14" ht="18.75" customHeight="1" x14ac:dyDescent="0.25">
      <c r="A47" s="171"/>
      <c r="B47" s="172" t="s">
        <v>11</v>
      </c>
      <c r="C47" s="166">
        <v>47388</v>
      </c>
      <c r="D47" s="167"/>
      <c r="E47" s="166">
        <v>20676</v>
      </c>
      <c r="F47" s="167"/>
      <c r="G47" s="168">
        <f t="shared" si="2"/>
        <v>-0.56368700936946059</v>
      </c>
      <c r="H47" s="169"/>
      <c r="I47" s="170"/>
      <c r="J47" s="166">
        <f t="shared" si="3"/>
        <v>-26712</v>
      </c>
      <c r="K47" s="167"/>
      <c r="L47" s="168">
        <f>E47/$E$45</f>
        <v>0.3263206073136472</v>
      </c>
      <c r="M47" s="169"/>
      <c r="N47" s="32"/>
    </row>
    <row r="48" spans="1:14" ht="18.75" customHeight="1" x14ac:dyDescent="0.25">
      <c r="A48" s="174"/>
      <c r="B48" s="60"/>
      <c r="C48" s="67" t="s">
        <v>148</v>
      </c>
      <c r="D48" s="138"/>
      <c r="E48" s="138"/>
      <c r="F48" s="138"/>
      <c r="G48" s="68"/>
      <c r="H48" s="175"/>
      <c r="I48" s="67" t="str">
        <f>CONCATENATE("acumulado ",C48)</f>
        <v>acumulado agosto</v>
      </c>
      <c r="J48" s="138"/>
      <c r="K48" s="138"/>
      <c r="L48" s="138"/>
      <c r="M48" s="176"/>
      <c r="N48" s="177" t="s">
        <v>34</v>
      </c>
    </row>
    <row r="49" spans="1:14" ht="30" customHeight="1" x14ac:dyDescent="0.25">
      <c r="A49" s="174"/>
      <c r="B49" s="5"/>
      <c r="C49" s="178">
        <v>2019</v>
      </c>
      <c r="D49" s="178">
        <v>2020</v>
      </c>
      <c r="E49" s="178" t="s">
        <v>1</v>
      </c>
      <c r="F49" s="178" t="s">
        <v>2</v>
      </c>
      <c r="G49" s="178" t="s">
        <v>3</v>
      </c>
      <c r="H49" s="179"/>
      <c r="I49" s="178">
        <v>2019</v>
      </c>
      <c r="J49" s="178">
        <v>2020</v>
      </c>
      <c r="K49" s="178" t="s">
        <v>1</v>
      </c>
      <c r="L49" s="178" t="s">
        <v>2</v>
      </c>
      <c r="M49" s="137" t="s">
        <v>3</v>
      </c>
      <c r="N49" s="180"/>
    </row>
    <row r="50" spans="1:14" s="23" customFormat="1" ht="32.1" customHeight="1" x14ac:dyDescent="0.25">
      <c r="A50" s="181" t="s">
        <v>35</v>
      </c>
      <c r="B50" s="182" t="s">
        <v>36</v>
      </c>
      <c r="C50" s="183">
        <v>725343</v>
      </c>
      <c r="D50" s="183">
        <v>288999</v>
      </c>
      <c r="E50" s="184">
        <f>D50/C50-1</f>
        <v>-0.60156918864592335</v>
      </c>
      <c r="F50" s="183">
        <f t="shared" ref="F50:F63" si="4">D50-C50</f>
        <v>-436344</v>
      </c>
      <c r="G50" s="184">
        <f t="shared" ref="G50:G56" si="5">D50/$D$50</f>
        <v>1</v>
      </c>
      <c r="H50" s="185"/>
      <c r="I50" s="183">
        <v>5567812</v>
      </c>
      <c r="J50" s="183">
        <v>2228374</v>
      </c>
      <c r="K50" s="184">
        <f>J50/I50-1</f>
        <v>-0.59977563897631603</v>
      </c>
      <c r="L50" s="183">
        <f>J50-I50</f>
        <v>-3339438</v>
      </c>
      <c r="M50" s="186">
        <f t="shared" ref="M50:M56" si="6">J50/$J$50</f>
        <v>1</v>
      </c>
      <c r="N50" s="180"/>
    </row>
    <row r="51" spans="1:14" ht="18.75" customHeight="1" x14ac:dyDescent="0.25">
      <c r="A51" s="187"/>
      <c r="B51" s="188" t="s">
        <v>37</v>
      </c>
      <c r="C51" s="189">
        <v>667534</v>
      </c>
      <c r="D51" s="189">
        <v>285856</v>
      </c>
      <c r="E51" s="190">
        <f t="shared" ref="E51:E52" si="7">D51/C51-1</f>
        <v>-0.57177312316675999</v>
      </c>
      <c r="F51" s="189">
        <f t="shared" si="4"/>
        <v>-381678</v>
      </c>
      <c r="G51" s="190">
        <f t="shared" si="5"/>
        <v>0.98912452984266386</v>
      </c>
      <c r="H51" s="191"/>
      <c r="I51" s="189">
        <v>5021058</v>
      </c>
      <c r="J51" s="189">
        <v>1998407</v>
      </c>
      <c r="K51" s="190">
        <f t="shared" ref="K51:K52" si="8">J51/I51-1</f>
        <v>-0.60199483853801328</v>
      </c>
      <c r="L51" s="189">
        <f t="shared" ref="L51:L52" si="9">J51-I51</f>
        <v>-3022651</v>
      </c>
      <c r="M51" s="192">
        <f t="shared" si="6"/>
        <v>0.89680053707322016</v>
      </c>
      <c r="N51" s="180"/>
    </row>
    <row r="52" spans="1:14" ht="18.75" customHeight="1" x14ac:dyDescent="0.25">
      <c r="A52" s="193"/>
      <c r="B52" s="194" t="s">
        <v>38</v>
      </c>
      <c r="C52" s="195">
        <v>57809</v>
      </c>
      <c r="D52" s="195">
        <v>3143</v>
      </c>
      <c r="E52" s="196">
        <f t="shared" si="7"/>
        <v>-0.94563130308429488</v>
      </c>
      <c r="F52" s="195">
        <f t="shared" si="4"/>
        <v>-54666</v>
      </c>
      <c r="G52" s="196">
        <f t="shared" si="5"/>
        <v>1.0875470157336184E-2</v>
      </c>
      <c r="H52" s="197"/>
      <c r="I52" s="195">
        <v>546754</v>
      </c>
      <c r="J52" s="195">
        <v>229967</v>
      </c>
      <c r="K52" s="196">
        <f t="shared" si="8"/>
        <v>-0.57939585261378967</v>
      </c>
      <c r="L52" s="195">
        <f t="shared" si="9"/>
        <v>-316787</v>
      </c>
      <c r="M52" s="198">
        <f t="shared" si="6"/>
        <v>0.1031994629267798</v>
      </c>
      <c r="N52" s="180"/>
    </row>
    <row r="53" spans="1:14" ht="23.25" customHeight="1" x14ac:dyDescent="0.25">
      <c r="A53" s="181" t="s">
        <v>39</v>
      </c>
      <c r="B53" s="199" t="s">
        <v>40</v>
      </c>
      <c r="C53" s="200">
        <v>330642</v>
      </c>
      <c r="D53" s="200">
        <v>201163</v>
      </c>
      <c r="E53" s="201">
        <f>D53/C53-1</f>
        <v>-0.39159876845651798</v>
      </c>
      <c r="F53" s="200">
        <f t="shared" si="4"/>
        <v>-129479</v>
      </c>
      <c r="G53" s="201">
        <f t="shared" si="5"/>
        <v>0.69606815248495668</v>
      </c>
      <c r="H53" s="202"/>
      <c r="I53" s="200">
        <v>2256550</v>
      </c>
      <c r="J53" s="200">
        <v>1015810</v>
      </c>
      <c r="K53" s="201">
        <f>J53/I53-1</f>
        <v>-0.54983935653985072</v>
      </c>
      <c r="L53" s="200">
        <f>J53-I53</f>
        <v>-1240740</v>
      </c>
      <c r="M53" s="203">
        <f t="shared" si="6"/>
        <v>0.4558525633488813</v>
      </c>
      <c r="N53" s="180"/>
    </row>
    <row r="54" spans="1:14" ht="23.25" customHeight="1" x14ac:dyDescent="0.25">
      <c r="A54" s="193"/>
      <c r="B54" s="194" t="s">
        <v>41</v>
      </c>
      <c r="C54" s="195">
        <v>394701</v>
      </c>
      <c r="D54" s="195">
        <v>87836</v>
      </c>
      <c r="E54" s="196">
        <f>D54/C54-1</f>
        <v>-0.77746192687629367</v>
      </c>
      <c r="F54" s="195">
        <f t="shared" si="4"/>
        <v>-306865</v>
      </c>
      <c r="G54" s="196">
        <f t="shared" si="5"/>
        <v>0.30393184751504332</v>
      </c>
      <c r="H54" s="197"/>
      <c r="I54" s="195">
        <v>3311262</v>
      </c>
      <c r="J54" s="195">
        <v>1212564</v>
      </c>
      <c r="K54" s="196">
        <f>J54/I54-1</f>
        <v>-0.63380608360196211</v>
      </c>
      <c r="L54" s="195">
        <f>J54-I54</f>
        <v>-2098698</v>
      </c>
      <c r="M54" s="198">
        <f t="shared" si="6"/>
        <v>0.54414743665111875</v>
      </c>
      <c r="N54" s="180"/>
    </row>
    <row r="55" spans="1:14" ht="23.25" customHeight="1" x14ac:dyDescent="0.25">
      <c r="A55" s="181" t="s">
        <v>42</v>
      </c>
      <c r="B55" s="199" t="s">
        <v>43</v>
      </c>
      <c r="C55" s="200">
        <v>281190</v>
      </c>
      <c r="D55" s="200">
        <v>183875</v>
      </c>
      <c r="E55" s="201">
        <f t="shared" ref="E55:E56" si="10">D55/C55-1</f>
        <v>-0.34608271986912764</v>
      </c>
      <c r="F55" s="200">
        <f t="shared" si="4"/>
        <v>-97315</v>
      </c>
      <c r="G55" s="201">
        <f t="shared" si="5"/>
        <v>0.63624787629022939</v>
      </c>
      <c r="H55" s="202"/>
      <c r="I55" s="200">
        <v>5021058</v>
      </c>
      <c r="J55" s="200">
        <v>1998407</v>
      </c>
      <c r="K55" s="201">
        <f t="shared" ref="K55:K56" si="11">J55/I55-1</f>
        <v>-0.60199483853801328</v>
      </c>
      <c r="L55" s="200">
        <f t="shared" ref="L55:L56" si="12">J55-I55</f>
        <v>-3022651</v>
      </c>
      <c r="M55" s="203">
        <f t="shared" si="6"/>
        <v>0.89680053707322016</v>
      </c>
      <c r="N55" s="180"/>
    </row>
    <row r="56" spans="1:14" ht="23.25" customHeight="1" x14ac:dyDescent="0.25">
      <c r="A56" s="204"/>
      <c r="B56" s="205" t="s">
        <v>44</v>
      </c>
      <c r="C56" s="206">
        <v>444153</v>
      </c>
      <c r="D56" s="206">
        <v>105124</v>
      </c>
      <c r="E56" s="207">
        <f t="shared" si="10"/>
        <v>-0.76331579433213326</v>
      </c>
      <c r="F56" s="206">
        <f t="shared" si="4"/>
        <v>-339029</v>
      </c>
      <c r="G56" s="207">
        <f t="shared" si="5"/>
        <v>0.36375212370977061</v>
      </c>
      <c r="H56" s="191"/>
      <c r="I56" s="206">
        <v>546754</v>
      </c>
      <c r="J56" s="206">
        <v>229967</v>
      </c>
      <c r="K56" s="207">
        <f t="shared" si="11"/>
        <v>-0.57939585261378967</v>
      </c>
      <c r="L56" s="206">
        <f t="shared" si="12"/>
        <v>-316787</v>
      </c>
      <c r="M56" s="208">
        <f t="shared" si="6"/>
        <v>0.1031994629267798</v>
      </c>
      <c r="N56" s="180"/>
    </row>
    <row r="57" spans="1:14" s="23" customFormat="1" ht="32.1" customHeight="1" x14ac:dyDescent="0.25">
      <c r="A57" s="209" t="s">
        <v>45</v>
      </c>
      <c r="B57" s="210" t="s">
        <v>46</v>
      </c>
      <c r="C57" s="211">
        <v>5825</v>
      </c>
      <c r="D57" s="211">
        <v>3963</v>
      </c>
      <c r="E57" s="212">
        <f>D57/C57-1</f>
        <v>-0.31965665236051499</v>
      </c>
      <c r="F57" s="211">
        <f t="shared" si="4"/>
        <v>-1862</v>
      </c>
      <c r="G57" s="212">
        <f>D57/$D$57</f>
        <v>1</v>
      </c>
      <c r="H57" s="213"/>
      <c r="I57" s="211">
        <v>45560</v>
      </c>
      <c r="J57" s="211">
        <v>23019</v>
      </c>
      <c r="K57" s="212">
        <f>J57/I57-1</f>
        <v>-0.49475417032484637</v>
      </c>
      <c r="L57" s="211">
        <f>J57-I57</f>
        <v>-22541</v>
      </c>
      <c r="M57" s="212">
        <f>J57/$J$57</f>
        <v>1</v>
      </c>
      <c r="N57" s="180"/>
    </row>
    <row r="58" spans="1:14" ht="23.25" customHeight="1" x14ac:dyDescent="0.25">
      <c r="A58" s="214"/>
      <c r="B58" s="215" t="s">
        <v>37</v>
      </c>
      <c r="C58" s="216">
        <v>5449</v>
      </c>
      <c r="D58" s="216">
        <v>3871</v>
      </c>
      <c r="E58" s="217">
        <f t="shared" ref="E58:E59" si="13">D58/C58-1</f>
        <v>-0.28959442099467791</v>
      </c>
      <c r="F58" s="216">
        <f t="shared" si="4"/>
        <v>-1578</v>
      </c>
      <c r="G58" s="217">
        <f t="shared" ref="G58:G63" si="14">D58/$D$57</f>
        <v>0.97678526368912444</v>
      </c>
      <c r="H58" s="218"/>
      <c r="I58" s="216">
        <v>42027</v>
      </c>
      <c r="J58" s="216">
        <v>21130</v>
      </c>
      <c r="K58" s="217">
        <f t="shared" ref="K58:K59" si="15">J58/I58-1</f>
        <v>-0.49722797249387296</v>
      </c>
      <c r="L58" s="216">
        <f t="shared" ref="L58:L59" si="16">J58-I58</f>
        <v>-20897</v>
      </c>
      <c r="M58" s="219">
        <f>J58/$J$57</f>
        <v>0.91793735609713711</v>
      </c>
      <c r="N58" s="180"/>
    </row>
    <row r="59" spans="1:14" ht="23.25" customHeight="1" x14ac:dyDescent="0.25">
      <c r="A59" s="220"/>
      <c r="B59" s="221" t="s">
        <v>38</v>
      </c>
      <c r="C59" s="222">
        <v>376</v>
      </c>
      <c r="D59" s="222">
        <v>92</v>
      </c>
      <c r="E59" s="223">
        <f t="shared" si="13"/>
        <v>-0.75531914893617025</v>
      </c>
      <c r="F59" s="222">
        <f t="shared" si="4"/>
        <v>-284</v>
      </c>
      <c r="G59" s="223">
        <f t="shared" si="14"/>
        <v>2.3214736310875599E-2</v>
      </c>
      <c r="H59" s="218"/>
      <c r="I59" s="222">
        <v>3533</v>
      </c>
      <c r="J59" s="222">
        <v>1889</v>
      </c>
      <c r="K59" s="223">
        <f t="shared" si="15"/>
        <v>-0.46532691763373901</v>
      </c>
      <c r="L59" s="222">
        <f t="shared" si="16"/>
        <v>-1644</v>
      </c>
      <c r="M59" s="224">
        <f t="shared" ref="M59:M63" si="17">J59/$J$57</f>
        <v>8.2062643902862858E-2</v>
      </c>
      <c r="N59" s="180"/>
    </row>
    <row r="60" spans="1:14" ht="23.25" customHeight="1" x14ac:dyDescent="0.25">
      <c r="A60" s="225" t="s">
        <v>47</v>
      </c>
      <c r="B60" s="215" t="s">
        <v>40</v>
      </c>
      <c r="C60" s="216">
        <v>3594</v>
      </c>
      <c r="D60" s="216">
        <v>3003</v>
      </c>
      <c r="E60" s="217">
        <f>D60/C60-1</f>
        <v>-0.164440734557596</v>
      </c>
      <c r="F60" s="216">
        <f t="shared" si="4"/>
        <v>-591</v>
      </c>
      <c r="G60" s="217">
        <f t="shared" si="14"/>
        <v>0.75775927327781978</v>
      </c>
      <c r="H60" s="218"/>
      <c r="I60" s="216">
        <v>26209</v>
      </c>
      <c r="J60" s="216">
        <v>14646</v>
      </c>
      <c r="K60" s="217">
        <f>J60/I60-1</f>
        <v>-0.44118432599488722</v>
      </c>
      <c r="L60" s="216">
        <f>J60-I60</f>
        <v>-11563</v>
      </c>
      <c r="M60" s="219">
        <f t="shared" si="17"/>
        <v>0.63625700508275773</v>
      </c>
      <c r="N60" s="180"/>
    </row>
    <row r="61" spans="1:14" ht="27" customHeight="1" x14ac:dyDescent="0.25">
      <c r="A61" s="226"/>
      <c r="B61" s="221" t="s">
        <v>41</v>
      </c>
      <c r="C61" s="222">
        <v>2231</v>
      </c>
      <c r="D61" s="222">
        <v>960</v>
      </c>
      <c r="E61" s="223">
        <f>D61/C61-1</f>
        <v>-0.56969968623935463</v>
      </c>
      <c r="F61" s="222">
        <f t="shared" si="4"/>
        <v>-1271</v>
      </c>
      <c r="G61" s="223">
        <f t="shared" si="14"/>
        <v>0.24224072672218017</v>
      </c>
      <c r="H61" s="218"/>
      <c r="I61" s="222">
        <v>19351</v>
      </c>
      <c r="J61" s="222">
        <v>8373</v>
      </c>
      <c r="K61" s="223">
        <f>J61/I61-1</f>
        <v>-0.56730918298795929</v>
      </c>
      <c r="L61" s="222">
        <f>J61-I61</f>
        <v>-10978</v>
      </c>
      <c r="M61" s="224">
        <f t="shared" si="17"/>
        <v>0.36374299491724227</v>
      </c>
      <c r="N61" s="180"/>
    </row>
    <row r="62" spans="1:14" ht="23.25" customHeight="1" x14ac:dyDescent="0.25">
      <c r="A62" s="225" t="s">
        <v>48</v>
      </c>
      <c r="B62" s="215" t="s">
        <v>43</v>
      </c>
      <c r="C62" s="216">
        <v>3208</v>
      </c>
      <c r="D62" s="216">
        <v>2815</v>
      </c>
      <c r="E62" s="217">
        <f t="shared" ref="E62:E63" si="18">D62/C62-1</f>
        <v>-0.12250623441396513</v>
      </c>
      <c r="F62" s="216">
        <f t="shared" si="4"/>
        <v>-393</v>
      </c>
      <c r="G62" s="217">
        <f t="shared" si="14"/>
        <v>0.71032046429472617</v>
      </c>
      <c r="H62" s="218"/>
      <c r="I62" s="216">
        <v>23377</v>
      </c>
      <c r="J62" s="216">
        <v>13649</v>
      </c>
      <c r="K62" s="217">
        <f t="shared" ref="K62:K63" si="19">J62/I62-1</f>
        <v>-0.41613551781665736</v>
      </c>
      <c r="L62" s="216">
        <f t="shared" ref="L62:L63" si="20">J62-I62</f>
        <v>-9728</v>
      </c>
      <c r="M62" s="219">
        <f t="shared" si="17"/>
        <v>0.59294495851253315</v>
      </c>
      <c r="N62" s="180"/>
    </row>
    <row r="63" spans="1:14" ht="23.25" customHeight="1" x14ac:dyDescent="0.25">
      <c r="A63" s="226"/>
      <c r="B63" s="221" t="s">
        <v>44</v>
      </c>
      <c r="C63" s="222">
        <v>2617</v>
      </c>
      <c r="D63" s="222">
        <v>1148</v>
      </c>
      <c r="E63" s="223">
        <f t="shared" si="18"/>
        <v>-0.56132976690867409</v>
      </c>
      <c r="F63" s="222">
        <f t="shared" si="4"/>
        <v>-1469</v>
      </c>
      <c r="G63" s="223">
        <f t="shared" si="14"/>
        <v>0.28967953570527377</v>
      </c>
      <c r="H63" s="218"/>
      <c r="I63" s="222">
        <v>22183</v>
      </c>
      <c r="J63" s="222">
        <v>9370</v>
      </c>
      <c r="K63" s="223">
        <f t="shared" si="19"/>
        <v>-0.57760447189289099</v>
      </c>
      <c r="L63" s="222">
        <f t="shared" si="20"/>
        <v>-12813</v>
      </c>
      <c r="M63" s="224">
        <f t="shared" si="17"/>
        <v>0.40705504148746685</v>
      </c>
      <c r="N63" s="227"/>
    </row>
    <row r="64" spans="1:14" ht="18.75" customHeight="1" x14ac:dyDescent="0.25">
      <c r="A64" s="174"/>
      <c r="B64" s="60"/>
      <c r="C64" s="61" t="s">
        <v>148</v>
      </c>
      <c r="D64" s="62"/>
      <c r="E64" s="62"/>
      <c r="F64" s="62"/>
      <c r="G64" s="63"/>
      <c r="H64" s="228"/>
      <c r="I64" s="61" t="str">
        <f>CONCATENATE("acumulado ",C64)</f>
        <v>acumulado agosto</v>
      </c>
      <c r="J64" s="62"/>
      <c r="K64" s="62"/>
      <c r="L64" s="62"/>
      <c r="M64" s="62"/>
      <c r="N64" s="229" t="s">
        <v>49</v>
      </c>
    </row>
    <row r="65" spans="1:14" ht="30" customHeight="1" x14ac:dyDescent="0.25">
      <c r="A65" s="174"/>
      <c r="B65" s="5"/>
      <c r="C65" s="178">
        <v>2019</v>
      </c>
      <c r="D65" s="178">
        <v>2020</v>
      </c>
      <c r="E65" s="178" t="s">
        <v>1</v>
      </c>
      <c r="F65" s="178" t="s">
        <v>2</v>
      </c>
      <c r="G65" s="178" t="s">
        <v>3</v>
      </c>
      <c r="H65" s="230"/>
      <c r="I65" s="178">
        <v>2019</v>
      </c>
      <c r="J65" s="178">
        <v>2020</v>
      </c>
      <c r="K65" s="178" t="s">
        <v>1</v>
      </c>
      <c r="L65" s="178" t="s">
        <v>2</v>
      </c>
      <c r="M65" s="137" t="s">
        <v>3</v>
      </c>
      <c r="N65" s="229"/>
    </row>
    <row r="66" spans="1:14" s="23" customFormat="1" ht="32.1" customHeight="1" x14ac:dyDescent="0.25">
      <c r="A66" s="231" t="s">
        <v>50</v>
      </c>
      <c r="B66" s="232" t="s">
        <v>51</v>
      </c>
      <c r="C66" s="233">
        <v>501712</v>
      </c>
      <c r="D66" s="233">
        <v>144489</v>
      </c>
      <c r="E66" s="234">
        <f>D66/C66-1</f>
        <v>-0.71200808431929075</v>
      </c>
      <c r="F66" s="233">
        <f>D66-C66</f>
        <v>-357223</v>
      </c>
      <c r="G66" s="234">
        <f>D66/$D$66</f>
        <v>1</v>
      </c>
      <c r="H66" s="235"/>
      <c r="I66" s="233">
        <v>3958474</v>
      </c>
      <c r="J66" s="233">
        <v>1518656</v>
      </c>
      <c r="K66" s="234">
        <f>J66/I66-1</f>
        <v>-0.61635317043891158</v>
      </c>
      <c r="L66" s="233">
        <f>J66-I66</f>
        <v>-2439818</v>
      </c>
      <c r="M66" s="236">
        <f>J66/$J$66</f>
        <v>1</v>
      </c>
      <c r="N66" s="229"/>
    </row>
    <row r="67" spans="1:14" ht="18.75" customHeight="1" x14ac:dyDescent="0.25">
      <c r="A67" s="237"/>
      <c r="B67" s="238" t="s">
        <v>52</v>
      </c>
      <c r="C67" s="239">
        <v>101346</v>
      </c>
      <c r="D67" s="239">
        <v>51574</v>
      </c>
      <c r="E67" s="240">
        <f>D67/C67-1</f>
        <v>-0.49110966392358846</v>
      </c>
      <c r="F67" s="239">
        <f>D67-C67</f>
        <v>-49772</v>
      </c>
      <c r="G67" s="240">
        <f>D67/$D$66</f>
        <v>0.35694066676355984</v>
      </c>
      <c r="H67" s="241"/>
      <c r="I67" s="239">
        <v>585614</v>
      </c>
      <c r="J67" s="239">
        <v>213954</v>
      </c>
      <c r="K67" s="240">
        <f>J67/I67-1</f>
        <v>-0.63465012789994768</v>
      </c>
      <c r="L67" s="239">
        <f>J67-I67</f>
        <v>-371660</v>
      </c>
      <c r="M67" s="242">
        <f>J67/$J$66</f>
        <v>0.14088378144886005</v>
      </c>
      <c r="N67" s="229"/>
    </row>
    <row r="68" spans="1:14" ht="18.75" customHeight="1" x14ac:dyDescent="0.25">
      <c r="A68" s="237"/>
      <c r="B68" s="243" t="s">
        <v>53</v>
      </c>
      <c r="C68" s="244">
        <v>400366</v>
      </c>
      <c r="D68" s="244">
        <v>92915</v>
      </c>
      <c r="E68" s="245">
        <f t="shared" ref="E68" si="21">D68/C68-1</f>
        <v>-0.76792484876338152</v>
      </c>
      <c r="F68" s="244">
        <f>D68-C68</f>
        <v>-307451</v>
      </c>
      <c r="G68" s="245">
        <f>D68/$D$66</f>
        <v>0.64305933323644016</v>
      </c>
      <c r="H68" s="241"/>
      <c r="I68" s="244">
        <v>3372860</v>
      </c>
      <c r="J68" s="244">
        <v>1304703</v>
      </c>
      <c r="K68" s="245">
        <f t="shared" ref="K68" si="22">J68/I68-1</f>
        <v>-0.61317605830067068</v>
      </c>
      <c r="L68" s="244">
        <f t="shared" ref="L68" si="23">J68-I68</f>
        <v>-2068157</v>
      </c>
      <c r="M68" s="246">
        <f>J68/$J$66</f>
        <v>0.85911687702810902</v>
      </c>
      <c r="N68" s="247"/>
    </row>
    <row r="69" spans="1:14" ht="18.75" customHeight="1" x14ac:dyDescent="0.35">
      <c r="A69" s="248" t="s">
        <v>54</v>
      </c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50"/>
    </row>
    <row r="70" spans="1:14" ht="18.75" hidden="1" customHeight="1" x14ac:dyDescent="0.25"/>
    <row r="71" spans="1:14" ht="18.75" hidden="1" customHeight="1" x14ac:dyDescent="0.25"/>
    <row r="72" spans="1:14" ht="18.75" hidden="1" customHeight="1" x14ac:dyDescent="0.25"/>
    <row r="73" spans="1:14" ht="18.75" hidden="1" customHeight="1" x14ac:dyDescent="0.25"/>
    <row r="74" spans="1:14" ht="18.75" hidden="1" customHeight="1" x14ac:dyDescent="0.25"/>
    <row r="75" spans="1:14" ht="18.75" hidden="1" customHeight="1" x14ac:dyDescent="0.25"/>
    <row r="76" spans="1:14" ht="18.75" hidden="1" customHeight="1" x14ac:dyDescent="0.25"/>
    <row r="77" spans="1:14" ht="18.75" hidden="1" customHeight="1" x14ac:dyDescent="0.25"/>
    <row r="78" spans="1:14" ht="18.75" hidden="1" customHeight="1" x14ac:dyDescent="0.25"/>
    <row r="79" spans="1:14" ht="18.75" hidden="1" customHeight="1" x14ac:dyDescent="0.25"/>
    <row r="80" spans="1:14" ht="18.75" hidden="1" customHeight="1" x14ac:dyDescent="0.25"/>
    <row r="81" ht="18.75" hidden="1" customHeight="1" x14ac:dyDescent="0.25"/>
    <row r="82" ht="18.75" hidden="1" customHeight="1" x14ac:dyDescent="0.25"/>
    <row r="83" ht="18.75" hidden="1" customHeight="1" x14ac:dyDescent="0.25"/>
    <row r="84" ht="18.75" hidden="1" customHeight="1" x14ac:dyDescent="0.25"/>
    <row r="85" ht="18.75" hidden="1" customHeight="1" x14ac:dyDescent="0.25"/>
    <row r="86" ht="18.75" hidden="1" customHeight="1" x14ac:dyDescent="0.25"/>
    <row r="87" ht="18.75" hidden="1" customHeight="1" x14ac:dyDescent="0.25"/>
    <row r="88" ht="18.75" hidden="1" customHeight="1" x14ac:dyDescent="0.25"/>
    <row r="89" ht="18.75" hidden="1" customHeight="1" x14ac:dyDescent="0.25"/>
    <row r="90" ht="18.75" hidden="1" customHeight="1" x14ac:dyDescent="0.25"/>
    <row r="91" ht="18.75" hidden="1" customHeight="1" x14ac:dyDescent="0.25"/>
    <row r="92" ht="18.75" hidden="1" customHeight="1" x14ac:dyDescent="0.25"/>
    <row r="93" ht="18.75" hidden="1" customHeight="1" x14ac:dyDescent="0.25"/>
    <row r="94" ht="18.75" hidden="1" customHeight="1" x14ac:dyDescent="0.25"/>
    <row r="95" ht="18.75" hidden="1" customHeight="1" x14ac:dyDescent="0.25"/>
    <row r="96" ht="18.75" hidden="1" customHeight="1" x14ac:dyDescent="0.25"/>
    <row r="97" ht="18.75" hidden="1" customHeight="1" x14ac:dyDescent="0.25"/>
    <row r="98" ht="18.75" hidden="1" customHeight="1" x14ac:dyDescent="0.25"/>
    <row r="99" ht="18.75" hidden="1" customHeight="1" x14ac:dyDescent="0.25"/>
    <row r="100" ht="18.75" hidden="1" customHeight="1" x14ac:dyDescent="0.25"/>
    <row r="101" ht="18.75" hidden="1" customHeight="1" x14ac:dyDescent="0.25"/>
    <row r="102" ht="18.75" hidden="1" customHeight="1" x14ac:dyDescent="0.25"/>
    <row r="103" ht="18.75" hidden="1" customHeight="1" x14ac:dyDescent="0.25"/>
    <row r="104" ht="18.75" hidden="1" customHeight="1" x14ac:dyDescent="0.25"/>
    <row r="105" ht="18.75" hidden="1" customHeight="1" x14ac:dyDescent="0.25"/>
    <row r="106" ht="18.75" hidden="1" customHeight="1" x14ac:dyDescent="0.25"/>
    <row r="107" ht="18.75" hidden="1" customHeight="1" x14ac:dyDescent="0.25"/>
    <row r="108" ht="18.75" hidden="1" customHeight="1" x14ac:dyDescent="0.25"/>
    <row r="109" ht="18.75" hidden="1" customHeight="1" x14ac:dyDescent="0.25"/>
    <row r="110" ht="18.75" hidden="1" customHeight="1" x14ac:dyDescent="0.25"/>
    <row r="111" ht="18.75" hidden="1" customHeight="1" x14ac:dyDescent="0.25"/>
    <row r="112" ht="18.75" hidden="1" customHeight="1" x14ac:dyDescent="0.25"/>
    <row r="113" ht="18.75" hidden="1" customHeight="1" x14ac:dyDescent="0.25"/>
    <row r="114" ht="18.75" hidden="1" customHeight="1" x14ac:dyDescent="0.25"/>
    <row r="115" ht="18.75" hidden="1" customHeight="1" x14ac:dyDescent="0.25"/>
    <row r="116" ht="18.75" hidden="1" customHeight="1" x14ac:dyDescent="0.25"/>
    <row r="117" ht="18.75" hidden="1" customHeight="1" x14ac:dyDescent="0.25"/>
    <row r="118" ht="18.75" hidden="1" customHeight="1" x14ac:dyDescent="0.25"/>
    <row r="119" ht="18.75" hidden="1" customHeight="1" x14ac:dyDescent="0.25"/>
    <row r="120" ht="18.75" hidden="1" customHeight="1" x14ac:dyDescent="0.25"/>
    <row r="121" ht="18.75" hidden="1" customHeight="1" x14ac:dyDescent="0.25"/>
    <row r="122" ht="18.75" hidden="1" customHeight="1" x14ac:dyDescent="0.25"/>
    <row r="123" ht="18.75" hidden="1" customHeight="1" x14ac:dyDescent="0.25"/>
    <row r="124" ht="18.75" hidden="1" customHeight="1" x14ac:dyDescent="0.25"/>
    <row r="125" ht="18.75" hidden="1" customHeight="1" x14ac:dyDescent="0.25"/>
    <row r="126" ht="18.75" hidden="1" customHeight="1" x14ac:dyDescent="0.25"/>
    <row r="127" ht="18.75" hidden="1" customHeight="1" x14ac:dyDescent="0.25"/>
    <row r="128" ht="18.75" hidden="1" customHeight="1" x14ac:dyDescent="0.25"/>
    <row r="129" ht="18.75" hidden="1" customHeight="1" x14ac:dyDescent="0.25"/>
    <row r="130" ht="18.75" hidden="1" customHeight="1" x14ac:dyDescent="0.25"/>
    <row r="131" ht="18.75" hidden="1" customHeight="1" x14ac:dyDescent="0.25"/>
    <row r="132" ht="18.75" hidden="1" customHeight="1" x14ac:dyDescent="0.25"/>
    <row r="133" ht="18.75" hidden="1" customHeight="1" x14ac:dyDescent="0.25"/>
    <row r="134" ht="18.75" hidden="1" customHeight="1" x14ac:dyDescent="0.25"/>
    <row r="135" ht="18.75" hidden="1" customHeight="1" x14ac:dyDescent="0.25"/>
    <row r="136" ht="18.75" hidden="1" customHeight="1" x14ac:dyDescent="0.25"/>
    <row r="137" ht="18.75" hidden="1" customHeight="1" x14ac:dyDescent="0.25"/>
    <row r="138" ht="18.75" hidden="1" customHeight="1" x14ac:dyDescent="0.25"/>
    <row r="139" ht="18.75" hidden="1" customHeight="1" x14ac:dyDescent="0.25"/>
    <row r="140" ht="18.75" hidden="1" customHeight="1" x14ac:dyDescent="0.25"/>
    <row r="141" ht="18.75" hidden="1" customHeight="1" x14ac:dyDescent="0.25"/>
    <row r="142" ht="18.75" hidden="1" customHeight="1" x14ac:dyDescent="0.25"/>
    <row r="143" ht="18.75" hidden="1" customHeight="1" x14ac:dyDescent="0.25"/>
    <row r="144" ht="18.75" hidden="1" customHeight="1" x14ac:dyDescent="0.25"/>
    <row r="145" ht="18.75" hidden="1" customHeight="1" x14ac:dyDescent="0.25"/>
    <row r="146" ht="18.75" hidden="1" customHeight="1" x14ac:dyDescent="0.25"/>
    <row r="147" ht="18.75" hidden="1" customHeight="1" x14ac:dyDescent="0.25"/>
    <row r="148" ht="18.75" hidden="1" customHeight="1" x14ac:dyDescent="0.25"/>
    <row r="149" ht="18.75" hidden="1" customHeight="1" x14ac:dyDescent="0.25"/>
    <row r="150" ht="18.75" hidden="1" customHeight="1" x14ac:dyDescent="0.25"/>
    <row r="151" ht="18.75" hidden="1" customHeight="1" x14ac:dyDescent="0.25"/>
    <row r="152" ht="18.75" hidden="1" customHeight="1" x14ac:dyDescent="0.25"/>
    <row r="153" ht="18.75" hidden="1" customHeight="1" x14ac:dyDescent="0.25"/>
    <row r="154" ht="18.75" hidden="1" customHeight="1" x14ac:dyDescent="0.25"/>
    <row r="155" ht="18.75" hidden="1" customHeight="1" x14ac:dyDescent="0.25"/>
    <row r="156" ht="18.75" hidden="1" customHeight="1" x14ac:dyDescent="0.25"/>
    <row r="157" ht="18.75" hidden="1" customHeight="1" x14ac:dyDescent="0.25"/>
    <row r="158" ht="18.75" hidden="1" customHeight="1" x14ac:dyDescent="0.25"/>
    <row r="159" ht="18.75" hidden="1" customHeight="1" x14ac:dyDescent="0.25"/>
    <row r="160" ht="18.75" hidden="1" customHeight="1" x14ac:dyDescent="0.25"/>
    <row r="161" ht="18.75" hidden="1" customHeight="1" x14ac:dyDescent="0.25"/>
    <row r="162" ht="18.75" hidden="1" customHeight="1" x14ac:dyDescent="0.25"/>
    <row r="163" ht="18.75" hidden="1" customHeight="1" x14ac:dyDescent="0.25"/>
    <row r="164" ht="18.75" hidden="1" customHeight="1" x14ac:dyDescent="0.25"/>
    <row r="165" ht="18.75" hidden="1" customHeight="1" x14ac:dyDescent="0.25"/>
    <row r="166" ht="18.75" hidden="1" customHeight="1" x14ac:dyDescent="0.25"/>
    <row r="167" ht="18.75" hidden="1" customHeight="1" x14ac:dyDescent="0.25"/>
    <row r="168" ht="18.75" hidden="1" customHeight="1" x14ac:dyDescent="0.25"/>
    <row r="169" ht="18.75" hidden="1" customHeight="1" x14ac:dyDescent="0.25"/>
    <row r="170" ht="18.75" hidden="1" customHeight="1" x14ac:dyDescent="0.25"/>
    <row r="171" ht="18.75" hidden="1" customHeight="1" x14ac:dyDescent="0.25"/>
    <row r="172" ht="18.75" hidden="1" customHeight="1" x14ac:dyDescent="0.25"/>
    <row r="173" ht="18.75" hidden="1" customHeight="1" x14ac:dyDescent="0.25"/>
    <row r="174" ht="18.75" hidden="1" customHeight="1" x14ac:dyDescent="0.25"/>
    <row r="175" ht="18.75" hidden="1" customHeight="1" x14ac:dyDescent="0.25"/>
    <row r="176" ht="18.75" hidden="1" customHeight="1" x14ac:dyDescent="0.25"/>
    <row r="177" ht="18.75" hidden="1" customHeight="1" x14ac:dyDescent="0.25"/>
    <row r="178" ht="18.75" hidden="1" customHeight="1" x14ac:dyDescent="0.25"/>
    <row r="179" ht="18.75" hidden="1" customHeight="1" x14ac:dyDescent="0.25"/>
    <row r="180" ht="18.75" hidden="1" customHeight="1" x14ac:dyDescent="0.25"/>
    <row r="181" ht="18.75" hidden="1" customHeight="1" x14ac:dyDescent="0.25"/>
    <row r="182" ht="18.75" hidden="1" customHeight="1" x14ac:dyDescent="0.25"/>
    <row r="183" ht="18.75" hidden="1" customHeight="1" x14ac:dyDescent="0.25"/>
    <row r="184" ht="18.75" hidden="1" customHeight="1" x14ac:dyDescent="0.25"/>
    <row r="185" ht="18.75" hidden="1" customHeight="1" x14ac:dyDescent="0.25"/>
    <row r="186" ht="18.75" hidden="1" customHeight="1" x14ac:dyDescent="0.25"/>
    <row r="187" ht="18.75" hidden="1" customHeight="1" x14ac:dyDescent="0.25"/>
    <row r="188" ht="18.75" hidden="1" customHeight="1" x14ac:dyDescent="0.25"/>
  </sheetData>
  <mergeCells count="121"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</mergeCells>
  <pageMargins left="0.17" right="0.17" top="0.2" bottom="0.24" header="0.22" footer="0.21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8960-234B-415B-B291-FD546286247E}">
  <sheetPr codeName="Hoja8"/>
  <dimension ref="A1:R312"/>
  <sheetViews>
    <sheetView showGridLines="0" workbookViewId="0">
      <selection activeCell="A70" sqref="A70:XFD1048576"/>
    </sheetView>
  </sheetViews>
  <sheetFormatPr baseColWidth="10" defaultRowHeight="15" x14ac:dyDescent="0.25"/>
  <cols>
    <col min="1" max="1" width="37.85546875" customWidth="1"/>
    <col min="2" max="3" width="11.42578125" customWidth="1"/>
    <col min="4" max="4" width="12.28515625" customWidth="1"/>
    <col min="5" max="5" width="12.7109375" customWidth="1"/>
    <col min="6" max="6" width="11.4257812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52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22.5" customHeight="1" x14ac:dyDescent="0.35">
      <c r="A2" s="254" t="s">
        <v>56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ht="22.5" customHeight="1" x14ac:dyDescent="0.25">
      <c r="A3" s="255" t="s">
        <v>57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21" x14ac:dyDescent="0.35">
      <c r="A4" s="258" t="s">
        <v>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60"/>
    </row>
    <row r="5" spans="1:12" x14ac:dyDescent="0.25">
      <c r="A5" s="5"/>
      <c r="B5" s="61" t="s">
        <v>148</v>
      </c>
      <c r="C5" s="62"/>
      <c r="D5" s="62"/>
      <c r="E5" s="62"/>
      <c r="F5" s="63"/>
      <c r="G5" s="9"/>
      <c r="H5" s="61" t="str">
        <f>CONCATENATE("acumulado ",B5)</f>
        <v>acumulado agosto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4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261" t="s">
        <v>58</v>
      </c>
      <c r="B7" s="262">
        <v>480833</v>
      </c>
      <c r="C7" s="262">
        <v>145522</v>
      </c>
      <c r="D7" s="263">
        <v>-0.69735438291465024</v>
      </c>
      <c r="E7" s="262">
        <v>-335311</v>
      </c>
      <c r="F7" s="263">
        <f t="shared" ref="F7:F18" si="0">C7/$C$7</f>
        <v>1</v>
      </c>
      <c r="G7" s="264"/>
      <c r="H7" s="262">
        <v>3415744</v>
      </c>
      <c r="I7" s="262">
        <v>1233493</v>
      </c>
      <c r="J7" s="263">
        <v>-0.6388801385583931</v>
      </c>
      <c r="K7" s="262">
        <v>-2182251</v>
      </c>
      <c r="L7" s="263">
        <f>I7/$I$7</f>
        <v>1</v>
      </c>
    </row>
    <row r="8" spans="1:12" x14ac:dyDescent="0.25">
      <c r="A8" s="265" t="s">
        <v>8</v>
      </c>
      <c r="B8" s="266">
        <v>341491</v>
      </c>
      <c r="C8" s="266">
        <v>112478</v>
      </c>
      <c r="D8" s="267">
        <v>-0.67062675151028872</v>
      </c>
      <c r="E8" s="266">
        <v>-229013</v>
      </c>
      <c r="F8" s="267">
        <f t="shared" si="0"/>
        <v>0.77292780473055622</v>
      </c>
      <c r="G8" s="268"/>
      <c r="H8" s="266">
        <v>2454060</v>
      </c>
      <c r="I8" s="269" t="s">
        <v>9</v>
      </c>
      <c r="J8" s="270" t="s">
        <v>10</v>
      </c>
      <c r="K8" s="269" t="s">
        <v>10</v>
      </c>
      <c r="L8" s="270" t="s">
        <v>10</v>
      </c>
    </row>
    <row r="9" spans="1:12" x14ac:dyDescent="0.25">
      <c r="A9" s="271" t="s">
        <v>59</v>
      </c>
      <c r="B9" s="272">
        <v>54692</v>
      </c>
      <c r="C9" s="272">
        <v>19475</v>
      </c>
      <c r="D9" s="273">
        <v>-0.64391501499305193</v>
      </c>
      <c r="E9" s="272">
        <v>-35217</v>
      </c>
      <c r="F9" s="273">
        <f t="shared" si="0"/>
        <v>0.13382856200437046</v>
      </c>
      <c r="G9" s="274"/>
      <c r="H9" s="272">
        <v>407812</v>
      </c>
      <c r="I9" s="275" t="s">
        <v>9</v>
      </c>
      <c r="J9" s="276" t="s">
        <v>10</v>
      </c>
      <c r="K9" s="275" t="s">
        <v>10</v>
      </c>
      <c r="L9" s="276" t="s">
        <v>10</v>
      </c>
    </row>
    <row r="10" spans="1:12" x14ac:dyDescent="0.25">
      <c r="A10" s="277" t="s">
        <v>60</v>
      </c>
      <c r="B10" s="278">
        <v>214025</v>
      </c>
      <c r="C10" s="278">
        <v>74447</v>
      </c>
      <c r="D10" s="279">
        <v>-0.65215745824085969</v>
      </c>
      <c r="E10" s="278">
        <v>-139578</v>
      </c>
      <c r="F10" s="279">
        <f t="shared" si="0"/>
        <v>0.5115858770495183</v>
      </c>
      <c r="G10" s="274"/>
      <c r="H10" s="278">
        <v>1496053</v>
      </c>
      <c r="I10" s="280" t="s">
        <v>9</v>
      </c>
      <c r="J10" s="281" t="s">
        <v>10</v>
      </c>
      <c r="K10" s="280" t="s">
        <v>10</v>
      </c>
      <c r="L10" s="281" t="s">
        <v>10</v>
      </c>
    </row>
    <row r="11" spans="1:12" x14ac:dyDescent="0.25">
      <c r="A11" s="277" t="s">
        <v>61</v>
      </c>
      <c r="B11" s="278">
        <v>57999</v>
      </c>
      <c r="C11" s="278">
        <v>15379</v>
      </c>
      <c r="D11" s="279">
        <v>-0.73484025586648039</v>
      </c>
      <c r="E11" s="278">
        <v>-42620</v>
      </c>
      <c r="F11" s="279">
        <f t="shared" si="0"/>
        <v>0.10568161515097374</v>
      </c>
      <c r="G11" s="274"/>
      <c r="H11" s="278">
        <v>422297</v>
      </c>
      <c r="I11" s="280" t="s">
        <v>9</v>
      </c>
      <c r="J11" s="281" t="s">
        <v>10</v>
      </c>
      <c r="K11" s="280" t="s">
        <v>10</v>
      </c>
      <c r="L11" s="281" t="s">
        <v>10</v>
      </c>
    </row>
    <row r="12" spans="1:12" x14ac:dyDescent="0.25">
      <c r="A12" s="277" t="s">
        <v>62</v>
      </c>
      <c r="B12" s="278">
        <v>9691</v>
      </c>
      <c r="C12" s="278">
        <v>2671</v>
      </c>
      <c r="D12" s="279">
        <v>-0.72438344856052006</v>
      </c>
      <c r="E12" s="278">
        <v>-7020</v>
      </c>
      <c r="F12" s="279">
        <f t="shared" si="0"/>
        <v>1.8354613048198899E-2</v>
      </c>
      <c r="G12" s="274"/>
      <c r="H12" s="278">
        <v>91077</v>
      </c>
      <c r="I12" s="280" t="s">
        <v>9</v>
      </c>
      <c r="J12" s="281" t="s">
        <v>10</v>
      </c>
      <c r="K12" s="280" t="s">
        <v>10</v>
      </c>
      <c r="L12" s="281" t="s">
        <v>10</v>
      </c>
    </row>
    <row r="13" spans="1:12" x14ac:dyDescent="0.25">
      <c r="A13" s="282" t="s">
        <v>63</v>
      </c>
      <c r="B13" s="283">
        <v>5084</v>
      </c>
      <c r="C13" s="283">
        <v>506</v>
      </c>
      <c r="D13" s="284">
        <v>-0.90047206923682144</v>
      </c>
      <c r="E13" s="283">
        <v>-4578</v>
      </c>
      <c r="F13" s="284">
        <f t="shared" si="0"/>
        <v>3.4771374774948119E-3</v>
      </c>
      <c r="G13" s="274"/>
      <c r="H13" s="283">
        <v>36821</v>
      </c>
      <c r="I13" s="285" t="s">
        <v>9</v>
      </c>
      <c r="J13" s="286" t="s">
        <v>10</v>
      </c>
      <c r="K13" s="285" t="s">
        <v>10</v>
      </c>
      <c r="L13" s="286" t="s">
        <v>10</v>
      </c>
    </row>
    <row r="14" spans="1:12" x14ac:dyDescent="0.25">
      <c r="A14" s="265" t="s">
        <v>11</v>
      </c>
      <c r="B14" s="266">
        <v>139342</v>
      </c>
      <c r="C14" s="266">
        <v>33044</v>
      </c>
      <c r="D14" s="267">
        <v>-0.76285685579365881</v>
      </c>
      <c r="E14" s="266">
        <v>-106298</v>
      </c>
      <c r="F14" s="267">
        <f t="shared" si="0"/>
        <v>0.22707219526944381</v>
      </c>
      <c r="G14" s="268"/>
      <c r="H14" s="266">
        <v>961684</v>
      </c>
      <c r="I14" s="269" t="s">
        <v>9</v>
      </c>
      <c r="J14" s="270" t="s">
        <v>10</v>
      </c>
      <c r="K14" s="269" t="s">
        <v>10</v>
      </c>
      <c r="L14" s="270" t="s">
        <v>10</v>
      </c>
    </row>
    <row r="15" spans="1:12" x14ac:dyDescent="0.25">
      <c r="A15" s="271" t="s">
        <v>64</v>
      </c>
      <c r="B15" s="272">
        <v>79937</v>
      </c>
      <c r="C15" s="272">
        <v>24602</v>
      </c>
      <c r="D15" s="273">
        <v>-0.69223263319864392</v>
      </c>
      <c r="E15" s="272">
        <v>-55335</v>
      </c>
      <c r="F15" s="273">
        <f t="shared" si="0"/>
        <v>0.16906034826349281</v>
      </c>
      <c r="G15" s="274"/>
      <c r="H15" s="272">
        <v>547607</v>
      </c>
      <c r="I15" s="275" t="s">
        <v>9</v>
      </c>
      <c r="J15" s="276" t="s">
        <v>10</v>
      </c>
      <c r="K15" s="275" t="s">
        <v>10</v>
      </c>
      <c r="L15" s="276" t="s">
        <v>10</v>
      </c>
    </row>
    <row r="16" spans="1:12" x14ac:dyDescent="0.25">
      <c r="A16" s="277" t="s">
        <v>65</v>
      </c>
      <c r="B16" s="278">
        <v>73765</v>
      </c>
      <c r="C16" s="278">
        <v>20515</v>
      </c>
      <c r="D16" s="279">
        <v>-0.72188707381549522</v>
      </c>
      <c r="E16" s="278">
        <v>-53250</v>
      </c>
      <c r="F16" s="279">
        <f t="shared" si="0"/>
        <v>0.14097524772886574</v>
      </c>
      <c r="G16" s="274"/>
      <c r="H16" s="278">
        <v>502507</v>
      </c>
      <c r="I16" s="280" t="s">
        <v>9</v>
      </c>
      <c r="J16" s="281" t="s">
        <v>10</v>
      </c>
      <c r="K16" s="280" t="s">
        <v>10</v>
      </c>
      <c r="L16" s="281" t="s">
        <v>10</v>
      </c>
    </row>
    <row r="17" spans="1:12" x14ac:dyDescent="0.25">
      <c r="A17" s="277" t="s">
        <v>66</v>
      </c>
      <c r="B17" s="278">
        <v>35575</v>
      </c>
      <c r="C17" s="278">
        <v>5186</v>
      </c>
      <c r="D17" s="279">
        <v>-0.85422347153900213</v>
      </c>
      <c r="E17" s="278">
        <v>-30389</v>
      </c>
      <c r="F17" s="279">
        <f t="shared" si="0"/>
        <v>3.5637223237723503E-2</v>
      </c>
      <c r="G17" s="274"/>
      <c r="H17" s="278">
        <v>268991</v>
      </c>
      <c r="I17" s="280" t="s">
        <v>9</v>
      </c>
      <c r="J17" s="281" t="s">
        <v>10</v>
      </c>
      <c r="K17" s="280" t="s">
        <v>10</v>
      </c>
      <c r="L17" s="281" t="s">
        <v>10</v>
      </c>
    </row>
    <row r="18" spans="1:12" x14ac:dyDescent="0.25">
      <c r="A18" s="287" t="s">
        <v>67</v>
      </c>
      <c r="B18" s="288">
        <v>23830</v>
      </c>
      <c r="C18" s="288">
        <v>3256</v>
      </c>
      <c r="D18" s="289">
        <v>-0.86336550566512793</v>
      </c>
      <c r="E18" s="288">
        <v>-20574</v>
      </c>
      <c r="F18" s="289">
        <f t="shared" si="0"/>
        <v>2.2374623768227485E-2</v>
      </c>
      <c r="G18" s="290"/>
      <c r="H18" s="288">
        <v>145086</v>
      </c>
      <c r="I18" s="291" t="s">
        <v>9</v>
      </c>
      <c r="J18" s="292" t="s">
        <v>10</v>
      </c>
      <c r="K18" s="291" t="s">
        <v>10</v>
      </c>
      <c r="L18" s="292" t="s">
        <v>10</v>
      </c>
    </row>
    <row r="19" spans="1:12" x14ac:dyDescent="0.25">
      <c r="A19" s="154" t="s">
        <v>29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6"/>
    </row>
    <row r="20" spans="1:12" ht="21" x14ac:dyDescent="0.35">
      <c r="A20" s="293" t="s">
        <v>12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5"/>
    </row>
    <row r="21" spans="1:12" x14ac:dyDescent="0.25">
      <c r="A21" s="5"/>
      <c r="B21" s="61" t="s">
        <v>148</v>
      </c>
      <c r="C21" s="62"/>
      <c r="D21" s="62"/>
      <c r="E21" s="62"/>
      <c r="F21" s="63"/>
      <c r="G21" s="9"/>
      <c r="H21" s="61" t="str">
        <f>CONCATENATE("acumulado ",B21)</f>
        <v>acumulado agosto</v>
      </c>
      <c r="I21" s="62"/>
      <c r="J21" s="62"/>
      <c r="K21" s="62"/>
      <c r="L21" s="63"/>
    </row>
    <row r="22" spans="1:12" ht="30" x14ac:dyDescent="0.25">
      <c r="A22" s="12"/>
      <c r="B22" s="13">
        <v>2019</v>
      </c>
      <c r="C22" s="13">
        <v>2020</v>
      </c>
      <c r="D22" s="13" t="s">
        <v>1</v>
      </c>
      <c r="E22" s="13" t="s">
        <v>2</v>
      </c>
      <c r="F22" s="13" t="s">
        <v>3</v>
      </c>
      <c r="G22" s="14"/>
      <c r="H22" s="13">
        <v>2019</v>
      </c>
      <c r="I22" s="13">
        <v>2020</v>
      </c>
      <c r="J22" s="13" t="s">
        <v>1</v>
      </c>
      <c r="K22" s="13" t="s">
        <v>2</v>
      </c>
      <c r="L22" s="13" t="s">
        <v>3</v>
      </c>
    </row>
    <row r="23" spans="1:12" x14ac:dyDescent="0.25">
      <c r="A23" s="261" t="s">
        <v>68</v>
      </c>
      <c r="B23" s="262">
        <v>480833</v>
      </c>
      <c r="C23" s="262">
        <v>145522</v>
      </c>
      <c r="D23" s="263">
        <v>-0.69735438291465024</v>
      </c>
      <c r="E23" s="262">
        <v>-335311</v>
      </c>
      <c r="F23" s="263">
        <f t="shared" ref="F23:F43" si="1">C23/$C$7</f>
        <v>1</v>
      </c>
      <c r="G23" s="264"/>
      <c r="H23" s="262">
        <v>3415744</v>
      </c>
      <c r="I23" s="262">
        <v>1233493</v>
      </c>
      <c r="J23" s="263">
        <v>-0.6388801385583931</v>
      </c>
      <c r="K23" s="262">
        <v>-2182251</v>
      </c>
      <c r="L23" s="263">
        <f>I23/$I$7</f>
        <v>1</v>
      </c>
    </row>
    <row r="24" spans="1:12" x14ac:dyDescent="0.25">
      <c r="A24" s="265" t="s">
        <v>13</v>
      </c>
      <c r="B24" s="266">
        <v>164000</v>
      </c>
      <c r="C24" s="266">
        <v>89249</v>
      </c>
      <c r="D24" s="267">
        <v>-0.45579878048780487</v>
      </c>
      <c r="E24" s="266">
        <v>-74751</v>
      </c>
      <c r="F24" s="267">
        <f t="shared" si="1"/>
        <v>0.6133024559860365</v>
      </c>
      <c r="G24" s="296"/>
      <c r="H24" s="266">
        <v>826984</v>
      </c>
      <c r="I24" s="266">
        <v>295745</v>
      </c>
      <c r="J24" s="267">
        <v>-0.6423812310758128</v>
      </c>
      <c r="K24" s="266">
        <v>-531239</v>
      </c>
      <c r="L24" s="267">
        <f t="shared" ref="L24:L43" si="2">I24/$I$7</f>
        <v>0.23976220375794594</v>
      </c>
    </row>
    <row r="25" spans="1:12" x14ac:dyDescent="0.25">
      <c r="A25" s="297" t="s">
        <v>69</v>
      </c>
      <c r="B25" s="272">
        <v>81335</v>
      </c>
      <c r="C25" s="272">
        <v>47910</v>
      </c>
      <c r="D25" s="273">
        <v>-0.41095469355136161</v>
      </c>
      <c r="E25" s="272">
        <v>-33425</v>
      </c>
      <c r="F25" s="273">
        <f t="shared" si="1"/>
        <v>0.3292285702505463</v>
      </c>
      <c r="G25" s="274"/>
      <c r="H25" s="272">
        <v>371181</v>
      </c>
      <c r="I25" s="272">
        <v>138459</v>
      </c>
      <c r="J25" s="273">
        <v>-0.62697713514430964</v>
      </c>
      <c r="K25" s="272">
        <v>-232722</v>
      </c>
      <c r="L25" s="273">
        <f t="shared" si="2"/>
        <v>0.1122495222915736</v>
      </c>
    </row>
    <row r="26" spans="1:12" x14ac:dyDescent="0.25">
      <c r="A26" s="298" t="s">
        <v>70</v>
      </c>
      <c r="B26" s="299">
        <v>54286</v>
      </c>
      <c r="C26" s="299">
        <v>40184</v>
      </c>
      <c r="D26" s="300">
        <f>C26/B26-1</f>
        <v>-0.25977231698780534</v>
      </c>
      <c r="E26" s="299">
        <f>C26-B26</f>
        <v>-14102</v>
      </c>
      <c r="F26" s="300">
        <f t="shared" si="1"/>
        <v>0.27613694149338247</v>
      </c>
      <c r="G26" s="274"/>
      <c r="H26" s="299">
        <v>243794</v>
      </c>
      <c r="I26" s="299">
        <v>94893</v>
      </c>
      <c r="J26" s="300">
        <f>I26/H26-1</f>
        <v>-0.6107656464063923</v>
      </c>
      <c r="K26" s="299">
        <f>I26-H26</f>
        <v>-148901</v>
      </c>
      <c r="L26" s="300">
        <f>I26/$I$7</f>
        <v>7.6930310913803326E-2</v>
      </c>
    </row>
    <row r="27" spans="1:12" x14ac:dyDescent="0.25">
      <c r="A27" s="298" t="s">
        <v>71</v>
      </c>
      <c r="B27" s="299">
        <f>B25-B26</f>
        <v>27049</v>
      </c>
      <c r="C27" s="299">
        <f>C25-C26</f>
        <v>7726</v>
      </c>
      <c r="D27" s="300">
        <f>C27/B27-1</f>
        <v>-0.71437021701356795</v>
      </c>
      <c r="E27" s="299">
        <f>C27-B27</f>
        <v>-19323</v>
      </c>
      <c r="F27" s="300">
        <f t="shared" si="1"/>
        <v>5.3091628757163868E-2</v>
      </c>
      <c r="G27" s="274"/>
      <c r="H27" s="299">
        <f>H25-H26</f>
        <v>127387</v>
      </c>
      <c r="I27" s="299">
        <f>I25-I26</f>
        <v>43566</v>
      </c>
      <c r="J27" s="300">
        <f>I27/H27-1</f>
        <v>-0.65800277893348613</v>
      </c>
      <c r="K27" s="299">
        <f>I27-H27</f>
        <v>-83821</v>
      </c>
      <c r="L27" s="300">
        <f>I27/$I$7</f>
        <v>3.5319211377770283E-2</v>
      </c>
    </row>
    <row r="28" spans="1:12" x14ac:dyDescent="0.25">
      <c r="A28" s="301" t="s">
        <v>72</v>
      </c>
      <c r="B28" s="283">
        <v>82665</v>
      </c>
      <c r="C28" s="283">
        <v>41339</v>
      </c>
      <c r="D28" s="284">
        <v>-0.49992136938244724</v>
      </c>
      <c r="E28" s="283">
        <v>-41326</v>
      </c>
      <c r="F28" s="284">
        <f t="shared" si="1"/>
        <v>0.28407388573549014</v>
      </c>
      <c r="G28" s="274"/>
      <c r="H28" s="283">
        <v>345588</v>
      </c>
      <c r="I28" s="283">
        <v>157286</v>
      </c>
      <c r="J28" s="284">
        <v>-0.54487424331863377</v>
      </c>
      <c r="K28" s="283">
        <v>-188302</v>
      </c>
      <c r="L28" s="284">
        <f t="shared" si="2"/>
        <v>0.12751268146637232</v>
      </c>
    </row>
    <row r="29" spans="1:12" x14ac:dyDescent="0.25">
      <c r="A29" s="265" t="s">
        <v>14</v>
      </c>
      <c r="B29" s="266">
        <v>316833</v>
      </c>
      <c r="C29" s="266">
        <v>56273</v>
      </c>
      <c r="D29" s="267">
        <v>-0.82238908194537819</v>
      </c>
      <c r="E29" s="266">
        <v>-260560</v>
      </c>
      <c r="F29" s="267">
        <f t="shared" si="1"/>
        <v>0.3866975440139635</v>
      </c>
      <c r="G29" s="296"/>
      <c r="H29" s="266">
        <v>2588760</v>
      </c>
      <c r="I29" s="266">
        <v>937748</v>
      </c>
      <c r="J29" s="267">
        <v>-0.63776170830822476</v>
      </c>
      <c r="K29" s="266">
        <v>-1651012</v>
      </c>
      <c r="L29" s="267">
        <f t="shared" si="2"/>
        <v>0.76023779624205412</v>
      </c>
    </row>
    <row r="30" spans="1:12" x14ac:dyDescent="0.25">
      <c r="A30" s="297" t="s">
        <v>73</v>
      </c>
      <c r="B30" s="272">
        <v>36791</v>
      </c>
      <c r="C30" s="272">
        <v>9554</v>
      </c>
      <c r="D30" s="273">
        <v>-0.74031692533500038</v>
      </c>
      <c r="E30" s="272">
        <v>-27237</v>
      </c>
      <c r="F30" s="273">
        <f t="shared" si="1"/>
        <v>6.565330328060362E-2</v>
      </c>
      <c r="G30" s="274"/>
      <c r="H30" s="272">
        <v>331422</v>
      </c>
      <c r="I30" s="272">
        <v>120453</v>
      </c>
      <c r="J30" s="273">
        <v>-0.63655701794087294</v>
      </c>
      <c r="K30" s="272">
        <v>-210969</v>
      </c>
      <c r="L30" s="273">
        <f t="shared" si="2"/>
        <v>9.7651952625592522E-2</v>
      </c>
    </row>
    <row r="31" spans="1:12" x14ac:dyDescent="0.25">
      <c r="A31" s="302" t="s">
        <v>74</v>
      </c>
      <c r="B31" s="278">
        <v>2454</v>
      </c>
      <c r="C31" s="278">
        <v>252</v>
      </c>
      <c r="D31" s="279">
        <v>-0.89731051344743273</v>
      </c>
      <c r="E31" s="278">
        <v>-2202</v>
      </c>
      <c r="F31" s="279">
        <f t="shared" si="1"/>
        <v>1.7316969255507758E-3</v>
      </c>
      <c r="G31" s="274"/>
      <c r="H31" s="278">
        <v>18766</v>
      </c>
      <c r="I31" s="278">
        <v>7081</v>
      </c>
      <c r="J31" s="279">
        <v>-0.62266865608014488</v>
      </c>
      <c r="K31" s="278">
        <v>-11685</v>
      </c>
      <c r="L31" s="279">
        <f t="shared" si="2"/>
        <v>5.7406081753200063E-3</v>
      </c>
    </row>
    <row r="32" spans="1:12" x14ac:dyDescent="0.25">
      <c r="A32" s="302" t="s">
        <v>75</v>
      </c>
      <c r="B32" s="278">
        <v>298</v>
      </c>
      <c r="C32" s="278">
        <v>12</v>
      </c>
      <c r="D32" s="279">
        <v>-0.95973154362416113</v>
      </c>
      <c r="E32" s="278">
        <v>-286</v>
      </c>
      <c r="F32" s="279">
        <f t="shared" si="1"/>
        <v>8.2461758359560759E-5</v>
      </c>
      <c r="G32" s="274"/>
      <c r="H32" s="278">
        <v>2340</v>
      </c>
      <c r="I32" s="278">
        <v>1408</v>
      </c>
      <c r="J32" s="279">
        <v>-0.39829059829059832</v>
      </c>
      <c r="K32" s="278">
        <v>-932</v>
      </c>
      <c r="L32" s="279">
        <f t="shared" si="2"/>
        <v>1.1414738470343975E-3</v>
      </c>
    </row>
    <row r="33" spans="1:12" x14ac:dyDescent="0.25">
      <c r="A33" s="302" t="s">
        <v>76</v>
      </c>
      <c r="B33" s="278">
        <v>1383</v>
      </c>
      <c r="C33" s="278">
        <v>32</v>
      </c>
      <c r="D33" s="279">
        <v>-0.97686189443239335</v>
      </c>
      <c r="E33" s="278">
        <v>-1351</v>
      </c>
      <c r="F33" s="279">
        <f t="shared" si="1"/>
        <v>2.1989802229216201E-4</v>
      </c>
      <c r="G33" s="274"/>
      <c r="H33" s="278">
        <v>54262</v>
      </c>
      <c r="I33" s="278">
        <v>32046</v>
      </c>
      <c r="J33" s="279">
        <v>-0.40942095757620434</v>
      </c>
      <c r="K33" s="278">
        <v>-22216</v>
      </c>
      <c r="L33" s="279">
        <f t="shared" si="2"/>
        <v>2.5979879902034306E-2</v>
      </c>
    </row>
    <row r="34" spans="1:12" x14ac:dyDescent="0.25">
      <c r="A34" s="302" t="s">
        <v>77</v>
      </c>
      <c r="B34" s="278">
        <v>1267</v>
      </c>
      <c r="C34" s="278">
        <v>130</v>
      </c>
      <c r="D34" s="279">
        <v>-0.89739542225730073</v>
      </c>
      <c r="E34" s="278">
        <v>-1137</v>
      </c>
      <c r="F34" s="279">
        <f t="shared" si="1"/>
        <v>8.9333571556190821E-4</v>
      </c>
      <c r="G34" s="274"/>
      <c r="H34" s="278">
        <v>12244</v>
      </c>
      <c r="I34" s="278">
        <v>3827</v>
      </c>
      <c r="J34" s="279">
        <v>-0.68743874550800399</v>
      </c>
      <c r="K34" s="278">
        <v>-8417</v>
      </c>
      <c r="L34" s="279">
        <f t="shared" si="2"/>
        <v>3.1025713157674991E-3</v>
      </c>
    </row>
    <row r="35" spans="1:12" x14ac:dyDescent="0.25">
      <c r="A35" s="302" t="s">
        <v>78</v>
      </c>
      <c r="B35" s="278">
        <v>158</v>
      </c>
      <c r="C35" s="278">
        <v>51</v>
      </c>
      <c r="D35" s="279">
        <v>-0.67721518987341778</v>
      </c>
      <c r="E35" s="278">
        <v>-107</v>
      </c>
      <c r="F35" s="279">
        <f t="shared" si="1"/>
        <v>3.5046247302813322E-4</v>
      </c>
      <c r="G35" s="274"/>
      <c r="H35" s="278">
        <v>48068</v>
      </c>
      <c r="I35" s="278">
        <v>35933</v>
      </c>
      <c r="J35" s="279">
        <v>-0.25245485562120329</v>
      </c>
      <c r="K35" s="278">
        <v>-12135</v>
      </c>
      <c r="L35" s="279">
        <f t="shared" si="2"/>
        <v>2.9131093569237928E-2</v>
      </c>
    </row>
    <row r="36" spans="1:12" x14ac:dyDescent="0.25">
      <c r="A36" s="302" t="s">
        <v>79</v>
      </c>
      <c r="B36" s="278">
        <v>156167</v>
      </c>
      <c r="C36" s="278">
        <v>10109</v>
      </c>
      <c r="D36" s="279">
        <v>-0.9352680143692329</v>
      </c>
      <c r="E36" s="278">
        <v>-146058</v>
      </c>
      <c r="F36" s="279">
        <f t="shared" si="1"/>
        <v>6.9467159604733306E-2</v>
      </c>
      <c r="G36" s="274"/>
      <c r="H36" s="278">
        <v>1204663</v>
      </c>
      <c r="I36" s="278">
        <v>362441</v>
      </c>
      <c r="J36" s="279">
        <v>-0.69913494479368921</v>
      </c>
      <c r="K36" s="278">
        <v>-842222</v>
      </c>
      <c r="L36" s="279">
        <f t="shared" si="2"/>
        <v>0.29383304161434237</v>
      </c>
    </row>
    <row r="37" spans="1:12" x14ac:dyDescent="0.25">
      <c r="A37" s="302" t="s">
        <v>80</v>
      </c>
      <c r="B37" s="278">
        <v>15456</v>
      </c>
      <c r="C37" s="278">
        <v>4544</v>
      </c>
      <c r="D37" s="279">
        <v>-0.70600414078674945</v>
      </c>
      <c r="E37" s="278">
        <v>-10912</v>
      </c>
      <c r="F37" s="279">
        <f t="shared" si="1"/>
        <v>3.1225519165487006E-2</v>
      </c>
      <c r="G37" s="274"/>
      <c r="H37" s="278">
        <v>98970</v>
      </c>
      <c r="I37" s="278">
        <v>35426</v>
      </c>
      <c r="J37" s="279">
        <v>-0.64205314741840969</v>
      </c>
      <c r="K37" s="278">
        <v>-63544</v>
      </c>
      <c r="L37" s="279">
        <f t="shared" si="2"/>
        <v>2.8720065699602674E-2</v>
      </c>
    </row>
    <row r="38" spans="1:12" x14ac:dyDescent="0.25">
      <c r="A38" s="302" t="s">
        <v>81</v>
      </c>
      <c r="B38" s="278">
        <v>11452</v>
      </c>
      <c r="C38" s="278">
        <v>913</v>
      </c>
      <c r="D38" s="279">
        <v>-0.92027593433461408</v>
      </c>
      <c r="E38" s="278">
        <v>-10539</v>
      </c>
      <c r="F38" s="279">
        <f t="shared" si="1"/>
        <v>6.2739654485232475E-3</v>
      </c>
      <c r="G38" s="274"/>
      <c r="H38" s="278">
        <v>78163</v>
      </c>
      <c r="I38" s="278">
        <v>23253</v>
      </c>
      <c r="J38" s="279">
        <v>-0.70250630093522504</v>
      </c>
      <c r="K38" s="278">
        <v>-54910</v>
      </c>
      <c r="L38" s="279">
        <f t="shared" si="2"/>
        <v>1.8851343299070202E-2</v>
      </c>
    </row>
    <row r="39" spans="1:12" x14ac:dyDescent="0.25">
      <c r="A39" s="302" t="s">
        <v>82</v>
      </c>
      <c r="B39" s="278">
        <v>15040</v>
      </c>
      <c r="C39" s="278">
        <v>3717</v>
      </c>
      <c r="D39" s="279">
        <v>-0.75285904255319147</v>
      </c>
      <c r="E39" s="278">
        <v>-11323</v>
      </c>
      <c r="F39" s="279">
        <f t="shared" si="1"/>
        <v>2.5542529651873945E-2</v>
      </c>
      <c r="G39" s="274"/>
      <c r="H39" s="278">
        <v>89836</v>
      </c>
      <c r="I39" s="278">
        <v>29618</v>
      </c>
      <c r="J39" s="279">
        <v>-0.67031034329222139</v>
      </c>
      <c r="K39" s="278">
        <v>-60218</v>
      </c>
      <c r="L39" s="279">
        <f t="shared" si="2"/>
        <v>2.4011486080585783E-2</v>
      </c>
    </row>
    <row r="40" spans="1:12" x14ac:dyDescent="0.25">
      <c r="A40" s="302" t="s">
        <v>83</v>
      </c>
      <c r="B40" s="278">
        <v>1143</v>
      </c>
      <c r="C40" s="278">
        <v>32</v>
      </c>
      <c r="D40" s="279">
        <v>-0.97200349956255472</v>
      </c>
      <c r="E40" s="278">
        <v>-1111</v>
      </c>
      <c r="F40" s="279">
        <f t="shared" si="1"/>
        <v>2.1989802229216201E-4</v>
      </c>
      <c r="G40" s="274"/>
      <c r="H40" s="278">
        <v>38472</v>
      </c>
      <c r="I40" s="278">
        <v>23273</v>
      </c>
      <c r="J40" s="279">
        <v>-0.39506654190060309</v>
      </c>
      <c r="K40" s="278">
        <v>-15199</v>
      </c>
      <c r="L40" s="279">
        <f t="shared" si="2"/>
        <v>1.8867557416215576E-2</v>
      </c>
    </row>
    <row r="41" spans="1:12" x14ac:dyDescent="0.25">
      <c r="A41" s="302" t="s">
        <v>84</v>
      </c>
      <c r="B41" s="278">
        <v>1237</v>
      </c>
      <c r="C41" s="278">
        <v>98</v>
      </c>
      <c r="D41" s="279">
        <v>-0.92077607113985449</v>
      </c>
      <c r="E41" s="278">
        <v>-1139</v>
      </c>
      <c r="F41" s="279">
        <f t="shared" si="1"/>
        <v>6.7343769326974612E-4</v>
      </c>
      <c r="G41" s="274"/>
      <c r="H41" s="278">
        <v>61689</v>
      </c>
      <c r="I41" s="278">
        <v>44948</v>
      </c>
      <c r="J41" s="279">
        <v>-0.27137739305224595</v>
      </c>
      <c r="K41" s="278">
        <v>-16741</v>
      </c>
      <c r="L41" s="279">
        <f t="shared" si="2"/>
        <v>3.6439606872515691E-2</v>
      </c>
    </row>
    <row r="42" spans="1:12" x14ac:dyDescent="0.25">
      <c r="A42" s="302" t="s">
        <v>85</v>
      </c>
      <c r="B42" s="278">
        <v>2123</v>
      </c>
      <c r="C42" s="278">
        <v>520</v>
      </c>
      <c r="D42" s="279">
        <v>-0.75506358926048045</v>
      </c>
      <c r="E42" s="278">
        <v>-1603</v>
      </c>
      <c r="F42" s="279">
        <f t="shared" si="1"/>
        <v>3.5733428622476329E-3</v>
      </c>
      <c r="G42" s="274"/>
      <c r="H42" s="278">
        <v>25008</v>
      </c>
      <c r="I42" s="278">
        <v>9778</v>
      </c>
      <c r="J42" s="279">
        <v>-0.60900511836212412</v>
      </c>
      <c r="K42" s="278">
        <v>-15230</v>
      </c>
      <c r="L42" s="279">
        <f t="shared" si="2"/>
        <v>7.9270818723738198E-3</v>
      </c>
    </row>
    <row r="43" spans="1:12" x14ac:dyDescent="0.25">
      <c r="A43" s="301" t="s">
        <v>86</v>
      </c>
      <c r="B43" s="283">
        <v>42912</v>
      </c>
      <c r="C43" s="283">
        <v>15576</v>
      </c>
      <c r="D43" s="284">
        <v>-0.63702460850111864</v>
      </c>
      <c r="E43" s="283">
        <v>-27336</v>
      </c>
      <c r="F43" s="284">
        <f t="shared" si="1"/>
        <v>0.10703536235070986</v>
      </c>
      <c r="G43" s="274"/>
      <c r="H43" s="283">
        <v>316107</v>
      </c>
      <c r="I43" s="283">
        <v>124306</v>
      </c>
      <c r="J43" s="284">
        <v>-0.60675973641836467</v>
      </c>
      <c r="K43" s="283">
        <v>-191801</v>
      </c>
      <c r="L43" s="284">
        <f t="shared" si="2"/>
        <v>0.10077560229364901</v>
      </c>
    </row>
    <row r="44" spans="1:12" ht="21" x14ac:dyDescent="0.35">
      <c r="A44" s="293" t="s">
        <v>87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5"/>
    </row>
    <row r="45" spans="1:12" x14ac:dyDescent="0.25">
      <c r="A45" s="5"/>
      <c r="B45" s="6" t="s">
        <v>148</v>
      </c>
      <c r="C45" s="7"/>
      <c r="D45" s="7"/>
      <c r="E45" s="7"/>
      <c r="F45" s="8"/>
      <c r="G45" s="9"/>
      <c r="H45" s="61" t="str">
        <f>CONCATENATE("acumulado ",B45)</f>
        <v>acumulado agosto</v>
      </c>
      <c r="I45" s="62"/>
      <c r="J45" s="62"/>
      <c r="K45" s="62"/>
      <c r="L45" s="63"/>
    </row>
    <row r="46" spans="1:12" ht="30" x14ac:dyDescent="0.25">
      <c r="A46" s="12"/>
      <c r="B46" s="13">
        <v>2019</v>
      </c>
      <c r="C46" s="13">
        <v>2020</v>
      </c>
      <c r="D46" s="13" t="s">
        <v>1</v>
      </c>
      <c r="E46" s="13" t="s">
        <v>2</v>
      </c>
      <c r="F46" s="13" t="s">
        <v>3</v>
      </c>
      <c r="G46" s="14"/>
      <c r="H46" s="13">
        <v>2019</v>
      </c>
      <c r="I46" s="13">
        <v>2020</v>
      </c>
      <c r="J46" s="13" t="s">
        <v>1</v>
      </c>
      <c r="K46" s="13" t="s">
        <v>2</v>
      </c>
      <c r="L46" s="13" t="s">
        <v>3</v>
      </c>
    </row>
    <row r="47" spans="1:12" x14ac:dyDescent="0.25">
      <c r="A47" s="261" t="s">
        <v>88</v>
      </c>
      <c r="B47" s="262">
        <v>480833</v>
      </c>
      <c r="C47" s="262">
        <v>145522</v>
      </c>
      <c r="D47" s="263">
        <v>-0.69735438291465024</v>
      </c>
      <c r="E47" s="262">
        <v>-335311</v>
      </c>
      <c r="F47" s="263">
        <f t="shared" ref="F47:F54" si="3">C47/$C$7</f>
        <v>1</v>
      </c>
      <c r="G47" s="264"/>
      <c r="H47" s="262">
        <v>3415744</v>
      </c>
      <c r="I47" s="262">
        <v>1233493</v>
      </c>
      <c r="J47" s="263">
        <v>-0.6388801385583931</v>
      </c>
      <c r="K47" s="262">
        <v>-2182251</v>
      </c>
      <c r="L47" s="263">
        <f>I47/$I$7</f>
        <v>1</v>
      </c>
    </row>
    <row r="48" spans="1:12" x14ac:dyDescent="0.25">
      <c r="A48" s="303" t="s">
        <v>89</v>
      </c>
      <c r="B48" s="304">
        <v>177898</v>
      </c>
      <c r="C48" s="304">
        <v>0</v>
      </c>
      <c r="D48" s="305">
        <v>-1</v>
      </c>
      <c r="E48" s="304">
        <v>-177898</v>
      </c>
      <c r="F48" s="305">
        <f t="shared" si="3"/>
        <v>0</v>
      </c>
      <c r="G48" s="306"/>
      <c r="H48" s="304">
        <v>1255796</v>
      </c>
      <c r="I48" s="304">
        <v>358606</v>
      </c>
      <c r="J48" s="305">
        <v>-0.71443928790981981</v>
      </c>
      <c r="K48" s="304">
        <v>-897190</v>
      </c>
      <c r="L48" s="305">
        <f t="shared" ref="L48:L54" si="4">I48/$I$7</f>
        <v>0.29072398465171673</v>
      </c>
    </row>
    <row r="49" spans="1:12" x14ac:dyDescent="0.25">
      <c r="A49" s="307" t="s">
        <v>90</v>
      </c>
      <c r="B49" s="278">
        <v>128220</v>
      </c>
      <c r="C49" s="278">
        <v>0</v>
      </c>
      <c r="D49" s="279">
        <v>-1</v>
      </c>
      <c r="E49" s="278">
        <v>-128220</v>
      </c>
      <c r="F49" s="279">
        <f t="shared" si="3"/>
        <v>0</v>
      </c>
      <c r="G49" s="274"/>
      <c r="H49" s="278">
        <v>920988</v>
      </c>
      <c r="I49" s="278">
        <v>260061</v>
      </c>
      <c r="J49" s="279">
        <v>-0.71762824271326009</v>
      </c>
      <c r="K49" s="278">
        <v>-660927</v>
      </c>
      <c r="L49" s="279">
        <f t="shared" si="4"/>
        <v>0.21083297594716793</v>
      </c>
    </row>
    <row r="50" spans="1:12" x14ac:dyDescent="0.25">
      <c r="A50" s="308" t="s">
        <v>91</v>
      </c>
      <c r="B50" s="309">
        <v>3595</v>
      </c>
      <c r="C50" s="309">
        <v>0</v>
      </c>
      <c r="D50" s="310">
        <v>-1</v>
      </c>
      <c r="E50" s="309">
        <v>-3595</v>
      </c>
      <c r="F50" s="310">
        <f t="shared" si="3"/>
        <v>0</v>
      </c>
      <c r="G50" s="274"/>
      <c r="H50" s="309">
        <v>30688</v>
      </c>
      <c r="I50" s="309">
        <v>9812</v>
      </c>
      <c r="J50" s="310">
        <v>-0.68026590198123049</v>
      </c>
      <c r="K50" s="309">
        <v>-20876</v>
      </c>
      <c r="L50" s="310">
        <f t="shared" si="4"/>
        <v>7.9546458715209576E-3</v>
      </c>
    </row>
    <row r="51" spans="1:12" x14ac:dyDescent="0.25">
      <c r="A51" s="307" t="s">
        <v>92</v>
      </c>
      <c r="B51" s="278">
        <v>78137</v>
      </c>
      <c r="C51" s="278">
        <v>0</v>
      </c>
      <c r="D51" s="279">
        <v>-1</v>
      </c>
      <c r="E51" s="278">
        <v>-78137</v>
      </c>
      <c r="F51" s="279">
        <f t="shared" si="3"/>
        <v>0</v>
      </c>
      <c r="G51" s="274"/>
      <c r="H51" s="278">
        <v>548791</v>
      </c>
      <c r="I51" s="278">
        <v>149809</v>
      </c>
      <c r="J51" s="279">
        <v>-0.72701994019581218</v>
      </c>
      <c r="K51" s="278">
        <v>-398982</v>
      </c>
      <c r="L51" s="279">
        <f t="shared" si="4"/>
        <v>0.1214510337715739</v>
      </c>
    </row>
    <row r="52" spans="1:12" x14ac:dyDescent="0.25">
      <c r="A52" s="307" t="s">
        <v>93</v>
      </c>
      <c r="B52" s="278">
        <v>14658</v>
      </c>
      <c r="C52" s="278">
        <v>0</v>
      </c>
      <c r="D52" s="279">
        <v>-1</v>
      </c>
      <c r="E52" s="278">
        <v>-14658</v>
      </c>
      <c r="F52" s="279">
        <f t="shared" si="3"/>
        <v>0</v>
      </c>
      <c r="G52" s="274"/>
      <c r="H52" s="278">
        <v>148001</v>
      </c>
      <c r="I52" s="278">
        <v>55352</v>
      </c>
      <c r="J52" s="279">
        <v>-0.62600252700995263</v>
      </c>
      <c r="K52" s="278">
        <v>-92649</v>
      </c>
      <c r="L52" s="279">
        <f t="shared" si="4"/>
        <v>4.4874190611539751E-2</v>
      </c>
    </row>
    <row r="53" spans="1:12" x14ac:dyDescent="0.25">
      <c r="A53" s="307" t="s">
        <v>94</v>
      </c>
      <c r="B53" s="278">
        <v>29435</v>
      </c>
      <c r="C53" s="278">
        <v>0</v>
      </c>
      <c r="D53" s="279">
        <v>-1</v>
      </c>
      <c r="E53" s="278">
        <v>-29435</v>
      </c>
      <c r="F53" s="279">
        <f t="shared" si="3"/>
        <v>0</v>
      </c>
      <c r="G53" s="274"/>
      <c r="H53" s="278">
        <v>177986</v>
      </c>
      <c r="I53" s="278">
        <v>53993</v>
      </c>
      <c r="J53" s="279">
        <v>-0.6966446799186452</v>
      </c>
      <c r="K53" s="278">
        <v>-123993</v>
      </c>
      <c r="L53" s="279">
        <f t="shared" si="4"/>
        <v>4.3772441351511523E-2</v>
      </c>
    </row>
    <row r="54" spans="1:12" x14ac:dyDescent="0.25">
      <c r="A54" s="311" t="s">
        <v>95</v>
      </c>
      <c r="B54" s="312">
        <v>48890</v>
      </c>
      <c r="C54" s="312">
        <v>0</v>
      </c>
      <c r="D54" s="313">
        <v>-1</v>
      </c>
      <c r="E54" s="312">
        <v>-48890</v>
      </c>
      <c r="F54" s="313">
        <f t="shared" si="3"/>
        <v>0</v>
      </c>
      <c r="G54" s="274"/>
      <c r="H54" s="312">
        <v>333494</v>
      </c>
      <c r="I54" s="312">
        <v>102759</v>
      </c>
      <c r="J54" s="313">
        <v>-0.69187151792835855</v>
      </c>
      <c r="K54" s="312">
        <v>-230735</v>
      </c>
      <c r="L54" s="313">
        <f t="shared" si="4"/>
        <v>8.3307323187079299E-2</v>
      </c>
    </row>
    <row r="55" spans="1:12" ht="21" x14ac:dyDescent="0.35">
      <c r="A55" s="314" t="s">
        <v>15</v>
      </c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</row>
    <row r="56" spans="1:12" x14ac:dyDescent="0.25">
      <c r="A56" s="60"/>
      <c r="B56" s="61" t="s">
        <v>148</v>
      </c>
      <c r="C56" s="62"/>
      <c r="D56" s="62"/>
      <c r="E56" s="62"/>
      <c r="F56" s="63"/>
      <c r="G56" s="315"/>
      <c r="H56" s="61" t="str">
        <f>CONCATENATE("acumulado ",B56)</f>
        <v>acumulado agosto</v>
      </c>
      <c r="I56" s="62"/>
      <c r="J56" s="62"/>
      <c r="K56" s="62"/>
      <c r="L56" s="63"/>
    </row>
    <row r="57" spans="1:12" ht="30" x14ac:dyDescent="0.25">
      <c r="A57" s="12"/>
      <c r="B57" s="13">
        <v>2019</v>
      </c>
      <c r="C57" s="13">
        <v>2020</v>
      </c>
      <c r="D57" s="13" t="s">
        <v>1</v>
      </c>
      <c r="E57" s="13" t="s">
        <v>2</v>
      </c>
      <c r="F57" s="13" t="s">
        <v>3</v>
      </c>
      <c r="G57" s="316"/>
      <c r="H57" s="13">
        <v>2019</v>
      </c>
      <c r="I57" s="13">
        <v>2020</v>
      </c>
      <c r="J57" s="13" t="s">
        <v>1</v>
      </c>
      <c r="K57" s="13" t="s">
        <v>2</v>
      </c>
      <c r="L57" s="13" t="s">
        <v>3</v>
      </c>
    </row>
    <row r="58" spans="1:12" x14ac:dyDescent="0.25">
      <c r="A58" s="317" t="s">
        <v>58</v>
      </c>
      <c r="B58" s="318">
        <v>3457751</v>
      </c>
      <c r="C58" s="318">
        <v>730699</v>
      </c>
      <c r="D58" s="319">
        <v>-0.78867795859216006</v>
      </c>
      <c r="E58" s="318">
        <v>-2727052</v>
      </c>
      <c r="F58" s="319">
        <f t="shared" ref="F58:F69" si="5">C58/$C$58</f>
        <v>1</v>
      </c>
      <c r="G58" s="320"/>
      <c r="H58" s="318">
        <v>23901488</v>
      </c>
      <c r="I58" s="318">
        <v>8693687</v>
      </c>
      <c r="J58" s="319">
        <v>-0.63627005147127247</v>
      </c>
      <c r="K58" s="318">
        <v>3457751</v>
      </c>
      <c r="L58" s="319">
        <f t="shared" ref="L58" si="6">I58/$I$58</f>
        <v>1</v>
      </c>
    </row>
    <row r="59" spans="1:12" x14ac:dyDescent="0.25">
      <c r="A59" s="321" t="s">
        <v>8</v>
      </c>
      <c r="B59" s="322">
        <v>2340666</v>
      </c>
      <c r="C59" s="322">
        <v>547555</v>
      </c>
      <c r="D59" s="323">
        <v>-0.67062675151028872</v>
      </c>
      <c r="E59" s="322">
        <v>-229013</v>
      </c>
      <c r="F59" s="323">
        <f t="shared" si="5"/>
        <v>0.74935780670289687</v>
      </c>
      <c r="G59" s="324"/>
      <c r="H59" s="322">
        <v>16508404</v>
      </c>
      <c r="I59" s="325" t="s">
        <v>9</v>
      </c>
      <c r="J59" s="326" t="s">
        <v>10</v>
      </c>
      <c r="K59" s="325" t="s">
        <v>10</v>
      </c>
      <c r="L59" s="326" t="s">
        <v>10</v>
      </c>
    </row>
    <row r="60" spans="1:12" x14ac:dyDescent="0.25">
      <c r="A60" s="327" t="s">
        <v>59</v>
      </c>
      <c r="B60" s="278">
        <v>374109</v>
      </c>
      <c r="C60" s="278">
        <v>92434</v>
      </c>
      <c r="D60" s="279">
        <v>-0.64391501499305193</v>
      </c>
      <c r="E60" s="278">
        <v>-35217</v>
      </c>
      <c r="F60" s="279">
        <f t="shared" si="5"/>
        <v>0.12650078897056108</v>
      </c>
      <c r="G60" s="328"/>
      <c r="H60" s="278">
        <v>2605721</v>
      </c>
      <c r="I60" s="280" t="s">
        <v>9</v>
      </c>
      <c r="J60" s="281" t="s">
        <v>10</v>
      </c>
      <c r="K60" s="280" t="s">
        <v>10</v>
      </c>
      <c r="L60" s="281" t="s">
        <v>10</v>
      </c>
    </row>
    <row r="61" spans="1:12" x14ac:dyDescent="0.25">
      <c r="A61" s="327" t="s">
        <v>60</v>
      </c>
      <c r="B61" s="278">
        <v>1503441</v>
      </c>
      <c r="C61" s="278">
        <v>373764</v>
      </c>
      <c r="D61" s="279">
        <v>-0.65215745824085969</v>
      </c>
      <c r="E61" s="278">
        <v>-139578</v>
      </c>
      <c r="F61" s="279">
        <f t="shared" si="5"/>
        <v>0.51151568566536976</v>
      </c>
      <c r="G61" s="328"/>
      <c r="H61" s="278">
        <v>10443832</v>
      </c>
      <c r="I61" s="280" t="s">
        <v>9</v>
      </c>
      <c r="J61" s="281" t="s">
        <v>10</v>
      </c>
      <c r="K61" s="280" t="s">
        <v>10</v>
      </c>
      <c r="L61" s="281" t="s">
        <v>10</v>
      </c>
    </row>
    <row r="62" spans="1:12" x14ac:dyDescent="0.25">
      <c r="A62" s="327" t="s">
        <v>61</v>
      </c>
      <c r="B62" s="278">
        <v>406306</v>
      </c>
      <c r="C62" s="278">
        <v>67857</v>
      </c>
      <c r="D62" s="279">
        <v>-0.73484025586648039</v>
      </c>
      <c r="E62" s="278">
        <v>-42620</v>
      </c>
      <c r="F62" s="279">
        <f t="shared" si="5"/>
        <v>9.2865872267513708E-2</v>
      </c>
      <c r="G62" s="328"/>
      <c r="H62" s="278">
        <v>2935796</v>
      </c>
      <c r="I62" s="280" t="s">
        <v>9</v>
      </c>
      <c r="J62" s="281" t="s">
        <v>10</v>
      </c>
      <c r="K62" s="280" t="s">
        <v>10</v>
      </c>
      <c r="L62" s="281" t="s">
        <v>10</v>
      </c>
    </row>
    <row r="63" spans="1:12" x14ac:dyDescent="0.25">
      <c r="A63" s="327" t="s">
        <v>62</v>
      </c>
      <c r="B63" s="278">
        <v>35106</v>
      </c>
      <c r="C63" s="278">
        <v>10901</v>
      </c>
      <c r="D63" s="279">
        <v>-0.72438344856052006</v>
      </c>
      <c r="E63" s="278">
        <v>-7020</v>
      </c>
      <c r="F63" s="279">
        <f t="shared" si="5"/>
        <v>1.4918591649913302E-2</v>
      </c>
      <c r="G63" s="328"/>
      <c r="H63" s="278">
        <v>358461</v>
      </c>
      <c r="I63" s="280" t="s">
        <v>9</v>
      </c>
      <c r="J63" s="281" t="s">
        <v>10</v>
      </c>
      <c r="K63" s="280" t="s">
        <v>10</v>
      </c>
      <c r="L63" s="281" t="s">
        <v>10</v>
      </c>
    </row>
    <row r="64" spans="1:12" x14ac:dyDescent="0.25">
      <c r="A64" s="329" t="s">
        <v>63</v>
      </c>
      <c r="B64" s="283">
        <v>21704</v>
      </c>
      <c r="C64" s="283">
        <v>2599</v>
      </c>
      <c r="D64" s="284">
        <v>-0.90047206923682144</v>
      </c>
      <c r="E64" s="283">
        <v>-4578</v>
      </c>
      <c r="F64" s="284">
        <f t="shared" si="5"/>
        <v>3.5568681495390031E-3</v>
      </c>
      <c r="G64" s="328"/>
      <c r="H64" s="283">
        <v>164594</v>
      </c>
      <c r="I64" s="285" t="s">
        <v>9</v>
      </c>
      <c r="J64" s="286" t="s">
        <v>10</v>
      </c>
      <c r="K64" s="285" t="s">
        <v>10</v>
      </c>
      <c r="L64" s="286" t="s">
        <v>10</v>
      </c>
    </row>
    <row r="65" spans="1:12" x14ac:dyDescent="0.25">
      <c r="A65" s="321" t="s">
        <v>11</v>
      </c>
      <c r="B65" s="322">
        <v>1117085</v>
      </c>
      <c r="C65" s="322">
        <v>183144</v>
      </c>
      <c r="D65" s="323">
        <v>-0.8360518671363415</v>
      </c>
      <c r="E65" s="322">
        <v>-933941</v>
      </c>
      <c r="F65" s="323">
        <f t="shared" si="5"/>
        <v>0.25064219329710319</v>
      </c>
      <c r="G65" s="324"/>
      <c r="H65" s="322">
        <v>7393084</v>
      </c>
      <c r="I65" s="325" t="s">
        <v>9</v>
      </c>
      <c r="J65" s="326" t="s">
        <v>10</v>
      </c>
      <c r="K65" s="325" t="s">
        <v>10</v>
      </c>
      <c r="L65" s="326" t="s">
        <v>10</v>
      </c>
    </row>
    <row r="66" spans="1:12" x14ac:dyDescent="0.25">
      <c r="A66" s="327" t="s">
        <v>64</v>
      </c>
      <c r="B66" s="278">
        <v>667756</v>
      </c>
      <c r="C66" s="278">
        <v>131971</v>
      </c>
      <c r="D66" s="279">
        <v>-0.80236643324807266</v>
      </c>
      <c r="E66" s="278">
        <v>-535785</v>
      </c>
      <c r="F66" s="279">
        <f t="shared" si="5"/>
        <v>0.18060925223655705</v>
      </c>
      <c r="G66" s="328"/>
      <c r="H66" s="278">
        <v>4314832</v>
      </c>
      <c r="I66" s="280" t="s">
        <v>9</v>
      </c>
      <c r="J66" s="281" t="s">
        <v>10</v>
      </c>
      <c r="K66" s="280" t="s">
        <v>10</v>
      </c>
      <c r="L66" s="281" t="s">
        <v>10</v>
      </c>
    </row>
    <row r="67" spans="1:12" x14ac:dyDescent="0.25">
      <c r="A67" s="327" t="s">
        <v>65</v>
      </c>
      <c r="B67" s="278">
        <v>612283</v>
      </c>
      <c r="C67" s="278">
        <v>111430</v>
      </c>
      <c r="D67" s="279">
        <v>-0.81800899257369553</v>
      </c>
      <c r="E67" s="278">
        <v>-500853</v>
      </c>
      <c r="F67" s="279">
        <f t="shared" si="5"/>
        <v>0.15249781373725707</v>
      </c>
      <c r="G67" s="328"/>
      <c r="H67" s="278">
        <v>3961470</v>
      </c>
      <c r="I67" s="280" t="s">
        <v>9</v>
      </c>
      <c r="J67" s="281" t="s">
        <v>10</v>
      </c>
      <c r="K67" s="280" t="s">
        <v>10</v>
      </c>
      <c r="L67" s="281" t="s">
        <v>10</v>
      </c>
    </row>
    <row r="68" spans="1:12" x14ac:dyDescent="0.25">
      <c r="A68" s="327" t="s">
        <v>66</v>
      </c>
      <c r="B68" s="278">
        <v>282183</v>
      </c>
      <c r="C68" s="278">
        <v>32717</v>
      </c>
      <c r="D68" s="279">
        <v>-0.88405750877976352</v>
      </c>
      <c r="E68" s="278">
        <v>-249466</v>
      </c>
      <c r="F68" s="279">
        <f t="shared" si="5"/>
        <v>4.477493468582823E-2</v>
      </c>
      <c r="G68" s="328"/>
      <c r="H68" s="278">
        <v>2070696</v>
      </c>
      <c r="I68" s="280" t="s">
        <v>9</v>
      </c>
      <c r="J68" s="281" t="s">
        <v>10</v>
      </c>
      <c r="K68" s="280" t="s">
        <v>10</v>
      </c>
      <c r="L68" s="281" t="s">
        <v>10</v>
      </c>
    </row>
    <row r="69" spans="1:12" x14ac:dyDescent="0.25">
      <c r="A69" s="330" t="s">
        <v>67</v>
      </c>
      <c r="B69" s="312">
        <v>167146</v>
      </c>
      <c r="C69" s="312">
        <v>18456</v>
      </c>
      <c r="D69" s="313">
        <v>-0.88958156342359374</v>
      </c>
      <c r="E69" s="312">
        <v>-148690</v>
      </c>
      <c r="F69" s="313">
        <f t="shared" si="5"/>
        <v>2.5258006374717906E-2</v>
      </c>
      <c r="G69" s="328"/>
      <c r="H69" s="312">
        <v>1007556</v>
      </c>
      <c r="I69" s="331" t="s">
        <v>9</v>
      </c>
      <c r="J69" s="332" t="s">
        <v>10</v>
      </c>
      <c r="K69" s="331" t="s">
        <v>10</v>
      </c>
      <c r="L69" s="332" t="s">
        <v>10</v>
      </c>
    </row>
    <row r="70" spans="1:12" x14ac:dyDescent="0.25">
      <c r="A70" s="154" t="s">
        <v>29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6"/>
    </row>
    <row r="71" spans="1:12" ht="21" x14ac:dyDescent="0.35">
      <c r="A71" s="314" t="s">
        <v>17</v>
      </c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</row>
    <row r="72" spans="1:12" x14ac:dyDescent="0.25">
      <c r="A72" s="60"/>
      <c r="B72" s="61" t="s">
        <v>148</v>
      </c>
      <c r="C72" s="62"/>
      <c r="D72" s="62"/>
      <c r="E72" s="62"/>
      <c r="F72" s="63"/>
      <c r="G72" s="315"/>
      <c r="H72" s="61" t="str">
        <f>CONCATENATE("acumulado ",B72)</f>
        <v>acumulado agosto</v>
      </c>
      <c r="I72" s="62"/>
      <c r="J72" s="62"/>
      <c r="K72" s="62"/>
      <c r="L72" s="63"/>
    </row>
    <row r="73" spans="1:12" ht="30" x14ac:dyDescent="0.25">
      <c r="A73" s="12"/>
      <c r="B73" s="13">
        <v>2019</v>
      </c>
      <c r="C73" s="13">
        <v>2020</v>
      </c>
      <c r="D73" s="13" t="s">
        <v>1</v>
      </c>
      <c r="E73" s="13" t="s">
        <v>2</v>
      </c>
      <c r="F73" s="13" t="s">
        <v>3</v>
      </c>
      <c r="G73" s="316"/>
      <c r="H73" s="13">
        <v>2019</v>
      </c>
      <c r="I73" s="13">
        <v>2020</v>
      </c>
      <c r="J73" s="13" t="s">
        <v>1</v>
      </c>
      <c r="K73" s="13" t="s">
        <v>2</v>
      </c>
      <c r="L73" s="13" t="s">
        <v>3</v>
      </c>
    </row>
    <row r="74" spans="1:12" x14ac:dyDescent="0.25">
      <c r="A74" s="317" t="s">
        <v>68</v>
      </c>
      <c r="B74" s="318">
        <v>3457751</v>
      </c>
      <c r="C74" s="318">
        <v>730699</v>
      </c>
      <c r="D74" s="319">
        <v>-0.78867795859216006</v>
      </c>
      <c r="E74" s="318">
        <v>-2727052</v>
      </c>
      <c r="F74" s="319">
        <f t="shared" ref="F74" si="7">C74/$C$58</f>
        <v>1</v>
      </c>
      <c r="G74" s="320"/>
      <c r="H74" s="318">
        <v>23901488</v>
      </c>
      <c r="I74" s="318">
        <v>8693687</v>
      </c>
      <c r="J74" s="319">
        <v>-0.63627005147127247</v>
      </c>
      <c r="K74" s="318">
        <v>3457751</v>
      </c>
      <c r="L74" s="319">
        <f t="shared" ref="L74" si="8">I74/$I$58</f>
        <v>1</v>
      </c>
    </row>
    <row r="75" spans="1:12" x14ac:dyDescent="0.25">
      <c r="A75" s="333" t="s">
        <v>13</v>
      </c>
      <c r="B75" s="334">
        <v>752448</v>
      </c>
      <c r="C75" s="334">
        <v>330926</v>
      </c>
      <c r="D75" s="335">
        <v>-0.56020083779875818</v>
      </c>
      <c r="E75" s="334">
        <v>-421522</v>
      </c>
      <c r="F75" s="335">
        <f>C75/$C$58</f>
        <v>0.45288963034026325</v>
      </c>
      <c r="G75" s="336"/>
      <c r="H75" s="334">
        <v>3622760</v>
      </c>
      <c r="I75" s="334">
        <v>1163048</v>
      </c>
      <c r="J75" s="335">
        <v>-0.67896079232408435</v>
      </c>
      <c r="K75" s="334">
        <v>-2459712</v>
      </c>
      <c r="L75" s="335">
        <f>I75/$I$58</f>
        <v>0.13378075378145085</v>
      </c>
    </row>
    <row r="76" spans="1:12" x14ac:dyDescent="0.25">
      <c r="A76" s="337" t="s">
        <v>69</v>
      </c>
      <c r="B76" s="288">
        <v>275911</v>
      </c>
      <c r="C76" s="288">
        <v>140577</v>
      </c>
      <c r="D76" s="289">
        <v>-0.49049874778461167</v>
      </c>
      <c r="E76" s="288">
        <v>-135334</v>
      </c>
      <c r="F76" s="289">
        <f>C76/$C$58</f>
        <v>0.19238701572056346</v>
      </c>
      <c r="G76" s="328"/>
      <c r="H76" s="288">
        <v>1213486</v>
      </c>
      <c r="I76" s="288">
        <v>395165</v>
      </c>
      <c r="J76" s="289">
        <v>-0.674355534386058</v>
      </c>
      <c r="K76" s="288">
        <v>-818321</v>
      </c>
      <c r="L76" s="289">
        <f t="shared" ref="L76:L94" si="9">I76/$I$58</f>
        <v>4.5454247432648538E-2</v>
      </c>
    </row>
    <row r="77" spans="1:12" x14ac:dyDescent="0.25">
      <c r="A77" s="298" t="s">
        <v>70</v>
      </c>
      <c r="B77" s="299">
        <v>193859</v>
      </c>
      <c r="C77" s="299">
        <v>121004</v>
      </c>
      <c r="D77" s="300">
        <f>C77/B77-1</f>
        <v>-0.37581438055493943</v>
      </c>
      <c r="E77" s="299">
        <f>C77-B77</f>
        <v>-72855</v>
      </c>
      <c r="F77" s="300">
        <f>C77/$C$7</f>
        <v>0.83151688404502411</v>
      </c>
      <c r="G77" s="336"/>
      <c r="H77" s="299">
        <v>848414</v>
      </c>
      <c r="I77" s="299">
        <v>279542</v>
      </c>
      <c r="J77" s="300">
        <f>I77/H77-1</f>
        <v>-0.67051227348912201</v>
      </c>
      <c r="K77" s="299">
        <f>I77-H77</f>
        <v>-568872</v>
      </c>
      <c r="L77" s="300">
        <f>I77/$I$58</f>
        <v>3.2154596778098864E-2</v>
      </c>
    </row>
    <row r="78" spans="1:12" x14ac:dyDescent="0.25">
      <c r="A78" s="298" t="s">
        <v>71</v>
      </c>
      <c r="B78" s="299">
        <f>B76-B77</f>
        <v>82052</v>
      </c>
      <c r="C78" s="299">
        <f>C76-C77</f>
        <v>19573</v>
      </c>
      <c r="D78" s="300">
        <f>C78/B78-1</f>
        <v>-0.76145614975868958</v>
      </c>
      <c r="E78" s="299">
        <f>C78-B78</f>
        <v>-62479</v>
      </c>
      <c r="F78" s="300">
        <f>C78/$C$7</f>
        <v>0.13450199969764021</v>
      </c>
      <c r="G78" s="336"/>
      <c r="H78" s="299">
        <f>H76-H77</f>
        <v>365072</v>
      </c>
      <c r="I78" s="299">
        <f>I76-I77</f>
        <v>115623</v>
      </c>
      <c r="J78" s="300">
        <f>I78/H78-1</f>
        <v>-0.6832871324012797</v>
      </c>
      <c r="K78" s="299">
        <f>I78-H78</f>
        <v>-249449</v>
      </c>
      <c r="L78" s="300">
        <f>I78/$I$58</f>
        <v>1.3299650654549675E-2</v>
      </c>
    </row>
    <row r="79" spans="1:12" x14ac:dyDescent="0.25">
      <c r="A79" s="338" t="s">
        <v>72</v>
      </c>
      <c r="B79" s="339">
        <v>476537</v>
      </c>
      <c r="C79" s="339">
        <v>190349</v>
      </c>
      <c r="D79" s="340">
        <v>-0.60055777410778177</v>
      </c>
      <c r="E79" s="339">
        <v>-286188</v>
      </c>
      <c r="F79" s="340">
        <f t="shared" ref="F79:F94" si="10">C79/$C$58</f>
        <v>0.26050261461969976</v>
      </c>
      <c r="G79" s="328"/>
      <c r="H79" s="339">
        <v>1849309</v>
      </c>
      <c r="I79" s="339">
        <v>767883</v>
      </c>
      <c r="J79" s="340">
        <v>-0.58477301521811653</v>
      </c>
      <c r="K79" s="339">
        <v>-1081426</v>
      </c>
      <c r="L79" s="340">
        <f t="shared" si="9"/>
        <v>8.8326506348802292E-2</v>
      </c>
    </row>
    <row r="80" spans="1:12" x14ac:dyDescent="0.25">
      <c r="A80" s="333" t="s">
        <v>14</v>
      </c>
      <c r="B80" s="334">
        <v>2705303</v>
      </c>
      <c r="C80" s="334">
        <v>399773</v>
      </c>
      <c r="D80" s="335">
        <v>-0.85222616468469514</v>
      </c>
      <c r="E80" s="334">
        <v>-2305530</v>
      </c>
      <c r="F80" s="335">
        <f t="shared" si="10"/>
        <v>0.54711036965973681</v>
      </c>
      <c r="G80" s="336"/>
      <c r="H80" s="334">
        <v>20278728</v>
      </c>
      <c r="I80" s="334">
        <v>7530639</v>
      </c>
      <c r="J80" s="335">
        <v>-0.62864342378871108</v>
      </c>
      <c r="K80" s="334">
        <v>-12748089</v>
      </c>
      <c r="L80" s="335">
        <f t="shared" si="9"/>
        <v>0.86621924621854918</v>
      </c>
    </row>
    <row r="81" spans="1:12" x14ac:dyDescent="0.25">
      <c r="A81" s="341" t="s">
        <v>73</v>
      </c>
      <c r="B81" s="342">
        <v>335011</v>
      </c>
      <c r="C81" s="342">
        <v>80519</v>
      </c>
      <c r="D81" s="343">
        <v>-0.75965266812134524</v>
      </c>
      <c r="E81" s="342">
        <v>-254492</v>
      </c>
      <c r="F81" s="343">
        <f t="shared" si="10"/>
        <v>0.11019448500682223</v>
      </c>
      <c r="G81" s="344"/>
      <c r="H81" s="342">
        <v>2976043</v>
      </c>
      <c r="I81" s="342">
        <v>1141721</v>
      </c>
      <c r="J81" s="343">
        <v>-0.61636273400619546</v>
      </c>
      <c r="K81" s="342">
        <v>-1834322</v>
      </c>
      <c r="L81" s="343">
        <f t="shared" si="9"/>
        <v>0.13132759437969183</v>
      </c>
    </row>
    <row r="82" spans="1:12" x14ac:dyDescent="0.25">
      <c r="A82" s="302" t="s">
        <v>74</v>
      </c>
      <c r="B82" s="278">
        <v>19658</v>
      </c>
      <c r="C82" s="278">
        <v>1726</v>
      </c>
      <c r="D82" s="279">
        <v>-0.91219859599145381</v>
      </c>
      <c r="E82" s="278">
        <v>-17932</v>
      </c>
      <c r="F82" s="279">
        <f t="shared" si="10"/>
        <v>2.3621217491744209E-3</v>
      </c>
      <c r="G82" s="345"/>
      <c r="H82" s="278">
        <v>174246</v>
      </c>
      <c r="I82" s="278">
        <v>71546</v>
      </c>
      <c r="J82" s="279">
        <v>-0.58939660020890006</v>
      </c>
      <c r="K82" s="278">
        <v>-102700</v>
      </c>
      <c r="L82" s="279">
        <f t="shared" si="9"/>
        <v>8.2296498597200472E-3</v>
      </c>
    </row>
    <row r="83" spans="1:12" x14ac:dyDescent="0.25">
      <c r="A83" s="302" t="s">
        <v>75</v>
      </c>
      <c r="B83" s="278">
        <v>1775</v>
      </c>
      <c r="C83" s="278">
        <v>39</v>
      </c>
      <c r="D83" s="279">
        <v>-0.97802816901408451</v>
      </c>
      <c r="E83" s="278">
        <v>-1736</v>
      </c>
      <c r="F83" s="279">
        <f t="shared" si="10"/>
        <v>5.3373550531751106E-5</v>
      </c>
      <c r="G83" s="345"/>
      <c r="H83" s="278">
        <v>15911</v>
      </c>
      <c r="I83" s="278">
        <v>9970</v>
      </c>
      <c r="J83" s="279">
        <v>-0.37338947897680852</v>
      </c>
      <c r="K83" s="278">
        <v>-5941</v>
      </c>
      <c r="L83" s="279">
        <f t="shared" si="9"/>
        <v>1.1468091731390835E-3</v>
      </c>
    </row>
    <row r="84" spans="1:12" x14ac:dyDescent="0.25">
      <c r="A84" s="302" t="s">
        <v>76</v>
      </c>
      <c r="B84" s="278">
        <v>12898</v>
      </c>
      <c r="C84" s="278">
        <v>174</v>
      </c>
      <c r="D84" s="279">
        <v>-0.98650953636222671</v>
      </c>
      <c r="E84" s="278">
        <v>-12724</v>
      </c>
      <c r="F84" s="279">
        <f t="shared" si="10"/>
        <v>2.3812814852627415E-4</v>
      </c>
      <c r="G84" s="345"/>
      <c r="H84" s="278">
        <v>437620</v>
      </c>
      <c r="I84" s="278">
        <v>274318</v>
      </c>
      <c r="J84" s="279">
        <v>-0.3731593620035647</v>
      </c>
      <c r="K84" s="278">
        <v>-163302</v>
      </c>
      <c r="L84" s="279">
        <f t="shared" si="9"/>
        <v>3.155370097865267E-2</v>
      </c>
    </row>
    <row r="85" spans="1:12" x14ac:dyDescent="0.25">
      <c r="A85" s="302" t="s">
        <v>77</v>
      </c>
      <c r="B85" s="278">
        <v>8553</v>
      </c>
      <c r="C85" s="278">
        <v>883</v>
      </c>
      <c r="D85" s="279">
        <v>-0.89676137027943414</v>
      </c>
      <c r="E85" s="278">
        <v>-7670</v>
      </c>
      <c r="F85" s="279">
        <f t="shared" si="10"/>
        <v>1.2084319261419544E-3</v>
      </c>
      <c r="G85" s="345"/>
      <c r="H85" s="278">
        <v>60051</v>
      </c>
      <c r="I85" s="278">
        <v>18775</v>
      </c>
      <c r="J85" s="279">
        <v>-0.68734908660971505</v>
      </c>
      <c r="K85" s="278">
        <v>-41276</v>
      </c>
      <c r="L85" s="279">
        <f t="shared" si="9"/>
        <v>2.159613061753891E-3</v>
      </c>
    </row>
    <row r="86" spans="1:12" x14ac:dyDescent="0.25">
      <c r="A86" s="302" t="s">
        <v>78</v>
      </c>
      <c r="B86" s="278">
        <v>1039</v>
      </c>
      <c r="C86" s="278">
        <v>120</v>
      </c>
      <c r="D86" s="279">
        <v>-0.88450433108758419</v>
      </c>
      <c r="E86" s="278">
        <v>-919</v>
      </c>
      <c r="F86" s="279">
        <f t="shared" si="10"/>
        <v>1.6422630932846492E-4</v>
      </c>
      <c r="G86" s="345"/>
      <c r="H86" s="278">
        <v>410436</v>
      </c>
      <c r="I86" s="278">
        <v>314975</v>
      </c>
      <c r="J86" s="279">
        <v>-0.23258437369041707</v>
      </c>
      <c r="K86" s="278">
        <v>-95461</v>
      </c>
      <c r="L86" s="279">
        <f t="shared" si="9"/>
        <v>3.6230312869556955E-2</v>
      </c>
    </row>
    <row r="87" spans="1:12" x14ac:dyDescent="0.25">
      <c r="A87" s="302" t="s">
        <v>79</v>
      </c>
      <c r="B87" s="278">
        <v>1352557</v>
      </c>
      <c r="C87" s="278">
        <v>76210</v>
      </c>
      <c r="D87" s="279">
        <v>-0.94365486999808512</v>
      </c>
      <c r="E87" s="278">
        <v>-1276347</v>
      </c>
      <c r="F87" s="279">
        <f t="shared" si="10"/>
        <v>0.1042973919493526</v>
      </c>
      <c r="G87" s="345"/>
      <c r="H87" s="278">
        <v>9200489</v>
      </c>
      <c r="I87" s="278">
        <v>2884391</v>
      </c>
      <c r="J87" s="279">
        <v>-0.68649590255474457</v>
      </c>
      <c r="K87" s="278">
        <v>-6316098</v>
      </c>
      <c r="L87" s="279">
        <f t="shared" si="9"/>
        <v>0.33177994560880786</v>
      </c>
    </row>
    <row r="88" spans="1:12" x14ac:dyDescent="0.25">
      <c r="A88" s="302" t="s">
        <v>80</v>
      </c>
      <c r="B88" s="278">
        <v>144042</v>
      </c>
      <c r="C88" s="278">
        <v>36964</v>
      </c>
      <c r="D88" s="279">
        <v>-0.74338040293803198</v>
      </c>
      <c r="E88" s="278">
        <v>-107078</v>
      </c>
      <c r="F88" s="279">
        <f t="shared" si="10"/>
        <v>5.058717748347815E-2</v>
      </c>
      <c r="G88" s="345"/>
      <c r="H88" s="278">
        <v>814153</v>
      </c>
      <c r="I88" s="278">
        <v>275613</v>
      </c>
      <c r="J88" s="279">
        <v>-0.661472720729396</v>
      </c>
      <c r="K88" s="278">
        <v>-538540</v>
      </c>
      <c r="L88" s="279">
        <f t="shared" si="9"/>
        <v>3.1702659642565918E-2</v>
      </c>
    </row>
    <row r="89" spans="1:12" x14ac:dyDescent="0.25">
      <c r="A89" s="302" t="s">
        <v>81</v>
      </c>
      <c r="B89" s="278">
        <v>101041</v>
      </c>
      <c r="C89" s="278">
        <v>6980</v>
      </c>
      <c r="D89" s="279">
        <v>-0.93091913183757091</v>
      </c>
      <c r="E89" s="278">
        <v>-94061</v>
      </c>
      <c r="F89" s="279">
        <f t="shared" si="10"/>
        <v>9.55249699260571E-3</v>
      </c>
      <c r="G89" s="345"/>
      <c r="H89" s="278">
        <v>604338</v>
      </c>
      <c r="I89" s="278">
        <v>172448</v>
      </c>
      <c r="J89" s="279">
        <v>-0.71464974898153022</v>
      </c>
      <c r="K89" s="278">
        <v>-431890</v>
      </c>
      <c r="L89" s="279">
        <f t="shared" si="9"/>
        <v>1.9836002837461252E-2</v>
      </c>
    </row>
    <row r="90" spans="1:12" x14ac:dyDescent="0.25">
      <c r="A90" s="302" t="s">
        <v>82</v>
      </c>
      <c r="B90" s="278">
        <v>114117</v>
      </c>
      <c r="C90" s="278">
        <v>23383</v>
      </c>
      <c r="D90" s="279">
        <v>-0.79509626085508733</v>
      </c>
      <c r="E90" s="278">
        <v>-90734</v>
      </c>
      <c r="F90" s="279">
        <f t="shared" si="10"/>
        <v>3.2000864925229133E-2</v>
      </c>
      <c r="G90" s="345"/>
      <c r="H90" s="278">
        <v>660475</v>
      </c>
      <c r="I90" s="278">
        <v>250090</v>
      </c>
      <c r="J90" s="279">
        <v>-0.62134827207691434</v>
      </c>
      <c r="K90" s="278">
        <v>-410385</v>
      </c>
      <c r="L90" s="279">
        <f t="shared" si="9"/>
        <v>2.8766851164528928E-2</v>
      </c>
    </row>
    <row r="91" spans="1:12" x14ac:dyDescent="0.25">
      <c r="A91" s="302" t="s">
        <v>83</v>
      </c>
      <c r="B91" s="278">
        <v>11093</v>
      </c>
      <c r="C91" s="278">
        <v>105</v>
      </c>
      <c r="D91" s="279">
        <v>-0.99053457135130263</v>
      </c>
      <c r="E91" s="278">
        <v>-10988</v>
      </c>
      <c r="F91" s="279">
        <f t="shared" si="10"/>
        <v>1.4369802066240681E-4</v>
      </c>
      <c r="G91" s="345"/>
      <c r="H91" s="278">
        <v>360632</v>
      </c>
      <c r="I91" s="278">
        <v>219122</v>
      </c>
      <c r="J91" s="279">
        <v>-0.39239446305375003</v>
      </c>
      <c r="K91" s="278">
        <v>-141510</v>
      </c>
      <c r="L91" s="279">
        <f t="shared" si="9"/>
        <v>2.520472614208448E-2</v>
      </c>
    </row>
    <row r="92" spans="1:12" x14ac:dyDescent="0.25">
      <c r="A92" s="302" t="s">
        <v>84</v>
      </c>
      <c r="B92" s="278">
        <v>10216</v>
      </c>
      <c r="C92" s="278">
        <v>365</v>
      </c>
      <c r="D92" s="279">
        <v>-0.96427173061863747</v>
      </c>
      <c r="E92" s="278">
        <v>-9851</v>
      </c>
      <c r="F92" s="279">
        <f t="shared" si="10"/>
        <v>4.9952169087408088E-4</v>
      </c>
      <c r="G92" s="345"/>
      <c r="H92" s="278">
        <v>522635</v>
      </c>
      <c r="I92" s="278">
        <v>386042</v>
      </c>
      <c r="J92" s="279">
        <v>-0.26135448257388039</v>
      </c>
      <c r="K92" s="278">
        <v>-136593</v>
      </c>
      <c r="L92" s="279">
        <f t="shared" si="9"/>
        <v>4.4404865277528398E-2</v>
      </c>
    </row>
    <row r="93" spans="1:12" x14ac:dyDescent="0.25">
      <c r="A93" s="302" t="s">
        <v>85</v>
      </c>
      <c r="B93" s="278">
        <v>19238</v>
      </c>
      <c r="C93" s="278">
        <v>4523</v>
      </c>
      <c r="D93" s="279">
        <v>-0.76489240045742801</v>
      </c>
      <c r="E93" s="278">
        <v>-14715</v>
      </c>
      <c r="F93" s="279">
        <f t="shared" si="10"/>
        <v>6.1899633091053912E-3</v>
      </c>
      <c r="G93" s="345"/>
      <c r="H93" s="278">
        <v>192526</v>
      </c>
      <c r="I93" s="278">
        <v>76617</v>
      </c>
      <c r="J93" s="279">
        <v>-0.60204336037729966</v>
      </c>
      <c r="K93" s="278">
        <v>-115909</v>
      </c>
      <c r="L93" s="279">
        <f t="shared" si="9"/>
        <v>8.8129466818853731E-3</v>
      </c>
    </row>
    <row r="94" spans="1:12" x14ac:dyDescent="0.25">
      <c r="A94" s="346" t="s">
        <v>86</v>
      </c>
      <c r="B94" s="312">
        <v>334905</v>
      </c>
      <c r="C94" s="312">
        <v>90535</v>
      </c>
      <c r="D94" s="313">
        <v>-0.72966960779922663</v>
      </c>
      <c r="E94" s="312">
        <v>-244370</v>
      </c>
      <c r="F94" s="313">
        <f t="shared" si="10"/>
        <v>0.12390190762543811</v>
      </c>
      <c r="G94" s="345"/>
      <c r="H94" s="312">
        <v>2258266</v>
      </c>
      <c r="I94" s="312">
        <v>805614</v>
      </c>
      <c r="J94" s="313">
        <v>-0.64325991712225217</v>
      </c>
      <c r="K94" s="312">
        <v>-1452652</v>
      </c>
      <c r="L94" s="313">
        <f t="shared" si="9"/>
        <v>9.2666552177459338E-2</v>
      </c>
    </row>
    <row r="95" spans="1:12" ht="21" x14ac:dyDescent="0.35">
      <c r="A95" s="314" t="s">
        <v>96</v>
      </c>
      <c r="B95" s="314"/>
      <c r="C95" s="314"/>
      <c r="D95" s="314"/>
      <c r="E95" s="314"/>
      <c r="F95" s="314"/>
      <c r="G95" s="314"/>
      <c r="H95" s="314"/>
      <c r="I95" s="314"/>
      <c r="J95" s="314"/>
      <c r="K95" s="314"/>
      <c r="L95" s="314"/>
    </row>
    <row r="96" spans="1:12" x14ac:dyDescent="0.25">
      <c r="A96" s="60"/>
      <c r="B96" s="61" t="s">
        <v>148</v>
      </c>
      <c r="C96" s="62"/>
      <c r="D96" s="62"/>
      <c r="E96" s="62"/>
      <c r="F96" s="63"/>
      <c r="G96" s="315"/>
      <c r="H96" s="61" t="str">
        <f>CONCATENATE("acumulado ",B96)</f>
        <v>acumulado agosto</v>
      </c>
      <c r="I96" s="62"/>
      <c r="J96" s="62"/>
      <c r="K96" s="62"/>
      <c r="L96" s="63"/>
    </row>
    <row r="97" spans="1:18" ht="30" x14ac:dyDescent="0.25">
      <c r="A97" s="12"/>
      <c r="B97" s="13">
        <v>2019</v>
      </c>
      <c r="C97" s="13">
        <v>2020</v>
      </c>
      <c r="D97" s="13" t="s">
        <v>1</v>
      </c>
      <c r="E97" s="13" t="s">
        <v>2</v>
      </c>
      <c r="F97" s="13" t="s">
        <v>3</v>
      </c>
      <c r="G97" s="316"/>
      <c r="H97" s="13">
        <v>2019</v>
      </c>
      <c r="I97" s="13">
        <v>2020</v>
      </c>
      <c r="J97" s="13" t="s">
        <v>1</v>
      </c>
      <c r="K97" s="13" t="s">
        <v>2</v>
      </c>
      <c r="L97" s="13" t="s">
        <v>3</v>
      </c>
    </row>
    <row r="98" spans="1:18" x14ac:dyDescent="0.25">
      <c r="A98" s="317" t="s">
        <v>88</v>
      </c>
      <c r="B98" s="318">
        <v>3457751</v>
      </c>
      <c r="C98" s="318">
        <v>730699</v>
      </c>
      <c r="D98" s="319">
        <v>-0.78867795859216006</v>
      </c>
      <c r="E98" s="318">
        <v>-2727052</v>
      </c>
      <c r="F98" s="319">
        <f t="shared" ref="F98:F105" si="11">C98/$C$58</f>
        <v>1</v>
      </c>
      <c r="G98" s="320"/>
      <c r="H98" s="318">
        <v>23901488</v>
      </c>
      <c r="I98" s="318">
        <v>8693687</v>
      </c>
      <c r="J98" s="319">
        <v>-0.63627005147127247</v>
      </c>
      <c r="K98" s="318">
        <v>3457751</v>
      </c>
      <c r="L98" s="319">
        <f t="shared" ref="L98:L105" si="12">I98/$I$58</f>
        <v>1</v>
      </c>
    </row>
    <row r="99" spans="1:18" x14ac:dyDescent="0.25">
      <c r="A99" s="347" t="s">
        <v>89</v>
      </c>
      <c r="B99" s="348">
        <v>1347740</v>
      </c>
      <c r="C99" s="348">
        <v>0</v>
      </c>
      <c r="D99" s="349">
        <v>-1</v>
      </c>
      <c r="E99" s="348">
        <v>-1347740</v>
      </c>
      <c r="F99" s="349">
        <f t="shared" si="11"/>
        <v>0</v>
      </c>
      <c r="G99" s="345"/>
      <c r="H99" s="348">
        <v>9260119</v>
      </c>
      <c r="I99" s="348">
        <v>2885469</v>
      </c>
      <c r="J99" s="349">
        <v>-0.68839828084282717</v>
      </c>
      <c r="K99" s="348">
        <v>-6374650</v>
      </c>
      <c r="L99" s="349">
        <f t="shared" si="12"/>
        <v>0.33190394363174108</v>
      </c>
    </row>
    <row r="100" spans="1:18" x14ac:dyDescent="0.25">
      <c r="A100" s="350" t="s">
        <v>90</v>
      </c>
      <c r="B100" s="278">
        <v>1028694</v>
      </c>
      <c r="C100" s="278">
        <v>0</v>
      </c>
      <c r="D100" s="279">
        <v>-1</v>
      </c>
      <c r="E100" s="278">
        <v>-1028694</v>
      </c>
      <c r="F100" s="279">
        <f t="shared" si="11"/>
        <v>0</v>
      </c>
      <c r="G100" s="345"/>
      <c r="H100" s="278">
        <v>7071250</v>
      </c>
      <c r="I100" s="278">
        <v>2207492</v>
      </c>
      <c r="J100" s="279">
        <v>-0.68782153084673858</v>
      </c>
      <c r="K100" s="278">
        <v>-4863758</v>
      </c>
      <c r="L100" s="279">
        <f t="shared" si="12"/>
        <v>0.2539189644163633</v>
      </c>
    </row>
    <row r="101" spans="1:18" x14ac:dyDescent="0.25">
      <c r="A101" s="350" t="s">
        <v>91</v>
      </c>
      <c r="B101" s="278">
        <v>17198</v>
      </c>
      <c r="C101" s="278">
        <v>0</v>
      </c>
      <c r="D101" s="279">
        <v>-1</v>
      </c>
      <c r="E101" s="278">
        <v>-17198</v>
      </c>
      <c r="F101" s="279">
        <f t="shared" si="11"/>
        <v>0</v>
      </c>
      <c r="G101" s="345"/>
      <c r="H101" s="278">
        <v>159665</v>
      </c>
      <c r="I101" s="278">
        <v>56716</v>
      </c>
      <c r="J101" s="279">
        <v>-0.64478126076472608</v>
      </c>
      <c r="K101" s="278">
        <v>-102949</v>
      </c>
      <c r="L101" s="279">
        <f t="shared" si="12"/>
        <v>6.523814349423898E-3</v>
      </c>
    </row>
    <row r="102" spans="1:18" x14ac:dyDescent="0.25">
      <c r="A102" s="350" t="s">
        <v>92</v>
      </c>
      <c r="B102" s="278">
        <v>522801</v>
      </c>
      <c r="C102" s="278">
        <v>0</v>
      </c>
      <c r="D102" s="279">
        <v>-1</v>
      </c>
      <c r="E102" s="278">
        <v>-522801</v>
      </c>
      <c r="F102" s="279">
        <f t="shared" si="11"/>
        <v>0</v>
      </c>
      <c r="G102" s="345"/>
      <c r="H102" s="278">
        <v>3814708</v>
      </c>
      <c r="I102" s="278">
        <v>1189988</v>
      </c>
      <c r="J102" s="279">
        <v>-0.68805266353283134</v>
      </c>
      <c r="K102" s="278">
        <v>-2624720</v>
      </c>
      <c r="L102" s="279">
        <f t="shared" si="12"/>
        <v>0.13687955409482766</v>
      </c>
    </row>
    <row r="103" spans="1:18" x14ac:dyDescent="0.25">
      <c r="A103" s="350" t="s">
        <v>93</v>
      </c>
      <c r="B103" s="278">
        <v>40563</v>
      </c>
      <c r="C103" s="278">
        <v>0</v>
      </c>
      <c r="D103" s="279">
        <v>-1</v>
      </c>
      <c r="E103" s="278">
        <v>-40563</v>
      </c>
      <c r="F103" s="279">
        <f t="shared" si="11"/>
        <v>0</v>
      </c>
      <c r="G103" s="345"/>
      <c r="H103" s="278">
        <v>339471</v>
      </c>
      <c r="I103" s="278">
        <v>123152</v>
      </c>
      <c r="J103" s="279">
        <v>-0.6372237982036757</v>
      </c>
      <c r="K103" s="278">
        <v>-216319</v>
      </c>
      <c r="L103" s="279">
        <f t="shared" si="12"/>
        <v>1.4165681373161928E-2</v>
      </c>
    </row>
    <row r="104" spans="1:18" x14ac:dyDescent="0.25">
      <c r="A104" s="350" t="s">
        <v>94</v>
      </c>
      <c r="B104" s="278">
        <v>201710</v>
      </c>
      <c r="C104" s="278">
        <v>0</v>
      </c>
      <c r="D104" s="279">
        <v>-1</v>
      </c>
      <c r="E104" s="278">
        <v>-201710</v>
      </c>
      <c r="F104" s="279">
        <f t="shared" si="11"/>
        <v>0</v>
      </c>
      <c r="G104" s="345"/>
      <c r="H104" s="278">
        <v>1293350</v>
      </c>
      <c r="I104" s="278">
        <v>424020</v>
      </c>
      <c r="J104" s="279">
        <v>-0.67215370935941543</v>
      </c>
      <c r="K104" s="278">
        <v>-869330</v>
      </c>
      <c r="L104" s="279">
        <f t="shared" si="12"/>
        <v>4.8773322527024494E-2</v>
      </c>
    </row>
    <row r="105" spans="1:18" x14ac:dyDescent="0.25">
      <c r="A105" s="351" t="s">
        <v>95</v>
      </c>
      <c r="B105" s="352">
        <v>299045</v>
      </c>
      <c r="C105" s="352">
        <v>0</v>
      </c>
      <c r="D105" s="353">
        <v>-1</v>
      </c>
      <c r="E105" s="352">
        <v>-299045</v>
      </c>
      <c r="F105" s="353">
        <f t="shared" si="11"/>
        <v>0</v>
      </c>
      <c r="G105" s="345"/>
      <c r="H105" s="352">
        <v>1962925</v>
      </c>
      <c r="I105" s="352">
        <v>633756</v>
      </c>
      <c r="J105" s="353">
        <v>-0.67713692576130002</v>
      </c>
      <c r="K105" s="352">
        <v>-1329169</v>
      </c>
      <c r="L105" s="353">
        <f t="shared" si="12"/>
        <v>7.2898414677224979E-2</v>
      </c>
    </row>
    <row r="106" spans="1:18" ht="21" x14ac:dyDescent="0.35">
      <c r="A106" s="354" t="s">
        <v>18</v>
      </c>
      <c r="B106" s="354"/>
      <c r="C106" s="354"/>
      <c r="D106" s="354"/>
      <c r="E106" s="354"/>
      <c r="F106" s="354"/>
      <c r="G106" s="354"/>
      <c r="H106" s="354"/>
      <c r="I106" s="354"/>
      <c r="J106" s="354"/>
      <c r="K106" s="354"/>
      <c r="L106" s="354"/>
    </row>
    <row r="107" spans="1:18" x14ac:dyDescent="0.25">
      <c r="A107" s="60"/>
      <c r="B107" s="61" t="s">
        <v>148</v>
      </c>
      <c r="C107" s="62"/>
      <c r="D107" s="62"/>
      <c r="E107" s="62"/>
      <c r="F107" s="63"/>
      <c r="G107" s="64"/>
      <c r="H107" s="61" t="str">
        <f>CONCATENATE("acumulado ",B107)</f>
        <v>acumulado agosto</v>
      </c>
      <c r="I107" s="62"/>
      <c r="J107" s="62"/>
      <c r="K107" s="62"/>
      <c r="L107" s="63"/>
    </row>
    <row r="108" spans="1:18" x14ac:dyDescent="0.25">
      <c r="A108" s="12"/>
      <c r="B108" s="61">
        <v>2019</v>
      </c>
      <c r="C108" s="63"/>
      <c r="D108" s="65">
        <v>2020</v>
      </c>
      <c r="E108" s="61" t="s">
        <v>2</v>
      </c>
      <c r="F108" s="63"/>
      <c r="G108" s="66"/>
      <c r="H108" s="67">
        <v>2019</v>
      </c>
      <c r="I108" s="68"/>
      <c r="J108" s="65">
        <v>2020</v>
      </c>
      <c r="K108" s="61" t="s">
        <v>2</v>
      </c>
      <c r="L108" s="63"/>
    </row>
    <row r="109" spans="1:18" x14ac:dyDescent="0.25">
      <c r="A109" s="355" t="s">
        <v>58</v>
      </c>
      <c r="B109" s="356">
        <v>7.19</v>
      </c>
      <c r="C109" s="356"/>
      <c r="D109" s="357">
        <v>5.0199999999999996</v>
      </c>
      <c r="E109" s="356">
        <v>-2.1700000000000008</v>
      </c>
      <c r="F109" s="356"/>
      <c r="G109" s="358"/>
      <c r="H109" s="359">
        <f t="shared" ref="H109:H120" si="13">H58/H7</f>
        <v>6.9974471154746958</v>
      </c>
      <c r="I109" s="360"/>
      <c r="J109" s="357">
        <f>I58/I7</f>
        <v>7.0480229721611716</v>
      </c>
      <c r="K109" s="356">
        <f>J109-H109</f>
        <v>5.0575856686475795E-2</v>
      </c>
      <c r="L109" s="356"/>
      <c r="Q109" s="85"/>
      <c r="R109" s="85"/>
    </row>
    <row r="110" spans="1:18" x14ac:dyDescent="0.25">
      <c r="A110" s="361" t="s">
        <v>8</v>
      </c>
      <c r="B110" s="362">
        <v>6.85</v>
      </c>
      <c r="C110" s="362"/>
      <c r="D110" s="363">
        <v>4.87</v>
      </c>
      <c r="E110" s="362">
        <v>-1.9799999999999995</v>
      </c>
      <c r="F110" s="362"/>
      <c r="G110" s="358"/>
      <c r="H110" s="364">
        <f t="shared" si="13"/>
        <v>6.72697652054147</v>
      </c>
      <c r="I110" s="365"/>
      <c r="J110" s="366" t="s">
        <v>10</v>
      </c>
      <c r="K110" s="362" t="s">
        <v>10</v>
      </c>
      <c r="L110" s="362"/>
      <c r="Q110" s="85"/>
      <c r="R110" s="85"/>
    </row>
    <row r="111" spans="1:18" x14ac:dyDescent="0.25">
      <c r="A111" s="367" t="s">
        <v>59</v>
      </c>
      <c r="B111" s="368">
        <v>6.84</v>
      </c>
      <c r="C111" s="368"/>
      <c r="D111" s="369">
        <v>4.75</v>
      </c>
      <c r="E111" s="368">
        <v>-2.09</v>
      </c>
      <c r="F111" s="368"/>
      <c r="G111" s="370"/>
      <c r="H111" s="371">
        <f t="shared" si="13"/>
        <v>6.3895152668386412</v>
      </c>
      <c r="I111" s="372"/>
      <c r="J111" s="373" t="s">
        <v>10</v>
      </c>
      <c r="K111" s="368" t="s">
        <v>10</v>
      </c>
      <c r="L111" s="368"/>
      <c r="Q111" s="85"/>
      <c r="R111" s="85"/>
    </row>
    <row r="112" spans="1:18" x14ac:dyDescent="0.25">
      <c r="A112" s="327" t="s">
        <v>60</v>
      </c>
      <c r="B112" s="374">
        <v>7.02</v>
      </c>
      <c r="C112" s="374"/>
      <c r="D112" s="375">
        <v>5.0199999999999996</v>
      </c>
      <c r="E112" s="374">
        <v>-2</v>
      </c>
      <c r="F112" s="374"/>
      <c r="G112" s="370"/>
      <c r="H112" s="376">
        <f t="shared" si="13"/>
        <v>6.9809238041700397</v>
      </c>
      <c r="I112" s="377"/>
      <c r="J112" s="378" t="s">
        <v>10</v>
      </c>
      <c r="K112" s="374" t="s">
        <v>10</v>
      </c>
      <c r="L112" s="374"/>
      <c r="Q112" s="85"/>
      <c r="R112" s="85"/>
    </row>
    <row r="113" spans="1:18" x14ac:dyDescent="0.25">
      <c r="A113" s="327" t="s">
        <v>61</v>
      </c>
      <c r="B113" s="374">
        <v>7.01</v>
      </c>
      <c r="C113" s="374"/>
      <c r="D113" s="375">
        <v>4.41</v>
      </c>
      <c r="E113" s="374">
        <v>-2.5999999999999996</v>
      </c>
      <c r="F113" s="374"/>
      <c r="G113" s="370"/>
      <c r="H113" s="376">
        <f t="shared" si="13"/>
        <v>6.9519698221867552</v>
      </c>
      <c r="I113" s="377"/>
      <c r="J113" s="378" t="s">
        <v>10</v>
      </c>
      <c r="K113" s="374" t="s">
        <v>10</v>
      </c>
      <c r="L113" s="374"/>
      <c r="Q113" s="85"/>
      <c r="R113" s="85"/>
    </row>
    <row r="114" spans="1:18" x14ac:dyDescent="0.25">
      <c r="A114" s="327" t="s">
        <v>62</v>
      </c>
      <c r="B114" s="374">
        <v>3.62</v>
      </c>
      <c r="C114" s="374"/>
      <c r="D114" s="375">
        <v>4.08</v>
      </c>
      <c r="E114" s="374">
        <v>0.45999999999999996</v>
      </c>
      <c r="F114" s="374"/>
      <c r="G114" s="370"/>
      <c r="H114" s="376">
        <f t="shared" si="13"/>
        <v>3.9358015744919133</v>
      </c>
      <c r="I114" s="377"/>
      <c r="J114" s="378" t="s">
        <v>10</v>
      </c>
      <c r="K114" s="374" t="s">
        <v>10</v>
      </c>
      <c r="L114" s="374"/>
      <c r="Q114" s="85"/>
      <c r="R114" s="85"/>
    </row>
    <row r="115" spans="1:18" x14ac:dyDescent="0.25">
      <c r="A115" s="379" t="s">
        <v>63</v>
      </c>
      <c r="B115" s="380">
        <v>4.2699999999999996</v>
      </c>
      <c r="C115" s="380"/>
      <c r="D115" s="381">
        <v>5.14</v>
      </c>
      <c r="E115" s="380">
        <v>0.87000000000000011</v>
      </c>
      <c r="F115" s="380"/>
      <c r="G115" s="370"/>
      <c r="H115" s="382">
        <f t="shared" si="13"/>
        <v>4.4701121642540942</v>
      </c>
      <c r="I115" s="383"/>
      <c r="J115" s="384" t="s">
        <v>10</v>
      </c>
      <c r="K115" s="380" t="s">
        <v>10</v>
      </c>
      <c r="L115" s="380"/>
      <c r="Q115" s="85"/>
      <c r="R115" s="85"/>
    </row>
    <row r="116" spans="1:18" x14ac:dyDescent="0.25">
      <c r="A116" s="385" t="s">
        <v>11</v>
      </c>
      <c r="B116" s="386">
        <v>8.02</v>
      </c>
      <c r="C116" s="386"/>
      <c r="D116" s="387">
        <v>5.54</v>
      </c>
      <c r="E116" s="386">
        <v>-2.4799999999999995</v>
      </c>
      <c r="F116" s="386"/>
      <c r="G116" s="358"/>
      <c r="H116" s="364">
        <f t="shared" si="13"/>
        <v>7.6876437582407524</v>
      </c>
      <c r="I116" s="365"/>
      <c r="J116" s="388" t="s">
        <v>10</v>
      </c>
      <c r="K116" s="386" t="s">
        <v>10</v>
      </c>
      <c r="L116" s="386"/>
      <c r="Q116" s="85"/>
      <c r="R116" s="85"/>
    </row>
    <row r="117" spans="1:18" x14ac:dyDescent="0.25">
      <c r="A117" s="389" t="s">
        <v>64</v>
      </c>
      <c r="B117" s="390">
        <v>8.35</v>
      </c>
      <c r="C117" s="390"/>
      <c r="D117" s="391">
        <v>5.36</v>
      </c>
      <c r="E117" s="390">
        <v>-2.9899999999999993</v>
      </c>
      <c r="F117" s="390"/>
      <c r="G117" s="370"/>
      <c r="H117" s="392">
        <f t="shared" si="13"/>
        <v>7.8794317822818192</v>
      </c>
      <c r="I117" s="393"/>
      <c r="J117" s="394" t="s">
        <v>10</v>
      </c>
      <c r="K117" s="390" t="s">
        <v>10</v>
      </c>
      <c r="L117" s="390"/>
      <c r="Q117" s="85"/>
      <c r="R117" s="85"/>
    </row>
    <row r="118" spans="1:18" x14ac:dyDescent="0.25">
      <c r="A118" s="395" t="s">
        <v>65</v>
      </c>
      <c r="B118" s="396">
        <v>8.3000000000000007</v>
      </c>
      <c r="C118" s="396"/>
      <c r="D118" s="397">
        <v>5.43</v>
      </c>
      <c r="E118" s="396">
        <v>-2.870000000000001</v>
      </c>
      <c r="F118" s="396"/>
      <c r="G118" s="370"/>
      <c r="H118" s="398">
        <f t="shared" si="13"/>
        <v>7.8834125693771426</v>
      </c>
      <c r="I118" s="399"/>
      <c r="J118" s="400" t="s">
        <v>10</v>
      </c>
      <c r="K118" s="396" t="s">
        <v>10</v>
      </c>
      <c r="L118" s="396"/>
      <c r="Q118" s="85"/>
      <c r="R118" s="85"/>
    </row>
    <row r="119" spans="1:18" x14ac:dyDescent="0.25">
      <c r="A119" s="395" t="s">
        <v>66</v>
      </c>
      <c r="B119" s="396">
        <v>7.93</v>
      </c>
      <c r="C119" s="396"/>
      <c r="D119" s="397">
        <v>6.31</v>
      </c>
      <c r="E119" s="396">
        <v>-1.62</v>
      </c>
      <c r="F119" s="396"/>
      <c r="G119" s="370"/>
      <c r="H119" s="398">
        <f t="shared" si="13"/>
        <v>7.6980122011517116</v>
      </c>
      <c r="I119" s="399"/>
      <c r="J119" s="400" t="s">
        <v>10</v>
      </c>
      <c r="K119" s="396" t="s">
        <v>10</v>
      </c>
      <c r="L119" s="396"/>
      <c r="Q119" s="85"/>
      <c r="R119" s="85"/>
    </row>
    <row r="120" spans="1:18" x14ac:dyDescent="0.25">
      <c r="A120" s="401" t="s">
        <v>67</v>
      </c>
      <c r="B120" s="402">
        <v>7.01</v>
      </c>
      <c r="C120" s="402"/>
      <c r="D120" s="403">
        <v>5.67</v>
      </c>
      <c r="E120" s="402">
        <v>-1.3399999999999999</v>
      </c>
      <c r="F120" s="402"/>
      <c r="G120" s="370"/>
      <c r="H120" s="404">
        <f t="shared" si="13"/>
        <v>6.9445432364252921</v>
      </c>
      <c r="I120" s="405"/>
      <c r="J120" s="406" t="s">
        <v>10</v>
      </c>
      <c r="K120" s="402" t="s">
        <v>10</v>
      </c>
      <c r="L120" s="402"/>
      <c r="Q120" s="85"/>
      <c r="R120" s="85"/>
    </row>
    <row r="121" spans="1:18" x14ac:dyDescent="0.25">
      <c r="A121" s="154" t="s">
        <v>29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6"/>
    </row>
    <row r="122" spans="1:18" ht="21" x14ac:dyDescent="0.35">
      <c r="A122" s="354" t="s">
        <v>20</v>
      </c>
      <c r="B122" s="354"/>
      <c r="C122" s="354"/>
      <c r="D122" s="354"/>
      <c r="E122" s="354"/>
      <c r="F122" s="354"/>
      <c r="G122" s="354"/>
      <c r="H122" s="354"/>
      <c r="I122" s="354"/>
      <c r="J122" s="354"/>
      <c r="K122" s="354"/>
      <c r="L122" s="354"/>
    </row>
    <row r="123" spans="1:18" x14ac:dyDescent="0.25">
      <c r="A123" s="60"/>
      <c r="B123" s="61" t="s">
        <v>148</v>
      </c>
      <c r="C123" s="62"/>
      <c r="D123" s="62"/>
      <c r="E123" s="62"/>
      <c r="F123" s="63"/>
      <c r="G123" s="64"/>
      <c r="H123" s="61" t="str">
        <f>CONCATENATE("acumulado ",B123)</f>
        <v>acumulado agosto</v>
      </c>
      <c r="I123" s="62"/>
      <c r="J123" s="62"/>
      <c r="K123" s="62"/>
      <c r="L123" s="63"/>
    </row>
    <row r="124" spans="1:18" x14ac:dyDescent="0.25">
      <c r="A124" s="12"/>
      <c r="B124" s="61">
        <v>2019</v>
      </c>
      <c r="C124" s="63"/>
      <c r="D124" s="65">
        <v>2020</v>
      </c>
      <c r="E124" s="61" t="s">
        <v>2</v>
      </c>
      <c r="F124" s="63"/>
      <c r="G124" s="66"/>
      <c r="H124" s="67">
        <v>2019</v>
      </c>
      <c r="I124" s="68"/>
      <c r="J124" s="65">
        <v>2020</v>
      </c>
      <c r="K124" s="61" t="s">
        <v>2</v>
      </c>
      <c r="L124" s="63"/>
    </row>
    <row r="125" spans="1:18" x14ac:dyDescent="0.25">
      <c r="A125" s="355" t="s">
        <v>68</v>
      </c>
      <c r="B125" s="356">
        <v>7.19</v>
      </c>
      <c r="C125" s="356"/>
      <c r="D125" s="357">
        <v>5.0199999999999996</v>
      </c>
      <c r="E125" s="356">
        <v>-2.1700000000000008</v>
      </c>
      <c r="F125" s="356"/>
      <c r="G125" s="358"/>
      <c r="H125" s="359">
        <f t="shared" ref="H125:H145" si="14">H74/H23</f>
        <v>6.9974471154746958</v>
      </c>
      <c r="I125" s="360"/>
      <c r="J125" s="357">
        <f t="shared" ref="J125:J145" si="15">I74/I23</f>
        <v>7.0480229721611716</v>
      </c>
      <c r="K125" s="356">
        <f>J125-H125</f>
        <v>5.0575856686475795E-2</v>
      </c>
      <c r="L125" s="356"/>
      <c r="Q125" s="85"/>
      <c r="R125" s="85"/>
    </row>
    <row r="126" spans="1:18" x14ac:dyDescent="0.25">
      <c r="A126" s="407" t="s">
        <v>13</v>
      </c>
      <c r="B126" s="356">
        <v>4.59</v>
      </c>
      <c r="C126" s="356"/>
      <c r="D126" s="408">
        <v>3.71</v>
      </c>
      <c r="E126" s="356">
        <v>-0.87999999999999989</v>
      </c>
      <c r="F126" s="356"/>
      <c r="G126" s="358"/>
      <c r="H126" s="359">
        <f t="shared" si="14"/>
        <v>4.3806893482824334</v>
      </c>
      <c r="I126" s="360">
        <v>279542</v>
      </c>
      <c r="J126" s="357">
        <f t="shared" si="15"/>
        <v>3.9326041015063651</v>
      </c>
      <c r="K126" s="356">
        <f>J126-H126</f>
        <v>-0.44808524677606831</v>
      </c>
      <c r="L126" s="356"/>
      <c r="Q126" s="85"/>
      <c r="R126" s="85"/>
    </row>
    <row r="127" spans="1:18" x14ac:dyDescent="0.25">
      <c r="A127" s="409" t="s">
        <v>69</v>
      </c>
      <c r="B127" s="368">
        <v>3.39</v>
      </c>
      <c r="C127" s="368"/>
      <c r="D127" s="369">
        <v>2.93</v>
      </c>
      <c r="E127" s="368">
        <v>-0.45999999999999996</v>
      </c>
      <c r="F127" s="368"/>
      <c r="G127" s="370"/>
      <c r="H127" s="371">
        <f t="shared" si="14"/>
        <v>3.2692567776906682</v>
      </c>
      <c r="I127" s="372">
        <v>279542</v>
      </c>
      <c r="J127" s="369">
        <f t="shared" si="15"/>
        <v>2.8540217681768612</v>
      </c>
      <c r="K127" s="368">
        <f t="shared" ref="K127:K145" si="16">J127-H127</f>
        <v>-0.4152350095138071</v>
      </c>
      <c r="L127" s="368"/>
      <c r="Q127" s="85"/>
      <c r="R127" s="85"/>
    </row>
    <row r="128" spans="1:18" x14ac:dyDescent="0.25">
      <c r="A128" s="367" t="s">
        <v>70</v>
      </c>
      <c r="B128" s="368">
        <v>3.57</v>
      </c>
      <c r="C128" s="368">
        <v>121004</v>
      </c>
      <c r="D128" s="410">
        <v>3.01</v>
      </c>
      <c r="E128" s="368">
        <f>D128-B128</f>
        <v>-0.56000000000000005</v>
      </c>
      <c r="F128" s="368">
        <f>C128/$C$7</f>
        <v>0.83151688404502411</v>
      </c>
      <c r="G128" s="370"/>
      <c r="H128" s="371">
        <f t="shared" si="14"/>
        <v>3.4800446278415382</v>
      </c>
      <c r="I128" s="372">
        <v>279542</v>
      </c>
      <c r="J128" s="369">
        <f t="shared" si="15"/>
        <v>2.9458653430706163</v>
      </c>
      <c r="K128" s="368">
        <f t="shared" si="16"/>
        <v>-0.53417928477092191</v>
      </c>
      <c r="L128" s="368"/>
      <c r="Q128" s="85"/>
      <c r="R128" s="85"/>
    </row>
    <row r="129" spans="1:18" x14ac:dyDescent="0.25">
      <c r="A129" s="367" t="s">
        <v>71</v>
      </c>
      <c r="B129" s="368">
        <f>B78/B27</f>
        <v>3.0334577988095677</v>
      </c>
      <c r="C129" s="368">
        <f>C127-C128</f>
        <v>-121004</v>
      </c>
      <c r="D129" s="411">
        <f>C78/C27</f>
        <v>2.5333937354387781</v>
      </c>
      <c r="E129" s="368">
        <f>D129-B129</f>
        <v>-0.50006406337078957</v>
      </c>
      <c r="F129" s="368">
        <f>C129/$C$7</f>
        <v>-0.83151688404502411</v>
      </c>
      <c r="G129" s="370"/>
      <c r="H129" s="371">
        <f t="shared" si="14"/>
        <v>2.8658497334892887</v>
      </c>
      <c r="I129" s="372">
        <v>279542</v>
      </c>
      <c r="J129" s="369">
        <f t="shared" si="15"/>
        <v>2.6539732819170911</v>
      </c>
      <c r="K129" s="368">
        <f t="shared" si="16"/>
        <v>-0.21187645157219759</v>
      </c>
      <c r="L129" s="368"/>
      <c r="Q129" s="85"/>
      <c r="R129" s="85"/>
    </row>
    <row r="130" spans="1:18" x14ac:dyDescent="0.25">
      <c r="A130" s="412" t="s">
        <v>72</v>
      </c>
      <c r="B130" s="380">
        <v>5.76</v>
      </c>
      <c r="C130" s="380"/>
      <c r="D130" s="381">
        <v>4.5999999999999996</v>
      </c>
      <c r="E130" s="380">
        <v>-1.1600000000000001</v>
      </c>
      <c r="F130" s="380"/>
      <c r="G130" s="370"/>
      <c r="H130" s="382">
        <f t="shared" si="14"/>
        <v>5.3511956433672463</v>
      </c>
      <c r="I130" s="383">
        <v>279542</v>
      </c>
      <c r="J130" s="381">
        <f t="shared" si="15"/>
        <v>4.8820810498073577</v>
      </c>
      <c r="K130" s="380">
        <f t="shared" si="16"/>
        <v>-0.4691145935598886</v>
      </c>
      <c r="L130" s="380"/>
      <c r="Q130" s="85"/>
      <c r="R130" s="85"/>
    </row>
    <row r="131" spans="1:18" x14ac:dyDescent="0.25">
      <c r="A131" s="413" t="s">
        <v>14</v>
      </c>
      <c r="B131" s="362">
        <v>8.5399999999999991</v>
      </c>
      <c r="C131" s="362"/>
      <c r="D131" s="363">
        <v>7.1</v>
      </c>
      <c r="E131" s="362">
        <v>-1.4399999999999995</v>
      </c>
      <c r="F131" s="362"/>
      <c r="G131" s="358"/>
      <c r="H131" s="364">
        <f t="shared" si="14"/>
        <v>7.8333750521485186</v>
      </c>
      <c r="I131" s="365">
        <v>279542</v>
      </c>
      <c r="J131" s="363">
        <f t="shared" si="15"/>
        <v>8.030557249922154</v>
      </c>
      <c r="K131" s="362">
        <f t="shared" si="16"/>
        <v>0.19718219777363544</v>
      </c>
      <c r="L131" s="362"/>
      <c r="Q131" s="85"/>
      <c r="R131" s="85"/>
    </row>
    <row r="132" spans="1:18" x14ac:dyDescent="0.25">
      <c r="A132" s="414" t="s">
        <v>73</v>
      </c>
      <c r="B132" s="415">
        <v>9.11</v>
      </c>
      <c r="C132" s="415"/>
      <c r="D132" s="416">
        <v>8.43</v>
      </c>
      <c r="E132" s="415">
        <v>-0.67999999999999972</v>
      </c>
      <c r="F132" s="415"/>
      <c r="G132" s="370"/>
      <c r="H132" s="392">
        <f t="shared" si="14"/>
        <v>8.9796181303594818</v>
      </c>
      <c r="I132" s="393">
        <v>279542</v>
      </c>
      <c r="J132" s="416">
        <f t="shared" si="15"/>
        <v>9.4785601022805572</v>
      </c>
      <c r="K132" s="415">
        <f t="shared" si="16"/>
        <v>0.49894197192107548</v>
      </c>
      <c r="L132" s="415"/>
      <c r="Q132" s="85"/>
      <c r="R132" s="85"/>
    </row>
    <row r="133" spans="1:18" x14ac:dyDescent="0.25">
      <c r="A133" s="417" t="s">
        <v>74</v>
      </c>
      <c r="B133" s="396">
        <v>8.01</v>
      </c>
      <c r="C133" s="396"/>
      <c r="D133" s="397">
        <v>6.85</v>
      </c>
      <c r="E133" s="396">
        <v>-1.1600000000000001</v>
      </c>
      <c r="F133" s="396"/>
      <c r="G133" s="370"/>
      <c r="H133" s="398">
        <f t="shared" si="14"/>
        <v>9.2851966322071835</v>
      </c>
      <c r="I133" s="399">
        <v>279542</v>
      </c>
      <c r="J133" s="397">
        <f t="shared" si="15"/>
        <v>10.103940121451773</v>
      </c>
      <c r="K133" s="396">
        <f t="shared" si="16"/>
        <v>0.81874348924458928</v>
      </c>
      <c r="L133" s="396"/>
      <c r="Q133" s="85"/>
      <c r="R133" s="85"/>
    </row>
    <row r="134" spans="1:18" x14ac:dyDescent="0.25">
      <c r="A134" s="417" t="s">
        <v>75</v>
      </c>
      <c r="B134" s="396">
        <v>5.96</v>
      </c>
      <c r="C134" s="396"/>
      <c r="D134" s="397">
        <v>3.25</v>
      </c>
      <c r="E134" s="396">
        <v>-2.71</v>
      </c>
      <c r="F134" s="396"/>
      <c r="G134" s="370"/>
      <c r="H134" s="398">
        <f t="shared" si="14"/>
        <v>6.7995726495726494</v>
      </c>
      <c r="I134" s="399">
        <v>279542</v>
      </c>
      <c r="J134" s="397">
        <f t="shared" si="15"/>
        <v>7.0809659090909092</v>
      </c>
      <c r="K134" s="396">
        <f t="shared" si="16"/>
        <v>0.28139325951825978</v>
      </c>
      <c r="L134" s="396"/>
      <c r="Q134" s="85"/>
      <c r="R134" s="85"/>
    </row>
    <row r="135" spans="1:18" x14ac:dyDescent="0.25">
      <c r="A135" s="417" t="s">
        <v>76</v>
      </c>
      <c r="B135" s="396">
        <v>9.33</v>
      </c>
      <c r="C135" s="396"/>
      <c r="D135" s="397">
        <v>5.44</v>
      </c>
      <c r="E135" s="396">
        <v>-3.8899999999999997</v>
      </c>
      <c r="F135" s="396"/>
      <c r="G135" s="370"/>
      <c r="H135" s="398">
        <f t="shared" si="14"/>
        <v>8.064944159817184</v>
      </c>
      <c r="I135" s="399">
        <v>279542</v>
      </c>
      <c r="J135" s="397">
        <f t="shared" si="15"/>
        <v>8.560132309804656</v>
      </c>
      <c r="K135" s="396">
        <f t="shared" si="16"/>
        <v>0.49518814998747196</v>
      </c>
      <c r="L135" s="396"/>
      <c r="Q135" s="85"/>
      <c r="R135" s="85"/>
    </row>
    <row r="136" spans="1:18" x14ac:dyDescent="0.25">
      <c r="A136" s="417" t="s">
        <v>77</v>
      </c>
      <c r="B136" s="396">
        <v>6.75</v>
      </c>
      <c r="C136" s="396"/>
      <c r="D136" s="397">
        <v>6.79</v>
      </c>
      <c r="E136" s="396">
        <v>4.0000000000000036E-2</v>
      </c>
      <c r="F136" s="396"/>
      <c r="G136" s="370"/>
      <c r="H136" s="398">
        <f t="shared" si="14"/>
        <v>4.9045246651421106</v>
      </c>
      <c r="I136" s="399">
        <v>279542</v>
      </c>
      <c r="J136" s="397">
        <f t="shared" si="15"/>
        <v>4.9059315390645413</v>
      </c>
      <c r="K136" s="396">
        <f t="shared" si="16"/>
        <v>1.4068739224306626E-3</v>
      </c>
      <c r="L136" s="396"/>
      <c r="Q136" s="85"/>
      <c r="R136" s="85"/>
    </row>
    <row r="137" spans="1:18" x14ac:dyDescent="0.25">
      <c r="A137" s="417" t="s">
        <v>78</v>
      </c>
      <c r="B137" s="396">
        <v>6.58</v>
      </c>
      <c r="C137" s="396"/>
      <c r="D137" s="397">
        <v>2.35</v>
      </c>
      <c r="E137" s="396">
        <v>-4.2300000000000004</v>
      </c>
      <c r="F137" s="396"/>
      <c r="G137" s="370"/>
      <c r="H137" s="398">
        <f t="shared" si="14"/>
        <v>8.5386535741033533</v>
      </c>
      <c r="I137" s="399">
        <v>279542</v>
      </c>
      <c r="J137" s="397">
        <f t="shared" si="15"/>
        <v>8.765619347118248</v>
      </c>
      <c r="K137" s="396">
        <f t="shared" si="16"/>
        <v>0.22696577301489462</v>
      </c>
      <c r="L137" s="396"/>
      <c r="Q137" s="85"/>
      <c r="R137" s="85"/>
    </row>
    <row r="138" spans="1:18" x14ac:dyDescent="0.25">
      <c r="A138" s="417" t="s">
        <v>79</v>
      </c>
      <c r="B138" s="396">
        <v>8.66</v>
      </c>
      <c r="C138" s="396"/>
      <c r="D138" s="397">
        <v>7.54</v>
      </c>
      <c r="E138" s="396">
        <v>-1.1200000000000001</v>
      </c>
      <c r="F138" s="396"/>
      <c r="G138" s="370"/>
      <c r="H138" s="398">
        <f t="shared" si="14"/>
        <v>7.6373965167021813</v>
      </c>
      <c r="I138" s="399">
        <v>279542</v>
      </c>
      <c r="J138" s="397">
        <f t="shared" si="15"/>
        <v>7.958235961163334</v>
      </c>
      <c r="K138" s="396">
        <f t="shared" si="16"/>
        <v>0.32083944446115265</v>
      </c>
      <c r="L138" s="396"/>
      <c r="Q138" s="85"/>
      <c r="R138" s="85"/>
    </row>
    <row r="139" spans="1:18" x14ac:dyDescent="0.25">
      <c r="A139" s="417" t="s">
        <v>80</v>
      </c>
      <c r="B139" s="396">
        <v>9.32</v>
      </c>
      <c r="C139" s="396"/>
      <c r="D139" s="397">
        <v>8.1300000000000008</v>
      </c>
      <c r="E139" s="396">
        <v>-1.1899999999999995</v>
      </c>
      <c r="F139" s="396"/>
      <c r="G139" s="370"/>
      <c r="H139" s="398">
        <f t="shared" si="14"/>
        <v>8.226260482974638</v>
      </c>
      <c r="I139" s="399">
        <v>279542</v>
      </c>
      <c r="J139" s="397">
        <f t="shared" si="15"/>
        <v>7.7799638683452832</v>
      </c>
      <c r="K139" s="396">
        <f t="shared" si="16"/>
        <v>-0.44629661462935477</v>
      </c>
      <c r="L139" s="396"/>
      <c r="Q139" s="85"/>
      <c r="R139" s="85"/>
    </row>
    <row r="140" spans="1:18" x14ac:dyDescent="0.25">
      <c r="A140" s="417" t="s">
        <v>81</v>
      </c>
      <c r="B140" s="396">
        <v>8.82</v>
      </c>
      <c r="C140" s="396"/>
      <c r="D140" s="397">
        <v>7.65</v>
      </c>
      <c r="E140" s="396">
        <v>-1.17</v>
      </c>
      <c r="F140" s="396"/>
      <c r="G140" s="370"/>
      <c r="H140" s="398">
        <f t="shared" si="14"/>
        <v>7.7317656691785119</v>
      </c>
      <c r="I140" s="399">
        <v>279542</v>
      </c>
      <c r="J140" s="397">
        <f t="shared" si="15"/>
        <v>7.416161355524018</v>
      </c>
      <c r="K140" s="396">
        <f t="shared" si="16"/>
        <v>-0.31560431365449393</v>
      </c>
      <c r="L140" s="396"/>
      <c r="Q140" s="85"/>
      <c r="R140" s="85"/>
    </row>
    <row r="141" spans="1:18" x14ac:dyDescent="0.25">
      <c r="A141" s="417" t="s">
        <v>82</v>
      </c>
      <c r="B141" s="396">
        <v>7.59</v>
      </c>
      <c r="C141" s="396"/>
      <c r="D141" s="397">
        <v>6.29</v>
      </c>
      <c r="E141" s="396">
        <v>-1.2999999999999998</v>
      </c>
      <c r="F141" s="396"/>
      <c r="G141" s="370"/>
      <c r="H141" s="398">
        <f t="shared" si="14"/>
        <v>7.3520081036555505</v>
      </c>
      <c r="I141" s="399">
        <v>279542</v>
      </c>
      <c r="J141" s="397">
        <f t="shared" si="15"/>
        <v>8.4438517117968797</v>
      </c>
      <c r="K141" s="396">
        <f t="shared" si="16"/>
        <v>1.0918436081413292</v>
      </c>
      <c r="L141" s="396"/>
      <c r="Q141" s="85"/>
      <c r="R141" s="85"/>
    </row>
    <row r="142" spans="1:18" x14ac:dyDescent="0.25">
      <c r="A142" s="417" t="s">
        <v>83</v>
      </c>
      <c r="B142" s="396">
        <v>9.7100000000000009</v>
      </c>
      <c r="C142" s="396"/>
      <c r="D142" s="397">
        <v>3.28</v>
      </c>
      <c r="E142" s="396">
        <v>-6.4300000000000015</v>
      </c>
      <c r="F142" s="396"/>
      <c r="G142" s="370"/>
      <c r="H142" s="398">
        <f t="shared" si="14"/>
        <v>9.3738823040133088</v>
      </c>
      <c r="I142" s="399">
        <v>279542</v>
      </c>
      <c r="J142" s="397">
        <f t="shared" si="15"/>
        <v>9.4152881020925534</v>
      </c>
      <c r="K142" s="396">
        <f t="shared" si="16"/>
        <v>4.1405798079244605E-2</v>
      </c>
      <c r="L142" s="396"/>
      <c r="Q142" s="85"/>
      <c r="R142" s="85"/>
    </row>
    <row r="143" spans="1:18" x14ac:dyDescent="0.25">
      <c r="A143" s="417" t="s">
        <v>84</v>
      </c>
      <c r="B143" s="396">
        <v>8.26</v>
      </c>
      <c r="C143" s="396"/>
      <c r="D143" s="397">
        <v>3.72</v>
      </c>
      <c r="E143" s="396">
        <v>-4.5399999999999991</v>
      </c>
      <c r="F143" s="396"/>
      <c r="G143" s="370"/>
      <c r="H143" s="398">
        <f t="shared" si="14"/>
        <v>8.472093890320803</v>
      </c>
      <c r="I143" s="399">
        <v>279542</v>
      </c>
      <c r="J143" s="397">
        <f t="shared" si="15"/>
        <v>8.588635756874611</v>
      </c>
      <c r="K143" s="396">
        <f t="shared" si="16"/>
        <v>0.11654186655380805</v>
      </c>
      <c r="L143" s="396"/>
      <c r="Q143" s="85"/>
      <c r="R143" s="85"/>
    </row>
    <row r="144" spans="1:18" x14ac:dyDescent="0.25">
      <c r="A144" s="417" t="s">
        <v>85</v>
      </c>
      <c r="B144" s="396">
        <v>9.06</v>
      </c>
      <c r="C144" s="396"/>
      <c r="D144" s="397">
        <v>8.6999999999999993</v>
      </c>
      <c r="E144" s="396">
        <v>-0.36000000000000121</v>
      </c>
      <c r="F144" s="396"/>
      <c r="G144" s="370"/>
      <c r="H144" s="398">
        <f t="shared" si="14"/>
        <v>7.6985764555342291</v>
      </c>
      <c r="I144" s="399">
        <v>279542</v>
      </c>
      <c r="J144" s="397">
        <f t="shared" si="15"/>
        <v>7.8356514624667621</v>
      </c>
      <c r="K144" s="396">
        <f t="shared" si="16"/>
        <v>0.13707500693253305</v>
      </c>
      <c r="L144" s="396"/>
      <c r="Q144" s="85"/>
      <c r="R144" s="85"/>
    </row>
    <row r="145" spans="1:18" x14ac:dyDescent="0.25">
      <c r="A145" s="418" t="s">
        <v>86</v>
      </c>
      <c r="B145" s="402">
        <v>7.8</v>
      </c>
      <c r="C145" s="402"/>
      <c r="D145" s="403">
        <v>5.81</v>
      </c>
      <c r="E145" s="402">
        <v>-1.9900000000000002</v>
      </c>
      <c r="F145" s="402"/>
      <c r="G145" s="370"/>
      <c r="H145" s="404">
        <f t="shared" si="14"/>
        <v>7.1439923823262372</v>
      </c>
      <c r="I145" s="405">
        <v>279542</v>
      </c>
      <c r="J145" s="403">
        <f t="shared" si="15"/>
        <v>6.480893923060834</v>
      </c>
      <c r="K145" s="402">
        <f t="shared" si="16"/>
        <v>-0.66309845926540323</v>
      </c>
      <c r="L145" s="402"/>
      <c r="Q145" s="85"/>
      <c r="R145" s="85"/>
    </row>
    <row r="146" spans="1:18" ht="21" x14ac:dyDescent="0.35">
      <c r="A146" s="354" t="s">
        <v>97</v>
      </c>
      <c r="B146" s="354"/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</row>
    <row r="147" spans="1:18" x14ac:dyDescent="0.25">
      <c r="A147" s="60"/>
      <c r="B147" s="61" t="s">
        <v>148</v>
      </c>
      <c r="C147" s="62"/>
      <c r="D147" s="62"/>
      <c r="E147" s="62"/>
      <c r="F147" s="63"/>
      <c r="G147" s="64"/>
      <c r="H147" s="61" t="str">
        <f>CONCATENATE("acumulado ",B147)</f>
        <v>acumulado agosto</v>
      </c>
      <c r="I147" s="62"/>
      <c r="J147" s="62"/>
      <c r="K147" s="62"/>
      <c r="L147" s="63"/>
    </row>
    <row r="148" spans="1:18" x14ac:dyDescent="0.25">
      <c r="A148" s="12"/>
      <c r="B148" s="61">
        <v>2019</v>
      </c>
      <c r="C148" s="63"/>
      <c r="D148" s="419">
        <v>2020</v>
      </c>
      <c r="E148" s="61" t="s">
        <v>2</v>
      </c>
      <c r="F148" s="63"/>
      <c r="G148" s="66"/>
      <c r="H148" s="67">
        <v>2019</v>
      </c>
      <c r="I148" s="68"/>
      <c r="J148" s="65">
        <v>2020</v>
      </c>
      <c r="K148" s="61" t="s">
        <v>2</v>
      </c>
      <c r="L148" s="63"/>
    </row>
    <row r="149" spans="1:18" x14ac:dyDescent="0.25">
      <c r="A149" s="355" t="s">
        <v>88</v>
      </c>
      <c r="B149" s="356">
        <v>7.19</v>
      </c>
      <c r="C149" s="356"/>
      <c r="D149" s="357">
        <v>5.0199999999999996</v>
      </c>
      <c r="E149" s="356">
        <v>-2.1700000000000008</v>
      </c>
      <c r="F149" s="356"/>
      <c r="G149" s="358"/>
      <c r="H149" s="359">
        <f t="shared" ref="H149:H156" si="17">H98/H47</f>
        <v>6.9974471154746958</v>
      </c>
      <c r="I149" s="360"/>
      <c r="J149" s="357">
        <f t="shared" ref="J149:J156" si="18">I98/I47</f>
        <v>7.0480229721611716</v>
      </c>
      <c r="K149" s="356">
        <f>J149-H149</f>
        <v>5.0575856686475795E-2</v>
      </c>
      <c r="L149" s="356"/>
      <c r="Q149" s="85"/>
      <c r="R149" s="85"/>
    </row>
    <row r="150" spans="1:18" x14ac:dyDescent="0.25">
      <c r="A150" s="420" t="s">
        <v>89</v>
      </c>
      <c r="B150" s="421">
        <v>7.58</v>
      </c>
      <c r="C150" s="421"/>
      <c r="D150" s="422">
        <v>0</v>
      </c>
      <c r="E150" s="421">
        <v>-7.58</v>
      </c>
      <c r="F150" s="421"/>
      <c r="G150" s="370"/>
      <c r="H150" s="423">
        <f t="shared" si="17"/>
        <v>7.3739038824777277</v>
      </c>
      <c r="I150" s="424"/>
      <c r="J150" s="422">
        <f t="shared" si="18"/>
        <v>8.0463489177537468</v>
      </c>
      <c r="K150" s="421">
        <f>J150-H150</f>
        <v>0.67244503527601918</v>
      </c>
      <c r="L150" s="421"/>
      <c r="Q150" s="85"/>
      <c r="R150" s="85"/>
    </row>
    <row r="151" spans="1:18" x14ac:dyDescent="0.25">
      <c r="A151" s="425" t="s">
        <v>90</v>
      </c>
      <c r="B151" s="396">
        <v>8.02</v>
      </c>
      <c r="C151" s="396"/>
      <c r="D151" s="397">
        <v>0</v>
      </c>
      <c r="E151" s="396">
        <v>-8.02</v>
      </c>
      <c r="F151" s="396"/>
      <c r="G151" s="370"/>
      <c r="H151" s="398">
        <f t="shared" si="17"/>
        <v>7.6778959117816949</v>
      </c>
      <c r="I151" s="399"/>
      <c r="J151" s="397">
        <f t="shared" si="18"/>
        <v>8.4883623457573414</v>
      </c>
      <c r="K151" s="396">
        <f t="shared" ref="K151:K156" si="19">J151-H151</f>
        <v>0.81046643397564644</v>
      </c>
      <c r="L151" s="396"/>
      <c r="Q151" s="85"/>
      <c r="R151" s="85"/>
    </row>
    <row r="152" spans="1:18" x14ac:dyDescent="0.25">
      <c r="A152" s="425" t="s">
        <v>91</v>
      </c>
      <c r="B152" s="396">
        <v>4.78</v>
      </c>
      <c r="C152" s="396"/>
      <c r="D152" s="397">
        <v>0</v>
      </c>
      <c r="E152" s="396">
        <v>-4.78</v>
      </c>
      <c r="F152" s="396"/>
      <c r="G152" s="370"/>
      <c r="H152" s="398">
        <f t="shared" si="17"/>
        <v>5.2028480187695516</v>
      </c>
      <c r="I152" s="399"/>
      <c r="J152" s="397">
        <f t="shared" si="18"/>
        <v>5.7802690582959642</v>
      </c>
      <c r="K152" s="396">
        <f t="shared" si="19"/>
        <v>0.57742103952641255</v>
      </c>
      <c r="L152" s="396"/>
      <c r="Q152" s="85"/>
      <c r="R152" s="85"/>
    </row>
    <row r="153" spans="1:18" x14ac:dyDescent="0.25">
      <c r="A153" s="425" t="s">
        <v>92</v>
      </c>
      <c r="B153" s="396">
        <v>6.69</v>
      </c>
      <c r="C153" s="396"/>
      <c r="D153" s="397">
        <v>0</v>
      </c>
      <c r="E153" s="396">
        <v>-6.69</v>
      </c>
      <c r="F153" s="396"/>
      <c r="G153" s="370"/>
      <c r="H153" s="398">
        <f t="shared" si="17"/>
        <v>6.9511125364665238</v>
      </c>
      <c r="I153" s="399"/>
      <c r="J153" s="397">
        <f t="shared" si="18"/>
        <v>7.9433678884446195</v>
      </c>
      <c r="K153" s="396">
        <f t="shared" si="19"/>
        <v>0.99225535197809567</v>
      </c>
      <c r="L153" s="396"/>
      <c r="Q153" s="85"/>
      <c r="R153" s="85"/>
    </row>
    <row r="154" spans="1:18" x14ac:dyDescent="0.25">
      <c r="A154" s="425" t="s">
        <v>93</v>
      </c>
      <c r="B154" s="396">
        <v>2.77</v>
      </c>
      <c r="C154" s="396"/>
      <c r="D154" s="397">
        <v>0</v>
      </c>
      <c r="E154" s="396">
        <v>-2.77</v>
      </c>
      <c r="F154" s="396"/>
      <c r="G154" s="370"/>
      <c r="H154" s="398">
        <f t="shared" si="17"/>
        <v>2.2937074749494935</v>
      </c>
      <c r="I154" s="399"/>
      <c r="J154" s="397">
        <f t="shared" si="18"/>
        <v>2.224887989593872</v>
      </c>
      <c r="K154" s="396">
        <f t="shared" si="19"/>
        <v>-6.8819485355621435E-2</v>
      </c>
      <c r="L154" s="396"/>
      <c r="Q154" s="85"/>
      <c r="R154" s="85"/>
    </row>
    <row r="155" spans="1:18" x14ac:dyDescent="0.25">
      <c r="A155" s="425" t="s">
        <v>94</v>
      </c>
      <c r="B155" s="396">
        <v>6.85</v>
      </c>
      <c r="C155" s="396"/>
      <c r="D155" s="397">
        <v>0</v>
      </c>
      <c r="E155" s="396">
        <v>-6.85</v>
      </c>
      <c r="F155" s="396"/>
      <c r="G155" s="370"/>
      <c r="H155" s="398">
        <f t="shared" si="17"/>
        <v>7.266582764936568</v>
      </c>
      <c r="I155" s="399"/>
      <c r="J155" s="397">
        <f t="shared" si="18"/>
        <v>7.8532402348452575</v>
      </c>
      <c r="K155" s="396">
        <f t="shared" si="19"/>
        <v>0.5866574699086895</v>
      </c>
      <c r="L155" s="396"/>
      <c r="Q155" s="85"/>
      <c r="R155" s="85"/>
    </row>
    <row r="156" spans="1:18" x14ac:dyDescent="0.25">
      <c r="A156" s="426" t="s">
        <v>95</v>
      </c>
      <c r="B156" s="402">
        <v>6.12</v>
      </c>
      <c r="C156" s="402"/>
      <c r="D156" s="403">
        <v>0</v>
      </c>
      <c r="E156" s="402">
        <v>-6.12</v>
      </c>
      <c r="F156" s="402"/>
      <c r="G156" s="370"/>
      <c r="H156" s="404">
        <f t="shared" si="17"/>
        <v>5.8859379778946543</v>
      </c>
      <c r="I156" s="405"/>
      <c r="J156" s="403">
        <f t="shared" si="18"/>
        <v>6.1674013954982048</v>
      </c>
      <c r="K156" s="402">
        <f t="shared" si="19"/>
        <v>0.28146341760355043</v>
      </c>
      <c r="L156" s="402"/>
      <c r="Q156" s="85"/>
      <c r="R156" s="85"/>
    </row>
    <row r="157" spans="1:18" ht="21" x14ac:dyDescent="0.35">
      <c r="A157" s="427" t="s">
        <v>21</v>
      </c>
      <c r="B157" s="427"/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</row>
    <row r="158" spans="1:18" x14ac:dyDescent="0.25">
      <c r="A158" s="60"/>
      <c r="B158" s="61" t="s">
        <v>148</v>
      </c>
      <c r="C158" s="62"/>
      <c r="D158" s="62"/>
      <c r="E158" s="62"/>
      <c r="F158" s="63"/>
      <c r="G158" s="100"/>
      <c r="H158" s="61" t="str">
        <f>CONCATENATE("acumulado ",B158)</f>
        <v>acumulado agosto</v>
      </c>
      <c r="I158" s="62"/>
      <c r="J158" s="62"/>
      <c r="K158" s="62"/>
      <c r="L158" s="63"/>
    </row>
    <row r="159" spans="1:18" ht="30" x14ac:dyDescent="0.25">
      <c r="A159" s="12"/>
      <c r="B159" s="13">
        <v>2019</v>
      </c>
      <c r="C159" s="13">
        <v>2020</v>
      </c>
      <c r="D159" s="13" t="s">
        <v>1</v>
      </c>
      <c r="E159" s="61" t="s">
        <v>2</v>
      </c>
      <c r="F159" s="63"/>
      <c r="G159" s="101"/>
      <c r="H159" s="13">
        <v>2019</v>
      </c>
      <c r="I159" s="13">
        <v>2020</v>
      </c>
      <c r="J159" s="13" t="s">
        <v>1</v>
      </c>
      <c r="K159" s="61" t="s">
        <v>2</v>
      </c>
      <c r="L159" s="63"/>
    </row>
    <row r="160" spans="1:18" x14ac:dyDescent="0.25">
      <c r="A160" s="428" t="s">
        <v>58</v>
      </c>
      <c r="B160" s="429">
        <v>80.87</v>
      </c>
      <c r="C160" s="429">
        <v>37.200000000000003</v>
      </c>
      <c r="D160" s="430">
        <v>-0.54000247310498328</v>
      </c>
      <c r="E160" s="431">
        <v>-43.67</v>
      </c>
      <c r="F160" s="431"/>
      <c r="G160" s="432"/>
      <c r="H160" s="429">
        <v>71.594999999999999</v>
      </c>
      <c r="I160" s="429">
        <v>35.462857142857139</v>
      </c>
      <c r="J160" s="430">
        <v>-0.50467410932527224</v>
      </c>
      <c r="K160" s="431">
        <v>-36.13214285714286</v>
      </c>
      <c r="L160" s="431"/>
    </row>
    <row r="161" spans="1:12" x14ac:dyDescent="0.25">
      <c r="A161" s="433" t="s">
        <v>8</v>
      </c>
      <c r="B161" s="434">
        <v>83.4</v>
      </c>
      <c r="C161" s="434">
        <v>41.38</v>
      </c>
      <c r="D161" s="435">
        <v>-0.50383693045563549</v>
      </c>
      <c r="E161" s="436">
        <v>-42.02</v>
      </c>
      <c r="F161" s="436"/>
      <c r="G161" s="432"/>
      <c r="H161" s="434">
        <v>75.677499999999995</v>
      </c>
      <c r="I161" s="437" t="s">
        <v>9</v>
      </c>
      <c r="J161" s="438" t="s">
        <v>10</v>
      </c>
      <c r="K161" s="436" t="s">
        <v>10</v>
      </c>
      <c r="L161" s="436"/>
    </row>
    <row r="162" spans="1:12" x14ac:dyDescent="0.25">
      <c r="A162" s="439" t="s">
        <v>59</v>
      </c>
      <c r="B162" s="440">
        <v>76.87</v>
      </c>
      <c r="C162" s="440">
        <v>33.04</v>
      </c>
      <c r="D162" s="441">
        <v>-0.57018342656432941</v>
      </c>
      <c r="E162" s="442">
        <v>-43.830000000000005</v>
      </c>
      <c r="F162" s="442"/>
      <c r="G162" s="443"/>
      <c r="H162" s="440">
        <v>68.583750000000009</v>
      </c>
      <c r="I162" s="444" t="s">
        <v>9</v>
      </c>
      <c r="J162" s="445" t="s">
        <v>10</v>
      </c>
      <c r="K162" s="442" t="s">
        <v>10</v>
      </c>
      <c r="L162" s="442"/>
    </row>
    <row r="163" spans="1:12" x14ac:dyDescent="0.25">
      <c r="A163" s="327" t="s">
        <v>60</v>
      </c>
      <c r="B163" s="446">
        <v>90.38</v>
      </c>
      <c r="C163" s="446">
        <v>47.29</v>
      </c>
      <c r="D163" s="279">
        <v>-0.47676477096702807</v>
      </c>
      <c r="E163" s="447">
        <v>-43.089999999999996</v>
      </c>
      <c r="F163" s="447"/>
      <c r="G163" s="443"/>
      <c r="H163" s="446">
        <v>81.46374999999999</v>
      </c>
      <c r="I163" s="448" t="s">
        <v>9</v>
      </c>
      <c r="J163" s="281" t="s">
        <v>10</v>
      </c>
      <c r="K163" s="447" t="s">
        <v>10</v>
      </c>
      <c r="L163" s="447"/>
    </row>
    <row r="164" spans="1:12" x14ac:dyDescent="0.25">
      <c r="A164" s="327" t="s">
        <v>61</v>
      </c>
      <c r="B164" s="446">
        <v>73.62</v>
      </c>
      <c r="C164" s="446">
        <v>32.79</v>
      </c>
      <c r="D164" s="279">
        <v>-0.5546047269763652</v>
      </c>
      <c r="E164" s="447">
        <v>-40.830000000000005</v>
      </c>
      <c r="F164" s="447"/>
      <c r="G164" s="443"/>
      <c r="H164" s="446">
        <v>67.900000000000006</v>
      </c>
      <c r="I164" s="448" t="s">
        <v>9</v>
      </c>
      <c r="J164" s="281" t="s">
        <v>10</v>
      </c>
      <c r="K164" s="447" t="s">
        <v>10</v>
      </c>
      <c r="L164" s="447"/>
    </row>
    <row r="165" spans="1:12" x14ac:dyDescent="0.25">
      <c r="A165" s="327" t="s">
        <v>62</v>
      </c>
      <c r="B165" s="446">
        <v>49.37</v>
      </c>
      <c r="C165" s="446">
        <v>25.95</v>
      </c>
      <c r="D165" s="279">
        <v>-0.47437715211666998</v>
      </c>
      <c r="E165" s="447">
        <v>-23.419999999999998</v>
      </c>
      <c r="F165" s="447"/>
      <c r="G165" s="443"/>
      <c r="H165" s="446">
        <v>58.95</v>
      </c>
      <c r="I165" s="448" t="s">
        <v>9</v>
      </c>
      <c r="J165" s="281" t="s">
        <v>10</v>
      </c>
      <c r="K165" s="447" t="s">
        <v>10</v>
      </c>
      <c r="L165" s="447"/>
    </row>
    <row r="166" spans="1:12" x14ac:dyDescent="0.25">
      <c r="A166" s="449" t="s">
        <v>63</v>
      </c>
      <c r="B166" s="450">
        <v>65.430000000000007</v>
      </c>
      <c r="C166" s="450">
        <v>64.489999999999995</v>
      </c>
      <c r="D166" s="451">
        <v>-1.4366498548066819E-2</v>
      </c>
      <c r="E166" s="452">
        <v>-0.94000000000001194</v>
      </c>
      <c r="F166" s="452"/>
      <c r="G166" s="443"/>
      <c r="H166" s="450">
        <v>62.283749999999998</v>
      </c>
      <c r="I166" s="453" t="s">
        <v>9</v>
      </c>
      <c r="J166" s="454" t="s">
        <v>10</v>
      </c>
      <c r="K166" s="452" t="s">
        <v>10</v>
      </c>
      <c r="L166" s="452"/>
    </row>
    <row r="167" spans="1:12" x14ac:dyDescent="0.25">
      <c r="A167" s="433" t="s">
        <v>11</v>
      </c>
      <c r="B167" s="434">
        <v>76.040000000000006</v>
      </c>
      <c r="C167" s="434">
        <v>28.57</v>
      </c>
      <c r="D167" s="435">
        <v>-0.62427669647553929</v>
      </c>
      <c r="E167" s="436">
        <v>-47.470000000000006</v>
      </c>
      <c r="F167" s="436"/>
      <c r="G167" s="432"/>
      <c r="H167" s="434">
        <v>63.916249999999998</v>
      </c>
      <c r="I167" s="437" t="s">
        <v>9</v>
      </c>
      <c r="J167" s="438" t="s">
        <v>10</v>
      </c>
      <c r="K167" s="436" t="s">
        <v>10</v>
      </c>
      <c r="L167" s="436"/>
    </row>
    <row r="168" spans="1:12" x14ac:dyDescent="0.25">
      <c r="A168" s="439" t="s">
        <v>64</v>
      </c>
      <c r="B168" s="440">
        <v>78.459999999999994</v>
      </c>
      <c r="C168" s="440">
        <v>31.56</v>
      </c>
      <c r="D168" s="441">
        <v>-0.59775681876115216</v>
      </c>
      <c r="E168" s="442">
        <v>-46.899999999999991</v>
      </c>
      <c r="F168" s="442"/>
      <c r="G168" s="443"/>
      <c r="H168" s="440">
        <v>65.403750000000002</v>
      </c>
      <c r="I168" s="444" t="s">
        <v>9</v>
      </c>
      <c r="J168" s="445" t="s">
        <v>10</v>
      </c>
      <c r="K168" s="442" t="s">
        <v>10</v>
      </c>
      <c r="L168" s="442"/>
    </row>
    <row r="169" spans="1:12" x14ac:dyDescent="0.25">
      <c r="A169" s="327" t="s">
        <v>65</v>
      </c>
      <c r="B169" s="446">
        <v>77.39</v>
      </c>
      <c r="C169" s="446">
        <v>31.32</v>
      </c>
      <c r="D169" s="279">
        <v>-0.59529654994185299</v>
      </c>
      <c r="E169" s="447">
        <v>-46.07</v>
      </c>
      <c r="F169" s="447"/>
      <c r="G169" s="443"/>
      <c r="H169" s="446">
        <v>64.653750000000002</v>
      </c>
      <c r="I169" s="448" t="s">
        <v>9</v>
      </c>
      <c r="J169" s="281" t="s">
        <v>10</v>
      </c>
      <c r="K169" s="447" t="s">
        <v>10</v>
      </c>
      <c r="L169" s="447"/>
    </row>
    <row r="170" spans="1:12" x14ac:dyDescent="0.25">
      <c r="A170" s="327" t="s">
        <v>66</v>
      </c>
      <c r="B170" s="446">
        <v>66.48</v>
      </c>
      <c r="C170" s="446">
        <v>21.69</v>
      </c>
      <c r="D170" s="279">
        <v>-0.67373646209386284</v>
      </c>
      <c r="E170" s="447">
        <v>-44.790000000000006</v>
      </c>
      <c r="F170" s="447"/>
      <c r="G170" s="443"/>
      <c r="H170" s="446">
        <v>60.691250000000004</v>
      </c>
      <c r="I170" s="448" t="s">
        <v>9</v>
      </c>
      <c r="J170" s="281" t="s">
        <v>10</v>
      </c>
      <c r="K170" s="447" t="s">
        <v>10</v>
      </c>
      <c r="L170" s="447"/>
    </row>
    <row r="171" spans="1:12" x14ac:dyDescent="0.25">
      <c r="A171" s="455" t="s">
        <v>67</v>
      </c>
      <c r="B171" s="456">
        <v>86.38</v>
      </c>
      <c r="C171" s="456">
        <v>25.66</v>
      </c>
      <c r="D171" s="353">
        <v>-0.70294049548506599</v>
      </c>
      <c r="E171" s="457">
        <v>-60.72</v>
      </c>
      <c r="F171" s="457"/>
      <c r="G171" s="443"/>
      <c r="H171" s="456">
        <v>64.686250000000001</v>
      </c>
      <c r="I171" s="458" t="s">
        <v>9</v>
      </c>
      <c r="J171" s="459" t="s">
        <v>10</v>
      </c>
      <c r="K171" s="457" t="s">
        <v>10</v>
      </c>
      <c r="L171" s="457"/>
    </row>
    <row r="172" spans="1:12" x14ac:dyDescent="0.25">
      <c r="A172" s="154" t="s">
        <v>29</v>
      </c>
      <c r="B172" s="155"/>
      <c r="C172" s="155"/>
      <c r="D172" s="155"/>
      <c r="E172" s="155"/>
      <c r="F172" s="155"/>
      <c r="G172" s="155"/>
      <c r="H172" s="155"/>
      <c r="I172" s="155"/>
      <c r="J172" s="155"/>
      <c r="K172" s="155"/>
      <c r="L172" s="156"/>
    </row>
    <row r="173" spans="1:12" ht="21" x14ac:dyDescent="0.35">
      <c r="A173" s="427" t="s">
        <v>98</v>
      </c>
      <c r="B173" s="427"/>
      <c r="C173" s="427"/>
      <c r="D173" s="427"/>
      <c r="E173" s="427"/>
      <c r="F173" s="427"/>
      <c r="G173" s="427"/>
      <c r="H173" s="427"/>
      <c r="I173" s="427"/>
      <c r="J173" s="427"/>
      <c r="K173" s="427"/>
      <c r="L173" s="427"/>
    </row>
    <row r="174" spans="1:12" x14ac:dyDescent="0.25">
      <c r="A174" s="60"/>
      <c r="B174" s="61" t="s">
        <v>148</v>
      </c>
      <c r="C174" s="62"/>
      <c r="D174" s="62"/>
      <c r="E174" s="62"/>
      <c r="F174" s="63"/>
      <c r="G174" s="100"/>
      <c r="H174" s="61" t="str">
        <f>CONCATENATE("acumulado ",B174)</f>
        <v>acumulado agosto</v>
      </c>
      <c r="I174" s="62"/>
      <c r="J174" s="62"/>
      <c r="K174" s="62"/>
      <c r="L174" s="63"/>
    </row>
    <row r="175" spans="1:12" ht="30" x14ac:dyDescent="0.25">
      <c r="A175" s="5"/>
      <c r="B175" s="178">
        <v>2019</v>
      </c>
      <c r="C175" s="178">
        <v>2020</v>
      </c>
      <c r="D175" s="178" t="s">
        <v>1</v>
      </c>
      <c r="E175" s="460" t="s">
        <v>2</v>
      </c>
      <c r="F175" s="461"/>
      <c r="G175" s="101"/>
      <c r="H175" s="13">
        <v>2019</v>
      </c>
      <c r="I175" s="13">
        <v>2020</v>
      </c>
      <c r="J175" s="13" t="s">
        <v>1</v>
      </c>
      <c r="K175" s="61" t="s">
        <v>2</v>
      </c>
      <c r="L175" s="63"/>
    </row>
    <row r="176" spans="1:12" x14ac:dyDescent="0.25">
      <c r="A176" s="428" t="s">
        <v>88</v>
      </c>
      <c r="B176" s="429">
        <v>80.87</v>
      </c>
      <c r="C176" s="429">
        <v>37.200000000000003</v>
      </c>
      <c r="D176" s="430">
        <v>-0.54000247310498328</v>
      </c>
      <c r="E176" s="431">
        <v>-43.67</v>
      </c>
      <c r="F176" s="431"/>
      <c r="G176" s="432"/>
      <c r="H176" s="429">
        <v>71.594999999999999</v>
      </c>
      <c r="I176" s="429">
        <v>35.462857142857139</v>
      </c>
      <c r="J176" s="430">
        <v>-0.50467410932527224</v>
      </c>
      <c r="K176" s="431">
        <v>-36.13214285714286</v>
      </c>
      <c r="L176" s="431"/>
    </row>
    <row r="177" spans="1:12" x14ac:dyDescent="0.25">
      <c r="A177" s="462" t="s">
        <v>89</v>
      </c>
      <c r="B177" s="440">
        <v>87.02</v>
      </c>
      <c r="C177" s="440">
        <v>0</v>
      </c>
      <c r="D177" s="441">
        <v>-1</v>
      </c>
      <c r="E177" s="442">
        <v>-87.02</v>
      </c>
      <c r="F177" s="442"/>
      <c r="G177" s="101"/>
      <c r="H177" s="463">
        <v>77.597499999999997</v>
      </c>
      <c r="I177" s="463">
        <v>61.803333333333342</v>
      </c>
      <c r="J177" s="349">
        <v>-0.20353963293490973</v>
      </c>
      <c r="K177" s="464">
        <v>-15.794166666666655</v>
      </c>
      <c r="L177" s="464"/>
    </row>
    <row r="178" spans="1:12" x14ac:dyDescent="0.25">
      <c r="A178" s="350" t="s">
        <v>90</v>
      </c>
      <c r="B178" s="446">
        <v>77.95</v>
      </c>
      <c r="C178" s="446">
        <v>0</v>
      </c>
      <c r="D178" s="279">
        <v>-1</v>
      </c>
      <c r="E178" s="447">
        <v>-77.95</v>
      </c>
      <c r="F178" s="447"/>
      <c r="G178" s="101"/>
      <c r="H178" s="446">
        <v>68.057500000000005</v>
      </c>
      <c r="I178" s="446">
        <v>56.256666666666668</v>
      </c>
      <c r="J178" s="279">
        <v>-0.17339504585583276</v>
      </c>
      <c r="K178" s="447">
        <v>-11.800833333333337</v>
      </c>
      <c r="L178" s="447"/>
    </row>
    <row r="179" spans="1:12" x14ac:dyDescent="0.25">
      <c r="A179" s="350" t="s">
        <v>91</v>
      </c>
      <c r="B179" s="446">
        <v>46.5</v>
      </c>
      <c r="C179" s="446">
        <v>0</v>
      </c>
      <c r="D179" s="279">
        <v>-1</v>
      </c>
      <c r="E179" s="447">
        <v>-46.5</v>
      </c>
      <c r="F179" s="447"/>
      <c r="G179" s="101"/>
      <c r="H179" s="446">
        <v>55.174999999999997</v>
      </c>
      <c r="I179" s="446">
        <v>52.533333333333331</v>
      </c>
      <c r="J179" s="279">
        <v>-4.7877964053768318E-2</v>
      </c>
      <c r="K179" s="447">
        <v>-2.6416666666666657</v>
      </c>
      <c r="L179" s="447"/>
    </row>
    <row r="180" spans="1:12" x14ac:dyDescent="0.25">
      <c r="A180" s="350" t="s">
        <v>92</v>
      </c>
      <c r="B180" s="446">
        <v>76.47</v>
      </c>
      <c r="C180" s="446">
        <v>0</v>
      </c>
      <c r="D180" s="279">
        <v>-1</v>
      </c>
      <c r="E180" s="447">
        <v>-76.47</v>
      </c>
      <c r="F180" s="447"/>
      <c r="G180" s="101"/>
      <c r="H180" s="446">
        <v>71.885000000000005</v>
      </c>
      <c r="I180" s="446">
        <v>59.843333333333334</v>
      </c>
      <c r="J180" s="279">
        <v>-0.16751292573786836</v>
      </c>
      <c r="K180" s="447">
        <v>-12.041666666666671</v>
      </c>
      <c r="L180" s="447"/>
    </row>
    <row r="181" spans="1:12" x14ac:dyDescent="0.25">
      <c r="A181" s="350" t="s">
        <v>93</v>
      </c>
      <c r="B181" s="446">
        <v>52.68</v>
      </c>
      <c r="C181" s="446">
        <v>0</v>
      </c>
      <c r="D181" s="279">
        <v>-1</v>
      </c>
      <c r="E181" s="447">
        <v>-52.68</v>
      </c>
      <c r="F181" s="447"/>
      <c r="G181" s="101"/>
      <c r="H181" s="446">
        <v>51.693750000000001</v>
      </c>
      <c r="I181" s="446">
        <v>47.37</v>
      </c>
      <c r="J181" s="279">
        <v>-8.3641639463184703E-2</v>
      </c>
      <c r="K181" s="447">
        <v>-4.323750000000004</v>
      </c>
      <c r="L181" s="447"/>
    </row>
    <row r="182" spans="1:12" x14ac:dyDescent="0.25">
      <c r="A182" s="350" t="s">
        <v>94</v>
      </c>
      <c r="B182" s="446">
        <v>91.5</v>
      </c>
      <c r="C182" s="446">
        <v>0</v>
      </c>
      <c r="D182" s="279">
        <v>-1</v>
      </c>
      <c r="E182" s="447">
        <v>-91.5</v>
      </c>
      <c r="F182" s="447"/>
      <c r="G182" s="101"/>
      <c r="H182" s="446">
        <v>74.818750000000009</v>
      </c>
      <c r="I182" s="446">
        <v>64.23</v>
      </c>
      <c r="J182" s="279">
        <v>-0.14152535293626267</v>
      </c>
      <c r="K182" s="447">
        <v>-10.588750000000005</v>
      </c>
      <c r="L182" s="447"/>
    </row>
    <row r="183" spans="1:12" x14ac:dyDescent="0.25">
      <c r="A183" s="351" t="s">
        <v>95</v>
      </c>
      <c r="B183" s="456">
        <v>76.930000000000007</v>
      </c>
      <c r="C183" s="456">
        <v>0</v>
      </c>
      <c r="D183" s="353">
        <v>-1</v>
      </c>
      <c r="E183" s="457">
        <v>-76.930000000000007</v>
      </c>
      <c r="F183" s="457"/>
      <c r="G183" s="101"/>
      <c r="H183" s="456">
        <v>63.853750000000005</v>
      </c>
      <c r="I183" s="456">
        <v>51.533333333333331</v>
      </c>
      <c r="J183" s="353">
        <v>-0.19294742543181365</v>
      </c>
      <c r="K183" s="457">
        <v>-12.320416666666674</v>
      </c>
      <c r="L183" s="457"/>
    </row>
    <row r="184" spans="1:12" ht="23.25" x14ac:dyDescent="0.35">
      <c r="A184" s="465" t="s">
        <v>99</v>
      </c>
      <c r="B184" s="465"/>
      <c r="C184" s="465"/>
      <c r="D184" s="465"/>
      <c r="E184" s="465"/>
      <c r="F184" s="465"/>
      <c r="G184" s="465"/>
      <c r="H184" s="465"/>
      <c r="I184" s="465"/>
      <c r="J184" s="465"/>
      <c r="K184" s="465"/>
      <c r="L184" s="465"/>
    </row>
    <row r="185" spans="1:12" ht="21" x14ac:dyDescent="0.35">
      <c r="A185" s="466" t="s">
        <v>23</v>
      </c>
      <c r="B185" s="466"/>
      <c r="C185" s="466"/>
      <c r="D185" s="466"/>
      <c r="E185" s="466"/>
      <c r="F185" s="466"/>
      <c r="G185" s="466"/>
      <c r="H185" s="466"/>
      <c r="I185" s="466"/>
      <c r="J185" s="466"/>
      <c r="K185" s="466"/>
      <c r="L185" s="466"/>
    </row>
    <row r="186" spans="1:12" x14ac:dyDescent="0.25">
      <c r="A186" s="60"/>
      <c r="B186" s="61" t="s">
        <v>148</v>
      </c>
      <c r="C186" s="62"/>
      <c r="D186" s="62"/>
      <c r="E186" s="62"/>
      <c r="F186" s="63"/>
      <c r="G186" s="119"/>
      <c r="H186" s="61" t="str">
        <f>CONCATENATE("acumulado ",B186)</f>
        <v>acumulado agosto</v>
      </c>
      <c r="I186" s="62"/>
      <c r="J186" s="62"/>
      <c r="K186" s="62"/>
      <c r="L186" s="63"/>
    </row>
    <row r="187" spans="1:12" ht="30" x14ac:dyDescent="0.25">
      <c r="A187" s="12"/>
      <c r="B187" s="13">
        <v>2019</v>
      </c>
      <c r="C187" s="13">
        <v>2020</v>
      </c>
      <c r="D187" s="13" t="s">
        <v>1</v>
      </c>
      <c r="E187" s="13" t="s">
        <v>2</v>
      </c>
      <c r="F187" s="13" t="s">
        <v>3</v>
      </c>
      <c r="G187" s="120"/>
      <c r="H187" s="13">
        <v>2019</v>
      </c>
      <c r="I187" s="13">
        <v>2020</v>
      </c>
      <c r="J187" s="13" t="s">
        <v>1</v>
      </c>
      <c r="K187" s="13" t="s">
        <v>2</v>
      </c>
      <c r="L187" s="13" t="s">
        <v>3</v>
      </c>
    </row>
    <row r="188" spans="1:12" x14ac:dyDescent="0.25">
      <c r="A188" s="467" t="s">
        <v>58</v>
      </c>
      <c r="B188" s="468">
        <v>127791815.92</v>
      </c>
      <c r="C188" s="468">
        <v>30831524.620000001</v>
      </c>
      <c r="D188" s="469">
        <v>-0.7587363134482642</v>
      </c>
      <c r="E188" s="468">
        <v>-96960291.299999997</v>
      </c>
      <c r="F188" s="469">
        <f t="shared" ref="F188:F196" si="20">C188/$C$188</f>
        <v>1</v>
      </c>
      <c r="G188" s="470"/>
      <c r="H188" s="468">
        <v>954098357.37999988</v>
      </c>
      <c r="I188" s="468">
        <v>403484067.14999992</v>
      </c>
      <c r="J188" s="469">
        <v>-0.57710432679290358</v>
      </c>
      <c r="K188" s="468">
        <v>-550614290.23000002</v>
      </c>
      <c r="L188" s="469">
        <f>I188/$I$188</f>
        <v>1</v>
      </c>
    </row>
    <row r="189" spans="1:12" x14ac:dyDescent="0.25">
      <c r="A189" s="471" t="s">
        <v>8</v>
      </c>
      <c r="B189" s="472">
        <v>101362980.69</v>
      </c>
      <c r="C189" s="472">
        <v>25954956.82</v>
      </c>
      <c r="D189" s="473">
        <v>-0.74394047369839633</v>
      </c>
      <c r="E189" s="472">
        <v>-75408023.870000005</v>
      </c>
      <c r="F189" s="473">
        <f t="shared" si="20"/>
        <v>0.84183176602182574</v>
      </c>
      <c r="G189" s="474"/>
      <c r="H189" s="472">
        <v>760970100.03999996</v>
      </c>
      <c r="I189" s="475" t="s">
        <v>9</v>
      </c>
      <c r="J189" s="476" t="s">
        <v>10</v>
      </c>
      <c r="K189" s="475" t="s">
        <v>10</v>
      </c>
      <c r="L189" s="476" t="s">
        <v>10</v>
      </c>
    </row>
    <row r="190" spans="1:12" x14ac:dyDescent="0.25">
      <c r="A190" s="477" t="s">
        <v>100</v>
      </c>
      <c r="B190" s="478">
        <v>88947511.189999998</v>
      </c>
      <c r="C190" s="478">
        <v>23617465.329999998</v>
      </c>
      <c r="D190" s="479">
        <v>-0.73447862661889507</v>
      </c>
      <c r="E190" s="478">
        <v>-65330045.859999999</v>
      </c>
      <c r="F190" s="479">
        <f t="shared" si="20"/>
        <v>0.76601678383039362</v>
      </c>
      <c r="G190" s="480"/>
      <c r="H190" s="481">
        <v>661020630.05000007</v>
      </c>
      <c r="I190" s="482" t="s">
        <v>9</v>
      </c>
      <c r="J190" s="483" t="s">
        <v>10</v>
      </c>
      <c r="K190" s="482" t="s">
        <v>10</v>
      </c>
      <c r="L190" s="483" t="s">
        <v>10</v>
      </c>
    </row>
    <row r="191" spans="1:12" x14ac:dyDescent="0.25">
      <c r="A191" s="484" t="s">
        <v>101</v>
      </c>
      <c r="B191" s="485">
        <v>12415469.5</v>
      </c>
      <c r="C191" s="485">
        <v>2337491.5</v>
      </c>
      <c r="D191" s="486">
        <v>-0.81172749850499004</v>
      </c>
      <c r="E191" s="485">
        <v>-10077978</v>
      </c>
      <c r="F191" s="486">
        <f t="shared" si="20"/>
        <v>7.5814982515775439E-2</v>
      </c>
      <c r="G191" s="480"/>
      <c r="H191" s="487">
        <v>99949469.99000001</v>
      </c>
      <c r="I191" s="488" t="s">
        <v>9</v>
      </c>
      <c r="J191" s="489" t="s">
        <v>10</v>
      </c>
      <c r="K191" s="488" t="s">
        <v>10</v>
      </c>
      <c r="L191" s="489" t="s">
        <v>10</v>
      </c>
    </row>
    <row r="192" spans="1:12" x14ac:dyDescent="0.25">
      <c r="A192" s="471" t="s">
        <v>11</v>
      </c>
      <c r="B192" s="472">
        <v>26428835.239999998</v>
      </c>
      <c r="C192" s="472">
        <v>4876567.8</v>
      </c>
      <c r="D192" s="473">
        <v>-0.81548306023644501</v>
      </c>
      <c r="E192" s="472">
        <v>-21552267.439999998</v>
      </c>
      <c r="F192" s="473">
        <f t="shared" si="20"/>
        <v>0.15816823397817423</v>
      </c>
      <c r="G192" s="474"/>
      <c r="H192" s="472">
        <v>193128257.33999997</v>
      </c>
      <c r="I192" s="475" t="s">
        <v>9</v>
      </c>
      <c r="J192" s="476" t="s">
        <v>10</v>
      </c>
      <c r="K192" s="475" t="s">
        <v>10</v>
      </c>
      <c r="L192" s="476" t="s">
        <v>10</v>
      </c>
    </row>
    <row r="193" spans="1:12" x14ac:dyDescent="0.25">
      <c r="A193" s="490" t="s">
        <v>64</v>
      </c>
      <c r="B193" s="491">
        <v>17552889.539999999</v>
      </c>
      <c r="C193" s="491">
        <v>4076642.29</v>
      </c>
      <c r="D193" s="492">
        <v>-0.76775092894477359</v>
      </c>
      <c r="E193" s="491">
        <v>-13476247.25</v>
      </c>
      <c r="F193" s="492">
        <f t="shared" si="20"/>
        <v>0.1322231819621251</v>
      </c>
      <c r="G193" s="480"/>
      <c r="H193" s="491">
        <v>126132200.06</v>
      </c>
      <c r="I193" s="493" t="s">
        <v>9</v>
      </c>
      <c r="J193" s="494" t="s">
        <v>10</v>
      </c>
      <c r="K193" s="493" t="s">
        <v>10</v>
      </c>
      <c r="L193" s="494" t="s">
        <v>10</v>
      </c>
    </row>
    <row r="194" spans="1:12" x14ac:dyDescent="0.25">
      <c r="A194" s="327" t="s">
        <v>65</v>
      </c>
      <c r="B194" s="278">
        <v>15442628.49</v>
      </c>
      <c r="C194" s="278">
        <v>3416312.84</v>
      </c>
      <c r="D194" s="279">
        <v>-0.77877387633768036</v>
      </c>
      <c r="E194" s="278">
        <v>-12026315.65</v>
      </c>
      <c r="F194" s="279">
        <f t="shared" si="20"/>
        <v>0.11080583532946285</v>
      </c>
      <c r="G194" s="480"/>
      <c r="H194" s="278">
        <v>112745328.71999997</v>
      </c>
      <c r="I194" s="280" t="s">
        <v>9</v>
      </c>
      <c r="J194" s="281" t="s">
        <v>10</v>
      </c>
      <c r="K194" s="280" t="s">
        <v>10</v>
      </c>
      <c r="L194" s="281" t="s">
        <v>10</v>
      </c>
    </row>
    <row r="195" spans="1:12" x14ac:dyDescent="0.25">
      <c r="A195" s="327" t="s">
        <v>66</v>
      </c>
      <c r="B195" s="278">
        <v>5311224.5199999996</v>
      </c>
      <c r="C195" s="278">
        <v>607043.57999999996</v>
      </c>
      <c r="D195" s="279">
        <v>-0.88570553217735182</v>
      </c>
      <c r="E195" s="278">
        <v>-4704180.9399999995</v>
      </c>
      <c r="F195" s="279">
        <f t="shared" si="20"/>
        <v>1.9689054871007541E-2</v>
      </c>
      <c r="G195" s="480"/>
      <c r="H195" s="278">
        <v>40146316.489999995</v>
      </c>
      <c r="I195" s="280" t="s">
        <v>102</v>
      </c>
      <c r="J195" s="281" t="s">
        <v>10</v>
      </c>
      <c r="K195" s="280" t="s">
        <v>10</v>
      </c>
      <c r="L195" s="281" t="s">
        <v>10</v>
      </c>
    </row>
    <row r="196" spans="1:12" x14ac:dyDescent="0.25">
      <c r="A196" s="455" t="s">
        <v>67</v>
      </c>
      <c r="B196" s="352">
        <v>3564721.18</v>
      </c>
      <c r="C196" s="352">
        <v>192881.93</v>
      </c>
      <c r="D196" s="353">
        <v>-0.94589143995828584</v>
      </c>
      <c r="E196" s="352">
        <v>-3371839.25</v>
      </c>
      <c r="F196" s="353">
        <f t="shared" si="20"/>
        <v>6.2559971450416056E-3</v>
      </c>
      <c r="G196" s="480"/>
      <c r="H196" s="352">
        <v>26849740.77</v>
      </c>
      <c r="I196" s="495" t="s">
        <v>102</v>
      </c>
      <c r="J196" s="459" t="s">
        <v>10</v>
      </c>
      <c r="K196" s="495" t="s">
        <v>10</v>
      </c>
      <c r="L196" s="459" t="s">
        <v>10</v>
      </c>
    </row>
    <row r="197" spans="1:12" x14ac:dyDescent="0.25">
      <c r="A197" s="154" t="s">
        <v>29</v>
      </c>
      <c r="B197" s="155"/>
      <c r="C197" s="155"/>
      <c r="D197" s="155"/>
      <c r="E197" s="155"/>
      <c r="F197" s="155"/>
      <c r="G197" s="155"/>
      <c r="H197" s="155"/>
      <c r="I197" s="155"/>
      <c r="J197" s="155"/>
      <c r="K197" s="155"/>
      <c r="L197" s="156"/>
    </row>
    <row r="198" spans="1:12" ht="21" x14ac:dyDescent="0.35">
      <c r="A198" s="466" t="s">
        <v>103</v>
      </c>
      <c r="B198" s="466"/>
      <c r="C198" s="466"/>
      <c r="D198" s="466"/>
      <c r="E198" s="466"/>
      <c r="F198" s="466"/>
      <c r="G198" s="466"/>
      <c r="H198" s="466"/>
      <c r="I198" s="466"/>
      <c r="J198" s="466"/>
      <c r="K198" s="466"/>
      <c r="L198" s="466"/>
    </row>
    <row r="199" spans="1:12" x14ac:dyDescent="0.25">
      <c r="A199" s="60"/>
      <c r="B199" s="61" t="s">
        <v>148</v>
      </c>
      <c r="C199" s="62"/>
      <c r="D199" s="62"/>
      <c r="E199" s="62"/>
      <c r="F199" s="63"/>
      <c r="G199" s="119"/>
      <c r="H199" s="61" t="str">
        <f>CONCATENATE("acumulado ",B199)</f>
        <v>acumulado agosto</v>
      </c>
      <c r="I199" s="62"/>
      <c r="J199" s="62"/>
      <c r="K199" s="62"/>
      <c r="L199" s="63"/>
    </row>
    <row r="200" spans="1:12" ht="30" x14ac:dyDescent="0.25">
      <c r="A200" s="12"/>
      <c r="B200" s="13">
        <v>2019</v>
      </c>
      <c r="C200" s="13">
        <v>2020</v>
      </c>
      <c r="D200" s="13" t="s">
        <v>1</v>
      </c>
      <c r="E200" s="13" t="s">
        <v>2</v>
      </c>
      <c r="F200" s="13" t="s">
        <v>3</v>
      </c>
      <c r="G200" s="120"/>
      <c r="H200" s="13">
        <v>2019</v>
      </c>
      <c r="I200" s="13">
        <v>2020</v>
      </c>
      <c r="J200" s="13" t="s">
        <v>1</v>
      </c>
      <c r="K200" s="13" t="s">
        <v>2</v>
      </c>
      <c r="L200" s="13" t="s">
        <v>3</v>
      </c>
    </row>
    <row r="201" spans="1:12" x14ac:dyDescent="0.25">
      <c r="A201" s="467" t="s">
        <v>88</v>
      </c>
      <c r="B201" s="468">
        <v>127791815.92</v>
      </c>
      <c r="C201" s="468">
        <v>30831524.620000001</v>
      </c>
      <c r="D201" s="469">
        <v>-0.7587363134482642</v>
      </c>
      <c r="E201" s="468">
        <v>-96960291.299999997</v>
      </c>
      <c r="F201" s="469">
        <f t="shared" ref="F201:F208" si="21">C201/$C$188</f>
        <v>1</v>
      </c>
      <c r="G201" s="470"/>
      <c r="H201" s="468">
        <v>954098357.37999988</v>
      </c>
      <c r="I201" s="468">
        <v>403484067.14999992</v>
      </c>
      <c r="J201" s="469">
        <v>-0.57710432679290358</v>
      </c>
      <c r="K201" s="468">
        <v>-550614290.23000002</v>
      </c>
      <c r="L201" s="469">
        <f>I201/$I$188</f>
        <v>1</v>
      </c>
    </row>
    <row r="202" spans="1:12" x14ac:dyDescent="0.25">
      <c r="A202" s="347" t="s">
        <v>89</v>
      </c>
      <c r="B202" s="348">
        <v>58244722.560000002</v>
      </c>
      <c r="C202" s="348">
        <v>0</v>
      </c>
      <c r="D202" s="349">
        <v>-1</v>
      </c>
      <c r="E202" s="348">
        <v>-58244722.560000002</v>
      </c>
      <c r="F202" s="349">
        <f t="shared" si="21"/>
        <v>0</v>
      </c>
      <c r="G202" s="120"/>
      <c r="H202" s="348">
        <v>428759256.58999997</v>
      </c>
      <c r="I202" s="348">
        <v>164371335.93000001</v>
      </c>
      <c r="J202" s="349">
        <v>-0.61663489848061825</v>
      </c>
      <c r="K202" s="348">
        <v>-264387920.65999997</v>
      </c>
      <c r="L202" s="349">
        <f t="shared" ref="L202:L208" si="22">I202/$I$188</f>
        <v>0.40737999170830463</v>
      </c>
    </row>
    <row r="203" spans="1:12" x14ac:dyDescent="0.25">
      <c r="A203" s="350" t="s">
        <v>90</v>
      </c>
      <c r="B203" s="278">
        <v>34490505.590000004</v>
      </c>
      <c r="C203" s="278">
        <v>0</v>
      </c>
      <c r="D203" s="279">
        <v>-1</v>
      </c>
      <c r="E203" s="278">
        <v>-34490505.590000004</v>
      </c>
      <c r="F203" s="279">
        <f t="shared" si="21"/>
        <v>0</v>
      </c>
      <c r="G203" s="120"/>
      <c r="H203" s="278">
        <v>264365710.60999995</v>
      </c>
      <c r="I203" s="278">
        <v>97965624.079999998</v>
      </c>
      <c r="J203" s="279">
        <v>-0.62943142719245548</v>
      </c>
      <c r="K203" s="278">
        <v>-166400086.52999997</v>
      </c>
      <c r="L203" s="279">
        <f t="shared" si="22"/>
        <v>0.24279923807643222</v>
      </c>
    </row>
    <row r="204" spans="1:12" x14ac:dyDescent="0.25">
      <c r="A204" s="350" t="s">
        <v>91</v>
      </c>
      <c r="B204" s="278">
        <v>681869.64</v>
      </c>
      <c r="C204" s="278">
        <v>0</v>
      </c>
      <c r="D204" s="279">
        <v>-1</v>
      </c>
      <c r="E204" s="278">
        <v>-681869.64</v>
      </c>
      <c r="F204" s="279">
        <f t="shared" si="21"/>
        <v>0</v>
      </c>
      <c r="G204" s="120"/>
      <c r="H204" s="278">
        <v>5911583.9399999995</v>
      </c>
      <c r="I204" s="278">
        <v>2284250.0599999996</v>
      </c>
      <c r="J204" s="279">
        <v>-0.61359762744060775</v>
      </c>
      <c r="K204" s="278">
        <v>-3627333.88</v>
      </c>
      <c r="L204" s="279">
        <f t="shared" si="22"/>
        <v>5.6613141533313708E-3</v>
      </c>
    </row>
    <row r="205" spans="1:12" x14ac:dyDescent="0.25">
      <c r="A205" s="350" t="s">
        <v>92</v>
      </c>
      <c r="B205" s="278">
        <v>14480844.99</v>
      </c>
      <c r="C205" s="278">
        <v>0</v>
      </c>
      <c r="D205" s="279">
        <v>-1</v>
      </c>
      <c r="E205" s="278">
        <v>-14480844.99</v>
      </c>
      <c r="F205" s="279">
        <f t="shared" si="21"/>
        <v>0</v>
      </c>
      <c r="G205" s="120"/>
      <c r="H205" s="278">
        <v>103127345.03</v>
      </c>
      <c r="I205" s="278">
        <v>36900665.060000002</v>
      </c>
      <c r="J205" s="279">
        <v>-0.64218350574946437</v>
      </c>
      <c r="K205" s="278">
        <v>-66226679.969999999</v>
      </c>
      <c r="L205" s="279">
        <f t="shared" si="22"/>
        <v>9.1455073605872392E-2</v>
      </c>
    </row>
    <row r="206" spans="1:12" x14ac:dyDescent="0.25">
      <c r="A206" s="350" t="s">
        <v>93</v>
      </c>
      <c r="B206" s="278">
        <v>1425126.66</v>
      </c>
      <c r="C206" s="278">
        <v>0</v>
      </c>
      <c r="D206" s="279">
        <v>-1</v>
      </c>
      <c r="E206" s="278">
        <v>-1425126.66</v>
      </c>
      <c r="F206" s="279">
        <f t="shared" si="21"/>
        <v>0</v>
      </c>
      <c r="G206" s="120"/>
      <c r="H206" s="278">
        <v>15275774.200000001</v>
      </c>
      <c r="I206" s="278">
        <v>5759171.5700000003</v>
      </c>
      <c r="J206" s="279">
        <v>-0.62298659991976058</v>
      </c>
      <c r="K206" s="278">
        <v>-9516602.6300000008</v>
      </c>
      <c r="L206" s="279">
        <f t="shared" si="22"/>
        <v>1.4273603442831762E-2</v>
      </c>
    </row>
    <row r="207" spans="1:12" x14ac:dyDescent="0.25">
      <c r="A207" s="350" t="s">
        <v>94</v>
      </c>
      <c r="B207" s="278">
        <v>6970278.0599999996</v>
      </c>
      <c r="C207" s="278">
        <v>0</v>
      </c>
      <c r="D207" s="279">
        <v>-1</v>
      </c>
      <c r="E207" s="278">
        <v>-6970278.0599999996</v>
      </c>
      <c r="F207" s="279">
        <f t="shared" si="21"/>
        <v>0</v>
      </c>
      <c r="G207" s="120"/>
      <c r="H207" s="278">
        <v>49997003.009999998</v>
      </c>
      <c r="I207" s="278">
        <v>18691292.949999999</v>
      </c>
      <c r="J207" s="279">
        <v>-0.6261517326096222</v>
      </c>
      <c r="K207" s="278">
        <v>-31305710.059999999</v>
      </c>
      <c r="L207" s="279">
        <f t="shared" si="22"/>
        <v>4.6324736146399786E-2</v>
      </c>
    </row>
    <row r="208" spans="1:12" x14ac:dyDescent="0.25">
      <c r="A208" s="351" t="s">
        <v>95</v>
      </c>
      <c r="B208" s="352">
        <v>11498468.43</v>
      </c>
      <c r="C208" s="352">
        <v>0</v>
      </c>
      <c r="D208" s="353">
        <v>-1</v>
      </c>
      <c r="E208" s="352">
        <v>-11498468.43</v>
      </c>
      <c r="F208" s="353">
        <f t="shared" si="21"/>
        <v>0</v>
      </c>
      <c r="G208" s="120"/>
      <c r="H208" s="352">
        <v>86661684</v>
      </c>
      <c r="I208" s="352">
        <v>29992170.640000001</v>
      </c>
      <c r="J208" s="353">
        <v>-0.65391659548180492</v>
      </c>
      <c r="K208" s="352">
        <v>-56669513.359999999</v>
      </c>
      <c r="L208" s="353">
        <f t="shared" si="22"/>
        <v>7.43329739185217E-2</v>
      </c>
    </row>
    <row r="209" spans="1:12" ht="21" x14ac:dyDescent="0.35">
      <c r="A209" s="466" t="s">
        <v>25</v>
      </c>
      <c r="B209" s="466"/>
      <c r="C209" s="466"/>
      <c r="D209" s="466"/>
      <c r="E209" s="466"/>
      <c r="F209" s="466"/>
      <c r="G209" s="466"/>
      <c r="H209" s="466"/>
      <c r="I209" s="466"/>
      <c r="J209" s="466"/>
      <c r="K209" s="466"/>
      <c r="L209" s="466"/>
    </row>
    <row r="210" spans="1:12" x14ac:dyDescent="0.25">
      <c r="A210" s="60"/>
      <c r="B210" s="61" t="s">
        <v>148</v>
      </c>
      <c r="C210" s="62"/>
      <c r="D210" s="62"/>
      <c r="E210" s="62"/>
      <c r="F210" s="63"/>
      <c r="G210" s="119"/>
      <c r="H210" s="61" t="str">
        <f>CONCATENATE("acumulado ",B210)</f>
        <v>acumulado agosto</v>
      </c>
      <c r="I210" s="62"/>
      <c r="J210" s="62"/>
      <c r="K210" s="62"/>
      <c r="L210" s="63"/>
    </row>
    <row r="211" spans="1:12" ht="30" customHeight="1" x14ac:dyDescent="0.25">
      <c r="A211" s="12"/>
      <c r="B211" s="13">
        <v>2019</v>
      </c>
      <c r="C211" s="496">
        <v>2020</v>
      </c>
      <c r="D211" s="497" t="s">
        <v>1</v>
      </c>
      <c r="E211" s="67" t="s">
        <v>2</v>
      </c>
      <c r="F211" s="68"/>
      <c r="G211" s="120"/>
      <c r="H211" s="13">
        <v>2019</v>
      </c>
      <c r="I211" s="13">
        <v>2020</v>
      </c>
      <c r="J211" s="497" t="s">
        <v>1</v>
      </c>
      <c r="K211" s="67" t="s">
        <v>2</v>
      </c>
      <c r="L211" s="68"/>
    </row>
    <row r="212" spans="1:12" x14ac:dyDescent="0.25">
      <c r="A212" s="467" t="s">
        <v>58</v>
      </c>
      <c r="B212" s="467">
        <v>89.38</v>
      </c>
      <c r="C212" s="498">
        <v>91.6</v>
      </c>
      <c r="D212" s="499">
        <v>2.4837771313492851E-2</v>
      </c>
      <c r="E212" s="500">
        <v>2.2199999999999989</v>
      </c>
      <c r="F212" s="500"/>
      <c r="G212" s="501"/>
      <c r="H212" s="502">
        <v>86.280462210080685</v>
      </c>
      <c r="I212" s="502">
        <v>95.255378587017788</v>
      </c>
      <c r="J212" s="499">
        <f>I212/H212-1</f>
        <v>0.10402026307050205</v>
      </c>
      <c r="K212" s="500">
        <f>I212-H212</f>
        <v>8.9749163769371023</v>
      </c>
      <c r="L212" s="500"/>
    </row>
    <row r="213" spans="1:12" x14ac:dyDescent="0.25">
      <c r="A213" s="471" t="s">
        <v>8</v>
      </c>
      <c r="B213" s="503">
        <v>95.85</v>
      </c>
      <c r="C213" s="504">
        <v>97.56</v>
      </c>
      <c r="D213" s="505">
        <v>1.7840375586854584E-2</v>
      </c>
      <c r="E213" s="506">
        <v>1.710000000000008</v>
      </c>
      <c r="F213" s="506"/>
      <c r="G213" s="507"/>
      <c r="H213" s="508">
        <v>94.263969739676241</v>
      </c>
      <c r="I213" s="509" t="s">
        <v>9</v>
      </c>
      <c r="J213" s="510" t="s">
        <v>10</v>
      </c>
      <c r="K213" s="506" t="s">
        <v>10</v>
      </c>
      <c r="L213" s="506"/>
    </row>
    <row r="214" spans="1:12" x14ac:dyDescent="0.25">
      <c r="A214" s="511" t="s">
        <v>100</v>
      </c>
      <c r="B214" s="512">
        <v>104.76</v>
      </c>
      <c r="C214" s="513">
        <v>105.2</v>
      </c>
      <c r="D214" s="514">
        <v>4.2000763650247297E-3</v>
      </c>
      <c r="E214" s="515">
        <v>0.43999999999999773</v>
      </c>
      <c r="F214" s="515"/>
      <c r="G214" s="120"/>
      <c r="H214" s="516">
        <v>104.01155596718887</v>
      </c>
      <c r="I214" s="517" t="s">
        <v>9</v>
      </c>
      <c r="J214" s="518" t="s">
        <v>10</v>
      </c>
      <c r="K214" s="515" t="s">
        <v>10</v>
      </c>
      <c r="L214" s="515"/>
    </row>
    <row r="215" spans="1:12" x14ac:dyDescent="0.25">
      <c r="A215" s="519" t="s">
        <v>101</v>
      </c>
      <c r="B215" s="520">
        <v>59.57</v>
      </c>
      <c r="C215" s="521">
        <v>56.26</v>
      </c>
      <c r="D215" s="522">
        <v>-5.556488165183826E-2</v>
      </c>
      <c r="E215" s="523">
        <v>-3.3100000000000023</v>
      </c>
      <c r="F215" s="523"/>
      <c r="G215" s="120"/>
      <c r="H215" s="524">
        <v>58.197524019040671</v>
      </c>
      <c r="I215" s="525" t="s">
        <v>9</v>
      </c>
      <c r="J215" s="526" t="s">
        <v>10</v>
      </c>
      <c r="K215" s="523" t="s">
        <v>10</v>
      </c>
      <c r="L215" s="523"/>
    </row>
    <row r="216" spans="1:12" x14ac:dyDescent="0.25">
      <c r="A216" s="471" t="s">
        <v>11</v>
      </c>
      <c r="B216" s="508">
        <v>71</v>
      </c>
      <c r="C216" s="504">
        <v>69.13</v>
      </c>
      <c r="D216" s="505">
        <v>-2.6338028169014094E-2</v>
      </c>
      <c r="E216" s="506">
        <v>-1.8700000000000045</v>
      </c>
      <c r="F216" s="506"/>
      <c r="G216" s="507"/>
      <c r="H216" s="508">
        <v>64.694048039702906</v>
      </c>
      <c r="I216" s="509" t="s">
        <v>9</v>
      </c>
      <c r="J216" s="510" t="s">
        <v>10</v>
      </c>
      <c r="K216" s="506" t="s">
        <v>10</v>
      </c>
      <c r="L216" s="506"/>
    </row>
    <row r="217" spans="1:12" x14ac:dyDescent="0.25">
      <c r="A217" s="490" t="s">
        <v>64</v>
      </c>
      <c r="B217" s="527">
        <v>73.67</v>
      </c>
      <c r="C217" s="528">
        <v>79.349999999999994</v>
      </c>
      <c r="D217" s="529">
        <v>7.7100583683996193E-2</v>
      </c>
      <c r="E217" s="530">
        <v>5.6799999999999926</v>
      </c>
      <c r="F217" s="530"/>
      <c r="G217" s="120"/>
      <c r="H217" s="531">
        <v>69.107375148846216</v>
      </c>
      <c r="I217" s="532" t="s">
        <v>9</v>
      </c>
      <c r="J217" s="533" t="s">
        <v>10</v>
      </c>
      <c r="K217" s="530" t="s">
        <v>10</v>
      </c>
      <c r="L217" s="530"/>
    </row>
    <row r="218" spans="1:12" x14ac:dyDescent="0.25">
      <c r="A218" s="327" t="s">
        <v>65</v>
      </c>
      <c r="B218" s="350">
        <v>70.39</v>
      </c>
      <c r="C218" s="534">
        <v>77.650000000000006</v>
      </c>
      <c r="D218" s="535">
        <v>0.10313965051853957</v>
      </c>
      <c r="E218" s="374">
        <v>7.2600000000000051</v>
      </c>
      <c r="F218" s="374"/>
      <c r="G218" s="120"/>
      <c r="H218" s="375">
        <v>66.58275840135596</v>
      </c>
      <c r="I218" s="378" t="s">
        <v>9</v>
      </c>
      <c r="J218" s="536" t="s">
        <v>10</v>
      </c>
      <c r="K218" s="374" t="s">
        <v>10</v>
      </c>
      <c r="L218" s="374"/>
    </row>
    <row r="219" spans="1:12" x14ac:dyDescent="0.25">
      <c r="A219" s="327" t="s">
        <v>66</v>
      </c>
      <c r="B219" s="350">
        <v>59.66</v>
      </c>
      <c r="C219" s="534">
        <v>49.42</v>
      </c>
      <c r="D219" s="535">
        <v>-0.17163928930606764</v>
      </c>
      <c r="E219" s="374">
        <v>-10.239999999999995</v>
      </c>
      <c r="F219" s="374"/>
      <c r="G219" s="120"/>
      <c r="H219" s="375">
        <v>50.86747386854109</v>
      </c>
      <c r="I219" s="378" t="s">
        <v>9</v>
      </c>
      <c r="J219" s="536" t="s">
        <v>10</v>
      </c>
      <c r="K219" s="374" t="s">
        <v>10</v>
      </c>
      <c r="L219" s="374"/>
    </row>
    <row r="220" spans="1:12" x14ac:dyDescent="0.25">
      <c r="A220" s="537" t="s">
        <v>67</v>
      </c>
      <c r="B220" s="538">
        <v>79.31</v>
      </c>
      <c r="C220" s="539">
        <v>28</v>
      </c>
      <c r="D220" s="540">
        <v>-0.64695498676081198</v>
      </c>
      <c r="E220" s="541">
        <v>-51.31</v>
      </c>
      <c r="F220" s="541"/>
      <c r="G220" s="120"/>
      <c r="H220" s="542">
        <v>72.393337856168444</v>
      </c>
      <c r="I220" s="543" t="s">
        <v>9</v>
      </c>
      <c r="J220" s="544" t="s">
        <v>10</v>
      </c>
      <c r="K220" s="541" t="s">
        <v>10</v>
      </c>
      <c r="L220" s="541"/>
    </row>
    <row r="221" spans="1:12" x14ac:dyDescent="0.25">
      <c r="A221" s="154" t="s">
        <v>29</v>
      </c>
      <c r="B221" s="155"/>
      <c r="C221" s="155"/>
      <c r="D221" s="155"/>
      <c r="E221" s="155"/>
      <c r="F221" s="155"/>
      <c r="G221" s="155"/>
      <c r="H221" s="155"/>
      <c r="I221" s="155"/>
      <c r="J221" s="155"/>
      <c r="K221" s="155"/>
      <c r="L221" s="156"/>
    </row>
    <row r="222" spans="1:12" ht="21" x14ac:dyDescent="0.35">
      <c r="A222" s="466" t="s">
        <v>104</v>
      </c>
      <c r="B222" s="466"/>
      <c r="C222" s="466"/>
      <c r="D222" s="466"/>
      <c r="E222" s="466"/>
      <c r="F222" s="466"/>
      <c r="G222" s="466"/>
      <c r="H222" s="466"/>
      <c r="I222" s="466"/>
      <c r="J222" s="466"/>
      <c r="K222" s="466"/>
      <c r="L222" s="466"/>
    </row>
    <row r="223" spans="1:12" x14ac:dyDescent="0.25">
      <c r="A223" s="60"/>
      <c r="B223" s="61" t="s">
        <v>148</v>
      </c>
      <c r="C223" s="62"/>
      <c r="D223" s="62"/>
      <c r="E223" s="62"/>
      <c r="F223" s="63"/>
      <c r="G223" s="119"/>
      <c r="H223" s="61" t="str">
        <f>CONCATENATE("acumulado ",B223)</f>
        <v>acumulado agosto</v>
      </c>
      <c r="I223" s="62"/>
      <c r="J223" s="62"/>
      <c r="K223" s="62"/>
      <c r="L223" s="63"/>
    </row>
    <row r="224" spans="1:12" ht="30" customHeight="1" x14ac:dyDescent="0.25">
      <c r="A224" s="12"/>
      <c r="B224" s="13">
        <v>2019</v>
      </c>
      <c r="C224" s="497">
        <v>2020</v>
      </c>
      <c r="D224" s="497" t="s">
        <v>1</v>
      </c>
      <c r="E224" s="67" t="s">
        <v>2</v>
      </c>
      <c r="F224" s="68"/>
      <c r="G224" s="120"/>
      <c r="H224" s="13">
        <v>2019</v>
      </c>
      <c r="I224" s="13">
        <v>2020</v>
      </c>
      <c r="J224" s="497" t="s">
        <v>1</v>
      </c>
      <c r="K224" s="67" t="s">
        <v>2</v>
      </c>
      <c r="L224" s="68"/>
    </row>
    <row r="225" spans="1:12" x14ac:dyDescent="0.25">
      <c r="A225" s="467" t="s">
        <v>88</v>
      </c>
      <c r="B225" s="467">
        <v>89.38</v>
      </c>
      <c r="C225" s="498">
        <v>91.6</v>
      </c>
      <c r="D225" s="499">
        <v>2.4837771313492851E-2</v>
      </c>
      <c r="E225" s="500">
        <v>2.2199999999999989</v>
      </c>
      <c r="F225" s="500"/>
      <c r="G225" s="501"/>
      <c r="H225" s="502">
        <v>86.280462210080685</v>
      </c>
      <c r="I225" s="502">
        <v>95.255378587017788</v>
      </c>
      <c r="J225" s="499">
        <f>I225/H225-1</f>
        <v>0.10402026307050205</v>
      </c>
      <c r="K225" s="500">
        <f>I225-H225</f>
        <v>8.9749163769371023</v>
      </c>
      <c r="L225" s="500"/>
    </row>
    <row r="226" spans="1:12" x14ac:dyDescent="0.25">
      <c r="A226" s="347" t="s">
        <v>89</v>
      </c>
      <c r="B226" s="545">
        <v>107.76</v>
      </c>
      <c r="C226" s="546">
        <v>0</v>
      </c>
      <c r="D226" s="547">
        <v>-1</v>
      </c>
      <c r="E226" s="548">
        <v>-107.76</v>
      </c>
      <c r="F226" s="548"/>
      <c r="G226" s="120"/>
      <c r="H226" s="545">
        <v>104.26125641569281</v>
      </c>
      <c r="I226" s="549" t="s">
        <v>9</v>
      </c>
      <c r="J226" s="550" t="s">
        <v>10</v>
      </c>
      <c r="K226" s="548" t="s">
        <v>10</v>
      </c>
      <c r="L226" s="548"/>
    </row>
    <row r="227" spans="1:12" x14ac:dyDescent="0.25">
      <c r="A227" s="350" t="s">
        <v>90</v>
      </c>
      <c r="B227" s="375">
        <v>85.15</v>
      </c>
      <c r="C227" s="551">
        <v>0</v>
      </c>
      <c r="D227" s="535">
        <v>-1</v>
      </c>
      <c r="E227" s="374">
        <v>-85.15</v>
      </c>
      <c r="F227" s="374"/>
      <c r="G227" s="120"/>
      <c r="H227" s="375">
        <v>83.471273018302924</v>
      </c>
      <c r="I227" s="378" t="s">
        <v>9</v>
      </c>
      <c r="J227" s="536" t="s">
        <v>10</v>
      </c>
      <c r="K227" s="374" t="s">
        <v>10</v>
      </c>
      <c r="L227" s="374"/>
    </row>
    <row r="228" spans="1:12" x14ac:dyDescent="0.25">
      <c r="A228" s="350" t="s">
        <v>91</v>
      </c>
      <c r="B228" s="375">
        <v>71.08</v>
      </c>
      <c r="C228" s="551">
        <v>0</v>
      </c>
      <c r="D228" s="535">
        <v>-1</v>
      </c>
      <c r="E228" s="374">
        <v>-71.08</v>
      </c>
      <c r="F228" s="374"/>
      <c r="G228" s="120"/>
      <c r="H228" s="375">
        <v>67.369439664376969</v>
      </c>
      <c r="I228" s="378" t="s">
        <v>9</v>
      </c>
      <c r="J228" s="536" t="s">
        <v>10</v>
      </c>
      <c r="K228" s="374" t="s">
        <v>10</v>
      </c>
      <c r="L228" s="374"/>
    </row>
    <row r="229" spans="1:12" x14ac:dyDescent="0.25">
      <c r="A229" s="350" t="s">
        <v>92</v>
      </c>
      <c r="B229" s="375">
        <v>54.94</v>
      </c>
      <c r="C229" s="551">
        <v>0</v>
      </c>
      <c r="D229" s="535">
        <v>-1</v>
      </c>
      <c r="E229" s="374">
        <v>-54.94</v>
      </c>
      <c r="F229" s="374"/>
      <c r="G229" s="120"/>
      <c r="H229" s="375">
        <v>51.971919630259677</v>
      </c>
      <c r="I229" s="378" t="s">
        <v>9</v>
      </c>
      <c r="J229" s="536" t="s">
        <v>10</v>
      </c>
      <c r="K229" s="374" t="s">
        <v>10</v>
      </c>
      <c r="L229" s="374"/>
    </row>
    <row r="230" spans="1:12" x14ac:dyDescent="0.25">
      <c r="A230" s="350" t="s">
        <v>93</v>
      </c>
      <c r="B230" s="375">
        <v>59.49</v>
      </c>
      <c r="C230" s="551">
        <v>0</v>
      </c>
      <c r="D230" s="535">
        <v>-1</v>
      </c>
      <c r="E230" s="374">
        <v>-59.49</v>
      </c>
      <c r="F230" s="374"/>
      <c r="G230" s="120"/>
      <c r="H230" s="375">
        <v>63.519994716525645</v>
      </c>
      <c r="I230" s="378" t="s">
        <v>9</v>
      </c>
      <c r="J230" s="536" t="s">
        <v>10</v>
      </c>
      <c r="K230" s="374" t="s">
        <v>10</v>
      </c>
      <c r="L230" s="374"/>
    </row>
    <row r="231" spans="1:12" x14ac:dyDescent="0.25">
      <c r="A231" s="350" t="s">
        <v>94</v>
      </c>
      <c r="B231" s="375">
        <v>96.72</v>
      </c>
      <c r="C231" s="551">
        <v>0</v>
      </c>
      <c r="D231" s="535">
        <v>-1</v>
      </c>
      <c r="E231" s="374">
        <v>-96.72</v>
      </c>
      <c r="F231" s="374"/>
      <c r="G231" s="120"/>
      <c r="H231" s="375">
        <v>95.919444402732267</v>
      </c>
      <c r="I231" s="378" t="s">
        <v>9</v>
      </c>
      <c r="J231" s="536" t="s">
        <v>10</v>
      </c>
      <c r="K231" s="374" t="s">
        <v>10</v>
      </c>
      <c r="L231" s="374"/>
    </row>
    <row r="232" spans="1:12" x14ac:dyDescent="0.25">
      <c r="A232" s="351" t="s">
        <v>95</v>
      </c>
      <c r="B232" s="552">
        <v>100.02</v>
      </c>
      <c r="C232" s="553">
        <v>0</v>
      </c>
      <c r="D232" s="554">
        <v>-1</v>
      </c>
      <c r="E232" s="555">
        <v>-100.02</v>
      </c>
      <c r="F232" s="555"/>
      <c r="G232" s="120"/>
      <c r="H232" s="552">
        <v>91.730005908821511</v>
      </c>
      <c r="I232" s="556" t="s">
        <v>9</v>
      </c>
      <c r="J232" s="557" t="s">
        <v>10</v>
      </c>
      <c r="K232" s="555" t="s">
        <v>10</v>
      </c>
      <c r="L232" s="555"/>
    </row>
    <row r="233" spans="1:12" x14ac:dyDescent="0.25">
      <c r="A233" s="154" t="s">
        <v>29</v>
      </c>
      <c r="B233" s="155"/>
      <c r="C233" s="155"/>
      <c r="D233" s="155"/>
      <c r="E233" s="155"/>
      <c r="F233" s="155"/>
      <c r="G233" s="155"/>
      <c r="H233" s="155"/>
      <c r="I233" s="155"/>
      <c r="J233" s="155"/>
      <c r="K233" s="155"/>
      <c r="L233" s="156"/>
    </row>
    <row r="234" spans="1:12" ht="21" x14ac:dyDescent="0.35">
      <c r="A234" s="466" t="s">
        <v>27</v>
      </c>
      <c r="B234" s="466"/>
      <c r="C234" s="466"/>
      <c r="D234" s="466"/>
      <c r="E234" s="466"/>
      <c r="F234" s="466"/>
      <c r="G234" s="466"/>
      <c r="H234" s="466"/>
      <c r="I234" s="466"/>
      <c r="J234" s="466"/>
      <c r="K234" s="466"/>
      <c r="L234" s="466"/>
    </row>
    <row r="235" spans="1:12" x14ac:dyDescent="0.25">
      <c r="A235" s="60"/>
      <c r="B235" s="61" t="s">
        <v>148</v>
      </c>
      <c r="C235" s="62"/>
      <c r="D235" s="62"/>
      <c r="E235" s="62"/>
      <c r="F235" s="63"/>
      <c r="G235" s="119"/>
      <c r="H235" s="61" t="str">
        <f>CONCATENATE("acumulado ",B235)</f>
        <v>acumulado agosto</v>
      </c>
      <c r="I235" s="62"/>
      <c r="J235" s="62"/>
      <c r="K235" s="62"/>
      <c r="L235" s="63"/>
    </row>
    <row r="236" spans="1:12" ht="30" customHeight="1" x14ac:dyDescent="0.25">
      <c r="A236" s="12"/>
      <c r="B236" s="13">
        <v>2019</v>
      </c>
      <c r="C236" s="497">
        <v>2020</v>
      </c>
      <c r="D236" s="497" t="s">
        <v>1</v>
      </c>
      <c r="E236" s="67" t="s">
        <v>2</v>
      </c>
      <c r="F236" s="68"/>
      <c r="G236" s="120"/>
      <c r="H236" s="13">
        <v>2019</v>
      </c>
      <c r="I236" s="13">
        <v>2020</v>
      </c>
      <c r="J236" s="497" t="s">
        <v>1</v>
      </c>
      <c r="K236" s="67" t="s">
        <v>2</v>
      </c>
      <c r="L236" s="68"/>
    </row>
    <row r="237" spans="1:12" x14ac:dyDescent="0.25">
      <c r="A237" s="467" t="s">
        <v>58</v>
      </c>
      <c r="B237" s="467">
        <v>39.03</v>
      </c>
      <c r="C237" s="558">
        <v>39.03</v>
      </c>
      <c r="D237" s="499">
        <v>-0.45617946217082339</v>
      </c>
      <c r="E237" s="500">
        <v>-32.739999999999995</v>
      </c>
      <c r="F237" s="500"/>
      <c r="G237" s="501"/>
      <c r="H237" s="502">
        <v>68.686242148466789</v>
      </c>
      <c r="I237" s="502">
        <v>58.09775474720621</v>
      </c>
      <c r="J237" s="499">
        <f>I237/H237-1</f>
        <v>-0.15415732568937657</v>
      </c>
      <c r="K237" s="500">
        <f>I237-H237</f>
        <v>-10.588487401260579</v>
      </c>
      <c r="L237" s="500"/>
    </row>
    <row r="238" spans="1:12" x14ac:dyDescent="0.25">
      <c r="A238" s="471" t="s">
        <v>8</v>
      </c>
      <c r="B238" s="503">
        <v>43.87</v>
      </c>
      <c r="C238" s="504">
        <v>43.87</v>
      </c>
      <c r="D238" s="505">
        <v>-0.44086158552128474</v>
      </c>
      <c r="E238" s="506">
        <v>-34.589999999999996</v>
      </c>
      <c r="F238" s="506"/>
      <c r="G238" s="507"/>
      <c r="H238" s="508">
        <v>75.175637697265685</v>
      </c>
      <c r="I238" s="509" t="s">
        <v>9</v>
      </c>
      <c r="J238" s="510" t="s">
        <v>10</v>
      </c>
      <c r="K238" s="506" t="s">
        <v>10</v>
      </c>
      <c r="L238" s="506"/>
    </row>
    <row r="239" spans="1:12" x14ac:dyDescent="0.25">
      <c r="A239" s="511" t="s">
        <v>100</v>
      </c>
      <c r="B239" s="512">
        <v>47.93</v>
      </c>
      <c r="C239" s="513">
        <v>47.93</v>
      </c>
      <c r="D239" s="514">
        <v>-0.45509322419281484</v>
      </c>
      <c r="E239" s="515">
        <v>-40.029999999999994</v>
      </c>
      <c r="F239" s="515"/>
      <c r="G239" s="120"/>
      <c r="H239" s="516">
        <v>83.989836026766199</v>
      </c>
      <c r="I239" s="517" t="s">
        <v>9</v>
      </c>
      <c r="J239" s="518" t="s">
        <v>10</v>
      </c>
      <c r="K239" s="515" t="s">
        <v>10</v>
      </c>
      <c r="L239" s="515"/>
    </row>
    <row r="240" spans="1:12" x14ac:dyDescent="0.25">
      <c r="A240" s="519" t="s">
        <v>101</v>
      </c>
      <c r="B240" s="520">
        <v>23.65</v>
      </c>
      <c r="C240" s="521">
        <v>23.65</v>
      </c>
      <c r="D240" s="522">
        <v>-0.46517412935323388</v>
      </c>
      <c r="E240" s="523">
        <v>-20.57</v>
      </c>
      <c r="F240" s="523"/>
      <c r="G240" s="120"/>
      <c r="H240" s="524">
        <v>44.37412955732961</v>
      </c>
      <c r="I240" s="525" t="s">
        <v>9</v>
      </c>
      <c r="J240" s="526" t="s">
        <v>10</v>
      </c>
      <c r="K240" s="523" t="s">
        <v>10</v>
      </c>
      <c r="L240" s="523"/>
    </row>
    <row r="241" spans="1:12" x14ac:dyDescent="0.25">
      <c r="A241" s="471" t="s">
        <v>11</v>
      </c>
      <c r="B241" s="503">
        <v>24.6</v>
      </c>
      <c r="C241" s="504">
        <v>24.6</v>
      </c>
      <c r="D241" s="505">
        <v>-0.54520244037714916</v>
      </c>
      <c r="E241" s="506">
        <v>-29.490000000000002</v>
      </c>
      <c r="F241" s="506"/>
      <c r="G241" s="507"/>
      <c r="H241" s="508">
        <v>50.145898473034705</v>
      </c>
      <c r="I241" s="509" t="s">
        <v>9</v>
      </c>
      <c r="J241" s="510" t="s">
        <v>10</v>
      </c>
      <c r="K241" s="506" t="s">
        <v>10</v>
      </c>
      <c r="L241" s="506"/>
    </row>
    <row r="242" spans="1:12" x14ac:dyDescent="0.25">
      <c r="A242" s="490" t="s">
        <v>64</v>
      </c>
      <c r="B242" s="527">
        <v>60.88</v>
      </c>
      <c r="C242" s="528">
        <v>31.04</v>
      </c>
      <c r="D242" s="529">
        <v>-0.49014454664914586</v>
      </c>
      <c r="E242" s="530">
        <v>-29.840000000000003</v>
      </c>
      <c r="F242" s="530"/>
      <c r="G242" s="120"/>
      <c r="H242" s="531">
        <v>56.060254856103242</v>
      </c>
      <c r="I242" s="532" t="s">
        <v>9</v>
      </c>
      <c r="J242" s="533" t="s">
        <v>10</v>
      </c>
      <c r="K242" s="530" t="s">
        <v>10</v>
      </c>
      <c r="L242" s="530"/>
    </row>
    <row r="243" spans="1:12" x14ac:dyDescent="0.25">
      <c r="A243" s="327" t="s">
        <v>65</v>
      </c>
      <c r="B243" s="350">
        <v>57.84</v>
      </c>
      <c r="C243" s="534">
        <v>30.15</v>
      </c>
      <c r="D243" s="535">
        <v>-0.47873443983402497</v>
      </c>
      <c r="E243" s="374">
        <v>-27.690000000000005</v>
      </c>
      <c r="F243" s="374"/>
      <c r="G243" s="120"/>
      <c r="H243" s="375">
        <v>54.133124444524</v>
      </c>
      <c r="I243" s="378" t="s">
        <v>9</v>
      </c>
      <c r="J243" s="536" t="s">
        <v>10</v>
      </c>
      <c r="K243" s="374" t="s">
        <v>10</v>
      </c>
      <c r="L243" s="374"/>
    </row>
    <row r="244" spans="1:12" x14ac:dyDescent="0.25">
      <c r="A244" s="327" t="s">
        <v>66</v>
      </c>
      <c r="B244" s="350">
        <v>38.380000000000003</v>
      </c>
      <c r="C244" s="534">
        <v>13.61</v>
      </c>
      <c r="D244" s="535">
        <v>-0.64538822303282961</v>
      </c>
      <c r="E244" s="374">
        <v>-24.770000000000003</v>
      </c>
      <c r="F244" s="374"/>
      <c r="G244" s="120"/>
      <c r="H244" s="375">
        <v>36.301859564062504</v>
      </c>
      <c r="I244" s="378" t="s">
        <v>9</v>
      </c>
      <c r="J244" s="536" t="s">
        <v>10</v>
      </c>
      <c r="K244" s="374" t="s">
        <v>10</v>
      </c>
      <c r="L244" s="374"/>
    </row>
    <row r="245" spans="1:12" x14ac:dyDescent="0.25">
      <c r="A245" s="455" t="s">
        <v>67</v>
      </c>
      <c r="B245" s="351">
        <v>57.58</v>
      </c>
      <c r="C245" s="559">
        <v>8.65</v>
      </c>
      <c r="D245" s="554">
        <v>-0.84977422716220907</v>
      </c>
      <c r="E245" s="555">
        <v>-48.93</v>
      </c>
      <c r="F245" s="555"/>
      <c r="G245" s="120"/>
      <c r="H245" s="542">
        <v>54.190002397956412</v>
      </c>
      <c r="I245" s="543" t="s">
        <v>9</v>
      </c>
      <c r="J245" s="544" t="s">
        <v>10</v>
      </c>
      <c r="K245" s="541" t="s">
        <v>10</v>
      </c>
      <c r="L245" s="541"/>
    </row>
    <row r="246" spans="1:12" x14ac:dyDescent="0.25">
      <c r="A246" s="154" t="s">
        <v>29</v>
      </c>
      <c r="B246" s="155"/>
      <c r="C246" s="155"/>
      <c r="D246" s="155"/>
      <c r="E246" s="155"/>
      <c r="F246" s="155"/>
      <c r="G246" s="155"/>
      <c r="H246" s="155"/>
      <c r="I246" s="155"/>
      <c r="J246" s="155"/>
      <c r="K246" s="155"/>
      <c r="L246" s="156"/>
    </row>
    <row r="247" spans="1:12" ht="21" x14ac:dyDescent="0.35">
      <c r="A247" s="466" t="s">
        <v>105</v>
      </c>
      <c r="B247" s="466"/>
      <c r="C247" s="466"/>
      <c r="D247" s="466"/>
      <c r="E247" s="466"/>
      <c r="F247" s="466"/>
      <c r="G247" s="466"/>
      <c r="H247" s="466"/>
      <c r="I247" s="466"/>
      <c r="J247" s="466"/>
      <c r="K247" s="466"/>
      <c r="L247" s="466"/>
    </row>
    <row r="248" spans="1:12" x14ac:dyDescent="0.25">
      <c r="A248" s="60"/>
      <c r="B248" s="61" t="s">
        <v>148</v>
      </c>
      <c r="C248" s="62"/>
      <c r="D248" s="62"/>
      <c r="E248" s="62"/>
      <c r="F248" s="63"/>
      <c r="G248" s="119"/>
      <c r="H248" s="61" t="str">
        <f>CONCATENATE("acumulado ",B248)</f>
        <v>acumulado agosto</v>
      </c>
      <c r="I248" s="62"/>
      <c r="J248" s="62"/>
      <c r="K248" s="62"/>
      <c r="L248" s="63"/>
    </row>
    <row r="249" spans="1:12" ht="30" customHeight="1" x14ac:dyDescent="0.25">
      <c r="A249" s="12"/>
      <c r="B249" s="13">
        <v>2019</v>
      </c>
      <c r="C249" s="497">
        <v>2020</v>
      </c>
      <c r="D249" s="497" t="s">
        <v>1</v>
      </c>
      <c r="E249" s="67" t="s">
        <v>2</v>
      </c>
      <c r="F249" s="68"/>
      <c r="G249" s="120"/>
      <c r="H249" s="13">
        <v>2019</v>
      </c>
      <c r="I249" s="13">
        <v>2020</v>
      </c>
      <c r="J249" s="497" t="s">
        <v>1</v>
      </c>
      <c r="K249" s="67" t="s">
        <v>2</v>
      </c>
      <c r="L249" s="68"/>
    </row>
    <row r="250" spans="1:12" x14ac:dyDescent="0.25">
      <c r="A250" s="467" t="s">
        <v>88</v>
      </c>
      <c r="B250" s="467">
        <v>39.03</v>
      </c>
      <c r="C250" s="558">
        <v>39.03</v>
      </c>
      <c r="D250" s="499">
        <v>-0.45617946217082339</v>
      </c>
      <c r="E250" s="500">
        <v>-32.739999999999995</v>
      </c>
      <c r="F250" s="500"/>
      <c r="G250" s="501"/>
      <c r="H250" s="502">
        <v>68.686242148466789</v>
      </c>
      <c r="I250" s="502">
        <v>58.09775474720621</v>
      </c>
      <c r="J250" s="499">
        <f>I250/H250-1</f>
        <v>-0.15415732568937657</v>
      </c>
      <c r="K250" s="500">
        <f>I250-H250</f>
        <v>-10.588487401260579</v>
      </c>
      <c r="L250" s="500"/>
    </row>
    <row r="251" spans="1:12" x14ac:dyDescent="0.25">
      <c r="A251" s="347" t="s">
        <v>89</v>
      </c>
      <c r="B251" s="545">
        <v>90.88</v>
      </c>
      <c r="C251" s="546">
        <v>0</v>
      </c>
      <c r="D251" s="547">
        <v>-1</v>
      </c>
      <c r="E251" s="548">
        <v>-90.88</v>
      </c>
      <c r="F251" s="548"/>
      <c r="G251" s="120"/>
      <c r="H251" s="545">
        <v>87.00597536210465</v>
      </c>
      <c r="I251" s="549" t="s">
        <v>9</v>
      </c>
      <c r="J251" s="550" t="s">
        <v>10</v>
      </c>
      <c r="K251" s="548" t="s">
        <v>10</v>
      </c>
      <c r="L251" s="548"/>
    </row>
    <row r="252" spans="1:12" x14ac:dyDescent="0.25">
      <c r="A252" s="350" t="s">
        <v>90</v>
      </c>
      <c r="B252" s="375">
        <v>68.33</v>
      </c>
      <c r="C252" s="551">
        <v>0</v>
      </c>
      <c r="D252" s="535">
        <v>-1</v>
      </c>
      <c r="E252" s="374">
        <v>-68.33</v>
      </c>
      <c r="F252" s="374"/>
      <c r="G252" s="120"/>
      <c r="H252" s="375">
        <v>66.723648296308156</v>
      </c>
      <c r="I252" s="378" t="s">
        <v>9</v>
      </c>
      <c r="J252" s="536" t="s">
        <v>10</v>
      </c>
      <c r="K252" s="374" t="s">
        <v>10</v>
      </c>
      <c r="L252" s="374"/>
    </row>
    <row r="253" spans="1:12" x14ac:dyDescent="0.25">
      <c r="A253" s="350" t="s">
        <v>91</v>
      </c>
      <c r="B253" s="375">
        <v>40.81</v>
      </c>
      <c r="C253" s="551">
        <v>0</v>
      </c>
      <c r="D253" s="535">
        <v>-1</v>
      </c>
      <c r="E253" s="374">
        <v>-40.81</v>
      </c>
      <c r="F253" s="374"/>
      <c r="G253" s="120"/>
      <c r="H253" s="375">
        <v>45.135850303608152</v>
      </c>
      <c r="I253" s="378" t="s">
        <v>9</v>
      </c>
      <c r="J253" s="536" t="s">
        <v>10</v>
      </c>
      <c r="K253" s="374" t="s">
        <v>10</v>
      </c>
      <c r="L253" s="374"/>
    </row>
    <row r="254" spans="1:12" x14ac:dyDescent="0.25">
      <c r="A254" s="350" t="s">
        <v>92</v>
      </c>
      <c r="B254" s="375">
        <v>44.33</v>
      </c>
      <c r="C254" s="551">
        <v>0</v>
      </c>
      <c r="D254" s="535">
        <v>-1</v>
      </c>
      <c r="E254" s="374">
        <v>-44.33</v>
      </c>
      <c r="F254" s="374"/>
      <c r="G254" s="120"/>
      <c r="H254" s="375">
        <v>40.597697203598308</v>
      </c>
      <c r="I254" s="378" t="s">
        <v>9</v>
      </c>
      <c r="J254" s="536" t="s">
        <v>10</v>
      </c>
      <c r="K254" s="374" t="s">
        <v>10</v>
      </c>
      <c r="L254" s="374"/>
    </row>
    <row r="255" spans="1:12" x14ac:dyDescent="0.25">
      <c r="A255" s="350" t="s">
        <v>93</v>
      </c>
      <c r="B255" s="375">
        <v>34.03</v>
      </c>
      <c r="C255" s="551">
        <v>0</v>
      </c>
      <c r="D255" s="535">
        <v>-1</v>
      </c>
      <c r="E255" s="374">
        <v>-34.03</v>
      </c>
      <c r="F255" s="374"/>
      <c r="G255" s="120"/>
      <c r="H255" s="375">
        <v>42.662318748123845</v>
      </c>
      <c r="I255" s="378" t="s">
        <v>9</v>
      </c>
      <c r="J255" s="536" t="s">
        <v>10</v>
      </c>
      <c r="K255" s="374" t="s">
        <v>10</v>
      </c>
      <c r="L255" s="374"/>
    </row>
    <row r="256" spans="1:12" x14ac:dyDescent="0.25">
      <c r="A256" s="350" t="s">
        <v>94</v>
      </c>
      <c r="B256" s="375">
        <v>77.91</v>
      </c>
      <c r="C256" s="551">
        <v>0</v>
      </c>
      <c r="D256" s="535">
        <v>-1</v>
      </c>
      <c r="E256" s="374">
        <v>-77.91</v>
      </c>
      <c r="F256" s="374"/>
      <c r="G256" s="120"/>
      <c r="H256" s="375">
        <v>71.291914568631015</v>
      </c>
      <c r="I256" s="378" t="s">
        <v>9</v>
      </c>
      <c r="J256" s="536" t="s">
        <v>10</v>
      </c>
      <c r="K256" s="374" t="s">
        <v>10</v>
      </c>
      <c r="L256" s="374"/>
    </row>
    <row r="257" spans="1:12" x14ac:dyDescent="0.25">
      <c r="A257" s="351" t="s">
        <v>95</v>
      </c>
      <c r="B257" s="552">
        <v>71.77</v>
      </c>
      <c r="C257" s="553">
        <v>0</v>
      </c>
      <c r="D257" s="554">
        <v>-1</v>
      </c>
      <c r="E257" s="555">
        <v>-71.77</v>
      </c>
      <c r="F257" s="555"/>
      <c r="G257" s="120"/>
      <c r="H257" s="552">
        <v>68.236133913605059</v>
      </c>
      <c r="I257" s="556" t="s">
        <v>9</v>
      </c>
      <c r="J257" s="557" t="s">
        <v>10</v>
      </c>
      <c r="K257" s="555" t="s">
        <v>10</v>
      </c>
      <c r="L257" s="555"/>
    </row>
    <row r="258" spans="1:12" x14ac:dyDescent="0.25">
      <c r="A258" s="154" t="s">
        <v>29</v>
      </c>
      <c r="B258" s="155"/>
      <c r="C258" s="155"/>
      <c r="D258" s="155"/>
      <c r="E258" s="155"/>
      <c r="F258" s="155"/>
      <c r="G258" s="155"/>
      <c r="H258" s="155"/>
      <c r="I258" s="155"/>
      <c r="J258" s="155"/>
      <c r="K258" s="155"/>
      <c r="L258" s="156"/>
    </row>
    <row r="259" spans="1:12" ht="23.25" x14ac:dyDescent="0.35">
      <c r="A259" s="560" t="s">
        <v>106</v>
      </c>
      <c r="B259" s="560"/>
      <c r="C259" s="560"/>
      <c r="D259" s="560"/>
      <c r="E259" s="560"/>
      <c r="F259" s="560"/>
      <c r="G259" s="560"/>
      <c r="H259" s="560"/>
      <c r="I259" s="560"/>
      <c r="J259" s="560"/>
      <c r="K259" s="560"/>
      <c r="L259" s="560"/>
    </row>
    <row r="260" spans="1:12" ht="21" x14ac:dyDescent="0.35">
      <c r="A260" s="561" t="s">
        <v>30</v>
      </c>
      <c r="B260" s="561"/>
      <c r="C260" s="561"/>
      <c r="D260" s="561"/>
      <c r="E260" s="561"/>
      <c r="F260" s="561"/>
      <c r="G260" s="561"/>
      <c r="H260" s="561"/>
      <c r="I260" s="561"/>
      <c r="J260" s="561"/>
      <c r="K260" s="561"/>
      <c r="L260" s="561"/>
    </row>
    <row r="261" spans="1:12" x14ac:dyDescent="0.25">
      <c r="A261" s="60"/>
      <c r="B261" s="61" t="s">
        <v>148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3"/>
    </row>
    <row r="262" spans="1:12" ht="30" customHeight="1" x14ac:dyDescent="0.25">
      <c r="A262" s="12"/>
      <c r="B262" s="67">
        <v>2019</v>
      </c>
      <c r="C262" s="68"/>
      <c r="D262" s="67">
        <v>2020</v>
      </c>
      <c r="E262" s="68"/>
      <c r="F262" s="67" t="s">
        <v>1</v>
      </c>
      <c r="G262" s="138"/>
      <c r="H262" s="68"/>
      <c r="I262" s="67" t="s">
        <v>2</v>
      </c>
      <c r="J262" s="68"/>
      <c r="K262" s="67" t="s">
        <v>3</v>
      </c>
      <c r="L262" s="68"/>
    </row>
    <row r="263" spans="1:12" x14ac:dyDescent="0.25">
      <c r="A263" s="562" t="s">
        <v>58</v>
      </c>
      <c r="B263" s="563">
        <v>423</v>
      </c>
      <c r="C263" s="564"/>
      <c r="D263" s="563">
        <v>142</v>
      </c>
      <c r="E263" s="564"/>
      <c r="F263" s="565">
        <f t="shared" ref="F263:F274" si="23">D263/B263-1</f>
        <v>-0.6643026004728132</v>
      </c>
      <c r="G263" s="566"/>
      <c r="H263" s="567"/>
      <c r="I263" s="563">
        <f t="shared" ref="I263:I274" si="24">D263-B263</f>
        <v>-281</v>
      </c>
      <c r="J263" s="564"/>
      <c r="K263" s="565">
        <f t="shared" ref="K263:K274" si="25">D263/$D$263</f>
        <v>1</v>
      </c>
      <c r="L263" s="567"/>
    </row>
    <row r="264" spans="1:12" x14ac:dyDescent="0.25">
      <c r="A264" s="568" t="s">
        <v>8</v>
      </c>
      <c r="B264" s="569">
        <v>238</v>
      </c>
      <c r="C264" s="570"/>
      <c r="D264" s="569">
        <v>85</v>
      </c>
      <c r="E264" s="570"/>
      <c r="F264" s="571">
        <f t="shared" si="23"/>
        <v>-0.64285714285714279</v>
      </c>
      <c r="G264" s="572"/>
      <c r="H264" s="573"/>
      <c r="I264" s="569">
        <f t="shared" si="24"/>
        <v>-153</v>
      </c>
      <c r="J264" s="570"/>
      <c r="K264" s="571">
        <f t="shared" si="25"/>
        <v>0.59859154929577463</v>
      </c>
      <c r="L264" s="573"/>
    </row>
    <row r="265" spans="1:12" x14ac:dyDescent="0.25">
      <c r="A265" s="574" t="s">
        <v>59</v>
      </c>
      <c r="B265" s="575">
        <v>26</v>
      </c>
      <c r="C265" s="576"/>
      <c r="D265" s="575">
        <v>15</v>
      </c>
      <c r="E265" s="576"/>
      <c r="F265" s="577">
        <f t="shared" si="23"/>
        <v>-0.42307692307692313</v>
      </c>
      <c r="G265" s="578"/>
      <c r="H265" s="579"/>
      <c r="I265" s="575">
        <f t="shared" si="24"/>
        <v>-11</v>
      </c>
      <c r="J265" s="576"/>
      <c r="K265" s="577">
        <f t="shared" si="25"/>
        <v>0.10563380281690141</v>
      </c>
      <c r="L265" s="579"/>
    </row>
    <row r="266" spans="1:12" x14ac:dyDescent="0.25">
      <c r="A266" s="327" t="s">
        <v>60</v>
      </c>
      <c r="B266" s="580">
        <v>98</v>
      </c>
      <c r="C266" s="581"/>
      <c r="D266" s="580">
        <v>45</v>
      </c>
      <c r="E266" s="581"/>
      <c r="F266" s="582">
        <f t="shared" si="23"/>
        <v>-0.54081632653061229</v>
      </c>
      <c r="G266" s="583"/>
      <c r="H266" s="584"/>
      <c r="I266" s="580">
        <f t="shared" si="24"/>
        <v>-53</v>
      </c>
      <c r="J266" s="581"/>
      <c r="K266" s="582">
        <f t="shared" si="25"/>
        <v>0.31690140845070425</v>
      </c>
      <c r="L266" s="584"/>
    </row>
    <row r="267" spans="1:12" x14ac:dyDescent="0.25">
      <c r="A267" s="327" t="s">
        <v>61</v>
      </c>
      <c r="B267" s="580">
        <v>57</v>
      </c>
      <c r="C267" s="581"/>
      <c r="D267" s="580">
        <v>18</v>
      </c>
      <c r="E267" s="581"/>
      <c r="F267" s="582">
        <f t="shared" si="23"/>
        <v>-0.68421052631578949</v>
      </c>
      <c r="G267" s="583"/>
      <c r="H267" s="584"/>
      <c r="I267" s="580">
        <f t="shared" si="24"/>
        <v>-39</v>
      </c>
      <c r="J267" s="581"/>
      <c r="K267" s="582">
        <f t="shared" si="25"/>
        <v>0.12676056338028169</v>
      </c>
      <c r="L267" s="584"/>
    </row>
    <row r="268" spans="1:12" x14ac:dyDescent="0.25">
      <c r="A268" s="327" t="s">
        <v>62</v>
      </c>
      <c r="B268" s="580">
        <v>21</v>
      </c>
      <c r="C268" s="581"/>
      <c r="D268" s="580">
        <v>3</v>
      </c>
      <c r="E268" s="581"/>
      <c r="F268" s="582">
        <f t="shared" si="23"/>
        <v>-0.85714285714285721</v>
      </c>
      <c r="G268" s="583"/>
      <c r="H268" s="584"/>
      <c r="I268" s="580">
        <f t="shared" si="24"/>
        <v>-18</v>
      </c>
      <c r="J268" s="581"/>
      <c r="K268" s="582">
        <f t="shared" si="25"/>
        <v>2.1126760563380281E-2</v>
      </c>
      <c r="L268" s="584"/>
    </row>
    <row r="269" spans="1:12" x14ac:dyDescent="0.25">
      <c r="A269" s="537" t="s">
        <v>63</v>
      </c>
      <c r="B269" s="585">
        <v>36</v>
      </c>
      <c r="C269" s="586"/>
      <c r="D269" s="585">
        <v>4</v>
      </c>
      <c r="E269" s="586"/>
      <c r="F269" s="587">
        <f t="shared" si="23"/>
        <v>-0.88888888888888884</v>
      </c>
      <c r="G269" s="588"/>
      <c r="H269" s="589"/>
      <c r="I269" s="585">
        <f t="shared" si="24"/>
        <v>-32</v>
      </c>
      <c r="J269" s="586"/>
      <c r="K269" s="587">
        <f t="shared" si="25"/>
        <v>2.8169014084507043E-2</v>
      </c>
      <c r="L269" s="589"/>
    </row>
    <row r="270" spans="1:12" x14ac:dyDescent="0.25">
      <c r="A270" s="590" t="s">
        <v>11</v>
      </c>
      <c r="B270" s="569">
        <v>185</v>
      </c>
      <c r="C270" s="570"/>
      <c r="D270" s="569">
        <v>57</v>
      </c>
      <c r="E270" s="570"/>
      <c r="F270" s="571">
        <f t="shared" si="23"/>
        <v>-0.69189189189189193</v>
      </c>
      <c r="G270" s="572"/>
      <c r="H270" s="573"/>
      <c r="I270" s="569">
        <f t="shared" si="24"/>
        <v>-128</v>
      </c>
      <c r="J270" s="570"/>
      <c r="K270" s="571">
        <f t="shared" si="25"/>
        <v>0.40140845070422537</v>
      </c>
      <c r="L270" s="573"/>
    </row>
    <row r="271" spans="1:12" x14ac:dyDescent="0.25">
      <c r="A271" s="574" t="s">
        <v>64</v>
      </c>
      <c r="B271" s="575">
        <v>74</v>
      </c>
      <c r="C271" s="576"/>
      <c r="D271" s="575">
        <v>31</v>
      </c>
      <c r="E271" s="576"/>
      <c r="F271" s="577">
        <f t="shared" si="23"/>
        <v>-0.58108108108108114</v>
      </c>
      <c r="G271" s="578"/>
      <c r="H271" s="579"/>
      <c r="I271" s="575">
        <f t="shared" si="24"/>
        <v>-43</v>
      </c>
      <c r="J271" s="576"/>
      <c r="K271" s="577">
        <f t="shared" si="25"/>
        <v>0.21830985915492956</v>
      </c>
      <c r="L271" s="579"/>
    </row>
    <row r="272" spans="1:12" x14ac:dyDescent="0.25">
      <c r="A272" s="327" t="s">
        <v>65</v>
      </c>
      <c r="B272" s="580">
        <v>69</v>
      </c>
      <c r="C272" s="581"/>
      <c r="D272" s="580">
        <v>27</v>
      </c>
      <c r="E272" s="581"/>
      <c r="F272" s="582">
        <f t="shared" si="23"/>
        <v>-0.60869565217391308</v>
      </c>
      <c r="G272" s="583"/>
      <c r="H272" s="584"/>
      <c r="I272" s="580">
        <f t="shared" si="24"/>
        <v>-42</v>
      </c>
      <c r="J272" s="581"/>
      <c r="K272" s="582">
        <f t="shared" si="25"/>
        <v>0.19014084507042253</v>
      </c>
      <c r="L272" s="584"/>
    </row>
    <row r="273" spans="1:12" x14ac:dyDescent="0.25">
      <c r="A273" s="327" t="s">
        <v>66</v>
      </c>
      <c r="B273" s="580">
        <v>61</v>
      </c>
      <c r="C273" s="581"/>
      <c r="D273" s="580">
        <v>16</v>
      </c>
      <c r="E273" s="581"/>
      <c r="F273" s="582">
        <f t="shared" si="23"/>
        <v>-0.73770491803278682</v>
      </c>
      <c r="G273" s="583"/>
      <c r="H273" s="584"/>
      <c r="I273" s="580">
        <f t="shared" si="24"/>
        <v>-45</v>
      </c>
      <c r="J273" s="581"/>
      <c r="K273" s="582">
        <f t="shared" si="25"/>
        <v>0.11267605633802817</v>
      </c>
      <c r="L273" s="584"/>
    </row>
    <row r="274" spans="1:12" x14ac:dyDescent="0.25">
      <c r="A274" s="330" t="s">
        <v>67</v>
      </c>
      <c r="B274" s="591">
        <v>50</v>
      </c>
      <c r="C274" s="592"/>
      <c r="D274" s="591">
        <v>10</v>
      </c>
      <c r="E274" s="592"/>
      <c r="F274" s="593">
        <f t="shared" si="23"/>
        <v>-0.8</v>
      </c>
      <c r="G274" s="594"/>
      <c r="H274" s="595"/>
      <c r="I274" s="591">
        <f t="shared" si="24"/>
        <v>-40</v>
      </c>
      <c r="J274" s="592"/>
      <c r="K274" s="593">
        <f t="shared" si="25"/>
        <v>7.0422535211267609E-2</v>
      </c>
      <c r="L274" s="595"/>
    </row>
    <row r="275" spans="1:12" ht="21" x14ac:dyDescent="0.35">
      <c r="A275" s="561" t="s">
        <v>107</v>
      </c>
      <c r="B275" s="561"/>
      <c r="C275" s="561"/>
      <c r="D275" s="561"/>
      <c r="E275" s="561"/>
      <c r="F275" s="561"/>
      <c r="G275" s="561"/>
      <c r="H275" s="561"/>
      <c r="I275" s="561"/>
      <c r="J275" s="561"/>
      <c r="K275" s="561"/>
      <c r="L275" s="561"/>
    </row>
    <row r="276" spans="1:12" x14ac:dyDescent="0.25">
      <c r="A276" s="60"/>
      <c r="B276" s="61" t="s">
        <v>148</v>
      </c>
      <c r="C276" s="62"/>
      <c r="D276" s="62"/>
      <c r="E276" s="62"/>
      <c r="F276" s="62"/>
      <c r="G276" s="62"/>
      <c r="H276" s="62"/>
      <c r="I276" s="62"/>
      <c r="J276" s="62"/>
      <c r="K276" s="62"/>
      <c r="L276" s="63"/>
    </row>
    <row r="277" spans="1:12" ht="30" customHeight="1" x14ac:dyDescent="0.25">
      <c r="A277" s="12"/>
      <c r="B277" s="67">
        <v>2019</v>
      </c>
      <c r="C277" s="68"/>
      <c r="D277" s="67">
        <v>2020</v>
      </c>
      <c r="E277" s="68"/>
      <c r="F277" s="67" t="s">
        <v>1</v>
      </c>
      <c r="G277" s="138"/>
      <c r="H277" s="68"/>
      <c r="I277" s="67" t="s">
        <v>2</v>
      </c>
      <c r="J277" s="68"/>
      <c r="K277" s="67" t="s">
        <v>3</v>
      </c>
      <c r="L277" s="68"/>
    </row>
    <row r="278" spans="1:12" x14ac:dyDescent="0.25">
      <c r="A278" s="562" t="s">
        <v>88</v>
      </c>
      <c r="B278" s="563">
        <v>423</v>
      </c>
      <c r="C278" s="564"/>
      <c r="D278" s="563">
        <v>142</v>
      </c>
      <c r="E278" s="564"/>
      <c r="F278" s="565">
        <f t="shared" ref="F278:F285" si="26">D278/B278-1</f>
        <v>-0.6643026004728132</v>
      </c>
      <c r="G278" s="566"/>
      <c r="H278" s="567"/>
      <c r="I278" s="563">
        <f t="shared" ref="I278:I285" si="27">D278-B278</f>
        <v>-281</v>
      </c>
      <c r="J278" s="564"/>
      <c r="K278" s="565">
        <f t="shared" ref="K278:K285" si="28">D278/$D$263</f>
        <v>1</v>
      </c>
      <c r="L278" s="567"/>
    </row>
    <row r="279" spans="1:12" x14ac:dyDescent="0.25">
      <c r="A279" s="347" t="s">
        <v>89</v>
      </c>
      <c r="B279" s="596">
        <v>110</v>
      </c>
      <c r="C279" s="597"/>
      <c r="D279" s="596">
        <v>0</v>
      </c>
      <c r="E279" s="597"/>
      <c r="F279" s="598">
        <f t="shared" si="26"/>
        <v>-1</v>
      </c>
      <c r="G279" s="599"/>
      <c r="H279" s="600"/>
      <c r="I279" s="596">
        <f t="shared" si="27"/>
        <v>-110</v>
      </c>
      <c r="J279" s="597"/>
      <c r="K279" s="598">
        <f t="shared" si="28"/>
        <v>0</v>
      </c>
      <c r="L279" s="600"/>
    </row>
    <row r="280" spans="1:12" x14ac:dyDescent="0.25">
      <c r="A280" s="350" t="s">
        <v>90</v>
      </c>
      <c r="B280" s="580">
        <v>113</v>
      </c>
      <c r="C280" s="581"/>
      <c r="D280" s="580">
        <v>0</v>
      </c>
      <c r="E280" s="581"/>
      <c r="F280" s="582">
        <f t="shared" si="26"/>
        <v>-1</v>
      </c>
      <c r="G280" s="583"/>
      <c r="H280" s="584"/>
      <c r="I280" s="580">
        <f t="shared" si="27"/>
        <v>-113</v>
      </c>
      <c r="J280" s="581"/>
      <c r="K280" s="582">
        <f t="shared" si="28"/>
        <v>0</v>
      </c>
      <c r="L280" s="584"/>
    </row>
    <row r="281" spans="1:12" x14ac:dyDescent="0.25">
      <c r="A281" s="350" t="s">
        <v>92</v>
      </c>
      <c r="B281" s="580">
        <v>81</v>
      </c>
      <c r="C281" s="581"/>
      <c r="D281" s="580">
        <v>0</v>
      </c>
      <c r="E281" s="581"/>
      <c r="F281" s="582">
        <f t="shared" si="26"/>
        <v>-1</v>
      </c>
      <c r="G281" s="583"/>
      <c r="H281" s="584"/>
      <c r="I281" s="580">
        <f t="shared" si="27"/>
        <v>-81</v>
      </c>
      <c r="J281" s="581"/>
      <c r="K281" s="582">
        <f t="shared" si="28"/>
        <v>0</v>
      </c>
      <c r="L281" s="584"/>
    </row>
    <row r="282" spans="1:12" x14ac:dyDescent="0.25">
      <c r="A282" s="350" t="s">
        <v>93</v>
      </c>
      <c r="B282" s="580">
        <v>23</v>
      </c>
      <c r="C282" s="581"/>
      <c r="D282" s="580">
        <v>0</v>
      </c>
      <c r="E282" s="581"/>
      <c r="F282" s="582">
        <f t="shared" si="26"/>
        <v>-1</v>
      </c>
      <c r="G282" s="583"/>
      <c r="H282" s="584"/>
      <c r="I282" s="580">
        <f t="shared" si="27"/>
        <v>-23</v>
      </c>
      <c r="J282" s="581"/>
      <c r="K282" s="582">
        <f t="shared" si="28"/>
        <v>0</v>
      </c>
      <c r="L282" s="584"/>
    </row>
    <row r="283" spans="1:12" x14ac:dyDescent="0.25">
      <c r="A283" s="350" t="s">
        <v>94</v>
      </c>
      <c r="B283" s="580">
        <v>22</v>
      </c>
      <c r="C283" s="581"/>
      <c r="D283" s="580">
        <v>0</v>
      </c>
      <c r="E283" s="581"/>
      <c r="F283" s="582">
        <f t="shared" si="26"/>
        <v>-1</v>
      </c>
      <c r="G283" s="583"/>
      <c r="H283" s="584"/>
      <c r="I283" s="580">
        <f t="shared" si="27"/>
        <v>-22</v>
      </c>
      <c r="J283" s="581"/>
      <c r="K283" s="582">
        <f t="shared" si="28"/>
        <v>0</v>
      </c>
      <c r="L283" s="584"/>
    </row>
    <row r="284" spans="1:12" x14ac:dyDescent="0.25">
      <c r="A284" s="350" t="s">
        <v>91</v>
      </c>
      <c r="B284" s="580">
        <v>17</v>
      </c>
      <c r="C284" s="581"/>
      <c r="D284" s="580">
        <v>0</v>
      </c>
      <c r="E284" s="581"/>
      <c r="F284" s="582">
        <f t="shared" si="26"/>
        <v>-1</v>
      </c>
      <c r="G284" s="583"/>
      <c r="H284" s="584"/>
      <c r="I284" s="580">
        <f t="shared" si="27"/>
        <v>-17</v>
      </c>
      <c r="J284" s="581"/>
      <c r="K284" s="582">
        <f t="shared" si="28"/>
        <v>0</v>
      </c>
      <c r="L284" s="584"/>
    </row>
    <row r="285" spans="1:12" x14ac:dyDescent="0.25">
      <c r="A285" s="351" t="s">
        <v>95</v>
      </c>
      <c r="B285" s="601">
        <v>57</v>
      </c>
      <c r="C285" s="602"/>
      <c r="D285" s="601">
        <v>0</v>
      </c>
      <c r="E285" s="602"/>
      <c r="F285" s="603">
        <f t="shared" si="26"/>
        <v>-1</v>
      </c>
      <c r="G285" s="604"/>
      <c r="H285" s="605"/>
      <c r="I285" s="601">
        <f t="shared" si="27"/>
        <v>-57</v>
      </c>
      <c r="J285" s="602"/>
      <c r="K285" s="603">
        <f t="shared" si="28"/>
        <v>0</v>
      </c>
      <c r="L285" s="605"/>
    </row>
    <row r="286" spans="1:12" ht="21" x14ac:dyDescent="0.35">
      <c r="A286" s="561" t="s">
        <v>32</v>
      </c>
      <c r="B286" s="561"/>
      <c r="C286" s="561"/>
      <c r="D286" s="561"/>
      <c r="E286" s="561"/>
      <c r="F286" s="561"/>
      <c r="G286" s="561"/>
      <c r="H286" s="561"/>
      <c r="I286" s="561"/>
      <c r="J286" s="561"/>
      <c r="K286" s="561"/>
      <c r="L286" s="561"/>
    </row>
    <row r="287" spans="1:12" x14ac:dyDescent="0.25">
      <c r="A287" s="60"/>
      <c r="B287" s="61" t="s">
        <v>148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63"/>
    </row>
    <row r="288" spans="1:12" ht="30" customHeight="1" x14ac:dyDescent="0.25">
      <c r="A288" s="12"/>
      <c r="B288" s="67">
        <v>2019</v>
      </c>
      <c r="C288" s="68"/>
      <c r="D288" s="67">
        <v>2020</v>
      </c>
      <c r="E288" s="68"/>
      <c r="F288" s="67" t="s">
        <v>1</v>
      </c>
      <c r="G288" s="138"/>
      <c r="H288" s="68"/>
      <c r="I288" s="67" t="s">
        <v>2</v>
      </c>
      <c r="J288" s="68"/>
      <c r="K288" s="67" t="s">
        <v>3</v>
      </c>
      <c r="L288" s="68"/>
    </row>
    <row r="289" spans="1:12" x14ac:dyDescent="0.25">
      <c r="A289" s="562" t="s">
        <v>58</v>
      </c>
      <c r="B289" s="563">
        <v>137917</v>
      </c>
      <c r="C289" s="564"/>
      <c r="D289" s="563">
        <v>63361</v>
      </c>
      <c r="E289" s="564"/>
      <c r="F289" s="565">
        <f t="shared" ref="F289:F300" si="29">D289/B289-1</f>
        <v>-0.54058600462597073</v>
      </c>
      <c r="G289" s="566"/>
      <c r="H289" s="567"/>
      <c r="I289" s="563">
        <f t="shared" ref="I289:I300" si="30">D289-B289</f>
        <v>-74556</v>
      </c>
      <c r="J289" s="564"/>
      <c r="K289" s="565">
        <f>D289/$D$289</f>
        <v>1</v>
      </c>
      <c r="L289" s="567"/>
    </row>
    <row r="290" spans="1:12" x14ac:dyDescent="0.25">
      <c r="A290" s="568" t="s">
        <v>8</v>
      </c>
      <c r="B290" s="569">
        <v>90529</v>
      </c>
      <c r="C290" s="570"/>
      <c r="D290" s="569">
        <v>42685</v>
      </c>
      <c r="E290" s="570"/>
      <c r="F290" s="571">
        <f t="shared" si="29"/>
        <v>-0.52849363187486875</v>
      </c>
      <c r="G290" s="572"/>
      <c r="H290" s="573"/>
      <c r="I290" s="569">
        <f t="shared" si="30"/>
        <v>-47844</v>
      </c>
      <c r="J290" s="570"/>
      <c r="K290" s="571">
        <f t="shared" ref="K290:K300" si="31">D290/$D$289</f>
        <v>0.6736793926863528</v>
      </c>
      <c r="L290" s="573"/>
    </row>
    <row r="291" spans="1:12" x14ac:dyDescent="0.25">
      <c r="A291" s="574" t="s">
        <v>59</v>
      </c>
      <c r="B291" s="575">
        <v>15700</v>
      </c>
      <c r="C291" s="576"/>
      <c r="D291" s="575">
        <v>9026</v>
      </c>
      <c r="E291" s="576"/>
      <c r="F291" s="577">
        <f t="shared" si="29"/>
        <v>-0.42509554140127392</v>
      </c>
      <c r="G291" s="578"/>
      <c r="H291" s="579"/>
      <c r="I291" s="575">
        <f t="shared" si="30"/>
        <v>-6674</v>
      </c>
      <c r="J291" s="576"/>
      <c r="K291" s="577">
        <f t="shared" si="31"/>
        <v>0.14245355976073609</v>
      </c>
      <c r="L291" s="579"/>
    </row>
    <row r="292" spans="1:12" x14ac:dyDescent="0.25">
      <c r="A292" s="327" t="s">
        <v>60</v>
      </c>
      <c r="B292" s="580">
        <v>53661</v>
      </c>
      <c r="C292" s="581"/>
      <c r="D292" s="580">
        <v>25498</v>
      </c>
      <c r="E292" s="581"/>
      <c r="F292" s="582">
        <f t="shared" si="29"/>
        <v>-0.5248318145394234</v>
      </c>
      <c r="G292" s="583"/>
      <c r="H292" s="584"/>
      <c r="I292" s="580">
        <f t="shared" si="30"/>
        <v>-28163</v>
      </c>
      <c r="J292" s="581"/>
      <c r="K292" s="582">
        <f t="shared" si="31"/>
        <v>0.40242420416344438</v>
      </c>
      <c r="L292" s="584"/>
    </row>
    <row r="293" spans="1:12" x14ac:dyDescent="0.25">
      <c r="A293" s="327" t="s">
        <v>61</v>
      </c>
      <c r="B293" s="580">
        <v>17804</v>
      </c>
      <c r="C293" s="581"/>
      <c r="D293" s="580">
        <v>6676</v>
      </c>
      <c r="E293" s="581"/>
      <c r="F293" s="582">
        <f t="shared" si="29"/>
        <v>-0.62502808357672435</v>
      </c>
      <c r="G293" s="583"/>
      <c r="H293" s="584"/>
      <c r="I293" s="580">
        <f t="shared" si="30"/>
        <v>-11128</v>
      </c>
      <c r="J293" s="581"/>
      <c r="K293" s="582">
        <f t="shared" si="31"/>
        <v>0.10536449866637206</v>
      </c>
      <c r="L293" s="584"/>
    </row>
    <row r="294" spans="1:12" x14ac:dyDescent="0.25">
      <c r="A294" s="327" t="s">
        <v>62</v>
      </c>
      <c r="B294" s="580">
        <v>2294</v>
      </c>
      <c r="C294" s="581"/>
      <c r="D294" s="580">
        <v>1355</v>
      </c>
      <c r="E294" s="581"/>
      <c r="F294" s="582">
        <f t="shared" si="29"/>
        <v>-0.40932868352223195</v>
      </c>
      <c r="G294" s="583"/>
      <c r="H294" s="584"/>
      <c r="I294" s="580">
        <f t="shared" si="30"/>
        <v>-939</v>
      </c>
      <c r="J294" s="581"/>
      <c r="K294" s="582">
        <f t="shared" si="31"/>
        <v>2.1385394801218417E-2</v>
      </c>
      <c r="L294" s="584"/>
    </row>
    <row r="295" spans="1:12" x14ac:dyDescent="0.25">
      <c r="A295" s="537" t="s">
        <v>63</v>
      </c>
      <c r="B295" s="585">
        <v>1070</v>
      </c>
      <c r="C295" s="586"/>
      <c r="D295" s="585">
        <v>130</v>
      </c>
      <c r="E295" s="586"/>
      <c r="F295" s="587">
        <f t="shared" si="29"/>
        <v>-0.87850467289719625</v>
      </c>
      <c r="G295" s="588"/>
      <c r="H295" s="589"/>
      <c r="I295" s="585">
        <f t="shared" si="30"/>
        <v>-940</v>
      </c>
      <c r="J295" s="586"/>
      <c r="K295" s="587">
        <f t="shared" si="31"/>
        <v>2.0517352945818405E-3</v>
      </c>
      <c r="L295" s="589"/>
    </row>
    <row r="296" spans="1:12" x14ac:dyDescent="0.25">
      <c r="A296" s="590" t="s">
        <v>11</v>
      </c>
      <c r="B296" s="569">
        <v>47388</v>
      </c>
      <c r="C296" s="570"/>
      <c r="D296" s="569">
        <v>20676</v>
      </c>
      <c r="E296" s="570"/>
      <c r="F296" s="571">
        <f t="shared" si="29"/>
        <v>-0.56368700936946059</v>
      </c>
      <c r="G296" s="572"/>
      <c r="H296" s="573"/>
      <c r="I296" s="569">
        <f t="shared" si="30"/>
        <v>-26712</v>
      </c>
      <c r="J296" s="570"/>
      <c r="K296" s="571">
        <f t="shared" si="31"/>
        <v>0.3263206073136472</v>
      </c>
      <c r="L296" s="573"/>
    </row>
    <row r="297" spans="1:12" x14ac:dyDescent="0.25">
      <c r="A297" s="574" t="s">
        <v>64</v>
      </c>
      <c r="B297" s="575">
        <v>27453</v>
      </c>
      <c r="C297" s="576"/>
      <c r="D297" s="575">
        <v>13490</v>
      </c>
      <c r="E297" s="576"/>
      <c r="F297" s="577">
        <f t="shared" si="29"/>
        <v>-0.50861472334535396</v>
      </c>
      <c r="G297" s="578"/>
      <c r="H297" s="579"/>
      <c r="I297" s="575">
        <f t="shared" si="30"/>
        <v>-13963</v>
      </c>
      <c r="J297" s="576"/>
      <c r="K297" s="577">
        <f t="shared" si="31"/>
        <v>0.21290699326083867</v>
      </c>
      <c r="L297" s="579"/>
    </row>
    <row r="298" spans="1:12" x14ac:dyDescent="0.25">
      <c r="A298" s="327" t="s">
        <v>65</v>
      </c>
      <c r="B298" s="580">
        <v>25520</v>
      </c>
      <c r="C298" s="581"/>
      <c r="D298" s="580">
        <v>11478</v>
      </c>
      <c r="E298" s="581"/>
      <c r="F298" s="582">
        <f t="shared" si="29"/>
        <v>-0.55023510971786838</v>
      </c>
      <c r="G298" s="583"/>
      <c r="H298" s="584"/>
      <c r="I298" s="580">
        <f t="shared" si="30"/>
        <v>-14042</v>
      </c>
      <c r="J298" s="581"/>
      <c r="K298" s="582">
        <f t="shared" si="31"/>
        <v>0.18115244393238744</v>
      </c>
      <c r="L298" s="584"/>
    </row>
    <row r="299" spans="1:12" x14ac:dyDescent="0.25">
      <c r="A299" s="327" t="s">
        <v>66</v>
      </c>
      <c r="B299" s="580">
        <v>13693</v>
      </c>
      <c r="C299" s="581"/>
      <c r="D299" s="580">
        <v>4866</v>
      </c>
      <c r="E299" s="581"/>
      <c r="F299" s="582">
        <f t="shared" si="29"/>
        <v>-0.64463594537354851</v>
      </c>
      <c r="G299" s="583"/>
      <c r="H299" s="584"/>
      <c r="I299" s="580">
        <f t="shared" si="30"/>
        <v>-8827</v>
      </c>
      <c r="J299" s="581"/>
      <c r="K299" s="582">
        <f t="shared" si="31"/>
        <v>7.6798030334117195E-2</v>
      </c>
      <c r="L299" s="584"/>
    </row>
    <row r="300" spans="1:12" x14ac:dyDescent="0.25">
      <c r="A300" s="330" t="s">
        <v>67</v>
      </c>
      <c r="B300" s="591">
        <v>6242</v>
      </c>
      <c r="C300" s="592"/>
      <c r="D300" s="591">
        <v>2320</v>
      </c>
      <c r="E300" s="592"/>
      <c r="F300" s="593">
        <f t="shared" si="29"/>
        <v>-0.62832425504645939</v>
      </c>
      <c r="G300" s="594"/>
      <c r="H300" s="595"/>
      <c r="I300" s="591">
        <f t="shared" si="30"/>
        <v>-3922</v>
      </c>
      <c r="J300" s="592"/>
      <c r="K300" s="593">
        <f t="shared" si="31"/>
        <v>3.6615583718691308E-2</v>
      </c>
      <c r="L300" s="595"/>
    </row>
    <row r="301" spans="1:12" ht="21" x14ac:dyDescent="0.35">
      <c r="A301" s="561" t="s">
        <v>108</v>
      </c>
      <c r="B301" s="561"/>
      <c r="C301" s="561"/>
      <c r="D301" s="561"/>
      <c r="E301" s="561"/>
      <c r="F301" s="561"/>
      <c r="G301" s="561"/>
      <c r="H301" s="561"/>
      <c r="I301" s="561"/>
      <c r="J301" s="561"/>
      <c r="K301" s="561"/>
      <c r="L301" s="561"/>
    </row>
    <row r="302" spans="1:12" x14ac:dyDescent="0.25">
      <c r="A302" s="60"/>
      <c r="B302" s="61" t="s">
        <v>148</v>
      </c>
      <c r="C302" s="62"/>
      <c r="D302" s="62"/>
      <c r="E302" s="62"/>
      <c r="F302" s="62"/>
      <c r="G302" s="62"/>
      <c r="H302" s="62"/>
      <c r="I302" s="62"/>
      <c r="J302" s="62"/>
      <c r="K302" s="62"/>
      <c r="L302" s="63"/>
    </row>
    <row r="303" spans="1:12" ht="30" customHeight="1" x14ac:dyDescent="0.25">
      <c r="A303" s="12"/>
      <c r="B303" s="67">
        <v>2019</v>
      </c>
      <c r="C303" s="68"/>
      <c r="D303" s="67">
        <v>2020</v>
      </c>
      <c r="E303" s="68"/>
      <c r="F303" s="67" t="s">
        <v>1</v>
      </c>
      <c r="G303" s="68"/>
      <c r="H303" s="121"/>
      <c r="I303" s="67" t="s">
        <v>2</v>
      </c>
      <c r="J303" s="68"/>
      <c r="K303" s="67" t="s">
        <v>3</v>
      </c>
      <c r="L303" s="68"/>
    </row>
    <row r="304" spans="1:12" x14ac:dyDescent="0.25">
      <c r="A304" s="562" t="s">
        <v>88</v>
      </c>
      <c r="B304" s="563">
        <v>137917</v>
      </c>
      <c r="C304" s="564"/>
      <c r="D304" s="563">
        <v>63361</v>
      </c>
      <c r="E304" s="564"/>
      <c r="F304" s="565">
        <f t="shared" ref="F304:F311" si="32">D304/B304-1</f>
        <v>-0.54058600462597073</v>
      </c>
      <c r="G304" s="566"/>
      <c r="H304" s="567"/>
      <c r="I304" s="563">
        <f t="shared" ref="I304:I311" si="33">D304-B304</f>
        <v>-74556</v>
      </c>
      <c r="J304" s="564"/>
      <c r="K304" s="565">
        <f>D304/$D$289</f>
        <v>1</v>
      </c>
      <c r="L304" s="567"/>
    </row>
    <row r="305" spans="1:12" x14ac:dyDescent="0.25">
      <c r="A305" s="347" t="s">
        <v>89</v>
      </c>
      <c r="B305" s="596">
        <v>49962</v>
      </c>
      <c r="C305" s="597"/>
      <c r="D305" s="596">
        <v>0</v>
      </c>
      <c r="E305" s="597"/>
      <c r="F305" s="606">
        <f t="shared" si="32"/>
        <v>-1</v>
      </c>
      <c r="G305" s="607"/>
      <c r="H305" s="608"/>
      <c r="I305" s="596">
        <f t="shared" si="33"/>
        <v>-49962</v>
      </c>
      <c r="J305" s="597"/>
      <c r="K305" s="598">
        <f t="shared" ref="K305:K311" si="34">D305/$D$263</f>
        <v>0</v>
      </c>
      <c r="L305" s="600"/>
    </row>
    <row r="306" spans="1:12" x14ac:dyDescent="0.25">
      <c r="A306" s="350" t="s">
        <v>90</v>
      </c>
      <c r="B306" s="580">
        <v>42573</v>
      </c>
      <c r="C306" s="581"/>
      <c r="D306" s="580">
        <v>0</v>
      </c>
      <c r="E306" s="581"/>
      <c r="F306" s="606">
        <f t="shared" si="32"/>
        <v>-1</v>
      </c>
      <c r="G306" s="607"/>
      <c r="H306" s="608"/>
      <c r="I306" s="580">
        <f t="shared" si="33"/>
        <v>-42573</v>
      </c>
      <c r="J306" s="581"/>
      <c r="K306" s="582">
        <f t="shared" si="34"/>
        <v>0</v>
      </c>
      <c r="L306" s="584"/>
    </row>
    <row r="307" spans="1:12" x14ac:dyDescent="0.25">
      <c r="A307" s="350" t="s">
        <v>92</v>
      </c>
      <c r="B307" s="580">
        <v>22055</v>
      </c>
      <c r="C307" s="581"/>
      <c r="D307" s="580">
        <v>0</v>
      </c>
      <c r="E307" s="581"/>
      <c r="F307" s="606">
        <f t="shared" si="32"/>
        <v>-1</v>
      </c>
      <c r="G307" s="607"/>
      <c r="H307" s="608"/>
      <c r="I307" s="580">
        <f t="shared" si="33"/>
        <v>-22055</v>
      </c>
      <c r="J307" s="581"/>
      <c r="K307" s="582">
        <f t="shared" si="34"/>
        <v>0</v>
      </c>
      <c r="L307" s="584"/>
    </row>
    <row r="308" spans="1:12" x14ac:dyDescent="0.25">
      <c r="A308" s="350" t="s">
        <v>93</v>
      </c>
      <c r="B308" s="580">
        <v>2484</v>
      </c>
      <c r="C308" s="581"/>
      <c r="D308" s="580">
        <v>0</v>
      </c>
      <c r="E308" s="581"/>
      <c r="F308" s="606">
        <f t="shared" si="32"/>
        <v>-1</v>
      </c>
      <c r="G308" s="607"/>
      <c r="H308" s="608"/>
      <c r="I308" s="580">
        <f t="shared" si="33"/>
        <v>-2484</v>
      </c>
      <c r="J308" s="581"/>
      <c r="K308" s="582">
        <f t="shared" si="34"/>
        <v>0</v>
      </c>
      <c r="L308" s="584"/>
    </row>
    <row r="309" spans="1:12" x14ac:dyDescent="0.25">
      <c r="A309" s="350" t="s">
        <v>94</v>
      </c>
      <c r="B309" s="580">
        <v>7111</v>
      </c>
      <c r="C309" s="581"/>
      <c r="D309" s="580">
        <v>0</v>
      </c>
      <c r="E309" s="581"/>
      <c r="F309" s="606">
        <f t="shared" si="32"/>
        <v>-1</v>
      </c>
      <c r="G309" s="607"/>
      <c r="H309" s="608"/>
      <c r="I309" s="580">
        <f t="shared" si="33"/>
        <v>-7111</v>
      </c>
      <c r="J309" s="581"/>
      <c r="K309" s="582">
        <f t="shared" si="34"/>
        <v>0</v>
      </c>
      <c r="L309" s="584"/>
    </row>
    <row r="310" spans="1:12" x14ac:dyDescent="0.25">
      <c r="A310" s="350" t="s">
        <v>91</v>
      </c>
      <c r="B310" s="580">
        <v>1193</v>
      </c>
      <c r="C310" s="581"/>
      <c r="D310" s="580">
        <v>0</v>
      </c>
      <c r="E310" s="581"/>
      <c r="F310" s="606">
        <f t="shared" si="32"/>
        <v>-1</v>
      </c>
      <c r="G310" s="607"/>
      <c r="H310" s="608"/>
      <c r="I310" s="580">
        <f t="shared" si="33"/>
        <v>-1193</v>
      </c>
      <c r="J310" s="581"/>
      <c r="K310" s="582">
        <f t="shared" si="34"/>
        <v>0</v>
      </c>
      <c r="L310" s="584"/>
    </row>
    <row r="311" spans="1:12" x14ac:dyDescent="0.25">
      <c r="A311" s="351" t="s">
        <v>95</v>
      </c>
      <c r="B311" s="601">
        <v>12539</v>
      </c>
      <c r="C311" s="602"/>
      <c r="D311" s="601">
        <v>0</v>
      </c>
      <c r="E311" s="602"/>
      <c r="F311" s="606">
        <f t="shared" si="32"/>
        <v>-1</v>
      </c>
      <c r="G311" s="607"/>
      <c r="H311" s="608"/>
      <c r="I311" s="601">
        <f t="shared" si="33"/>
        <v>-12539</v>
      </c>
      <c r="J311" s="602"/>
      <c r="K311" s="603">
        <f t="shared" si="34"/>
        <v>0</v>
      </c>
      <c r="L311" s="605"/>
    </row>
    <row r="312" spans="1:12" ht="21" x14ac:dyDescent="0.35">
      <c r="A312" s="561" t="s">
        <v>109</v>
      </c>
      <c r="B312" s="561"/>
      <c r="C312" s="561"/>
      <c r="D312" s="561"/>
      <c r="E312" s="561"/>
      <c r="F312" s="561"/>
      <c r="G312" s="561"/>
      <c r="H312" s="561"/>
      <c r="I312" s="561"/>
      <c r="J312" s="561"/>
      <c r="K312" s="561"/>
      <c r="L312" s="561"/>
    </row>
  </sheetData>
  <mergeCells count="590">
    <mergeCell ref="A312:L312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B308:C308"/>
    <mergeCell ref="D308:E308"/>
    <mergeCell ref="F308:H308"/>
    <mergeCell ref="I308:J308"/>
    <mergeCell ref="K308:L308"/>
    <mergeCell ref="B309:C309"/>
    <mergeCell ref="D309:E309"/>
    <mergeCell ref="F309:H309"/>
    <mergeCell ref="I309:J309"/>
    <mergeCell ref="K309:L309"/>
    <mergeCell ref="B306:C306"/>
    <mergeCell ref="D306:E306"/>
    <mergeCell ref="F306:H306"/>
    <mergeCell ref="I306:J306"/>
    <mergeCell ref="K306:L306"/>
    <mergeCell ref="B307:C307"/>
    <mergeCell ref="D307:E307"/>
    <mergeCell ref="F307:H307"/>
    <mergeCell ref="I307:J307"/>
    <mergeCell ref="K307:L307"/>
    <mergeCell ref="B304:C304"/>
    <mergeCell ref="D304:E304"/>
    <mergeCell ref="F304:H304"/>
    <mergeCell ref="I304:J304"/>
    <mergeCell ref="K304:L304"/>
    <mergeCell ref="B305:C305"/>
    <mergeCell ref="D305:E305"/>
    <mergeCell ref="F305:H305"/>
    <mergeCell ref="I305:J305"/>
    <mergeCell ref="K305:L305"/>
    <mergeCell ref="A301:L301"/>
    <mergeCell ref="B302:L302"/>
    <mergeCell ref="B303:C303"/>
    <mergeCell ref="D303:E303"/>
    <mergeCell ref="F303:G303"/>
    <mergeCell ref="I303:J303"/>
    <mergeCell ref="K303:L303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B293:C293"/>
    <mergeCell ref="D293:E293"/>
    <mergeCell ref="F293:H293"/>
    <mergeCell ref="I293:J293"/>
    <mergeCell ref="K293:L293"/>
    <mergeCell ref="B294:C294"/>
    <mergeCell ref="D294:E294"/>
    <mergeCell ref="F294:H294"/>
    <mergeCell ref="I294:J294"/>
    <mergeCell ref="K294:L294"/>
    <mergeCell ref="B291:C291"/>
    <mergeCell ref="D291:E291"/>
    <mergeCell ref="F291:H291"/>
    <mergeCell ref="I291:J291"/>
    <mergeCell ref="K291:L291"/>
    <mergeCell ref="B292:C292"/>
    <mergeCell ref="D292:E292"/>
    <mergeCell ref="F292:H292"/>
    <mergeCell ref="I292:J292"/>
    <mergeCell ref="K292:L292"/>
    <mergeCell ref="B289:C289"/>
    <mergeCell ref="D289:E289"/>
    <mergeCell ref="F289:H289"/>
    <mergeCell ref="I289:J289"/>
    <mergeCell ref="K289:L289"/>
    <mergeCell ref="B290:C290"/>
    <mergeCell ref="D290:E290"/>
    <mergeCell ref="F290:H290"/>
    <mergeCell ref="I290:J290"/>
    <mergeCell ref="K290:L290"/>
    <mergeCell ref="A286:L286"/>
    <mergeCell ref="B287:L287"/>
    <mergeCell ref="B288:C288"/>
    <mergeCell ref="D288:E288"/>
    <mergeCell ref="F288:H288"/>
    <mergeCell ref="I288:J288"/>
    <mergeCell ref="K288:L288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B282:C282"/>
    <mergeCell ref="D282:E282"/>
    <mergeCell ref="F282:H282"/>
    <mergeCell ref="I282:J282"/>
    <mergeCell ref="K282:L282"/>
    <mergeCell ref="B283:C283"/>
    <mergeCell ref="D283:E283"/>
    <mergeCell ref="F283:H283"/>
    <mergeCell ref="I283:J283"/>
    <mergeCell ref="K283:L283"/>
    <mergeCell ref="B280:C280"/>
    <mergeCell ref="D280:E280"/>
    <mergeCell ref="F280:H280"/>
    <mergeCell ref="I280:J280"/>
    <mergeCell ref="K280:L280"/>
    <mergeCell ref="B281:C281"/>
    <mergeCell ref="D281:E281"/>
    <mergeCell ref="F281:H281"/>
    <mergeCell ref="I281:J281"/>
    <mergeCell ref="K281:L281"/>
    <mergeCell ref="B278:C278"/>
    <mergeCell ref="D278:E278"/>
    <mergeCell ref="F278:H278"/>
    <mergeCell ref="I278:J278"/>
    <mergeCell ref="K278:L278"/>
    <mergeCell ref="B279:C279"/>
    <mergeCell ref="D279:E279"/>
    <mergeCell ref="F279:H279"/>
    <mergeCell ref="I279:J279"/>
    <mergeCell ref="K279:L279"/>
    <mergeCell ref="B276:L276"/>
    <mergeCell ref="B277:C277"/>
    <mergeCell ref="D277:E277"/>
    <mergeCell ref="F277:H277"/>
    <mergeCell ref="I277:J277"/>
    <mergeCell ref="K277:L277"/>
    <mergeCell ref="B274:C274"/>
    <mergeCell ref="D274:E274"/>
    <mergeCell ref="F274:H274"/>
    <mergeCell ref="I274:J274"/>
    <mergeCell ref="K274:L274"/>
    <mergeCell ref="A275:L275"/>
    <mergeCell ref="B272:C272"/>
    <mergeCell ref="D272:E272"/>
    <mergeCell ref="F272:H272"/>
    <mergeCell ref="I272:J272"/>
    <mergeCell ref="K272:L272"/>
    <mergeCell ref="B273:C273"/>
    <mergeCell ref="D273:E273"/>
    <mergeCell ref="F273:H273"/>
    <mergeCell ref="I273:J273"/>
    <mergeCell ref="K273:L273"/>
    <mergeCell ref="B270:C270"/>
    <mergeCell ref="D270:E270"/>
    <mergeCell ref="F270:H270"/>
    <mergeCell ref="I270:J270"/>
    <mergeCell ref="K270:L270"/>
    <mergeCell ref="B271:C271"/>
    <mergeCell ref="D271:E271"/>
    <mergeCell ref="F271:H271"/>
    <mergeCell ref="I271:J271"/>
    <mergeCell ref="K271:L271"/>
    <mergeCell ref="B268:C268"/>
    <mergeCell ref="D268:E268"/>
    <mergeCell ref="F268:H268"/>
    <mergeCell ref="I268:J268"/>
    <mergeCell ref="K268:L268"/>
    <mergeCell ref="B269:C269"/>
    <mergeCell ref="D269:E269"/>
    <mergeCell ref="F269:H269"/>
    <mergeCell ref="I269:J269"/>
    <mergeCell ref="K269:L269"/>
    <mergeCell ref="B266:C266"/>
    <mergeCell ref="D266:E266"/>
    <mergeCell ref="F266:H266"/>
    <mergeCell ref="I266:J266"/>
    <mergeCell ref="K266:L266"/>
    <mergeCell ref="B267:C267"/>
    <mergeCell ref="D267:E267"/>
    <mergeCell ref="F267:H267"/>
    <mergeCell ref="I267:J267"/>
    <mergeCell ref="K267:L267"/>
    <mergeCell ref="B264:C264"/>
    <mergeCell ref="D264:E264"/>
    <mergeCell ref="F264:H264"/>
    <mergeCell ref="I264:J264"/>
    <mergeCell ref="K264:L264"/>
    <mergeCell ref="B265:C265"/>
    <mergeCell ref="D265:E265"/>
    <mergeCell ref="F265:H265"/>
    <mergeCell ref="I265:J265"/>
    <mergeCell ref="K265:L265"/>
    <mergeCell ref="B262:C262"/>
    <mergeCell ref="D262:E262"/>
    <mergeCell ref="F262:H262"/>
    <mergeCell ref="I262:J262"/>
    <mergeCell ref="K262:L262"/>
    <mergeCell ref="B263:C263"/>
    <mergeCell ref="D263:E263"/>
    <mergeCell ref="F263:H263"/>
    <mergeCell ref="I263:J263"/>
    <mergeCell ref="K263:L263"/>
    <mergeCell ref="E257:F257"/>
    <mergeCell ref="K257:L257"/>
    <mergeCell ref="A258:L258"/>
    <mergeCell ref="A259:L259"/>
    <mergeCell ref="A260:L260"/>
    <mergeCell ref="B261:L261"/>
    <mergeCell ref="E254:F254"/>
    <mergeCell ref="K254:L254"/>
    <mergeCell ref="E255:F255"/>
    <mergeCell ref="K255:L255"/>
    <mergeCell ref="E256:F256"/>
    <mergeCell ref="K256:L256"/>
    <mergeCell ref="E251:F251"/>
    <mergeCell ref="K251:L251"/>
    <mergeCell ref="E252:F252"/>
    <mergeCell ref="K252:L252"/>
    <mergeCell ref="E253:F253"/>
    <mergeCell ref="K253:L253"/>
    <mergeCell ref="B248:F248"/>
    <mergeCell ref="H248:L248"/>
    <mergeCell ref="E249:F249"/>
    <mergeCell ref="K249:L249"/>
    <mergeCell ref="E250:F250"/>
    <mergeCell ref="K250:L250"/>
    <mergeCell ref="E244:F244"/>
    <mergeCell ref="K244:L244"/>
    <mergeCell ref="E245:F245"/>
    <mergeCell ref="K245:L245"/>
    <mergeCell ref="A246:L246"/>
    <mergeCell ref="A247:L247"/>
    <mergeCell ref="E241:F241"/>
    <mergeCell ref="K241:L241"/>
    <mergeCell ref="E242:F242"/>
    <mergeCell ref="K242:L242"/>
    <mergeCell ref="E243:F243"/>
    <mergeCell ref="K243:L243"/>
    <mergeCell ref="E238:F238"/>
    <mergeCell ref="K238:L238"/>
    <mergeCell ref="E239:F239"/>
    <mergeCell ref="K239:L239"/>
    <mergeCell ref="E240:F240"/>
    <mergeCell ref="K240:L240"/>
    <mergeCell ref="B235:F235"/>
    <mergeCell ref="H235:L235"/>
    <mergeCell ref="E236:F236"/>
    <mergeCell ref="K236:L236"/>
    <mergeCell ref="E237:F237"/>
    <mergeCell ref="K237:L237"/>
    <mergeCell ref="E231:F231"/>
    <mergeCell ref="K231:L231"/>
    <mergeCell ref="E232:F232"/>
    <mergeCell ref="K232:L232"/>
    <mergeCell ref="A233:L233"/>
    <mergeCell ref="A234:L234"/>
    <mergeCell ref="E228:F228"/>
    <mergeCell ref="K228:L228"/>
    <mergeCell ref="E229:F229"/>
    <mergeCell ref="K229:L229"/>
    <mergeCell ref="E230:F230"/>
    <mergeCell ref="K230:L230"/>
    <mergeCell ref="E225:F225"/>
    <mergeCell ref="K225:L225"/>
    <mergeCell ref="E226:F226"/>
    <mergeCell ref="K226:L226"/>
    <mergeCell ref="E227:F227"/>
    <mergeCell ref="K227:L227"/>
    <mergeCell ref="A221:L221"/>
    <mergeCell ref="A222:L222"/>
    <mergeCell ref="B223:F223"/>
    <mergeCell ref="H223:L223"/>
    <mergeCell ref="E224:F224"/>
    <mergeCell ref="K224:L224"/>
    <mergeCell ref="E218:F218"/>
    <mergeCell ref="K218:L218"/>
    <mergeCell ref="E219:F219"/>
    <mergeCell ref="K219:L219"/>
    <mergeCell ref="E220:F220"/>
    <mergeCell ref="K220:L220"/>
    <mergeCell ref="E215:F215"/>
    <mergeCell ref="K215:L215"/>
    <mergeCell ref="E216:F216"/>
    <mergeCell ref="K216:L216"/>
    <mergeCell ref="E217:F217"/>
    <mergeCell ref="K217:L217"/>
    <mergeCell ref="E212:F212"/>
    <mergeCell ref="K212:L212"/>
    <mergeCell ref="E213:F213"/>
    <mergeCell ref="K213:L213"/>
    <mergeCell ref="E214:F214"/>
    <mergeCell ref="K214:L214"/>
    <mergeCell ref="B199:F199"/>
    <mergeCell ref="H199:L199"/>
    <mergeCell ref="A209:L209"/>
    <mergeCell ref="B210:F210"/>
    <mergeCell ref="H210:L210"/>
    <mergeCell ref="E211:F211"/>
    <mergeCell ref="K211:L211"/>
    <mergeCell ref="A184:L184"/>
    <mergeCell ref="A185:L185"/>
    <mergeCell ref="B186:F186"/>
    <mergeCell ref="H186:L186"/>
    <mergeCell ref="A197:L197"/>
    <mergeCell ref="A198:L198"/>
    <mergeCell ref="E181:F181"/>
    <mergeCell ref="K181:L181"/>
    <mergeCell ref="E182:F182"/>
    <mergeCell ref="K182:L182"/>
    <mergeCell ref="E183:F183"/>
    <mergeCell ref="K183:L183"/>
    <mergeCell ref="E178:F178"/>
    <mergeCell ref="K178:L178"/>
    <mergeCell ref="E179:F179"/>
    <mergeCell ref="K179:L179"/>
    <mergeCell ref="E180:F180"/>
    <mergeCell ref="K180:L180"/>
    <mergeCell ref="E175:F175"/>
    <mergeCell ref="K175:L175"/>
    <mergeCell ref="E176:F176"/>
    <mergeCell ref="K176:L176"/>
    <mergeCell ref="E177:F177"/>
    <mergeCell ref="K177:L177"/>
    <mergeCell ref="E171:F171"/>
    <mergeCell ref="K171:L171"/>
    <mergeCell ref="A172:L172"/>
    <mergeCell ref="A173:L173"/>
    <mergeCell ref="B174:F174"/>
    <mergeCell ref="H174:L174"/>
    <mergeCell ref="E168:F168"/>
    <mergeCell ref="K168:L168"/>
    <mergeCell ref="E169:F169"/>
    <mergeCell ref="K169:L169"/>
    <mergeCell ref="E170:F170"/>
    <mergeCell ref="K170:L170"/>
    <mergeCell ref="E165:F165"/>
    <mergeCell ref="K165:L165"/>
    <mergeCell ref="E166:F166"/>
    <mergeCell ref="K166:L166"/>
    <mergeCell ref="E167:F167"/>
    <mergeCell ref="K167:L167"/>
    <mergeCell ref="E162:F162"/>
    <mergeCell ref="K162:L162"/>
    <mergeCell ref="E163:F163"/>
    <mergeCell ref="K163:L163"/>
    <mergeCell ref="E164:F164"/>
    <mergeCell ref="K164:L164"/>
    <mergeCell ref="E159:F159"/>
    <mergeCell ref="K159:L159"/>
    <mergeCell ref="E160:F160"/>
    <mergeCell ref="K160:L160"/>
    <mergeCell ref="E161:F161"/>
    <mergeCell ref="K161:L161"/>
    <mergeCell ref="B156:C156"/>
    <mergeCell ref="E156:F156"/>
    <mergeCell ref="H156:I156"/>
    <mergeCell ref="K156:L156"/>
    <mergeCell ref="A157:L157"/>
    <mergeCell ref="B158:F158"/>
    <mergeCell ref="H158:L158"/>
    <mergeCell ref="B154:C154"/>
    <mergeCell ref="E154:F154"/>
    <mergeCell ref="H154:I154"/>
    <mergeCell ref="K154:L154"/>
    <mergeCell ref="B155:C155"/>
    <mergeCell ref="E155:F155"/>
    <mergeCell ref="H155:I155"/>
    <mergeCell ref="K155:L155"/>
    <mergeCell ref="B152:C152"/>
    <mergeCell ref="E152:F152"/>
    <mergeCell ref="H152:I152"/>
    <mergeCell ref="K152:L152"/>
    <mergeCell ref="B153:C153"/>
    <mergeCell ref="E153:F153"/>
    <mergeCell ref="H153:I153"/>
    <mergeCell ref="K153:L153"/>
    <mergeCell ref="B150:C150"/>
    <mergeCell ref="E150:F150"/>
    <mergeCell ref="H150:I150"/>
    <mergeCell ref="K150:L150"/>
    <mergeCell ref="B151:C151"/>
    <mergeCell ref="E151:F151"/>
    <mergeCell ref="H151:I151"/>
    <mergeCell ref="K151:L151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45:C145"/>
    <mergeCell ref="E145:F145"/>
    <mergeCell ref="H145:I145"/>
    <mergeCell ref="K145:L145"/>
    <mergeCell ref="A146:L146"/>
    <mergeCell ref="B147:F147"/>
    <mergeCell ref="H147:L147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27:C127"/>
    <mergeCell ref="E127:F127"/>
    <mergeCell ref="H127:I127"/>
    <mergeCell ref="K127:L127"/>
    <mergeCell ref="B128:C128"/>
    <mergeCell ref="E128:F128"/>
    <mergeCell ref="H128:I128"/>
    <mergeCell ref="K128:L128"/>
    <mergeCell ref="B125:C125"/>
    <mergeCell ref="E125:F125"/>
    <mergeCell ref="H125:I125"/>
    <mergeCell ref="K125:L125"/>
    <mergeCell ref="B126:C126"/>
    <mergeCell ref="E126:F126"/>
    <mergeCell ref="H126:I126"/>
    <mergeCell ref="K126:L126"/>
    <mergeCell ref="B123:F123"/>
    <mergeCell ref="H123:L123"/>
    <mergeCell ref="B124:C124"/>
    <mergeCell ref="E124:F124"/>
    <mergeCell ref="H124:I124"/>
    <mergeCell ref="K124:L124"/>
    <mergeCell ref="B120:C120"/>
    <mergeCell ref="E120:F120"/>
    <mergeCell ref="H120:I120"/>
    <mergeCell ref="K120:L120"/>
    <mergeCell ref="A121:L121"/>
    <mergeCell ref="A122:L122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B110:C110"/>
    <mergeCell ref="E110:F110"/>
    <mergeCell ref="H110:I110"/>
    <mergeCell ref="K110:L110"/>
    <mergeCell ref="B111:C111"/>
    <mergeCell ref="E111:F111"/>
    <mergeCell ref="H111:I111"/>
    <mergeCell ref="K111:L111"/>
    <mergeCell ref="B108:C108"/>
    <mergeCell ref="E108:F108"/>
    <mergeCell ref="H108:I108"/>
    <mergeCell ref="K108:L108"/>
    <mergeCell ref="B109:C109"/>
    <mergeCell ref="E109:F109"/>
    <mergeCell ref="H109:I109"/>
    <mergeCell ref="K109:L109"/>
    <mergeCell ref="A95:L95"/>
    <mergeCell ref="B96:F96"/>
    <mergeCell ref="H96:L96"/>
    <mergeCell ref="A106:L106"/>
    <mergeCell ref="B107:F107"/>
    <mergeCell ref="H107:L107"/>
    <mergeCell ref="A55:L55"/>
    <mergeCell ref="B56:F56"/>
    <mergeCell ref="H56:L56"/>
    <mergeCell ref="A70:L70"/>
    <mergeCell ref="A71:L71"/>
    <mergeCell ref="B72:F72"/>
    <mergeCell ref="H72:L72"/>
    <mergeCell ref="A19:L19"/>
    <mergeCell ref="A20:L20"/>
    <mergeCell ref="B21:F21"/>
    <mergeCell ref="H21:L21"/>
    <mergeCell ref="A44:L44"/>
    <mergeCell ref="B45:F45"/>
    <mergeCell ref="H45:L45"/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D981-E330-4ED3-9E4B-FDE2F02C90CA}">
  <sheetPr codeName="Hoja9"/>
  <dimension ref="A1:L78"/>
  <sheetViews>
    <sheetView showGridLines="0" workbookViewId="0">
      <selection activeCell="A70" sqref="A70:XFD1048576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52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21" x14ac:dyDescent="0.35">
      <c r="A2" s="609" t="s">
        <v>110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</row>
    <row r="3" spans="1:12" ht="21" x14ac:dyDescent="0.25">
      <c r="A3" s="255" t="s">
        <v>111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21" x14ac:dyDescent="0.35">
      <c r="A4" s="610" t="s">
        <v>35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</row>
    <row r="5" spans="1:12" x14ac:dyDescent="0.25">
      <c r="A5" s="60"/>
      <c r="B5" s="61" t="s">
        <v>148</v>
      </c>
      <c r="C5" s="62"/>
      <c r="D5" s="62"/>
      <c r="E5" s="62"/>
      <c r="F5" s="63"/>
      <c r="G5" s="611"/>
      <c r="H5" s="61" t="str">
        <f>CONCATENATE("acumulado ",B5)</f>
        <v>acumulado agosto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79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12" t="s">
        <v>36</v>
      </c>
      <c r="B7" s="613">
        <v>725343</v>
      </c>
      <c r="C7" s="613">
        <v>288999</v>
      </c>
      <c r="D7" s="614">
        <f>C7/B7-1</f>
        <v>-0.60156918864592335</v>
      </c>
      <c r="E7" s="613">
        <f>C7-B7</f>
        <v>-436344</v>
      </c>
      <c r="F7" s="614">
        <f>C7/$C$7</f>
        <v>1</v>
      </c>
      <c r="G7" s="615"/>
      <c r="H7" s="613">
        <v>5567812</v>
      </c>
      <c r="I7" s="613">
        <v>2228374</v>
      </c>
      <c r="J7" s="614">
        <f>I7/H7-1</f>
        <v>-0.59977563897631603</v>
      </c>
      <c r="K7" s="613">
        <f>I7-H7</f>
        <v>-3339438</v>
      </c>
      <c r="L7" s="614">
        <f>I7/$I$7</f>
        <v>1</v>
      </c>
    </row>
    <row r="8" spans="1:12" x14ac:dyDescent="0.25">
      <c r="A8" s="616" t="s">
        <v>37</v>
      </c>
      <c r="B8" s="189">
        <v>667534</v>
      </c>
      <c r="C8" s="189">
        <v>285856</v>
      </c>
      <c r="D8" s="190">
        <f t="shared" ref="D8:D9" si="0">C8/B8-1</f>
        <v>-0.57177312316675999</v>
      </c>
      <c r="E8" s="189">
        <f>C8-B8</f>
        <v>-381678</v>
      </c>
      <c r="F8" s="190">
        <f>C8/$C$7</f>
        <v>0.98912452984266386</v>
      </c>
      <c r="G8" s="179"/>
      <c r="H8" s="189">
        <v>5021058</v>
      </c>
      <c r="I8" s="189">
        <v>1998407</v>
      </c>
      <c r="J8" s="190">
        <f t="shared" ref="J8:J9" si="1">I8/H8-1</f>
        <v>-0.60199483853801328</v>
      </c>
      <c r="K8" s="189">
        <f t="shared" ref="K8:K9" si="2">I8-H8</f>
        <v>-3022651</v>
      </c>
      <c r="L8" s="190">
        <f t="shared" ref="L8:L9" si="3">I8/$I$7</f>
        <v>0.89680053707322016</v>
      </c>
    </row>
    <row r="9" spans="1:12" x14ac:dyDescent="0.25">
      <c r="A9" s="616" t="s">
        <v>38</v>
      </c>
      <c r="B9" s="189">
        <v>57809</v>
      </c>
      <c r="C9" s="189">
        <v>3143</v>
      </c>
      <c r="D9" s="190">
        <f t="shared" si="0"/>
        <v>-0.94563130308429488</v>
      </c>
      <c r="E9" s="189">
        <f>C9-B9</f>
        <v>-54666</v>
      </c>
      <c r="F9" s="190">
        <f>C9/$C$7</f>
        <v>1.0875470157336184E-2</v>
      </c>
      <c r="G9" s="179"/>
      <c r="H9" s="189">
        <v>546754</v>
      </c>
      <c r="I9" s="189">
        <v>229967</v>
      </c>
      <c r="J9" s="190">
        <f t="shared" si="1"/>
        <v>-0.57939585261378967</v>
      </c>
      <c r="K9" s="189">
        <f t="shared" si="2"/>
        <v>-316787</v>
      </c>
      <c r="L9" s="190">
        <f t="shared" si="3"/>
        <v>0.1031994629267798</v>
      </c>
    </row>
    <row r="10" spans="1:12" ht="21" x14ac:dyDescent="0.35">
      <c r="A10" s="610" t="s">
        <v>39</v>
      </c>
      <c r="B10" s="610"/>
      <c r="C10" s="610"/>
      <c r="D10" s="610"/>
      <c r="E10" s="610"/>
      <c r="F10" s="610"/>
      <c r="G10" s="610"/>
      <c r="H10" s="610"/>
      <c r="I10" s="610"/>
      <c r="J10" s="610"/>
      <c r="K10" s="610"/>
      <c r="L10" s="610"/>
    </row>
    <row r="11" spans="1:12" x14ac:dyDescent="0.25">
      <c r="A11" s="60"/>
      <c r="B11" s="61" t="s">
        <v>148</v>
      </c>
      <c r="C11" s="62"/>
      <c r="D11" s="62"/>
      <c r="E11" s="62"/>
      <c r="F11" s="63"/>
      <c r="G11" s="611"/>
      <c r="H11" s="61" t="str">
        <f>CONCATENATE("acumulado ",B11)</f>
        <v>acumulado agosto</v>
      </c>
      <c r="I11" s="62"/>
      <c r="J11" s="62"/>
      <c r="K11" s="62"/>
      <c r="L11" s="63"/>
    </row>
    <row r="12" spans="1:12" ht="30" x14ac:dyDescent="0.25">
      <c r="A12" s="12" t="s">
        <v>112</v>
      </c>
      <c r="B12" s="13">
        <v>2019</v>
      </c>
      <c r="C12" s="13">
        <v>2020</v>
      </c>
      <c r="D12" s="13" t="s">
        <v>1</v>
      </c>
      <c r="E12" s="13" t="s">
        <v>2</v>
      </c>
      <c r="F12" s="13" t="s">
        <v>3</v>
      </c>
      <c r="G12" s="179"/>
      <c r="H12" s="13">
        <v>2019</v>
      </c>
      <c r="I12" s="13">
        <v>2020</v>
      </c>
      <c r="J12" s="13" t="s">
        <v>1</v>
      </c>
      <c r="K12" s="13" t="s">
        <v>2</v>
      </c>
      <c r="L12" s="13" t="s">
        <v>3</v>
      </c>
    </row>
    <row r="13" spans="1:12" x14ac:dyDescent="0.25">
      <c r="A13" s="617" t="s">
        <v>113</v>
      </c>
      <c r="B13" s="618">
        <v>725343</v>
      </c>
      <c r="C13" s="618">
        <v>288999</v>
      </c>
      <c r="D13" s="619">
        <f>C13/B13-1</f>
        <v>-0.60156918864592335</v>
      </c>
      <c r="E13" s="618">
        <f t="shared" ref="E13:E20" si="4">C13-B13</f>
        <v>-436344</v>
      </c>
      <c r="F13" s="619">
        <f>C13/$C$13</f>
        <v>1</v>
      </c>
      <c r="G13" s="615"/>
      <c r="H13" s="613">
        <v>5567812</v>
      </c>
      <c r="I13" s="613">
        <v>2228374</v>
      </c>
      <c r="J13" s="614">
        <f>I13/H13-1</f>
        <v>-0.59977563897631603</v>
      </c>
      <c r="K13" s="613">
        <f>I13-H13</f>
        <v>-3339438</v>
      </c>
      <c r="L13" s="614">
        <f>I13/$I$13</f>
        <v>1</v>
      </c>
    </row>
    <row r="14" spans="1:12" x14ac:dyDescent="0.25">
      <c r="A14" s="620" t="s">
        <v>40</v>
      </c>
      <c r="B14" s="621">
        <v>330642</v>
      </c>
      <c r="C14" s="621">
        <v>201163</v>
      </c>
      <c r="D14" s="622">
        <f>C14/B14-1</f>
        <v>-0.39159876845651798</v>
      </c>
      <c r="E14" s="621">
        <f t="shared" si="4"/>
        <v>-129479</v>
      </c>
      <c r="F14" s="622">
        <f t="shared" ref="F14:F20" si="5">C14/$C$7</f>
        <v>0.69606815248495668</v>
      </c>
      <c r="G14" s="615"/>
      <c r="H14" s="621">
        <v>2256550</v>
      </c>
      <c r="I14" s="621">
        <v>1015810</v>
      </c>
      <c r="J14" s="622">
        <f>I14/H14-1</f>
        <v>-0.54983935653985072</v>
      </c>
      <c r="K14" s="621">
        <f>I14-H14</f>
        <v>-1240740</v>
      </c>
      <c r="L14" s="622">
        <f t="shared" ref="L14:L34" si="6">I14/$I$13</f>
        <v>0.4558525633488813</v>
      </c>
    </row>
    <row r="15" spans="1:12" x14ac:dyDescent="0.25">
      <c r="A15" s="616" t="s">
        <v>114</v>
      </c>
      <c r="B15" s="189">
        <v>130162</v>
      </c>
      <c r="C15" s="189">
        <v>88002</v>
      </c>
      <c r="D15" s="190">
        <f t="shared" ref="D15:D16" si="7">C15/B15-1</f>
        <v>-0.32390405802000588</v>
      </c>
      <c r="E15" s="189">
        <f t="shared" si="4"/>
        <v>-42160</v>
      </c>
      <c r="F15" s="190">
        <f t="shared" si="5"/>
        <v>0.3045062439662421</v>
      </c>
      <c r="G15" s="179"/>
      <c r="H15" s="189">
        <v>951473</v>
      </c>
      <c r="I15" s="189">
        <v>484697</v>
      </c>
      <c r="J15" s="190">
        <f t="shared" ref="J15:J16" si="8">I15/H15-1</f>
        <v>-0.49058249682334654</v>
      </c>
      <c r="K15" s="189">
        <f t="shared" ref="K15:K16" si="9">I15-H15</f>
        <v>-466776</v>
      </c>
      <c r="L15" s="190">
        <f t="shared" si="6"/>
        <v>0.21751151287889736</v>
      </c>
    </row>
    <row r="16" spans="1:12" x14ac:dyDescent="0.25">
      <c r="A16" s="623" t="s">
        <v>115</v>
      </c>
      <c r="B16" s="206">
        <v>200480</v>
      </c>
      <c r="C16" s="206">
        <v>113161</v>
      </c>
      <c r="D16" s="207">
        <f t="shared" si="7"/>
        <v>-0.43554968076616118</v>
      </c>
      <c r="E16" s="206">
        <f t="shared" si="4"/>
        <v>-87319</v>
      </c>
      <c r="F16" s="207">
        <f t="shared" si="5"/>
        <v>0.39156190851871459</v>
      </c>
      <c r="G16" s="179"/>
      <c r="H16" s="206">
        <v>1305077</v>
      </c>
      <c r="I16" s="206">
        <v>531113</v>
      </c>
      <c r="J16" s="207">
        <f t="shared" si="8"/>
        <v>-0.59304087038542552</v>
      </c>
      <c r="K16" s="206">
        <f t="shared" si="9"/>
        <v>-773964</v>
      </c>
      <c r="L16" s="207">
        <f t="shared" si="6"/>
        <v>0.23834105046998394</v>
      </c>
    </row>
    <row r="17" spans="1:12" x14ac:dyDescent="0.25">
      <c r="A17" s="620" t="s">
        <v>41</v>
      </c>
      <c r="B17" s="621">
        <v>394701</v>
      </c>
      <c r="C17" s="621">
        <v>87836</v>
      </c>
      <c r="D17" s="622">
        <f>C17/B17-1</f>
        <v>-0.77746192687629367</v>
      </c>
      <c r="E17" s="621">
        <f t="shared" si="4"/>
        <v>-306865</v>
      </c>
      <c r="F17" s="622">
        <f t="shared" si="5"/>
        <v>0.30393184751504332</v>
      </c>
      <c r="G17" s="615"/>
      <c r="H17" s="621">
        <v>3311262</v>
      </c>
      <c r="I17" s="621">
        <v>1212564</v>
      </c>
      <c r="J17" s="622">
        <f>I17/H17-1</f>
        <v>-0.63380608360196211</v>
      </c>
      <c r="K17" s="621">
        <f>I17-H17</f>
        <v>-2098698</v>
      </c>
      <c r="L17" s="622">
        <f t="shared" si="6"/>
        <v>0.54414743665111875</v>
      </c>
    </row>
    <row r="18" spans="1:12" x14ac:dyDescent="0.25">
      <c r="A18" s="616" t="s">
        <v>116</v>
      </c>
      <c r="B18" s="624">
        <v>195529</v>
      </c>
      <c r="C18" s="624">
        <v>20165</v>
      </c>
      <c r="D18" s="190">
        <f t="shared" ref="D18:D34" si="10">C18/B18-1</f>
        <v>-0.89686951807660242</v>
      </c>
      <c r="E18" s="189">
        <f t="shared" si="4"/>
        <v>-175364</v>
      </c>
      <c r="F18" s="190">
        <f t="shared" si="5"/>
        <v>6.9775327942311213E-2</v>
      </c>
      <c r="G18" s="179"/>
      <c r="H18" s="624">
        <v>1508902</v>
      </c>
      <c r="I18" s="624">
        <v>470436</v>
      </c>
      <c r="J18" s="190">
        <f t="shared" ref="J18:J20" si="11">I18/H18-1</f>
        <v>-0.68822627314431295</v>
      </c>
      <c r="K18" s="189">
        <f t="shared" ref="K18:K20" si="12">I18-H18</f>
        <v>-1038466</v>
      </c>
      <c r="L18" s="190">
        <f t="shared" si="6"/>
        <v>0.21111177926147048</v>
      </c>
    </row>
    <row r="19" spans="1:12" x14ac:dyDescent="0.25">
      <c r="A19" s="616" t="s">
        <v>73</v>
      </c>
      <c r="B19" s="624">
        <v>56269</v>
      </c>
      <c r="C19" s="624">
        <v>20312</v>
      </c>
      <c r="D19" s="190">
        <f t="shared" si="10"/>
        <v>-0.6390197088983276</v>
      </c>
      <c r="E19" s="189">
        <f t="shared" si="4"/>
        <v>-35957</v>
      </c>
      <c r="F19" s="190">
        <f t="shared" si="5"/>
        <v>7.0283980221384851E-2</v>
      </c>
      <c r="G19" s="179"/>
      <c r="H19" s="624">
        <v>542206</v>
      </c>
      <c r="I19" s="624">
        <v>222065</v>
      </c>
      <c r="J19" s="190">
        <f t="shared" si="11"/>
        <v>-0.59044164026218815</v>
      </c>
      <c r="K19" s="189">
        <f t="shared" si="12"/>
        <v>-320141</v>
      </c>
      <c r="L19" s="190">
        <f t="shared" si="6"/>
        <v>9.965337954939342E-2</v>
      </c>
    </row>
    <row r="20" spans="1:12" x14ac:dyDescent="0.25">
      <c r="A20" s="616" t="s">
        <v>117</v>
      </c>
      <c r="B20" s="624">
        <v>20016</v>
      </c>
      <c r="C20" s="624">
        <v>11344</v>
      </c>
      <c r="D20" s="190">
        <f t="shared" si="10"/>
        <v>-0.43325339728217427</v>
      </c>
      <c r="E20" s="189">
        <f t="shared" si="4"/>
        <v>-8672</v>
      </c>
      <c r="F20" s="190">
        <f t="shared" si="5"/>
        <v>3.9252730978307886E-2</v>
      </c>
      <c r="G20" s="179"/>
      <c r="H20" s="624">
        <v>162146</v>
      </c>
      <c r="I20" s="624">
        <v>71556</v>
      </c>
      <c r="J20" s="190">
        <f t="shared" si="11"/>
        <v>-0.55869401650364492</v>
      </c>
      <c r="K20" s="189">
        <f t="shared" si="12"/>
        <v>-90590</v>
      </c>
      <c r="L20" s="190">
        <f t="shared" si="6"/>
        <v>3.2111306270850404E-2</v>
      </c>
    </row>
    <row r="21" spans="1:12" x14ac:dyDescent="0.25">
      <c r="A21" s="616" t="s">
        <v>78</v>
      </c>
      <c r="B21" s="624" t="s">
        <v>10</v>
      </c>
      <c r="C21" s="624" t="s">
        <v>10</v>
      </c>
      <c r="D21" s="625" t="str">
        <f>IFERROR(C21/B21-1,"-")</f>
        <v>-</v>
      </c>
      <c r="E21" s="624" t="str">
        <f>IFERROR(C21-B21,"-")</f>
        <v>-</v>
      </c>
      <c r="F21" s="625" t="str">
        <f>IFERROR(C21/$C$7,"-")</f>
        <v>-</v>
      </c>
      <c r="G21" s="179"/>
      <c r="H21" s="624">
        <v>57829</v>
      </c>
      <c r="I21" s="624">
        <v>41126</v>
      </c>
      <c r="J21" s="625">
        <f>IFERROR(I21/H21-1,"-")</f>
        <v>-0.28883432188002556</v>
      </c>
      <c r="K21" s="624">
        <f>IFERROR(I21-H21,"-")</f>
        <v>-16703</v>
      </c>
      <c r="L21" s="625">
        <f t="shared" si="6"/>
        <v>1.8455609336673288E-2</v>
      </c>
    </row>
    <row r="22" spans="1:12" x14ac:dyDescent="0.25">
      <c r="A22" s="616" t="s">
        <v>84</v>
      </c>
      <c r="B22" s="624">
        <v>2098</v>
      </c>
      <c r="C22" s="624">
        <v>0</v>
      </c>
      <c r="D22" s="190">
        <f t="shared" si="10"/>
        <v>-1</v>
      </c>
      <c r="E22" s="189">
        <f t="shared" ref="E22:E34" si="13">C22-B22</f>
        <v>-2098</v>
      </c>
      <c r="F22" s="190">
        <f t="shared" ref="F22:F34" si="14">C22/$C$7</f>
        <v>0</v>
      </c>
      <c r="G22" s="179"/>
      <c r="H22" s="624">
        <v>64366</v>
      </c>
      <c r="I22" s="624">
        <v>39912</v>
      </c>
      <c r="J22" s="190">
        <f t="shared" ref="J22:J34" si="15">I22/H22-1</f>
        <v>-0.379921076344654</v>
      </c>
      <c r="K22" s="189">
        <f t="shared" ref="K22:K34" si="16">I22-H22</f>
        <v>-24454</v>
      </c>
      <c r="L22" s="190">
        <f t="shared" si="6"/>
        <v>1.7910817483959156E-2</v>
      </c>
    </row>
    <row r="23" spans="1:12" x14ac:dyDescent="0.25">
      <c r="A23" s="616" t="s">
        <v>118</v>
      </c>
      <c r="B23" s="624">
        <v>14887</v>
      </c>
      <c r="C23" s="624">
        <v>4984</v>
      </c>
      <c r="D23" s="190">
        <f t="shared" si="10"/>
        <v>-0.66521125814469007</v>
      </c>
      <c r="E23" s="189">
        <f t="shared" si="13"/>
        <v>-9903</v>
      </c>
      <c r="F23" s="190">
        <f t="shared" si="14"/>
        <v>1.7245734414305932E-2</v>
      </c>
      <c r="G23" s="179"/>
      <c r="H23" s="624">
        <v>114226</v>
      </c>
      <c r="I23" s="624">
        <v>44747</v>
      </c>
      <c r="J23" s="190">
        <f t="shared" si="15"/>
        <v>-0.60825906536165153</v>
      </c>
      <c r="K23" s="189">
        <f t="shared" si="16"/>
        <v>-69479</v>
      </c>
      <c r="L23" s="190">
        <f t="shared" si="6"/>
        <v>2.0080560983030675E-2</v>
      </c>
    </row>
    <row r="24" spans="1:12" x14ac:dyDescent="0.25">
      <c r="A24" s="616" t="s">
        <v>80</v>
      </c>
      <c r="B24" s="624">
        <v>16517</v>
      </c>
      <c r="C24" s="624">
        <v>6197</v>
      </c>
      <c r="D24" s="190">
        <f t="shared" si="10"/>
        <v>-0.62481080099291642</v>
      </c>
      <c r="E24" s="189">
        <f t="shared" si="13"/>
        <v>-10320</v>
      </c>
      <c r="F24" s="190">
        <f t="shared" si="14"/>
        <v>2.1442980771559764E-2</v>
      </c>
      <c r="G24" s="179"/>
      <c r="H24" s="624">
        <v>120315</v>
      </c>
      <c r="I24" s="624">
        <v>45845</v>
      </c>
      <c r="J24" s="190">
        <f t="shared" si="15"/>
        <v>-0.61895856709470976</v>
      </c>
      <c r="K24" s="189">
        <f t="shared" si="16"/>
        <v>-74470</v>
      </c>
      <c r="L24" s="190">
        <f t="shared" si="6"/>
        <v>2.0573296942075252E-2</v>
      </c>
    </row>
    <row r="25" spans="1:12" x14ac:dyDescent="0.25">
      <c r="A25" s="616" t="s">
        <v>82</v>
      </c>
      <c r="B25" s="624">
        <v>16137</v>
      </c>
      <c r="C25" s="624">
        <v>7791</v>
      </c>
      <c r="D25" s="190">
        <f t="shared" si="10"/>
        <v>-0.51719650492656633</v>
      </c>
      <c r="E25" s="189">
        <f t="shared" si="13"/>
        <v>-8346</v>
      </c>
      <c r="F25" s="190">
        <f t="shared" si="14"/>
        <v>2.695857079090239E-2</v>
      </c>
      <c r="G25" s="179"/>
      <c r="H25" s="624">
        <v>140625</v>
      </c>
      <c r="I25" s="624">
        <v>44890</v>
      </c>
      <c r="J25" s="190">
        <f t="shared" si="15"/>
        <v>-0.68078222222222218</v>
      </c>
      <c r="K25" s="189">
        <f t="shared" si="16"/>
        <v>-95735</v>
      </c>
      <c r="L25" s="190">
        <f t="shared" si="6"/>
        <v>2.0144733334709522E-2</v>
      </c>
    </row>
    <row r="26" spans="1:12" x14ac:dyDescent="0.25">
      <c r="A26" s="616" t="s">
        <v>76</v>
      </c>
      <c r="B26" s="624">
        <v>2119</v>
      </c>
      <c r="C26" s="624">
        <v>0</v>
      </c>
      <c r="D26" s="190">
        <f t="shared" si="10"/>
        <v>-1</v>
      </c>
      <c r="E26" s="189">
        <f t="shared" si="13"/>
        <v>-2119</v>
      </c>
      <c r="F26" s="190">
        <f t="shared" si="14"/>
        <v>0</v>
      </c>
      <c r="G26" s="179"/>
      <c r="H26" s="624">
        <v>64778</v>
      </c>
      <c r="I26" s="624">
        <v>36005</v>
      </c>
      <c r="J26" s="190">
        <f t="shared" si="15"/>
        <v>-0.44417857914724135</v>
      </c>
      <c r="K26" s="189">
        <f t="shared" si="16"/>
        <v>-28773</v>
      </c>
      <c r="L26" s="190">
        <f t="shared" si="6"/>
        <v>1.6157521134244072E-2</v>
      </c>
    </row>
    <row r="27" spans="1:12" x14ac:dyDescent="0.25">
      <c r="A27" s="616" t="s">
        <v>119</v>
      </c>
      <c r="B27" s="624">
        <v>10939</v>
      </c>
      <c r="C27" s="624">
        <v>6825</v>
      </c>
      <c r="D27" s="190">
        <f t="shared" si="10"/>
        <v>-0.37608556540817262</v>
      </c>
      <c r="E27" s="189">
        <f t="shared" si="13"/>
        <v>-4114</v>
      </c>
      <c r="F27" s="190">
        <f t="shared" si="14"/>
        <v>2.361599867127568E-2</v>
      </c>
      <c r="G27" s="179"/>
      <c r="H27" s="624">
        <v>77473</v>
      </c>
      <c r="I27" s="624">
        <v>36288</v>
      </c>
      <c r="J27" s="190">
        <f t="shared" si="15"/>
        <v>-0.53160455900765435</v>
      </c>
      <c r="K27" s="189">
        <f t="shared" si="16"/>
        <v>-41185</v>
      </c>
      <c r="L27" s="190">
        <f t="shared" si="6"/>
        <v>1.6284519564489622E-2</v>
      </c>
    </row>
    <row r="28" spans="1:12" x14ac:dyDescent="0.25">
      <c r="A28" s="616" t="s">
        <v>81</v>
      </c>
      <c r="B28" s="624">
        <v>14443</v>
      </c>
      <c r="C28" s="624">
        <v>1855</v>
      </c>
      <c r="D28" s="190">
        <f t="shared" si="10"/>
        <v>-0.87156407948487158</v>
      </c>
      <c r="E28" s="189">
        <f t="shared" si="13"/>
        <v>-12588</v>
      </c>
      <c r="F28" s="190">
        <f t="shared" si="14"/>
        <v>6.4187073311672361E-3</v>
      </c>
      <c r="G28" s="179"/>
      <c r="H28" s="624">
        <v>105572</v>
      </c>
      <c r="I28" s="624">
        <v>30864</v>
      </c>
      <c r="J28" s="190">
        <f t="shared" si="15"/>
        <v>-0.70764975561701959</v>
      </c>
      <c r="K28" s="189">
        <f t="shared" si="16"/>
        <v>-74708</v>
      </c>
      <c r="L28" s="190">
        <f t="shared" si="6"/>
        <v>1.38504577777339E-2</v>
      </c>
    </row>
    <row r="29" spans="1:12" x14ac:dyDescent="0.25">
      <c r="A29" s="616" t="s">
        <v>85</v>
      </c>
      <c r="B29" s="624">
        <v>6383</v>
      </c>
      <c r="C29" s="624">
        <v>2557</v>
      </c>
      <c r="D29" s="190">
        <f t="shared" si="10"/>
        <v>-0.59940466865110453</v>
      </c>
      <c r="E29" s="189">
        <f t="shared" si="13"/>
        <v>-3826</v>
      </c>
      <c r="F29" s="190">
        <f t="shared" si="14"/>
        <v>8.8477814802127349E-3</v>
      </c>
      <c r="G29" s="179"/>
      <c r="H29" s="624">
        <v>63683</v>
      </c>
      <c r="I29" s="624">
        <v>25910</v>
      </c>
      <c r="J29" s="190">
        <f t="shared" si="15"/>
        <v>-0.59314102664761403</v>
      </c>
      <c r="K29" s="189">
        <f t="shared" si="16"/>
        <v>-37773</v>
      </c>
      <c r="L29" s="190">
        <f t="shared" si="6"/>
        <v>1.1627312111880681E-2</v>
      </c>
    </row>
    <row r="30" spans="1:12" x14ac:dyDescent="0.25">
      <c r="A30" s="616" t="s">
        <v>83</v>
      </c>
      <c r="B30" s="624">
        <v>2019</v>
      </c>
      <c r="C30" s="624">
        <v>0</v>
      </c>
      <c r="D30" s="190">
        <f t="shared" si="10"/>
        <v>-1</v>
      </c>
      <c r="E30" s="189">
        <f t="shared" si="13"/>
        <v>-2019</v>
      </c>
      <c r="F30" s="190">
        <f t="shared" si="14"/>
        <v>0</v>
      </c>
      <c r="G30" s="179"/>
      <c r="H30" s="624">
        <v>47899</v>
      </c>
      <c r="I30" s="624">
        <v>20900</v>
      </c>
      <c r="J30" s="190">
        <f t="shared" si="15"/>
        <v>-0.56366521221737398</v>
      </c>
      <c r="K30" s="189">
        <f t="shared" si="16"/>
        <v>-26999</v>
      </c>
      <c r="L30" s="190">
        <f t="shared" si="6"/>
        <v>9.379036014600781E-3</v>
      </c>
    </row>
    <row r="31" spans="1:12" x14ac:dyDescent="0.25">
      <c r="A31" s="616" t="s">
        <v>74</v>
      </c>
      <c r="B31" s="624">
        <v>3842</v>
      </c>
      <c r="C31" s="624">
        <v>1757</v>
      </c>
      <c r="D31" s="190">
        <f t="shared" si="10"/>
        <v>-0.54268610098906822</v>
      </c>
      <c r="E31" s="189">
        <f t="shared" si="13"/>
        <v>-2085</v>
      </c>
      <c r="F31" s="190">
        <f t="shared" si="14"/>
        <v>6.0796058117848157E-3</v>
      </c>
      <c r="G31" s="179"/>
      <c r="H31" s="624">
        <v>39356</v>
      </c>
      <c r="I31" s="624">
        <v>18283</v>
      </c>
      <c r="J31" s="190">
        <f t="shared" si="15"/>
        <v>-0.53544567537351351</v>
      </c>
      <c r="K31" s="189">
        <f t="shared" si="16"/>
        <v>-21073</v>
      </c>
      <c r="L31" s="190">
        <f t="shared" si="6"/>
        <v>8.2046371031074677E-3</v>
      </c>
    </row>
    <row r="32" spans="1:12" x14ac:dyDescent="0.25">
      <c r="A32" s="616" t="s">
        <v>120</v>
      </c>
      <c r="B32" s="624">
        <v>8959</v>
      </c>
      <c r="C32" s="624">
        <v>869</v>
      </c>
      <c r="D32" s="190">
        <f t="shared" si="10"/>
        <v>-0.9030025672508093</v>
      </c>
      <c r="E32" s="189">
        <f t="shared" si="13"/>
        <v>-8090</v>
      </c>
      <c r="F32" s="190">
        <f t="shared" si="14"/>
        <v>3.0069308198298265E-3</v>
      </c>
      <c r="G32" s="179"/>
      <c r="H32" s="624">
        <v>32252</v>
      </c>
      <c r="I32" s="624">
        <v>12954</v>
      </c>
      <c r="J32" s="190">
        <f t="shared" si="15"/>
        <v>-0.59835048989209971</v>
      </c>
      <c r="K32" s="189">
        <f t="shared" si="16"/>
        <v>-19298</v>
      </c>
      <c r="L32" s="190">
        <f t="shared" si="6"/>
        <v>5.8132072982362924E-3</v>
      </c>
    </row>
    <row r="33" spans="1:12" x14ac:dyDescent="0.25">
      <c r="A33" s="616" t="s">
        <v>121</v>
      </c>
      <c r="B33" s="624">
        <v>9102</v>
      </c>
      <c r="C33" s="624">
        <v>0</v>
      </c>
      <c r="D33" s="190">
        <f t="shared" si="10"/>
        <v>-1</v>
      </c>
      <c r="E33" s="189">
        <f t="shared" si="13"/>
        <v>-9102</v>
      </c>
      <c r="F33" s="190">
        <f t="shared" si="14"/>
        <v>0</v>
      </c>
      <c r="G33" s="179"/>
      <c r="H33" s="624">
        <v>60792</v>
      </c>
      <c r="I33" s="624">
        <v>10861</v>
      </c>
      <c r="J33" s="190">
        <f t="shared" si="15"/>
        <v>-0.82134162389788123</v>
      </c>
      <c r="K33" s="189">
        <f t="shared" si="16"/>
        <v>-49931</v>
      </c>
      <c r="L33" s="190">
        <f t="shared" si="6"/>
        <v>4.8739574236640708E-3</v>
      </c>
    </row>
    <row r="34" spans="1:12" x14ac:dyDescent="0.25">
      <c r="A34" s="616" t="s">
        <v>122</v>
      </c>
      <c r="B34" s="624">
        <v>15442</v>
      </c>
      <c r="C34" s="624">
        <v>3180</v>
      </c>
      <c r="D34" s="190">
        <f t="shared" si="10"/>
        <v>-0.79406812589042874</v>
      </c>
      <c r="E34" s="189">
        <f t="shared" si="13"/>
        <v>-12262</v>
      </c>
      <c r="F34" s="190">
        <f t="shared" si="14"/>
        <v>1.1003498282000975E-2</v>
      </c>
      <c r="G34" s="179"/>
      <c r="H34" s="624">
        <v>108842</v>
      </c>
      <c r="I34" s="624">
        <v>39922</v>
      </c>
      <c r="J34" s="190">
        <f t="shared" si="15"/>
        <v>-0.63321144411164809</v>
      </c>
      <c r="K34" s="189">
        <f t="shared" si="16"/>
        <v>-68920</v>
      </c>
      <c r="L34" s="190">
        <f t="shared" si="6"/>
        <v>1.7915305060999635E-2</v>
      </c>
    </row>
    <row r="35" spans="1:12" ht="21" x14ac:dyDescent="0.35">
      <c r="A35" s="610" t="s">
        <v>42</v>
      </c>
      <c r="B35" s="610"/>
      <c r="C35" s="610"/>
      <c r="D35" s="610"/>
      <c r="E35" s="610"/>
      <c r="F35" s="610"/>
      <c r="G35" s="610"/>
      <c r="H35" s="610"/>
      <c r="I35" s="610"/>
      <c r="J35" s="610"/>
      <c r="K35" s="610"/>
      <c r="L35" s="610"/>
    </row>
    <row r="36" spans="1:12" x14ac:dyDescent="0.25">
      <c r="A36" s="60"/>
      <c r="B36" s="61" t="s">
        <v>148</v>
      </c>
      <c r="C36" s="62"/>
      <c r="D36" s="62"/>
      <c r="E36" s="62"/>
      <c r="F36" s="63"/>
      <c r="G36" s="611"/>
      <c r="H36" s="61" t="str">
        <f>CONCATENATE("acumulado ",B36)</f>
        <v>acumulado agosto</v>
      </c>
      <c r="I36" s="62"/>
      <c r="J36" s="62"/>
      <c r="K36" s="62"/>
      <c r="L36" s="63"/>
    </row>
    <row r="37" spans="1:12" ht="30" x14ac:dyDescent="0.25">
      <c r="A37" s="12"/>
      <c r="B37" s="13">
        <v>2019</v>
      </c>
      <c r="C37" s="13">
        <v>2020</v>
      </c>
      <c r="D37" s="13" t="s">
        <v>1</v>
      </c>
      <c r="E37" s="13" t="s">
        <v>2</v>
      </c>
      <c r="F37" s="13" t="s">
        <v>3</v>
      </c>
      <c r="G37" s="179"/>
      <c r="H37" s="13">
        <v>2019</v>
      </c>
      <c r="I37" s="13">
        <v>2020</v>
      </c>
      <c r="J37" s="13" t="s">
        <v>1</v>
      </c>
      <c r="K37" s="13" t="s">
        <v>2</v>
      </c>
      <c r="L37" s="13" t="s">
        <v>3</v>
      </c>
    </row>
    <row r="38" spans="1:12" x14ac:dyDescent="0.25">
      <c r="A38" s="626" t="s">
        <v>36</v>
      </c>
      <c r="B38" s="613">
        <v>725343</v>
      </c>
      <c r="C38" s="613">
        <v>288999</v>
      </c>
      <c r="D38" s="614">
        <f>C38/B38-1</f>
        <v>-0.60156918864592335</v>
      </c>
      <c r="E38" s="613">
        <f>C38-B38</f>
        <v>-436344</v>
      </c>
      <c r="F38" s="614">
        <f>C38/$C$38</f>
        <v>1</v>
      </c>
      <c r="G38" s="615"/>
      <c r="H38" s="613">
        <v>5567812</v>
      </c>
      <c r="I38" s="613">
        <v>2228374</v>
      </c>
      <c r="J38" s="614">
        <f>I38/H38-1</f>
        <v>-0.59977563897631603</v>
      </c>
      <c r="K38" s="613">
        <f>I38-H38</f>
        <v>-3339438</v>
      </c>
      <c r="L38" s="614">
        <f>I38/$I$38</f>
        <v>1</v>
      </c>
    </row>
    <row r="39" spans="1:12" x14ac:dyDescent="0.25">
      <c r="A39" s="616" t="s">
        <v>43</v>
      </c>
      <c r="B39" s="189">
        <v>281190</v>
      </c>
      <c r="C39" s="189">
        <v>183875</v>
      </c>
      <c r="D39" s="190">
        <f t="shared" ref="D39:D40" si="17">C39/B39-1</f>
        <v>-0.34608271986912764</v>
      </c>
      <c r="E39" s="189">
        <f>C39-B39</f>
        <v>-97315</v>
      </c>
      <c r="F39" s="190">
        <f>C39/$C$38</f>
        <v>0.63624787629022939</v>
      </c>
      <c r="G39" s="179"/>
      <c r="H39" s="189">
        <v>5021058</v>
      </c>
      <c r="I39" s="189">
        <v>1998407</v>
      </c>
      <c r="J39" s="190">
        <f t="shared" ref="J39:J40" si="18">I39/H39-1</f>
        <v>-0.60199483853801328</v>
      </c>
      <c r="K39" s="189">
        <f t="shared" ref="K39:K40" si="19">I39-H39</f>
        <v>-3022651</v>
      </c>
      <c r="L39" s="190">
        <f t="shared" ref="L39:L40" si="20">I39/$I$38</f>
        <v>0.89680053707322016</v>
      </c>
    </row>
    <row r="40" spans="1:12" x14ac:dyDescent="0.25">
      <c r="A40" s="616" t="s">
        <v>44</v>
      </c>
      <c r="B40" s="189">
        <v>444153</v>
      </c>
      <c r="C40" s="189">
        <v>105124</v>
      </c>
      <c r="D40" s="190">
        <f t="shared" si="17"/>
        <v>-0.76331579433213326</v>
      </c>
      <c r="E40" s="189">
        <f>C40-B40</f>
        <v>-339029</v>
      </c>
      <c r="F40" s="190">
        <f>C40/$C$38</f>
        <v>0.36375212370977061</v>
      </c>
      <c r="G40" s="179"/>
      <c r="H40" s="189">
        <v>546754</v>
      </c>
      <c r="I40" s="189">
        <v>229967</v>
      </c>
      <c r="J40" s="190">
        <f t="shared" si="18"/>
        <v>-0.57939585261378967</v>
      </c>
      <c r="K40" s="189">
        <f t="shared" si="19"/>
        <v>-316787</v>
      </c>
      <c r="L40" s="190">
        <f t="shared" si="20"/>
        <v>0.1031994629267798</v>
      </c>
    </row>
    <row r="41" spans="1:12" ht="21" x14ac:dyDescent="0.35">
      <c r="A41" s="561" t="s">
        <v>45</v>
      </c>
      <c r="B41" s="561"/>
      <c r="C41" s="561"/>
      <c r="D41" s="561"/>
      <c r="E41" s="561"/>
      <c r="F41" s="561"/>
      <c r="G41" s="561"/>
      <c r="H41" s="561"/>
      <c r="I41" s="561"/>
      <c r="J41" s="561"/>
      <c r="K41" s="561"/>
      <c r="L41" s="561"/>
    </row>
    <row r="42" spans="1:12" x14ac:dyDescent="0.25">
      <c r="A42" s="60"/>
      <c r="B42" s="61" t="s">
        <v>148</v>
      </c>
      <c r="C42" s="62"/>
      <c r="D42" s="62"/>
      <c r="E42" s="62"/>
      <c r="F42" s="63"/>
      <c r="G42" s="627"/>
      <c r="H42" s="61" t="str">
        <f>CONCATENATE("acumulado ",B42)</f>
        <v>acumulado agosto</v>
      </c>
      <c r="I42" s="62"/>
      <c r="J42" s="62"/>
      <c r="K42" s="62"/>
      <c r="L42" s="63"/>
    </row>
    <row r="43" spans="1:12" ht="30" x14ac:dyDescent="0.25">
      <c r="A43" s="12"/>
      <c r="B43" s="13">
        <v>2019</v>
      </c>
      <c r="C43" s="13">
        <v>2020</v>
      </c>
      <c r="D43" s="13" t="s">
        <v>1</v>
      </c>
      <c r="E43" s="13" t="s">
        <v>2</v>
      </c>
      <c r="F43" s="13" t="s">
        <v>3</v>
      </c>
      <c r="G43" s="628"/>
      <c r="H43" s="13">
        <v>2019</v>
      </c>
      <c r="I43" s="13">
        <v>2020</v>
      </c>
      <c r="J43" s="13" t="s">
        <v>1</v>
      </c>
      <c r="K43" s="13" t="s">
        <v>2</v>
      </c>
      <c r="L43" s="13" t="s">
        <v>3</v>
      </c>
    </row>
    <row r="44" spans="1:12" x14ac:dyDescent="0.25">
      <c r="A44" s="629" t="s">
        <v>36</v>
      </c>
      <c r="B44" s="630">
        <v>5825</v>
      </c>
      <c r="C44" s="630">
        <v>3963</v>
      </c>
      <c r="D44" s="631">
        <f>C44/B44-1</f>
        <v>-0.31965665236051499</v>
      </c>
      <c r="E44" s="630">
        <f>C44-B44</f>
        <v>-1862</v>
      </c>
      <c r="F44" s="631">
        <f>C44/$C$44</f>
        <v>1</v>
      </c>
      <c r="G44" s="218"/>
      <c r="H44" s="630">
        <v>45560</v>
      </c>
      <c r="I44" s="630">
        <v>23019</v>
      </c>
      <c r="J44" s="631">
        <f>I44/H44-1</f>
        <v>-0.49475417032484637</v>
      </c>
      <c r="K44" s="630">
        <f>I44-H44</f>
        <v>-22541</v>
      </c>
      <c r="L44" s="631">
        <f>I44/$I$44</f>
        <v>1</v>
      </c>
    </row>
    <row r="45" spans="1:12" x14ac:dyDescent="0.25">
      <c r="A45" s="616" t="s">
        <v>37</v>
      </c>
      <c r="B45" s="189">
        <v>5449</v>
      </c>
      <c r="C45" s="189">
        <v>3871</v>
      </c>
      <c r="D45" s="190">
        <f t="shared" ref="D45:D46" si="21">C45/B45-1</f>
        <v>-0.28959442099467791</v>
      </c>
      <c r="E45" s="189">
        <f>C45-B45</f>
        <v>-1578</v>
      </c>
      <c r="F45" s="190">
        <f>C45/$C$44</f>
        <v>0.97678526368912444</v>
      </c>
      <c r="G45" s="628"/>
      <c r="H45" s="189">
        <v>42027</v>
      </c>
      <c r="I45" s="189">
        <v>21130</v>
      </c>
      <c r="J45" s="190">
        <f t="shared" ref="J45:J46" si="22">I45/H45-1</f>
        <v>-0.49722797249387296</v>
      </c>
      <c r="K45" s="189">
        <f t="shared" ref="K45:K46" si="23">I45-H45</f>
        <v>-20897</v>
      </c>
      <c r="L45" s="190">
        <f t="shared" ref="L45:L46" si="24">I45/$I$44</f>
        <v>0.91793735609713711</v>
      </c>
    </row>
    <row r="46" spans="1:12" x14ac:dyDescent="0.25">
      <c r="A46" s="616" t="s">
        <v>38</v>
      </c>
      <c r="B46" s="189">
        <v>376</v>
      </c>
      <c r="C46" s="189">
        <v>92</v>
      </c>
      <c r="D46" s="190">
        <f t="shared" si="21"/>
        <v>-0.75531914893617025</v>
      </c>
      <c r="E46" s="189">
        <f>C46-B46</f>
        <v>-284</v>
      </c>
      <c r="F46" s="190">
        <f>C46/$C$44</f>
        <v>2.3214736310875599E-2</v>
      </c>
      <c r="G46" s="628"/>
      <c r="H46" s="189">
        <v>3533</v>
      </c>
      <c r="I46" s="189">
        <v>1889</v>
      </c>
      <c r="J46" s="190">
        <f t="shared" si="22"/>
        <v>-0.46532691763373901</v>
      </c>
      <c r="K46" s="189">
        <f t="shared" si="23"/>
        <v>-1644</v>
      </c>
      <c r="L46" s="190">
        <f t="shared" si="24"/>
        <v>8.2062643902862858E-2</v>
      </c>
    </row>
    <row r="47" spans="1:12" ht="21" x14ac:dyDescent="0.35">
      <c r="A47" s="561" t="s">
        <v>47</v>
      </c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</row>
    <row r="48" spans="1:12" x14ac:dyDescent="0.25">
      <c r="A48" s="60"/>
      <c r="B48" s="61" t="s">
        <v>148</v>
      </c>
      <c r="C48" s="62"/>
      <c r="D48" s="62"/>
      <c r="E48" s="62"/>
      <c r="F48" s="63"/>
      <c r="G48" s="627"/>
      <c r="H48" s="61" t="str">
        <f>CONCATENATE("acumulado ",B48)</f>
        <v>acumulado agosto</v>
      </c>
      <c r="I48" s="62"/>
      <c r="J48" s="62"/>
      <c r="K48" s="62"/>
      <c r="L48" s="63"/>
    </row>
    <row r="49" spans="1:12" ht="30" x14ac:dyDescent="0.25">
      <c r="A49" s="12" t="s">
        <v>112</v>
      </c>
      <c r="B49" s="13">
        <v>2019</v>
      </c>
      <c r="C49" s="13">
        <v>2020</v>
      </c>
      <c r="D49" s="13" t="s">
        <v>1</v>
      </c>
      <c r="E49" s="13" t="s">
        <v>2</v>
      </c>
      <c r="F49" s="13" t="s">
        <v>3</v>
      </c>
      <c r="G49" s="628"/>
      <c r="H49" s="13">
        <v>2019</v>
      </c>
      <c r="I49" s="13">
        <v>2020</v>
      </c>
      <c r="J49" s="13" t="s">
        <v>1</v>
      </c>
      <c r="K49" s="13" t="s">
        <v>2</v>
      </c>
      <c r="L49" s="13" t="s">
        <v>3</v>
      </c>
    </row>
    <row r="50" spans="1:12" x14ac:dyDescent="0.25">
      <c r="A50" s="632" t="s">
        <v>113</v>
      </c>
      <c r="B50" s="211">
        <v>5825</v>
      </c>
      <c r="C50" s="211">
        <v>3963</v>
      </c>
      <c r="D50" s="212">
        <f>C50/B50-1</f>
        <v>-0.31965665236051499</v>
      </c>
      <c r="E50" s="211">
        <f t="shared" ref="E50:E57" si="25">C50-B50</f>
        <v>-1862</v>
      </c>
      <c r="F50" s="212">
        <f t="shared" ref="F50:F57" si="26">C50/$C$50</f>
        <v>1</v>
      </c>
      <c r="G50" s="218"/>
      <c r="H50" s="211">
        <v>45560</v>
      </c>
      <c r="I50" s="211">
        <v>23019</v>
      </c>
      <c r="J50" s="212">
        <f>I50/H50-1</f>
        <v>-0.49475417032484637</v>
      </c>
      <c r="K50" s="211">
        <f>I50-H50</f>
        <v>-22541</v>
      </c>
      <c r="L50" s="212">
        <f>I50/$I$50</f>
        <v>1</v>
      </c>
    </row>
    <row r="51" spans="1:12" x14ac:dyDescent="0.25">
      <c r="A51" s="633" t="s">
        <v>40</v>
      </c>
      <c r="B51" s="634">
        <v>3594</v>
      </c>
      <c r="C51" s="634">
        <v>3003</v>
      </c>
      <c r="D51" s="635">
        <f>C51/B51-1</f>
        <v>-0.164440734557596</v>
      </c>
      <c r="E51" s="634">
        <f t="shared" si="25"/>
        <v>-591</v>
      </c>
      <c r="F51" s="635">
        <f t="shared" si="26"/>
        <v>0.75775927327781978</v>
      </c>
      <c r="G51" s="636"/>
      <c r="H51" s="634">
        <v>26209</v>
      </c>
      <c r="I51" s="634">
        <v>14646</v>
      </c>
      <c r="J51" s="635">
        <f>I51/H51-1</f>
        <v>-0.44118432599488722</v>
      </c>
      <c r="K51" s="634">
        <f>I51-H51</f>
        <v>-11563</v>
      </c>
      <c r="L51" s="635">
        <f t="shared" ref="L51:L71" si="27">I51/$I$50</f>
        <v>0.63625700508275773</v>
      </c>
    </row>
    <row r="52" spans="1:12" x14ac:dyDescent="0.25">
      <c r="A52" s="616" t="s">
        <v>114</v>
      </c>
      <c r="B52" s="189">
        <v>2378</v>
      </c>
      <c r="C52" s="189">
        <v>2046</v>
      </c>
      <c r="D52" s="190">
        <f t="shared" ref="D52:D53" si="28">C52/B52-1</f>
        <v>-0.13961312026913375</v>
      </c>
      <c r="E52" s="189">
        <f t="shared" si="25"/>
        <v>-332</v>
      </c>
      <c r="F52" s="190">
        <f t="shared" si="26"/>
        <v>0.5162755488266465</v>
      </c>
      <c r="G52" s="628"/>
      <c r="H52" s="189">
        <v>17998</v>
      </c>
      <c r="I52" s="189">
        <v>10333</v>
      </c>
      <c r="J52" s="190">
        <f t="shared" ref="J52:J53" si="29">I52/H52-1</f>
        <v>-0.42588065340593395</v>
      </c>
      <c r="K52" s="189">
        <f t="shared" ref="K52:K53" si="30">I52-H52</f>
        <v>-7665</v>
      </c>
      <c r="L52" s="190">
        <f t="shared" si="27"/>
        <v>0.44889004735218735</v>
      </c>
    </row>
    <row r="53" spans="1:12" x14ac:dyDescent="0.25">
      <c r="A53" s="616" t="s">
        <v>115</v>
      </c>
      <c r="B53" s="189">
        <v>1216</v>
      </c>
      <c r="C53" s="189">
        <v>957</v>
      </c>
      <c r="D53" s="190">
        <f t="shared" si="28"/>
        <v>-0.21299342105263153</v>
      </c>
      <c r="E53" s="189">
        <f t="shared" si="25"/>
        <v>-259</v>
      </c>
      <c r="F53" s="190">
        <f t="shared" si="26"/>
        <v>0.24148372445117336</v>
      </c>
      <c r="G53" s="628"/>
      <c r="H53" s="189">
        <v>8211</v>
      </c>
      <c r="I53" s="189">
        <v>4313</v>
      </c>
      <c r="J53" s="190">
        <f t="shared" si="29"/>
        <v>-0.47472902204360001</v>
      </c>
      <c r="K53" s="189">
        <f t="shared" si="30"/>
        <v>-3898</v>
      </c>
      <c r="L53" s="190">
        <f t="shared" si="27"/>
        <v>0.18736695773057041</v>
      </c>
    </row>
    <row r="54" spans="1:12" x14ac:dyDescent="0.25">
      <c r="A54" s="633" t="s">
        <v>41</v>
      </c>
      <c r="B54" s="634">
        <v>2231</v>
      </c>
      <c r="C54" s="634">
        <v>960</v>
      </c>
      <c r="D54" s="635">
        <f>C54/B54-1</f>
        <v>-0.56969968623935463</v>
      </c>
      <c r="E54" s="634">
        <f t="shared" si="25"/>
        <v>-1271</v>
      </c>
      <c r="F54" s="635">
        <f t="shared" si="26"/>
        <v>0.24224072672218017</v>
      </c>
      <c r="G54" s="636"/>
      <c r="H54" s="634">
        <v>19351</v>
      </c>
      <c r="I54" s="634">
        <v>8373</v>
      </c>
      <c r="J54" s="635">
        <f>I54/H54-1</f>
        <v>-0.56730918298795929</v>
      </c>
      <c r="K54" s="634">
        <f>I54-H54</f>
        <v>-10978</v>
      </c>
      <c r="L54" s="635">
        <f t="shared" si="27"/>
        <v>0.36374299491724227</v>
      </c>
    </row>
    <row r="55" spans="1:12" x14ac:dyDescent="0.25">
      <c r="A55" s="616" t="s">
        <v>116</v>
      </c>
      <c r="B55" s="624">
        <v>1017</v>
      </c>
      <c r="C55" s="624">
        <v>353</v>
      </c>
      <c r="D55" s="190">
        <f t="shared" ref="D55:D57" si="31">C55/B55-1</f>
        <v>-0.65290068829891834</v>
      </c>
      <c r="E55" s="189">
        <f t="shared" si="25"/>
        <v>-664</v>
      </c>
      <c r="F55" s="190">
        <f t="shared" si="26"/>
        <v>8.9073933888468335E-2</v>
      </c>
      <c r="G55" s="628"/>
      <c r="H55" s="624">
        <v>8172</v>
      </c>
      <c r="I55" s="624">
        <v>3101</v>
      </c>
      <c r="J55" s="190">
        <f t="shared" ref="J55:J57" si="32">I55/H55-1</f>
        <v>-0.62053352912383741</v>
      </c>
      <c r="K55" s="189">
        <f t="shared" ref="K55:K57" si="33">I55-H55</f>
        <v>-5071</v>
      </c>
      <c r="L55" s="190">
        <f t="shared" si="27"/>
        <v>0.13471480081671663</v>
      </c>
    </row>
    <row r="56" spans="1:12" x14ac:dyDescent="0.25">
      <c r="A56" s="616" t="s">
        <v>73</v>
      </c>
      <c r="B56" s="624">
        <v>307</v>
      </c>
      <c r="C56" s="624">
        <v>172</v>
      </c>
      <c r="D56" s="190">
        <f t="shared" si="31"/>
        <v>-0.43973941368078173</v>
      </c>
      <c r="E56" s="189">
        <f t="shared" si="25"/>
        <v>-135</v>
      </c>
      <c r="F56" s="190">
        <f t="shared" si="26"/>
        <v>4.340146353772395E-2</v>
      </c>
      <c r="G56" s="628"/>
      <c r="H56" s="624">
        <v>3204</v>
      </c>
      <c r="I56" s="624">
        <v>1540</v>
      </c>
      <c r="J56" s="190">
        <f t="shared" si="32"/>
        <v>-0.51935081148564288</v>
      </c>
      <c r="K56" s="189">
        <f t="shared" si="33"/>
        <v>-1664</v>
      </c>
      <c r="L56" s="190">
        <f t="shared" si="27"/>
        <v>6.6901255484599673E-2</v>
      </c>
    </row>
    <row r="57" spans="1:12" x14ac:dyDescent="0.25">
      <c r="A57" s="616" t="s">
        <v>117</v>
      </c>
      <c r="B57" s="624">
        <v>124</v>
      </c>
      <c r="C57" s="624">
        <v>82</v>
      </c>
      <c r="D57" s="190">
        <f t="shared" si="31"/>
        <v>-0.33870967741935487</v>
      </c>
      <c r="E57" s="189">
        <f t="shared" si="25"/>
        <v>-42</v>
      </c>
      <c r="F57" s="190">
        <f t="shared" si="26"/>
        <v>2.0691395407519558E-2</v>
      </c>
      <c r="G57" s="628"/>
      <c r="H57" s="624">
        <v>1043</v>
      </c>
      <c r="I57" s="624">
        <v>509</v>
      </c>
      <c r="J57" s="190">
        <f t="shared" si="32"/>
        <v>-0.51198465963566631</v>
      </c>
      <c r="K57" s="189">
        <f t="shared" si="33"/>
        <v>-534</v>
      </c>
      <c r="L57" s="190">
        <f t="shared" si="27"/>
        <v>2.2112168208870932E-2</v>
      </c>
    </row>
    <row r="58" spans="1:12" x14ac:dyDescent="0.25">
      <c r="A58" s="616" t="s">
        <v>78</v>
      </c>
      <c r="B58" s="624" t="s">
        <v>10</v>
      </c>
      <c r="C58" s="624" t="s">
        <v>10</v>
      </c>
      <c r="D58" s="625" t="str">
        <f>IFERROR(C58/B58-1,"-")</f>
        <v>-</v>
      </c>
      <c r="E58" s="624" t="str">
        <f>IFERROR(C58-B58,"-")</f>
        <v>-</v>
      </c>
      <c r="F58" s="625" t="str">
        <f>IFERROR(C58/$C$50,"-")</f>
        <v>-</v>
      </c>
      <c r="G58" s="628"/>
      <c r="H58" s="624">
        <v>351</v>
      </c>
      <c r="I58" s="624">
        <v>247</v>
      </c>
      <c r="J58" s="625">
        <f>IFERROR(I58/H58-1,"-")</f>
        <v>-0.29629629629629628</v>
      </c>
      <c r="K58" s="624">
        <f>IFERROR(I58-H58,"-")</f>
        <v>-104</v>
      </c>
      <c r="L58" s="625">
        <f t="shared" si="27"/>
        <v>1.0730266301750727E-2</v>
      </c>
    </row>
    <row r="59" spans="1:12" x14ac:dyDescent="0.25">
      <c r="A59" s="616" t="s">
        <v>84</v>
      </c>
      <c r="B59" s="624">
        <v>12</v>
      </c>
      <c r="C59" s="624">
        <v>0</v>
      </c>
      <c r="D59" s="190">
        <f t="shared" ref="D59:D71" si="34">C59/B59-1</f>
        <v>-1</v>
      </c>
      <c r="E59" s="189">
        <f t="shared" ref="E59:E71" si="35">C59-B59</f>
        <v>-12</v>
      </c>
      <c r="F59" s="190">
        <f t="shared" ref="F59:F71" si="36">C59/$C$50</f>
        <v>0</v>
      </c>
      <c r="G59" s="628"/>
      <c r="H59" s="624">
        <v>316</v>
      </c>
      <c r="I59" s="624">
        <v>222</v>
      </c>
      <c r="J59" s="190">
        <f t="shared" ref="J59:J71" si="37">I59/H59-1</f>
        <v>-0.29746835443037978</v>
      </c>
      <c r="K59" s="189">
        <f t="shared" ref="K59:K71" si="38">I59-H59</f>
        <v>-94</v>
      </c>
      <c r="L59" s="190">
        <f t="shared" si="27"/>
        <v>9.6442069594682659E-3</v>
      </c>
    </row>
    <row r="60" spans="1:12" x14ac:dyDescent="0.25">
      <c r="A60" s="616" t="s">
        <v>118</v>
      </c>
      <c r="B60" s="624">
        <v>97</v>
      </c>
      <c r="C60" s="624">
        <v>48</v>
      </c>
      <c r="D60" s="190">
        <f t="shared" si="34"/>
        <v>-0.50515463917525771</v>
      </c>
      <c r="E60" s="189">
        <f t="shared" si="35"/>
        <v>-49</v>
      </c>
      <c r="F60" s="190">
        <f t="shared" si="36"/>
        <v>1.2112036336109008E-2</v>
      </c>
      <c r="G60" s="628"/>
      <c r="H60" s="624">
        <v>760</v>
      </c>
      <c r="I60" s="624">
        <v>326</v>
      </c>
      <c r="J60" s="190">
        <f t="shared" si="37"/>
        <v>-0.57105263157894737</v>
      </c>
      <c r="K60" s="189">
        <f t="shared" si="38"/>
        <v>-434</v>
      </c>
      <c r="L60" s="190">
        <f t="shared" si="27"/>
        <v>1.4162213823363308E-2</v>
      </c>
    </row>
    <row r="61" spans="1:12" x14ac:dyDescent="0.25">
      <c r="A61" s="616" t="s">
        <v>80</v>
      </c>
      <c r="B61" s="624">
        <v>106</v>
      </c>
      <c r="C61" s="624">
        <v>57</v>
      </c>
      <c r="D61" s="190">
        <f t="shared" si="34"/>
        <v>-0.46226415094339623</v>
      </c>
      <c r="E61" s="189">
        <f t="shared" si="35"/>
        <v>-49</v>
      </c>
      <c r="F61" s="190">
        <f t="shared" si="36"/>
        <v>1.4383043149129448E-2</v>
      </c>
      <c r="G61" s="628"/>
      <c r="H61" s="624">
        <v>757</v>
      </c>
      <c r="I61" s="624">
        <v>338</v>
      </c>
      <c r="J61" s="190">
        <f t="shared" si="37"/>
        <v>-0.55350066050198143</v>
      </c>
      <c r="K61" s="189">
        <f t="shared" si="38"/>
        <v>-419</v>
      </c>
      <c r="L61" s="190">
        <f t="shared" si="27"/>
        <v>1.4683522307658891E-2</v>
      </c>
    </row>
    <row r="62" spans="1:12" x14ac:dyDescent="0.25">
      <c r="A62" s="616" t="s">
        <v>82</v>
      </c>
      <c r="B62" s="624">
        <v>101</v>
      </c>
      <c r="C62" s="624">
        <v>71</v>
      </c>
      <c r="D62" s="190">
        <f t="shared" si="34"/>
        <v>-0.29702970297029707</v>
      </c>
      <c r="E62" s="189">
        <f t="shared" si="35"/>
        <v>-30</v>
      </c>
      <c r="F62" s="190">
        <f t="shared" si="36"/>
        <v>1.7915720413827909E-2</v>
      </c>
      <c r="G62" s="628"/>
      <c r="H62" s="624">
        <v>878</v>
      </c>
      <c r="I62" s="624">
        <v>321</v>
      </c>
      <c r="J62" s="190">
        <f t="shared" si="37"/>
        <v>-0.63439635535307515</v>
      </c>
      <c r="K62" s="189">
        <f t="shared" si="38"/>
        <v>-557</v>
      </c>
      <c r="L62" s="190">
        <f t="shared" si="27"/>
        <v>1.3945001954906815E-2</v>
      </c>
    </row>
    <row r="63" spans="1:12" x14ac:dyDescent="0.25">
      <c r="A63" s="616" t="s">
        <v>76</v>
      </c>
      <c r="B63" s="624">
        <v>14</v>
      </c>
      <c r="C63" s="624">
        <v>0</v>
      </c>
      <c r="D63" s="190">
        <f t="shared" si="34"/>
        <v>-1</v>
      </c>
      <c r="E63" s="189">
        <f t="shared" si="35"/>
        <v>-14</v>
      </c>
      <c r="F63" s="190">
        <f t="shared" si="36"/>
        <v>0</v>
      </c>
      <c r="G63" s="628"/>
      <c r="H63" s="624">
        <v>401</v>
      </c>
      <c r="I63" s="624">
        <v>228</v>
      </c>
      <c r="J63" s="190">
        <f t="shared" si="37"/>
        <v>-0.4314214463840399</v>
      </c>
      <c r="K63" s="189">
        <f t="shared" si="38"/>
        <v>-173</v>
      </c>
      <c r="L63" s="190">
        <f t="shared" si="27"/>
        <v>9.9048612016160564E-3</v>
      </c>
    </row>
    <row r="64" spans="1:12" x14ac:dyDescent="0.25">
      <c r="A64" s="616" t="s">
        <v>119</v>
      </c>
      <c r="B64" s="624">
        <v>60</v>
      </c>
      <c r="C64" s="624">
        <v>49</v>
      </c>
      <c r="D64" s="190">
        <f t="shared" si="34"/>
        <v>-0.18333333333333335</v>
      </c>
      <c r="E64" s="189">
        <f t="shared" si="35"/>
        <v>-11</v>
      </c>
      <c r="F64" s="190">
        <f t="shared" si="36"/>
        <v>1.2364370426444614E-2</v>
      </c>
      <c r="G64" s="628"/>
      <c r="H64" s="624">
        <v>433</v>
      </c>
      <c r="I64" s="624">
        <v>241</v>
      </c>
      <c r="J64" s="190">
        <f t="shared" si="37"/>
        <v>-0.4434180138568129</v>
      </c>
      <c r="K64" s="189">
        <f t="shared" si="38"/>
        <v>-192</v>
      </c>
      <c r="L64" s="190">
        <f t="shared" si="27"/>
        <v>1.0469612059602937E-2</v>
      </c>
    </row>
    <row r="65" spans="1:12" x14ac:dyDescent="0.25">
      <c r="A65" s="616" t="s">
        <v>81</v>
      </c>
      <c r="B65" s="624">
        <v>86</v>
      </c>
      <c r="C65" s="624">
        <v>37</v>
      </c>
      <c r="D65" s="190">
        <f t="shared" si="34"/>
        <v>-0.56976744186046513</v>
      </c>
      <c r="E65" s="189">
        <f t="shared" si="35"/>
        <v>-49</v>
      </c>
      <c r="F65" s="190">
        <f t="shared" si="36"/>
        <v>9.3363613424173614E-3</v>
      </c>
      <c r="G65" s="628"/>
      <c r="H65" s="624">
        <v>628</v>
      </c>
      <c r="I65" s="624">
        <v>243</v>
      </c>
      <c r="J65" s="190">
        <f t="shared" si="37"/>
        <v>-0.61305732484076425</v>
      </c>
      <c r="K65" s="189">
        <f t="shared" si="38"/>
        <v>-385</v>
      </c>
      <c r="L65" s="190">
        <f t="shared" si="27"/>
        <v>1.0556496806985534E-2</v>
      </c>
    </row>
    <row r="66" spans="1:12" x14ac:dyDescent="0.25">
      <c r="A66" s="616" t="s">
        <v>85</v>
      </c>
      <c r="B66" s="624">
        <v>41</v>
      </c>
      <c r="C66" s="624">
        <v>30</v>
      </c>
      <c r="D66" s="190">
        <f t="shared" si="34"/>
        <v>-0.26829268292682928</v>
      </c>
      <c r="E66" s="189">
        <f t="shared" si="35"/>
        <v>-11</v>
      </c>
      <c r="F66" s="190">
        <f t="shared" si="36"/>
        <v>7.5700227100681302E-3</v>
      </c>
      <c r="G66" s="628"/>
      <c r="H66" s="624">
        <v>427</v>
      </c>
      <c r="I66" s="624">
        <v>215</v>
      </c>
      <c r="J66" s="190">
        <f t="shared" si="37"/>
        <v>-0.49648711943793911</v>
      </c>
      <c r="K66" s="189">
        <f t="shared" si="38"/>
        <v>-212</v>
      </c>
      <c r="L66" s="190">
        <f t="shared" si="27"/>
        <v>9.3401103436291759E-3</v>
      </c>
    </row>
    <row r="67" spans="1:12" x14ac:dyDescent="0.25">
      <c r="A67" s="616" t="s">
        <v>83</v>
      </c>
      <c r="B67" s="624">
        <v>13</v>
      </c>
      <c r="C67" s="624">
        <v>0</v>
      </c>
      <c r="D67" s="190">
        <f t="shared" si="34"/>
        <v>-1</v>
      </c>
      <c r="E67" s="189">
        <f t="shared" si="35"/>
        <v>-13</v>
      </c>
      <c r="F67" s="190">
        <f t="shared" si="36"/>
        <v>0</v>
      </c>
      <c r="G67" s="628"/>
      <c r="H67" s="624">
        <v>263</v>
      </c>
      <c r="I67" s="624">
        <v>123</v>
      </c>
      <c r="J67" s="190">
        <f t="shared" si="37"/>
        <v>-0.53231939163498099</v>
      </c>
      <c r="K67" s="189">
        <f t="shared" si="38"/>
        <v>-140</v>
      </c>
      <c r="L67" s="190">
        <f t="shared" si="27"/>
        <v>5.3434119640297147E-3</v>
      </c>
    </row>
    <row r="68" spans="1:12" x14ac:dyDescent="0.25">
      <c r="A68" s="616" t="s">
        <v>74</v>
      </c>
      <c r="B68" s="624">
        <v>24</v>
      </c>
      <c r="C68" s="624">
        <v>12</v>
      </c>
      <c r="D68" s="190">
        <f t="shared" si="34"/>
        <v>-0.5</v>
      </c>
      <c r="E68" s="189">
        <f t="shared" si="35"/>
        <v>-12</v>
      </c>
      <c r="F68" s="190">
        <f t="shared" si="36"/>
        <v>3.0280090840272521E-3</v>
      </c>
      <c r="G68" s="628"/>
      <c r="H68" s="624">
        <v>267</v>
      </c>
      <c r="I68" s="624">
        <v>144</v>
      </c>
      <c r="J68" s="190">
        <f t="shared" si="37"/>
        <v>-0.4606741573033708</v>
      </c>
      <c r="K68" s="189">
        <f t="shared" si="38"/>
        <v>-123</v>
      </c>
      <c r="L68" s="190">
        <f t="shared" si="27"/>
        <v>6.2557018115469831E-3</v>
      </c>
    </row>
    <row r="69" spans="1:12" x14ac:dyDescent="0.25">
      <c r="A69" s="616" t="s">
        <v>120</v>
      </c>
      <c r="B69" s="624">
        <v>72</v>
      </c>
      <c r="C69" s="624">
        <v>15</v>
      </c>
      <c r="D69" s="190">
        <f t="shared" si="34"/>
        <v>-0.79166666666666663</v>
      </c>
      <c r="E69" s="189">
        <f t="shared" si="35"/>
        <v>-57</v>
      </c>
      <c r="F69" s="190">
        <f t="shared" si="36"/>
        <v>3.7850113550340651E-3</v>
      </c>
      <c r="G69" s="628"/>
      <c r="H69" s="624">
        <v>302</v>
      </c>
      <c r="I69" s="624">
        <v>154</v>
      </c>
      <c r="J69" s="190">
        <f t="shared" si="37"/>
        <v>-0.49006622516556286</v>
      </c>
      <c r="K69" s="189">
        <f t="shared" si="38"/>
        <v>-148</v>
      </c>
      <c r="L69" s="190">
        <f t="shared" si="27"/>
        <v>6.6901255484599674E-3</v>
      </c>
    </row>
    <row r="70" spans="1:12" x14ac:dyDescent="0.25">
      <c r="A70" s="616" t="s">
        <v>121</v>
      </c>
      <c r="B70" s="624">
        <v>41</v>
      </c>
      <c r="C70" s="624">
        <v>0</v>
      </c>
      <c r="D70" s="190">
        <f t="shared" si="34"/>
        <v>-1</v>
      </c>
      <c r="E70" s="189">
        <f t="shared" si="35"/>
        <v>-41</v>
      </c>
      <c r="F70" s="190">
        <f t="shared" si="36"/>
        <v>0</v>
      </c>
      <c r="G70" s="628"/>
      <c r="H70" s="624">
        <v>298</v>
      </c>
      <c r="I70" s="624">
        <v>70</v>
      </c>
      <c r="J70" s="190">
        <f t="shared" si="37"/>
        <v>-0.7651006711409396</v>
      </c>
      <c r="K70" s="189">
        <f t="shared" si="38"/>
        <v>-228</v>
      </c>
      <c r="L70" s="190">
        <f t="shared" si="27"/>
        <v>3.0409661583908946E-3</v>
      </c>
    </row>
    <row r="71" spans="1:12" x14ac:dyDescent="0.25">
      <c r="A71" s="616" t="s">
        <v>122</v>
      </c>
      <c r="B71" s="624">
        <v>116</v>
      </c>
      <c r="C71" s="624">
        <v>34</v>
      </c>
      <c r="D71" s="190">
        <f t="shared" si="34"/>
        <v>-0.7068965517241379</v>
      </c>
      <c r="E71" s="189">
        <f t="shared" si="35"/>
        <v>-82</v>
      </c>
      <c r="F71" s="190">
        <f t="shared" si="36"/>
        <v>8.5793590714105476E-3</v>
      </c>
      <c r="G71" s="628"/>
      <c r="H71" s="624">
        <v>851</v>
      </c>
      <c r="I71" s="624">
        <v>351</v>
      </c>
      <c r="J71" s="190">
        <f t="shared" si="37"/>
        <v>-0.58754406580493534</v>
      </c>
      <c r="K71" s="189">
        <f t="shared" si="38"/>
        <v>-500</v>
      </c>
      <c r="L71" s="190">
        <f t="shared" si="27"/>
        <v>1.5248273165645771E-2</v>
      </c>
    </row>
    <row r="72" spans="1:12" ht="21" x14ac:dyDescent="0.35">
      <c r="A72" s="561" t="s">
        <v>48</v>
      </c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</row>
    <row r="73" spans="1:12" x14ac:dyDescent="0.25">
      <c r="A73" s="60"/>
      <c r="B73" s="61" t="s">
        <v>148</v>
      </c>
      <c r="C73" s="62"/>
      <c r="D73" s="62"/>
      <c r="E73" s="62"/>
      <c r="F73" s="63"/>
      <c r="G73" s="627"/>
      <c r="H73" s="61" t="str">
        <f>CONCATENATE("acumulado ",B73)</f>
        <v>acumulado agosto</v>
      </c>
      <c r="I73" s="62"/>
      <c r="J73" s="62"/>
      <c r="K73" s="62"/>
      <c r="L73" s="63"/>
    </row>
    <row r="74" spans="1:12" ht="30" x14ac:dyDescent="0.25">
      <c r="A74" s="12"/>
      <c r="B74" s="13">
        <v>2019</v>
      </c>
      <c r="C74" s="13">
        <v>2020</v>
      </c>
      <c r="D74" s="13" t="s">
        <v>1</v>
      </c>
      <c r="E74" s="13" t="s">
        <v>2</v>
      </c>
      <c r="F74" s="13" t="s">
        <v>3</v>
      </c>
      <c r="G74" s="628"/>
      <c r="H74" s="13">
        <v>2019</v>
      </c>
      <c r="I74" s="13">
        <v>2020</v>
      </c>
      <c r="J74" s="13" t="s">
        <v>1</v>
      </c>
      <c r="K74" s="13" t="s">
        <v>2</v>
      </c>
      <c r="L74" s="13" t="s">
        <v>3</v>
      </c>
    </row>
    <row r="75" spans="1:12" x14ac:dyDescent="0.25">
      <c r="A75" s="629" t="s">
        <v>36</v>
      </c>
      <c r="B75" s="630">
        <v>5825</v>
      </c>
      <c r="C75" s="630">
        <v>3963</v>
      </c>
      <c r="D75" s="631">
        <f>C75/B75-1</f>
        <v>-0.31965665236051499</v>
      </c>
      <c r="E75" s="630">
        <f>C75-B75</f>
        <v>-1862</v>
      </c>
      <c r="F75" s="631">
        <f>C75/$C$75</f>
        <v>1</v>
      </c>
      <c r="G75" s="218"/>
      <c r="H75" s="630">
        <v>45560</v>
      </c>
      <c r="I75" s="630">
        <v>23019</v>
      </c>
      <c r="J75" s="631">
        <f>I75/H75-1</f>
        <v>-0.49475417032484637</v>
      </c>
      <c r="K75" s="630">
        <f>I75-H75</f>
        <v>-22541</v>
      </c>
      <c r="L75" s="631">
        <f>I75/$I$75</f>
        <v>1</v>
      </c>
    </row>
    <row r="76" spans="1:12" x14ac:dyDescent="0.25">
      <c r="A76" s="616" t="s">
        <v>43</v>
      </c>
      <c r="B76" s="189">
        <v>3208</v>
      </c>
      <c r="C76" s="189">
        <v>2815</v>
      </c>
      <c r="D76" s="190">
        <f t="shared" ref="D76:D77" si="39">C76/B76-1</f>
        <v>-0.12250623441396513</v>
      </c>
      <c r="E76" s="189">
        <f>C76-B76</f>
        <v>-393</v>
      </c>
      <c r="F76" s="190">
        <f>C76/$C$75</f>
        <v>0.71032046429472617</v>
      </c>
      <c r="G76" s="628"/>
      <c r="H76" s="189">
        <v>23377</v>
      </c>
      <c r="I76" s="189">
        <v>13649</v>
      </c>
      <c r="J76" s="190">
        <f t="shared" ref="J76:J77" si="40">I76/H76-1</f>
        <v>-0.41613551781665736</v>
      </c>
      <c r="K76" s="189">
        <f t="shared" ref="K76:K77" si="41">I76-H76</f>
        <v>-9728</v>
      </c>
      <c r="L76" s="190">
        <f t="shared" ref="L76:L77" si="42">I76/$I$75</f>
        <v>0.59294495851253315</v>
      </c>
    </row>
    <row r="77" spans="1:12" x14ac:dyDescent="0.25">
      <c r="A77" s="616" t="s">
        <v>44</v>
      </c>
      <c r="B77" s="189">
        <v>2617</v>
      </c>
      <c r="C77" s="189">
        <v>1148</v>
      </c>
      <c r="D77" s="190">
        <f t="shared" si="39"/>
        <v>-0.56132976690867409</v>
      </c>
      <c r="E77" s="189">
        <f>C77-B77</f>
        <v>-1469</v>
      </c>
      <c r="F77" s="190">
        <f>C77/$C$75</f>
        <v>0.28967953570527377</v>
      </c>
      <c r="G77" s="628"/>
      <c r="H77" s="189">
        <v>22183</v>
      </c>
      <c r="I77" s="189">
        <v>9370</v>
      </c>
      <c r="J77" s="190">
        <f t="shared" si="40"/>
        <v>-0.57760447189289099</v>
      </c>
      <c r="K77" s="189">
        <f t="shared" si="41"/>
        <v>-12813</v>
      </c>
      <c r="L77" s="190">
        <f t="shared" si="42"/>
        <v>0.40705504148746685</v>
      </c>
    </row>
    <row r="78" spans="1:12" ht="21" x14ac:dyDescent="0.35">
      <c r="A78" s="561" t="s">
        <v>123</v>
      </c>
      <c r="B78" s="561"/>
      <c r="C78" s="561"/>
      <c r="D78" s="561"/>
      <c r="E78" s="561"/>
      <c r="F78" s="561"/>
      <c r="G78" s="561"/>
      <c r="H78" s="561"/>
      <c r="I78" s="561"/>
      <c r="J78" s="561"/>
      <c r="K78" s="561"/>
      <c r="L78" s="561"/>
    </row>
  </sheetData>
  <mergeCells count="22"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  <mergeCell ref="A10:L10"/>
    <mergeCell ref="B11:F11"/>
    <mergeCell ref="H11:L11"/>
    <mergeCell ref="A35:L35"/>
    <mergeCell ref="B36:F36"/>
    <mergeCell ref="H36:L36"/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9CAA-4E20-47BF-8AA3-5CCE9FC3C8EA}">
  <sheetPr codeName="Hoja10"/>
  <dimension ref="A1:L50"/>
  <sheetViews>
    <sheetView showGridLines="0" workbookViewId="0">
      <selection activeCell="A70" sqref="A70:XFD1048576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52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36.75" customHeight="1" x14ac:dyDescent="0.25">
      <c r="A2" s="637" t="s">
        <v>124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</row>
    <row r="3" spans="1:12" ht="21" x14ac:dyDescent="0.25">
      <c r="A3" s="255" t="s">
        <v>125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21" x14ac:dyDescent="0.35">
      <c r="A4" s="638" t="s">
        <v>50</v>
      </c>
      <c r="B4" s="638"/>
      <c r="C4" s="638"/>
      <c r="D4" s="638"/>
      <c r="E4" s="638"/>
      <c r="F4" s="638"/>
      <c r="G4" s="638"/>
      <c r="H4" s="638"/>
      <c r="I4" s="638"/>
      <c r="J4" s="638"/>
      <c r="K4" s="638"/>
      <c r="L4" s="638"/>
    </row>
    <row r="5" spans="1:12" x14ac:dyDescent="0.25">
      <c r="A5" s="60"/>
      <c r="B5" s="61" t="s">
        <v>148</v>
      </c>
      <c r="C5" s="62"/>
      <c r="D5" s="62"/>
      <c r="E5" s="62"/>
      <c r="F5" s="63"/>
      <c r="G5" s="228"/>
      <c r="H5" s="61" t="str">
        <f>CONCATENATE("acumulado ",B5)</f>
        <v>acumulado agosto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230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39" t="s">
        <v>51</v>
      </c>
      <c r="B7" s="640">
        <v>501712</v>
      </c>
      <c r="C7" s="640">
        <v>144489</v>
      </c>
      <c r="D7" s="641">
        <f>C7/B7-1</f>
        <v>-0.71200808431929075</v>
      </c>
      <c r="E7" s="640">
        <f t="shared" ref="E7:E18" si="0">C7-B7</f>
        <v>-357223</v>
      </c>
      <c r="F7" s="641">
        <f t="shared" ref="F7:F18" si="1">C7/$C$7</f>
        <v>1</v>
      </c>
      <c r="G7" s="230"/>
      <c r="H7" s="640">
        <v>3958474</v>
      </c>
      <c r="I7" s="640">
        <v>1518656</v>
      </c>
      <c r="J7" s="641">
        <f>I7/H7-1</f>
        <v>-0.61635317043891158</v>
      </c>
      <c r="K7" s="640">
        <f>I7-H7</f>
        <v>-2439818</v>
      </c>
      <c r="L7" s="641">
        <f>I7/$I$7</f>
        <v>1</v>
      </c>
    </row>
    <row r="8" spans="1:12" x14ac:dyDescent="0.25">
      <c r="A8" s="642" t="s">
        <v>52</v>
      </c>
      <c r="B8" s="643">
        <v>101346</v>
      </c>
      <c r="C8" s="643">
        <v>51574</v>
      </c>
      <c r="D8" s="644">
        <f>C8/B8-1</f>
        <v>-0.49110966392358846</v>
      </c>
      <c r="E8" s="643">
        <f t="shared" si="0"/>
        <v>-49772</v>
      </c>
      <c r="F8" s="644">
        <f t="shared" si="1"/>
        <v>0.35694066676355984</v>
      </c>
      <c r="G8" s="230"/>
      <c r="H8" s="643">
        <v>585614</v>
      </c>
      <c r="I8" s="643">
        <v>213954</v>
      </c>
      <c r="J8" s="644">
        <f>I8/H8-1</f>
        <v>-0.63465012789994768</v>
      </c>
      <c r="K8" s="643">
        <f>I8-H8</f>
        <v>-371660</v>
      </c>
      <c r="L8" s="644">
        <f t="shared" ref="L8:L18" si="2">I8/$I$7</f>
        <v>0.14088378144886005</v>
      </c>
    </row>
    <row r="9" spans="1:12" x14ac:dyDescent="0.25">
      <c r="A9" s="642" t="s">
        <v>53</v>
      </c>
      <c r="B9" s="643">
        <v>400366</v>
      </c>
      <c r="C9" s="643">
        <v>92915</v>
      </c>
      <c r="D9" s="644">
        <f t="shared" ref="D9:D18" si="3">C9/B9-1</f>
        <v>-0.76792484876338152</v>
      </c>
      <c r="E9" s="643">
        <f t="shared" si="0"/>
        <v>-307451</v>
      </c>
      <c r="F9" s="644">
        <f t="shared" si="1"/>
        <v>0.64305933323644016</v>
      </c>
      <c r="G9" s="230"/>
      <c r="H9" s="643">
        <v>3372860</v>
      </c>
      <c r="I9" s="643">
        <v>1304703</v>
      </c>
      <c r="J9" s="644">
        <f t="shared" ref="J9:J18" si="4">I9/H9-1</f>
        <v>-0.61317605830067068</v>
      </c>
      <c r="K9" s="643">
        <f t="shared" ref="K9:K18" si="5">I9-H9</f>
        <v>-2068157</v>
      </c>
      <c r="L9" s="644">
        <f t="shared" si="2"/>
        <v>0.85911687702810902</v>
      </c>
    </row>
    <row r="10" spans="1:12" x14ac:dyDescent="0.25">
      <c r="A10" s="616" t="s">
        <v>73</v>
      </c>
      <c r="B10" s="309">
        <v>46684</v>
      </c>
      <c r="C10" s="309">
        <v>16002</v>
      </c>
      <c r="D10" s="310">
        <f t="shared" si="3"/>
        <v>-0.65722731556850311</v>
      </c>
      <c r="E10" s="309">
        <f t="shared" si="0"/>
        <v>-30682</v>
      </c>
      <c r="F10" s="310">
        <f t="shared" si="1"/>
        <v>0.11074891514232918</v>
      </c>
      <c r="G10" s="230"/>
      <c r="H10" s="309">
        <v>501590</v>
      </c>
      <c r="I10" s="309">
        <v>236195</v>
      </c>
      <c r="J10" s="310">
        <f t="shared" si="4"/>
        <v>-0.52910743834605956</v>
      </c>
      <c r="K10" s="309">
        <f t="shared" si="5"/>
        <v>-265395</v>
      </c>
      <c r="L10" s="310">
        <f t="shared" si="2"/>
        <v>0.15552896771882507</v>
      </c>
    </row>
    <row r="11" spans="1:12" x14ac:dyDescent="0.25">
      <c r="A11" s="616" t="s">
        <v>117</v>
      </c>
      <c r="B11" s="278">
        <v>18425</v>
      </c>
      <c r="C11" s="278">
        <v>10775</v>
      </c>
      <c r="D11" s="279">
        <f t="shared" si="3"/>
        <v>-0.41519674355495251</v>
      </c>
      <c r="E11" s="278">
        <f t="shared" si="0"/>
        <v>-7650</v>
      </c>
      <c r="F11" s="279">
        <f t="shared" si="1"/>
        <v>7.4573150897300142E-2</v>
      </c>
      <c r="G11" s="230"/>
      <c r="H11" s="278">
        <v>149303</v>
      </c>
      <c r="I11" s="278">
        <v>65322</v>
      </c>
      <c r="J11" s="279">
        <f t="shared" si="4"/>
        <v>-0.56248702303369658</v>
      </c>
      <c r="K11" s="278">
        <f t="shared" si="5"/>
        <v>-83981</v>
      </c>
      <c r="L11" s="279">
        <f t="shared" si="2"/>
        <v>4.3013032576172616E-2</v>
      </c>
    </row>
    <row r="12" spans="1:12" x14ac:dyDescent="0.25">
      <c r="A12" s="616" t="s">
        <v>118</v>
      </c>
      <c r="B12" s="278">
        <v>21562</v>
      </c>
      <c r="C12" s="278">
        <v>10076</v>
      </c>
      <c r="D12" s="279">
        <f t="shared" si="3"/>
        <v>-0.53269641035154436</v>
      </c>
      <c r="E12" s="278">
        <f t="shared" si="0"/>
        <v>-11486</v>
      </c>
      <c r="F12" s="279">
        <f t="shared" si="1"/>
        <v>6.9735412384333756E-2</v>
      </c>
      <c r="G12" s="230"/>
      <c r="H12" s="278">
        <v>151253</v>
      </c>
      <c r="I12" s="278">
        <v>66128</v>
      </c>
      <c r="J12" s="279">
        <f t="shared" si="4"/>
        <v>-0.56279875440487137</v>
      </c>
      <c r="K12" s="278">
        <f t="shared" si="5"/>
        <v>-85125</v>
      </c>
      <c r="L12" s="279">
        <f t="shared" si="2"/>
        <v>4.3543765013274893E-2</v>
      </c>
    </row>
    <row r="13" spans="1:12" x14ac:dyDescent="0.25">
      <c r="A13" s="616" t="s">
        <v>80</v>
      </c>
      <c r="B13" s="278">
        <v>19666</v>
      </c>
      <c r="C13" s="278">
        <v>7790</v>
      </c>
      <c r="D13" s="279">
        <f t="shared" si="3"/>
        <v>-0.60388487745347308</v>
      </c>
      <c r="E13" s="278">
        <f t="shared" si="0"/>
        <v>-11876</v>
      </c>
      <c r="F13" s="279">
        <f t="shared" si="1"/>
        <v>5.3914138792572446E-2</v>
      </c>
      <c r="G13" s="230"/>
      <c r="H13" s="278">
        <v>122515</v>
      </c>
      <c r="I13" s="278">
        <v>51279</v>
      </c>
      <c r="J13" s="279">
        <f t="shared" si="4"/>
        <v>-0.5814471697343182</v>
      </c>
      <c r="K13" s="278">
        <f t="shared" si="5"/>
        <v>-71236</v>
      </c>
      <c r="L13" s="279">
        <f t="shared" si="2"/>
        <v>3.376604049896751E-2</v>
      </c>
    </row>
    <row r="14" spans="1:12" x14ac:dyDescent="0.25">
      <c r="A14" s="616" t="s">
        <v>81</v>
      </c>
      <c r="B14" s="278">
        <v>16810</v>
      </c>
      <c r="C14" s="278">
        <v>2109</v>
      </c>
      <c r="D14" s="279">
        <f t="shared" si="3"/>
        <v>-0.87453896490184413</v>
      </c>
      <c r="E14" s="278">
        <f t="shared" si="0"/>
        <v>-14701</v>
      </c>
      <c r="F14" s="279">
        <f t="shared" si="1"/>
        <v>1.4596266843842784E-2</v>
      </c>
      <c r="G14" s="230"/>
      <c r="H14" s="278">
        <v>111962</v>
      </c>
      <c r="I14" s="278">
        <v>33768</v>
      </c>
      <c r="J14" s="279">
        <f t="shared" si="4"/>
        <v>-0.6983976706382522</v>
      </c>
      <c r="K14" s="278">
        <f t="shared" si="5"/>
        <v>-78194</v>
      </c>
      <c r="L14" s="279">
        <f t="shared" si="2"/>
        <v>2.2235450292890556E-2</v>
      </c>
    </row>
    <row r="15" spans="1:12" x14ac:dyDescent="0.25">
      <c r="A15" s="616" t="s">
        <v>82</v>
      </c>
      <c r="B15" s="278">
        <v>18592</v>
      </c>
      <c r="C15" s="278">
        <v>7997</v>
      </c>
      <c r="D15" s="279">
        <f t="shared" si="3"/>
        <v>-0.56986876075731496</v>
      </c>
      <c r="E15" s="278">
        <f t="shared" si="0"/>
        <v>-10595</v>
      </c>
      <c r="F15" s="279">
        <f t="shared" si="1"/>
        <v>5.5346773802850045E-2</v>
      </c>
      <c r="G15" s="230"/>
      <c r="H15" s="278">
        <v>137761</v>
      </c>
      <c r="I15" s="278">
        <v>52441</v>
      </c>
      <c r="J15" s="279">
        <f t="shared" si="4"/>
        <v>-0.61933348335160177</v>
      </c>
      <c r="K15" s="278">
        <f t="shared" si="5"/>
        <v>-85320</v>
      </c>
      <c r="L15" s="279">
        <f t="shared" si="2"/>
        <v>3.4531190737072781E-2</v>
      </c>
    </row>
    <row r="16" spans="1:12" x14ac:dyDescent="0.25">
      <c r="A16" s="616" t="s">
        <v>126</v>
      </c>
      <c r="B16" s="278">
        <v>5156</v>
      </c>
      <c r="C16" s="278">
        <v>338</v>
      </c>
      <c r="D16" s="279">
        <f t="shared" si="3"/>
        <v>-0.93444530643910007</v>
      </c>
      <c r="E16" s="278">
        <f t="shared" si="0"/>
        <v>-4818</v>
      </c>
      <c r="F16" s="279">
        <f t="shared" si="1"/>
        <v>2.3392784225788814E-3</v>
      </c>
      <c r="G16" s="230"/>
      <c r="H16" s="278">
        <v>234957</v>
      </c>
      <c r="I16" s="278">
        <v>152361</v>
      </c>
      <c r="J16" s="279">
        <f t="shared" si="4"/>
        <v>-0.35153666415556895</v>
      </c>
      <c r="K16" s="278">
        <f t="shared" si="5"/>
        <v>-82596</v>
      </c>
      <c r="L16" s="279">
        <f t="shared" si="2"/>
        <v>0.10032620949049686</v>
      </c>
    </row>
    <row r="17" spans="1:12" x14ac:dyDescent="0.25">
      <c r="A17" s="616" t="s">
        <v>116</v>
      </c>
      <c r="B17" s="278">
        <v>199494</v>
      </c>
      <c r="C17" s="278">
        <v>19861</v>
      </c>
      <c r="D17" s="279">
        <f t="shared" si="3"/>
        <v>-0.90044312109637381</v>
      </c>
      <c r="E17" s="278">
        <f t="shared" si="0"/>
        <v>-179633</v>
      </c>
      <c r="F17" s="279">
        <f t="shared" si="1"/>
        <v>0.1374568306237845</v>
      </c>
      <c r="G17" s="230"/>
      <c r="H17" s="278">
        <v>1518777</v>
      </c>
      <c r="I17" s="278">
        <v>480914</v>
      </c>
      <c r="J17" s="279">
        <f t="shared" si="4"/>
        <v>-0.68335443583883615</v>
      </c>
      <c r="K17" s="278">
        <f t="shared" si="5"/>
        <v>-1037863</v>
      </c>
      <c r="L17" s="279">
        <f t="shared" si="2"/>
        <v>0.31667079312233976</v>
      </c>
    </row>
    <row r="18" spans="1:12" x14ac:dyDescent="0.25">
      <c r="A18" s="616" t="s">
        <v>86</v>
      </c>
      <c r="B18" s="278">
        <v>53977</v>
      </c>
      <c r="C18" s="278">
        <v>17969</v>
      </c>
      <c r="D18" s="279">
        <f t="shared" si="3"/>
        <v>-0.66709894955258719</v>
      </c>
      <c r="E18" s="278">
        <f t="shared" si="0"/>
        <v>-36008</v>
      </c>
      <c r="F18" s="279">
        <f t="shared" si="1"/>
        <v>0.12436240821100568</v>
      </c>
      <c r="G18" s="230"/>
      <c r="H18" s="278">
        <v>444743</v>
      </c>
      <c r="I18" s="278">
        <v>166297</v>
      </c>
      <c r="J18" s="279">
        <f t="shared" si="4"/>
        <v>-0.62608292879258354</v>
      </c>
      <c r="K18" s="278">
        <f t="shared" si="5"/>
        <v>-278446</v>
      </c>
      <c r="L18" s="279">
        <f t="shared" si="2"/>
        <v>0.10950274453200724</v>
      </c>
    </row>
    <row r="19" spans="1:12" ht="21" x14ac:dyDescent="0.35">
      <c r="A19" s="645" t="s">
        <v>127</v>
      </c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</row>
    <row r="20" spans="1:12" x14ac:dyDescent="0.25">
      <c r="A20" s="60"/>
      <c r="B20" s="61" t="s">
        <v>148</v>
      </c>
      <c r="C20" s="62"/>
      <c r="D20" s="62"/>
      <c r="E20" s="62"/>
      <c r="F20" s="63"/>
      <c r="G20" s="646"/>
      <c r="H20" s="61" t="str">
        <f>CONCATENATE("acumulado ",B20)</f>
        <v>acumulado agosto</v>
      </c>
      <c r="I20" s="62"/>
      <c r="J20" s="62"/>
      <c r="K20" s="62"/>
      <c r="L20" s="63"/>
    </row>
    <row r="21" spans="1:12" ht="30" x14ac:dyDescent="0.25">
      <c r="A21" s="12"/>
      <c r="B21" s="13">
        <v>2019</v>
      </c>
      <c r="C21" s="13">
        <v>2020</v>
      </c>
      <c r="D21" s="13" t="s">
        <v>1</v>
      </c>
      <c r="E21" s="13" t="s">
        <v>2</v>
      </c>
      <c r="F21" s="13" t="s">
        <v>3</v>
      </c>
      <c r="G21" s="647"/>
      <c r="H21" s="13">
        <v>2019</v>
      </c>
      <c r="I21" s="13">
        <v>2020</v>
      </c>
      <c r="J21" s="13" t="s">
        <v>1</v>
      </c>
      <c r="K21" s="13" t="s">
        <v>2</v>
      </c>
      <c r="L21" s="13" t="s">
        <v>3</v>
      </c>
    </row>
    <row r="22" spans="1:12" x14ac:dyDescent="0.25">
      <c r="A22" s="648" t="s">
        <v>128</v>
      </c>
      <c r="B22" s="649">
        <v>501712</v>
      </c>
      <c r="C22" s="649">
        <v>144489</v>
      </c>
      <c r="D22" s="650">
        <f>C22/B22-1</f>
        <v>-0.71200808431929075</v>
      </c>
      <c r="E22" s="649">
        <f>C22-B22</f>
        <v>-357223</v>
      </c>
      <c r="F22" s="650">
        <f>C22/$C$22</f>
        <v>1</v>
      </c>
      <c r="G22" s="647"/>
      <c r="H22" s="649">
        <v>3958474</v>
      </c>
      <c r="I22" s="649">
        <v>1518656</v>
      </c>
      <c r="J22" s="650">
        <f>I22/H22-1</f>
        <v>-0.61635317043891158</v>
      </c>
      <c r="K22" s="649">
        <f>I22-H22</f>
        <v>-2439818</v>
      </c>
      <c r="L22" s="650">
        <f>I22/$I$22</f>
        <v>1</v>
      </c>
    </row>
    <row r="23" spans="1:12" x14ac:dyDescent="0.25">
      <c r="A23" s="616" t="s">
        <v>129</v>
      </c>
      <c r="B23" s="309">
        <v>244994</v>
      </c>
      <c r="C23" s="309">
        <v>72423</v>
      </c>
      <c r="D23" s="310">
        <f t="shared" ref="D23:D26" si="6">C23/B23-1</f>
        <v>-0.70438867890642221</v>
      </c>
      <c r="E23" s="309">
        <f>C23-B23</f>
        <v>-172571</v>
      </c>
      <c r="F23" s="310">
        <f>C23/$C$22</f>
        <v>0.50123538816103652</v>
      </c>
      <c r="G23" s="647"/>
      <c r="H23" s="309">
        <v>2479851</v>
      </c>
      <c r="I23" s="309">
        <v>985490</v>
      </c>
      <c r="J23" s="310">
        <f t="shared" ref="J23:J26" si="7">I23/H23-1</f>
        <v>-0.60260112401914467</v>
      </c>
      <c r="K23" s="309">
        <f t="shared" ref="K23:K26" si="8">I23-H23</f>
        <v>-1494361</v>
      </c>
      <c r="L23" s="310">
        <f t="shared" ref="L23:L26" si="9">I23/$I$22</f>
        <v>0.64892246828774913</v>
      </c>
    </row>
    <row r="24" spans="1:12" x14ac:dyDescent="0.25">
      <c r="A24" s="616" t="s">
        <v>130</v>
      </c>
      <c r="B24" s="309">
        <v>26514</v>
      </c>
      <c r="C24" s="309">
        <v>10442</v>
      </c>
      <c r="D24" s="310">
        <f t="shared" si="6"/>
        <v>-0.60617032511126201</v>
      </c>
      <c r="E24" s="309">
        <f>C24-B24</f>
        <v>-16072</v>
      </c>
      <c r="F24" s="310">
        <f>C24/$C$22</f>
        <v>7.2268477185114435E-2</v>
      </c>
      <c r="G24" s="647"/>
      <c r="H24" s="309">
        <v>176119</v>
      </c>
      <c r="I24" s="309">
        <v>84450</v>
      </c>
      <c r="J24" s="310">
        <f t="shared" si="7"/>
        <v>-0.52049466553864154</v>
      </c>
      <c r="K24" s="309">
        <f t="shared" si="8"/>
        <v>-91669</v>
      </c>
      <c r="L24" s="310">
        <f t="shared" si="9"/>
        <v>5.5608380041299678E-2</v>
      </c>
    </row>
    <row r="25" spans="1:12" x14ac:dyDescent="0.25">
      <c r="A25" s="616" t="s">
        <v>131</v>
      </c>
      <c r="B25" s="309">
        <v>226359</v>
      </c>
      <c r="C25" s="309">
        <v>59250</v>
      </c>
      <c r="D25" s="310">
        <f t="shared" si="6"/>
        <v>-0.73824765085549937</v>
      </c>
      <c r="E25" s="309">
        <f>C25-B25</f>
        <v>-167109</v>
      </c>
      <c r="F25" s="310">
        <f>C25/$C$22</f>
        <v>0.41006581815916782</v>
      </c>
      <c r="G25" s="647"/>
      <c r="H25" s="309">
        <v>1246423</v>
      </c>
      <c r="I25" s="309">
        <v>423293</v>
      </c>
      <c r="J25" s="310">
        <f t="shared" si="7"/>
        <v>-0.66039378284900074</v>
      </c>
      <c r="K25" s="309">
        <f t="shared" si="8"/>
        <v>-823130</v>
      </c>
      <c r="L25" s="310">
        <f t="shared" si="9"/>
        <v>0.27872869168527964</v>
      </c>
    </row>
    <row r="26" spans="1:12" x14ac:dyDescent="0.25">
      <c r="A26" s="616" t="s">
        <v>132</v>
      </c>
      <c r="B26" s="309">
        <v>3845</v>
      </c>
      <c r="C26" s="309">
        <v>2373</v>
      </c>
      <c r="D26" s="310">
        <f t="shared" si="6"/>
        <v>-0.38283485045513654</v>
      </c>
      <c r="E26" s="309">
        <f>C26-B26</f>
        <v>-1472</v>
      </c>
      <c r="F26" s="310">
        <f>C26/$C$22</f>
        <v>1.642339555260262E-2</v>
      </c>
      <c r="G26" s="647"/>
      <c r="H26" s="309">
        <v>56082</v>
      </c>
      <c r="I26" s="309">
        <v>25423</v>
      </c>
      <c r="J26" s="310">
        <f t="shared" si="7"/>
        <v>-0.54668164473449599</v>
      </c>
      <c r="K26" s="309">
        <f t="shared" si="8"/>
        <v>-30659</v>
      </c>
      <c r="L26" s="310">
        <f t="shared" si="9"/>
        <v>1.674045998567154E-2</v>
      </c>
    </row>
    <row r="27" spans="1:12" ht="21" x14ac:dyDescent="0.35">
      <c r="A27" s="651" t="s">
        <v>133</v>
      </c>
      <c r="B27" s="651"/>
      <c r="C27" s="651"/>
      <c r="D27" s="651"/>
      <c r="E27" s="651"/>
      <c r="F27" s="651"/>
      <c r="G27" s="651"/>
      <c r="H27" s="651"/>
      <c r="I27" s="651"/>
      <c r="J27" s="651"/>
      <c r="K27" s="651"/>
      <c r="L27" s="651"/>
    </row>
    <row r="28" spans="1:12" x14ac:dyDescent="0.25">
      <c r="A28" s="60"/>
      <c r="B28" s="61" t="s">
        <v>148</v>
      </c>
      <c r="C28" s="62"/>
      <c r="D28" s="62"/>
      <c r="E28" s="62"/>
      <c r="F28" s="63"/>
      <c r="G28" s="652"/>
      <c r="H28" s="61" t="str">
        <f>CONCATENATE("acumulado ",B28)</f>
        <v>acumulado agosto</v>
      </c>
      <c r="I28" s="62"/>
      <c r="J28" s="62"/>
      <c r="K28" s="62"/>
      <c r="L28" s="63"/>
    </row>
    <row r="29" spans="1:12" ht="30" x14ac:dyDescent="0.25">
      <c r="A29" s="12"/>
      <c r="B29" s="13">
        <v>2019</v>
      </c>
      <c r="C29" s="13">
        <v>2020</v>
      </c>
      <c r="D29" s="13" t="s">
        <v>1</v>
      </c>
      <c r="E29" s="13" t="s">
        <v>2</v>
      </c>
      <c r="F29" s="13" t="s">
        <v>3</v>
      </c>
      <c r="G29" s="653"/>
      <c r="H29" s="13">
        <v>2019</v>
      </c>
      <c r="I29" s="13">
        <v>2020</v>
      </c>
      <c r="J29" s="13" t="s">
        <v>1</v>
      </c>
      <c r="K29" s="13" t="s">
        <v>2</v>
      </c>
      <c r="L29" s="13" t="s">
        <v>3</v>
      </c>
    </row>
    <row r="30" spans="1:12" x14ac:dyDescent="0.25">
      <c r="A30" s="654" t="s">
        <v>134</v>
      </c>
      <c r="B30" s="655">
        <v>501712</v>
      </c>
      <c r="C30" s="655">
        <v>144489</v>
      </c>
      <c r="D30" s="656">
        <f>C30/B30-1</f>
        <v>-0.71200808431929075</v>
      </c>
      <c r="E30" s="655">
        <f t="shared" ref="E30:E35" si="10">C30-B30</f>
        <v>-357223</v>
      </c>
      <c r="F30" s="656">
        <f t="shared" ref="F30:F35" si="11">C30/$C$30</f>
        <v>1</v>
      </c>
      <c r="G30" s="657"/>
      <c r="H30" s="655">
        <v>3958474</v>
      </c>
      <c r="I30" s="655">
        <v>1518656</v>
      </c>
      <c r="J30" s="656">
        <f>I30/H30-1</f>
        <v>-0.61635317043891158</v>
      </c>
      <c r="K30" s="655">
        <f>I30-H30</f>
        <v>-2439818</v>
      </c>
      <c r="L30" s="656">
        <f>I30/$I$30</f>
        <v>1</v>
      </c>
    </row>
    <row r="31" spans="1:12" x14ac:dyDescent="0.25">
      <c r="A31" s="616" t="s">
        <v>135</v>
      </c>
      <c r="B31" s="189">
        <v>380733</v>
      </c>
      <c r="C31" s="189">
        <v>81629</v>
      </c>
      <c r="D31" s="658">
        <f>C31/B31-1</f>
        <v>-0.7856004076347467</v>
      </c>
      <c r="E31" s="189">
        <f t="shared" si="10"/>
        <v>-299104</v>
      </c>
      <c r="F31" s="658">
        <f t="shared" si="11"/>
        <v>0.56494958093695713</v>
      </c>
      <c r="G31" s="653"/>
      <c r="H31" s="189">
        <v>2869256</v>
      </c>
      <c r="I31" s="189">
        <v>952438</v>
      </c>
      <c r="J31" s="658">
        <f>I31/H31-1</f>
        <v>-0.66805401818450494</v>
      </c>
      <c r="K31" s="189">
        <f>I31-H31</f>
        <v>-1916818</v>
      </c>
      <c r="L31" s="658">
        <f t="shared" ref="L31:L35" si="12">I31/$I$30</f>
        <v>0.62715848750474101</v>
      </c>
    </row>
    <row r="32" spans="1:12" x14ac:dyDescent="0.25">
      <c r="A32" s="616" t="s">
        <v>136</v>
      </c>
      <c r="B32" s="189">
        <v>38468</v>
      </c>
      <c r="C32" s="189">
        <v>21136</v>
      </c>
      <c r="D32" s="658">
        <f t="shared" ref="D32:D35" si="13">C32/B32-1</f>
        <v>-0.45055630654050116</v>
      </c>
      <c r="E32" s="189">
        <f t="shared" si="10"/>
        <v>-17332</v>
      </c>
      <c r="F32" s="658">
        <f t="shared" si="11"/>
        <v>0.14628103177404508</v>
      </c>
      <c r="G32" s="653"/>
      <c r="H32" s="189">
        <v>347567</v>
      </c>
      <c r="I32" s="189">
        <v>179729</v>
      </c>
      <c r="J32" s="658">
        <f t="shared" ref="J32:J35" si="14">I32/H32-1</f>
        <v>-0.48289394562774945</v>
      </c>
      <c r="K32" s="189">
        <f t="shared" ref="K32:K35" si="15">I32-H32</f>
        <v>-167838</v>
      </c>
      <c r="L32" s="658">
        <f t="shared" si="12"/>
        <v>0.11834740718108644</v>
      </c>
    </row>
    <row r="33" spans="1:12" x14ac:dyDescent="0.25">
      <c r="A33" s="616" t="s">
        <v>137</v>
      </c>
      <c r="B33" s="189">
        <v>14925</v>
      </c>
      <c r="C33" s="189">
        <v>8971</v>
      </c>
      <c r="D33" s="658">
        <f t="shared" si="13"/>
        <v>-0.39892797319932993</v>
      </c>
      <c r="E33" s="189">
        <f t="shared" si="10"/>
        <v>-5954</v>
      </c>
      <c r="F33" s="658">
        <f t="shared" si="11"/>
        <v>6.208777138744126E-2</v>
      </c>
      <c r="G33" s="653"/>
      <c r="H33" s="189">
        <v>114859</v>
      </c>
      <c r="I33" s="189">
        <v>67245</v>
      </c>
      <c r="J33" s="658">
        <f t="shared" si="14"/>
        <v>-0.41454304843329648</v>
      </c>
      <c r="K33" s="189">
        <f t="shared" si="15"/>
        <v>-47614</v>
      </c>
      <c r="L33" s="658">
        <f t="shared" si="12"/>
        <v>4.4279283787770241E-2</v>
      </c>
    </row>
    <row r="34" spans="1:12" ht="30" x14ac:dyDescent="0.25">
      <c r="A34" s="659" t="s">
        <v>138</v>
      </c>
      <c r="B34" s="189">
        <v>67274</v>
      </c>
      <c r="C34" s="189">
        <v>32697</v>
      </c>
      <c r="D34" s="658">
        <f t="shared" si="13"/>
        <v>-0.51397270862443145</v>
      </c>
      <c r="E34" s="189">
        <f t="shared" si="10"/>
        <v>-34577</v>
      </c>
      <c r="F34" s="658">
        <f t="shared" si="11"/>
        <v>0.22629404314515292</v>
      </c>
      <c r="G34" s="653"/>
      <c r="H34" s="189">
        <v>516827</v>
      </c>
      <c r="I34" s="189">
        <v>228473</v>
      </c>
      <c r="J34" s="658">
        <f t="shared" si="14"/>
        <v>-0.5579313774241671</v>
      </c>
      <c r="K34" s="189">
        <f t="shared" si="15"/>
        <v>-288354</v>
      </c>
      <c r="L34" s="658">
        <f t="shared" si="12"/>
        <v>0.1504442085633613</v>
      </c>
    </row>
    <row r="35" spans="1:12" x14ac:dyDescent="0.25">
      <c r="A35" s="616" t="s">
        <v>139</v>
      </c>
      <c r="B35" s="189">
        <v>311</v>
      </c>
      <c r="C35" s="189">
        <v>56</v>
      </c>
      <c r="D35" s="658">
        <f t="shared" si="13"/>
        <v>-0.819935691318328</v>
      </c>
      <c r="E35" s="189">
        <f t="shared" si="10"/>
        <v>-255</v>
      </c>
      <c r="F35" s="658">
        <f t="shared" si="11"/>
        <v>3.8757275640360168E-4</v>
      </c>
      <c r="G35" s="653"/>
      <c r="H35" s="189">
        <v>109523</v>
      </c>
      <c r="I35" s="189">
        <v>90771</v>
      </c>
      <c r="J35" s="658">
        <f t="shared" si="14"/>
        <v>-0.17121517854697188</v>
      </c>
      <c r="K35" s="189">
        <f t="shared" si="15"/>
        <v>-18752</v>
      </c>
      <c r="L35" s="658">
        <f t="shared" si="12"/>
        <v>5.9770612963041002E-2</v>
      </c>
    </row>
    <row r="36" spans="1:12" ht="21" x14ac:dyDescent="0.35">
      <c r="A36" s="660" t="s">
        <v>133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</row>
    <row r="37" spans="1:12" x14ac:dyDescent="0.25">
      <c r="A37" s="60"/>
      <c r="B37" s="61" t="s">
        <v>148</v>
      </c>
      <c r="C37" s="62"/>
      <c r="D37" s="62"/>
      <c r="E37" s="62"/>
      <c r="F37" s="63"/>
      <c r="G37" s="661"/>
      <c r="H37" s="61" t="str">
        <f>CONCATENATE("acumulado ",B37)</f>
        <v>acumulado agosto</v>
      </c>
      <c r="I37" s="62"/>
      <c r="J37" s="62"/>
      <c r="K37" s="62"/>
      <c r="L37" s="63"/>
    </row>
    <row r="38" spans="1:12" ht="30" x14ac:dyDescent="0.25">
      <c r="A38" s="12"/>
      <c r="B38" s="13">
        <v>2019</v>
      </c>
      <c r="C38" s="13">
        <v>2020</v>
      </c>
      <c r="D38" s="13" t="s">
        <v>1</v>
      </c>
      <c r="E38" s="13" t="s">
        <v>2</v>
      </c>
      <c r="F38" s="13" t="s">
        <v>3</v>
      </c>
      <c r="G38" s="662"/>
      <c r="H38" s="13">
        <v>2019</v>
      </c>
      <c r="I38" s="13">
        <v>2020</v>
      </c>
      <c r="J38" s="13" t="s">
        <v>1</v>
      </c>
      <c r="K38" s="13" t="s">
        <v>2</v>
      </c>
      <c r="L38" s="13" t="s">
        <v>3</v>
      </c>
    </row>
    <row r="39" spans="1:12" x14ac:dyDescent="0.25">
      <c r="A39" s="663" t="s">
        <v>140</v>
      </c>
      <c r="B39" s="664">
        <v>501712</v>
      </c>
      <c r="C39" s="664">
        <v>144489</v>
      </c>
      <c r="D39" s="665">
        <f>C39/B39-1</f>
        <v>-0.71200808431929075</v>
      </c>
      <c r="E39" s="664">
        <f>C39-B39</f>
        <v>-357223</v>
      </c>
      <c r="F39" s="665">
        <f>C39/$C$39</f>
        <v>1</v>
      </c>
      <c r="G39" s="666"/>
      <c r="H39" s="664">
        <v>3958474</v>
      </c>
      <c r="I39" s="664">
        <v>1518656</v>
      </c>
      <c r="J39" s="665">
        <f>I39/H39-1</f>
        <v>-0.61635317043891158</v>
      </c>
      <c r="K39" s="664">
        <f>I39-H39</f>
        <v>-2439818</v>
      </c>
      <c r="L39" s="665">
        <f>I39/$I$39</f>
        <v>1</v>
      </c>
    </row>
    <row r="40" spans="1:12" x14ac:dyDescent="0.25">
      <c r="A40" s="616" t="s">
        <v>141</v>
      </c>
      <c r="B40" s="189">
        <v>492761</v>
      </c>
      <c r="C40" s="189">
        <v>137595</v>
      </c>
      <c r="D40" s="190">
        <f>C40/B40-1</f>
        <v>-0.72076726851353901</v>
      </c>
      <c r="E40" s="189">
        <f>C40-B40</f>
        <v>-355166</v>
      </c>
      <c r="F40" s="190">
        <f>C40/$C$39</f>
        <v>0.95228702530988518</v>
      </c>
      <c r="G40" s="662"/>
      <c r="H40" s="189">
        <v>3790515</v>
      </c>
      <c r="I40" s="189">
        <v>1456526</v>
      </c>
      <c r="J40" s="190">
        <f>I40/H40-1</f>
        <v>-0.61574456241434206</v>
      </c>
      <c r="K40" s="189">
        <f>I40-H40</f>
        <v>-2333989</v>
      </c>
      <c r="L40" s="190">
        <f t="shared" ref="L40:L43" si="16">I40/$I$39</f>
        <v>0.95908882590922495</v>
      </c>
    </row>
    <row r="41" spans="1:12" x14ac:dyDescent="0.25">
      <c r="A41" s="616" t="s">
        <v>142</v>
      </c>
      <c r="B41" s="189">
        <v>2434</v>
      </c>
      <c r="C41" s="189">
        <v>1489</v>
      </c>
      <c r="D41" s="190">
        <f t="shared" ref="D41:D43" si="17">C41/B41-1</f>
        <v>-0.38824979457682829</v>
      </c>
      <c r="E41" s="189">
        <f>C41-B41</f>
        <v>-945</v>
      </c>
      <c r="F41" s="190">
        <f>C41/$C$39</f>
        <v>1.0305282755088623E-2</v>
      </c>
      <c r="G41" s="662"/>
      <c r="H41" s="189">
        <v>94309</v>
      </c>
      <c r="I41" s="189">
        <v>29975</v>
      </c>
      <c r="J41" s="190">
        <f t="shared" ref="J41:J43" si="18">I41/H41-1</f>
        <v>-0.68216182972993034</v>
      </c>
      <c r="K41" s="189">
        <f t="shared" ref="K41:K43" si="19">I41-H41</f>
        <v>-64334</v>
      </c>
      <c r="L41" s="190">
        <f t="shared" si="16"/>
        <v>1.9737847149058116E-2</v>
      </c>
    </row>
    <row r="42" spans="1:12" x14ac:dyDescent="0.25">
      <c r="A42" s="616" t="s">
        <v>143</v>
      </c>
      <c r="B42" s="189">
        <v>4562</v>
      </c>
      <c r="C42" s="189">
        <v>4713</v>
      </c>
      <c r="D42" s="190">
        <f t="shared" si="17"/>
        <v>3.3099517755370345E-2</v>
      </c>
      <c r="E42" s="189">
        <f>C42-B42</f>
        <v>151</v>
      </c>
      <c r="F42" s="190">
        <f>C42/$C$39</f>
        <v>3.2618400016610261E-2</v>
      </c>
      <c r="G42" s="662"/>
      <c r="H42" s="189">
        <v>51061</v>
      </c>
      <c r="I42" s="189">
        <v>26517</v>
      </c>
      <c r="J42" s="190">
        <f t="shared" si="18"/>
        <v>-0.48067997101506044</v>
      </c>
      <c r="K42" s="189">
        <f t="shared" si="19"/>
        <v>-24544</v>
      </c>
      <c r="L42" s="190">
        <f t="shared" si="16"/>
        <v>1.7460833789877367E-2</v>
      </c>
    </row>
    <row r="43" spans="1:12" x14ac:dyDescent="0.25">
      <c r="A43" s="659" t="s">
        <v>144</v>
      </c>
      <c r="B43" s="189">
        <v>1956</v>
      </c>
      <c r="C43" s="189">
        <v>692</v>
      </c>
      <c r="D43" s="190">
        <f t="shared" si="17"/>
        <v>-0.64621676891615543</v>
      </c>
      <c r="E43" s="189">
        <f>C43-B43</f>
        <v>-1264</v>
      </c>
      <c r="F43" s="190">
        <f>C43/$C$39</f>
        <v>4.7892919184159347E-3</v>
      </c>
      <c r="G43" s="662"/>
      <c r="H43" s="189">
        <v>22592</v>
      </c>
      <c r="I43" s="189">
        <v>5639</v>
      </c>
      <c r="J43" s="190">
        <f t="shared" si="18"/>
        <v>-0.75039837110481589</v>
      </c>
      <c r="K43" s="189">
        <f t="shared" si="19"/>
        <v>-16953</v>
      </c>
      <c r="L43" s="190">
        <f t="shared" si="16"/>
        <v>3.7131516288086306E-3</v>
      </c>
    </row>
    <row r="44" spans="1:12" ht="21" x14ac:dyDescent="0.35">
      <c r="A44" s="667" t="s">
        <v>145</v>
      </c>
      <c r="B44" s="667"/>
      <c r="C44" s="667"/>
      <c r="D44" s="667"/>
      <c r="E44" s="667"/>
      <c r="F44" s="667"/>
      <c r="G44" s="667"/>
      <c r="H44" s="667"/>
      <c r="I44" s="667"/>
      <c r="J44" s="667"/>
      <c r="K44" s="667"/>
      <c r="L44" s="667"/>
    </row>
    <row r="45" spans="1:12" x14ac:dyDescent="0.25">
      <c r="A45" s="60"/>
      <c r="B45" s="61" t="s">
        <v>148</v>
      </c>
      <c r="C45" s="62"/>
      <c r="D45" s="62"/>
      <c r="E45" s="62"/>
      <c r="F45" s="63"/>
      <c r="G45" s="668"/>
      <c r="H45" s="61" t="str">
        <f>CONCATENATE("acumulado ",B45)</f>
        <v>acumulado agosto</v>
      </c>
      <c r="I45" s="62"/>
      <c r="J45" s="62"/>
      <c r="K45" s="62"/>
      <c r="L45" s="63"/>
    </row>
    <row r="46" spans="1:12" ht="30" x14ac:dyDescent="0.25">
      <c r="A46" s="12"/>
      <c r="B46" s="13">
        <v>2019</v>
      </c>
      <c r="C46" s="13">
        <v>2020</v>
      </c>
      <c r="D46" s="13" t="s">
        <v>1</v>
      </c>
      <c r="E46" s="13" t="s">
        <v>2</v>
      </c>
      <c r="F46" s="13" t="s">
        <v>3</v>
      </c>
      <c r="G46" s="669"/>
      <c r="H46" s="13">
        <v>2019</v>
      </c>
      <c r="I46" s="13">
        <v>2020</v>
      </c>
      <c r="J46" s="13" t="s">
        <v>1</v>
      </c>
      <c r="K46" s="13" t="s">
        <v>2</v>
      </c>
      <c r="L46" s="13" t="s">
        <v>3</v>
      </c>
    </row>
    <row r="47" spans="1:12" x14ac:dyDescent="0.25">
      <c r="A47" s="670" t="s">
        <v>51</v>
      </c>
      <c r="B47" s="671">
        <v>501712</v>
      </c>
      <c r="C47" s="671">
        <v>144489</v>
      </c>
      <c r="D47" s="672">
        <f>C47/B47-1</f>
        <v>-0.71200808431929075</v>
      </c>
      <c r="E47" s="671">
        <f>C47-B47</f>
        <v>-357223</v>
      </c>
      <c r="F47" s="672">
        <f>C47/$C$47</f>
        <v>1</v>
      </c>
      <c r="G47" s="673"/>
      <c r="H47" s="671">
        <v>3958474</v>
      </c>
      <c r="I47" s="671">
        <v>1518656</v>
      </c>
      <c r="J47" s="672">
        <f>I47/H47-1</f>
        <v>-0.61635317043891158</v>
      </c>
      <c r="K47" s="671">
        <f>I47-H47</f>
        <v>-2439818</v>
      </c>
      <c r="L47" s="672">
        <f>I47/$I$47</f>
        <v>1</v>
      </c>
    </row>
    <row r="48" spans="1:12" x14ac:dyDescent="0.25">
      <c r="A48" s="616" t="s">
        <v>146</v>
      </c>
      <c r="B48" s="189">
        <v>283947</v>
      </c>
      <c r="C48" s="189">
        <v>38436</v>
      </c>
      <c r="D48" s="190">
        <f>C48/B48-1</f>
        <v>-0.86463671037200607</v>
      </c>
      <c r="E48" s="189">
        <f>C48-B48</f>
        <v>-245511</v>
      </c>
      <c r="F48" s="190">
        <f>C48/$C$47</f>
        <v>0.26601332973444347</v>
      </c>
      <c r="G48" s="669"/>
      <c r="H48" s="189">
        <v>2082487</v>
      </c>
      <c r="I48" s="189">
        <v>720971</v>
      </c>
      <c r="J48" s="190">
        <f>I48/H48-1</f>
        <v>-0.65379327698084078</v>
      </c>
      <c r="K48" s="189">
        <f>I48-H48</f>
        <v>-1361516</v>
      </c>
      <c r="L48" s="190">
        <f t="shared" ref="L48:L49" si="20">I48/$I$47</f>
        <v>0.47474279889586579</v>
      </c>
    </row>
    <row r="49" spans="1:12" x14ac:dyDescent="0.25">
      <c r="A49" s="616" t="s">
        <v>147</v>
      </c>
      <c r="B49" s="189">
        <v>217765</v>
      </c>
      <c r="C49" s="189">
        <v>106053</v>
      </c>
      <c r="D49" s="190">
        <f t="shared" ref="D49" si="21">C49/B49-1</f>
        <v>-0.51299336440658516</v>
      </c>
      <c r="E49" s="189">
        <f>C49-B49</f>
        <v>-111712</v>
      </c>
      <c r="F49" s="190">
        <f>C49/$C$47</f>
        <v>0.73398667026555653</v>
      </c>
      <c r="G49" s="669"/>
      <c r="H49" s="189">
        <v>1875987</v>
      </c>
      <c r="I49" s="189">
        <v>797687</v>
      </c>
      <c r="J49" s="190">
        <f t="shared" ref="J49" si="22">I49/H49-1</f>
        <v>-0.57479076347543989</v>
      </c>
      <c r="K49" s="189">
        <f t="shared" ref="K49" si="23">I49-H49</f>
        <v>-1078300</v>
      </c>
      <c r="L49" s="190">
        <f t="shared" si="20"/>
        <v>0.52525851805807244</v>
      </c>
    </row>
    <row r="50" spans="1:12" ht="21" x14ac:dyDescent="0.35">
      <c r="A50" s="561" t="s">
        <v>123</v>
      </c>
      <c r="B50" s="561"/>
      <c r="C50" s="561"/>
      <c r="D50" s="561"/>
      <c r="E50" s="561"/>
      <c r="F50" s="561"/>
      <c r="G50" s="561"/>
      <c r="H50" s="561"/>
      <c r="I50" s="561"/>
      <c r="J50" s="561"/>
      <c r="K50" s="561"/>
      <c r="L50" s="561"/>
    </row>
  </sheetData>
  <mergeCells count="19">
    <mergeCell ref="A50:L50"/>
    <mergeCell ref="A36:L36"/>
    <mergeCell ref="B37:F37"/>
    <mergeCell ref="H37:L37"/>
    <mergeCell ref="A44:L44"/>
    <mergeCell ref="B45:F45"/>
    <mergeCell ref="H45:L45"/>
    <mergeCell ref="A19:L19"/>
    <mergeCell ref="B20:F20"/>
    <mergeCell ref="H20:L20"/>
    <mergeCell ref="A27:L27"/>
    <mergeCell ref="B28:F28"/>
    <mergeCell ref="H28:L28"/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agosto</mes>
    <year xmlns="36c86fb7-c3ab-4219-b2b9-06651c03637a">2020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2020-09-23T22:00:00+00:00</PublishingStartDate>
    <Pagina xmlns="36c86fb7-c3ab-4219-b2b9-06651c03637a" xsi:nil="true"/>
    <_dlc_DocId xmlns="8b099203-c902-4a5b-992f-1f849b15ff82">Q5F7QW3RQ55V-2035-430</_dlc_DocId>
    <_dlc_DocIdUrl xmlns="8b099203-c902-4a5b-992f-1f849b15ff82">
      <Url>http://admin.webtenerife.com/es/investigacion/Situacion-turistica/indicadores-turisticos/_layouts/DocIdRedir.aspx?ID=Q5F7QW3RQ55V-2035-430</Url>
      <Description>Q5F7QW3RQ55V-2035-430</Description>
    </_dlc_DocIdUrl>
  </documentManagement>
</p:properties>
</file>

<file path=customXml/itemProps1.xml><?xml version="1.0" encoding="utf-8"?>
<ds:datastoreItem xmlns:ds="http://schemas.openxmlformats.org/officeDocument/2006/customXml" ds:itemID="{31EB473A-C23A-44D2-A916-91B0D78BBAC0}"/>
</file>

<file path=customXml/itemProps2.xml><?xml version="1.0" encoding="utf-8"?>
<ds:datastoreItem xmlns:ds="http://schemas.openxmlformats.org/officeDocument/2006/customXml" ds:itemID="{1C3D0DEA-1E66-4381-88C1-D62A02007122}"/>
</file>

<file path=customXml/itemProps3.xml><?xml version="1.0" encoding="utf-8"?>
<ds:datastoreItem xmlns:ds="http://schemas.openxmlformats.org/officeDocument/2006/customXml" ds:itemID="{23784925-5B65-4AB5-8059-68E7A3CF9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indicadores</vt:lpstr>
      <vt:lpstr>Idicadores alojativos</vt:lpstr>
      <vt:lpstr>Pasajeros</vt:lpstr>
      <vt:lpstr>Turistas FRONTUR</vt:lpstr>
      <vt:lpstr>'Resumen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agosto 2020 (ISTAC-AENA)</dc:title>
  <dc:creator>Marjorie Perez Garcia</dc:creator>
  <cp:lastModifiedBy>Marjorie Perez Garcia</cp:lastModifiedBy>
  <dcterms:created xsi:type="dcterms:W3CDTF">2020-10-06T13:27:57Z</dcterms:created>
  <dcterms:modified xsi:type="dcterms:W3CDTF">2020-10-06T13:29:09Z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8fb0175e-c640-45fc-8e31-fa7d0b0c1615</vt:lpwstr>
  </property>
</Properties>
</file>