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BOLETIN ESTADÍSTICO SPET/INDICADORES TURISTICOS TENERIFE (NEW)/2021/"/>
    </mc:Choice>
  </mc:AlternateContent>
  <xr:revisionPtr revIDLastSave="0" documentId="8_{DEAE34E8-B5EE-4102-B41E-822FD3F5FAA4}" xr6:coauthVersionLast="47" xr6:coauthVersionMax="47" xr10:uidLastSave="{00000000-0000-0000-0000-000000000000}"/>
  <bookViews>
    <workbookView xWindow="-120" yWindow="-120" windowWidth="29040" windowHeight="15840" xr2:uid="{EDA37BA4-70EC-4C19-9132-B2A123D7D763}"/>
  </bookViews>
  <sheets>
    <sheet name="Resumen indicadores" sheetId="1" r:id="rId1"/>
    <sheet name="Indicadores alojativos" sheetId="2" r:id="rId2"/>
    <sheet name="Pasajeros" sheetId="3" r:id="rId3"/>
    <sheet name="Turistas FRONTUR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5" i="4" l="1"/>
  <c r="H37" i="4"/>
  <c r="H28" i="4"/>
  <c r="H20" i="4"/>
  <c r="H5" i="4"/>
  <c r="H73" i="3"/>
  <c r="H48" i="3"/>
  <c r="H42" i="3"/>
  <c r="H36" i="3"/>
  <c r="H11" i="3"/>
  <c r="H5" i="3"/>
  <c r="H254" i="2"/>
  <c r="H241" i="2"/>
  <c r="H229" i="2"/>
  <c r="H216" i="2"/>
  <c r="H205" i="2"/>
  <c r="H192" i="2"/>
  <c r="H180" i="2"/>
  <c r="H164" i="2"/>
  <c r="H153" i="2"/>
  <c r="H127" i="2"/>
  <c r="H111" i="2"/>
  <c r="H100" i="2"/>
  <c r="H74" i="2"/>
  <c r="H58" i="2"/>
  <c r="H47" i="2"/>
  <c r="H21" i="2"/>
  <c r="H5" i="2"/>
  <c r="I64" i="1"/>
  <c r="I48" i="1"/>
  <c r="I31" i="1"/>
  <c r="I26" i="1"/>
  <c r="I21" i="1"/>
  <c r="I14" i="1"/>
  <c r="I2" i="1"/>
  <c r="M5" i="1" l="1"/>
  <c r="K5" i="1"/>
  <c r="L5" i="1"/>
  <c r="L34" i="1"/>
  <c r="K34" i="1"/>
  <c r="M62" i="1"/>
  <c r="L62" i="1"/>
  <c r="K62" i="1"/>
  <c r="G8" i="1"/>
  <c r="K17" i="1"/>
  <c r="L17" i="1" s="1"/>
  <c r="M10" i="1"/>
  <c r="L10" i="1"/>
  <c r="K10" i="1"/>
  <c r="K18" i="1"/>
  <c r="M11" i="1"/>
  <c r="L11" i="1"/>
  <c r="K11" i="1"/>
  <c r="L37" i="1"/>
  <c r="K37" i="1"/>
  <c r="M58" i="1"/>
  <c r="L58" i="1"/>
  <c r="K58" i="1"/>
  <c r="L8" i="2"/>
  <c r="K8" i="2"/>
  <c r="J8" i="2"/>
  <c r="L12" i="2"/>
  <c r="K12" i="2"/>
  <c r="J12" i="2"/>
  <c r="I27" i="2"/>
  <c r="L25" i="2"/>
  <c r="H118" i="2"/>
  <c r="F84" i="2"/>
  <c r="L50" i="2"/>
  <c r="M6" i="1"/>
  <c r="L6" i="1"/>
  <c r="K6" i="1"/>
  <c r="L47" i="1"/>
  <c r="J47" i="1"/>
  <c r="G47" i="1"/>
  <c r="M54" i="1"/>
  <c r="L54" i="1"/>
  <c r="K54" i="1"/>
  <c r="F63" i="1"/>
  <c r="E63" i="1"/>
  <c r="G63" i="1"/>
  <c r="L53" i="2"/>
  <c r="H143" i="2"/>
  <c r="F108" i="2"/>
  <c r="K16" i="1"/>
  <c r="L16" i="1" s="1"/>
  <c r="M9" i="1"/>
  <c r="L9" i="1"/>
  <c r="G5" i="1"/>
  <c r="G9" i="1"/>
  <c r="L35" i="1"/>
  <c r="K35" i="1"/>
  <c r="M50" i="1"/>
  <c r="L50" i="1"/>
  <c r="K50" i="1"/>
  <c r="F59" i="1"/>
  <c r="E59" i="1"/>
  <c r="G59" i="1"/>
  <c r="G61" i="1"/>
  <c r="F61" i="1"/>
  <c r="E61" i="1"/>
  <c r="F66" i="1"/>
  <c r="E66" i="1"/>
  <c r="G66" i="1"/>
  <c r="G68" i="1"/>
  <c r="F68" i="1"/>
  <c r="E68" i="1"/>
  <c r="L33" i="2"/>
  <c r="M7" i="1"/>
  <c r="I20" i="1"/>
  <c r="G28" i="1"/>
  <c r="L38" i="1"/>
  <c r="K38" i="1"/>
  <c r="F55" i="1"/>
  <c r="E55" i="1"/>
  <c r="G55" i="1"/>
  <c r="G57" i="1"/>
  <c r="F57" i="1"/>
  <c r="E57" i="1"/>
  <c r="G4" i="1"/>
  <c r="G6" i="1"/>
  <c r="G10" i="1"/>
  <c r="M13" i="1"/>
  <c r="K20" i="1"/>
  <c r="L20" i="1" s="1"/>
  <c r="L33" i="1"/>
  <c r="K33" i="1"/>
  <c r="L44" i="1"/>
  <c r="J44" i="1"/>
  <c r="G44" i="1"/>
  <c r="F51" i="1"/>
  <c r="E51" i="1"/>
  <c r="G51" i="1"/>
  <c r="G53" i="1"/>
  <c r="F53" i="1"/>
  <c r="E53" i="1"/>
  <c r="F7" i="2"/>
  <c r="L37" i="2"/>
  <c r="M4" i="1"/>
  <c r="M8" i="1"/>
  <c r="G11" i="1"/>
  <c r="L28" i="1"/>
  <c r="M28" i="1"/>
  <c r="M30" i="1"/>
  <c r="L30" i="1"/>
  <c r="K30" i="1"/>
  <c r="L36" i="1"/>
  <c r="K36" i="1"/>
  <c r="L16" i="2"/>
  <c r="K16" i="2"/>
  <c r="J16" i="2"/>
  <c r="L29" i="2"/>
  <c r="G7" i="1"/>
  <c r="I16" i="1"/>
  <c r="K19" i="1"/>
  <c r="L19" i="1" s="1"/>
  <c r="M12" i="1"/>
  <c r="I19" i="1"/>
  <c r="G45" i="1"/>
  <c r="J45" i="1"/>
  <c r="L45" i="1"/>
  <c r="K53" i="1"/>
  <c r="L53" i="1"/>
  <c r="M53" i="1"/>
  <c r="K57" i="1"/>
  <c r="M57" i="1"/>
  <c r="L57" i="1"/>
  <c r="K61" i="1"/>
  <c r="M61" i="1"/>
  <c r="L61" i="1"/>
  <c r="K68" i="1"/>
  <c r="M68" i="1"/>
  <c r="L68" i="1"/>
  <c r="L7" i="2"/>
  <c r="L11" i="2"/>
  <c r="J11" i="2"/>
  <c r="K11" i="2"/>
  <c r="L15" i="2"/>
  <c r="J15" i="2"/>
  <c r="K15" i="2"/>
  <c r="L24" i="2"/>
  <c r="L28" i="2"/>
  <c r="L32" i="2"/>
  <c r="L36" i="2"/>
  <c r="L41" i="2"/>
  <c r="L42" i="2"/>
  <c r="F55" i="2"/>
  <c r="F76" i="2"/>
  <c r="H135" i="2"/>
  <c r="H159" i="2"/>
  <c r="M29" i="1"/>
  <c r="L29" i="1"/>
  <c r="K29" i="1"/>
  <c r="L42" i="1"/>
  <c r="J42" i="1"/>
  <c r="G42" i="1"/>
  <c r="G52" i="1"/>
  <c r="F52" i="1"/>
  <c r="E52" i="1"/>
  <c r="G56" i="1"/>
  <c r="E56" i="1"/>
  <c r="F56" i="1"/>
  <c r="G60" i="1"/>
  <c r="E60" i="1"/>
  <c r="F60" i="1"/>
  <c r="G67" i="1"/>
  <c r="E67" i="1"/>
  <c r="F67" i="1"/>
  <c r="F10" i="2"/>
  <c r="F14" i="2"/>
  <c r="F18" i="2"/>
  <c r="F23" i="2"/>
  <c r="H27" i="2"/>
  <c r="F31" i="2"/>
  <c r="F35" i="2"/>
  <c r="F39" i="2"/>
  <c r="F49" i="2"/>
  <c r="F71" i="2"/>
  <c r="F96" i="2"/>
  <c r="F11" i="2"/>
  <c r="F15" i="2"/>
  <c r="F24" i="2"/>
  <c r="F28" i="2"/>
  <c r="F32" i="2"/>
  <c r="F36" i="2"/>
  <c r="F40" i="2"/>
  <c r="F43" i="2"/>
  <c r="F44" i="2"/>
  <c r="F45" i="2"/>
  <c r="H80" i="2"/>
  <c r="H133" i="2" s="1"/>
  <c r="H131" i="2"/>
  <c r="H155" i="2"/>
  <c r="I17" i="1"/>
  <c r="G12" i="1"/>
  <c r="G29" i="1"/>
  <c r="L51" i="1"/>
  <c r="K51" i="1"/>
  <c r="M51" i="1"/>
  <c r="L55" i="1"/>
  <c r="K55" i="1"/>
  <c r="M55" i="1"/>
  <c r="L59" i="1"/>
  <c r="K59" i="1"/>
  <c r="M59" i="1"/>
  <c r="L63" i="1"/>
  <c r="K63" i="1"/>
  <c r="M63" i="1"/>
  <c r="L66" i="1"/>
  <c r="K66" i="1"/>
  <c r="M66" i="1"/>
  <c r="L9" i="2"/>
  <c r="K9" i="2"/>
  <c r="J9" i="2"/>
  <c r="L13" i="2"/>
  <c r="K13" i="2"/>
  <c r="J13" i="2"/>
  <c r="L17" i="2"/>
  <c r="K17" i="2"/>
  <c r="J17" i="2"/>
  <c r="B27" i="2"/>
  <c r="L26" i="2"/>
  <c r="K26" i="2"/>
  <c r="J26" i="2"/>
  <c r="L30" i="2"/>
  <c r="L34" i="2"/>
  <c r="L38" i="2"/>
  <c r="F41" i="2"/>
  <c r="F42" i="2"/>
  <c r="L49" i="2"/>
  <c r="F54" i="2"/>
  <c r="F67" i="2"/>
  <c r="F92" i="2"/>
  <c r="H151" i="2"/>
  <c r="L208" i="2"/>
  <c r="G46" i="1"/>
  <c r="L46" i="1"/>
  <c r="J46" i="1"/>
  <c r="E50" i="1"/>
  <c r="G50" i="1"/>
  <c r="F50" i="1"/>
  <c r="E54" i="1"/>
  <c r="G54" i="1"/>
  <c r="F54" i="1"/>
  <c r="E58" i="1"/>
  <c r="G58" i="1"/>
  <c r="F58" i="1"/>
  <c r="E62" i="1"/>
  <c r="G62" i="1"/>
  <c r="F62" i="1"/>
  <c r="F8" i="2"/>
  <c r="F12" i="2"/>
  <c r="F16" i="2"/>
  <c r="C27" i="2"/>
  <c r="F25" i="2"/>
  <c r="F29" i="2"/>
  <c r="F33" i="2"/>
  <c r="F37" i="2"/>
  <c r="F51" i="2"/>
  <c r="H114" i="2"/>
  <c r="H139" i="2"/>
  <c r="F104" i="2"/>
  <c r="I18" i="1"/>
  <c r="G13" i="1"/>
  <c r="G30" i="1"/>
  <c r="L43" i="1"/>
  <c r="J43" i="1"/>
  <c r="G43" i="1"/>
  <c r="M52" i="1"/>
  <c r="L52" i="1"/>
  <c r="K52" i="1"/>
  <c r="M56" i="1"/>
  <c r="L56" i="1"/>
  <c r="K56" i="1"/>
  <c r="M60" i="1"/>
  <c r="L60" i="1"/>
  <c r="K60" i="1"/>
  <c r="M67" i="1"/>
  <c r="L67" i="1"/>
  <c r="K67" i="1"/>
  <c r="J10" i="2"/>
  <c r="L10" i="2"/>
  <c r="K10" i="2"/>
  <c r="J14" i="2"/>
  <c r="L14" i="2"/>
  <c r="K14" i="2"/>
  <c r="J18" i="2"/>
  <c r="L18" i="2"/>
  <c r="K18" i="2"/>
  <c r="L23" i="2"/>
  <c r="L31" i="2"/>
  <c r="L35" i="2"/>
  <c r="L39" i="2"/>
  <c r="L45" i="2"/>
  <c r="F9" i="2"/>
  <c r="F13" i="2"/>
  <c r="F17" i="2"/>
  <c r="H28" i="2"/>
  <c r="E26" i="2"/>
  <c r="D26" i="2"/>
  <c r="F26" i="2"/>
  <c r="F30" i="2"/>
  <c r="F34" i="2"/>
  <c r="F38" i="2"/>
  <c r="F50" i="2"/>
  <c r="L54" i="2"/>
  <c r="F63" i="2"/>
  <c r="H122" i="2"/>
  <c r="F88" i="2"/>
  <c r="H147" i="2"/>
  <c r="L61" i="2"/>
  <c r="J114" i="2"/>
  <c r="K114" i="2" s="1"/>
  <c r="K61" i="2"/>
  <c r="J61" i="2"/>
  <c r="L65" i="2"/>
  <c r="J118" i="2"/>
  <c r="K118" i="2" s="1"/>
  <c r="K65" i="2"/>
  <c r="J65" i="2"/>
  <c r="L69" i="2"/>
  <c r="J122" i="2"/>
  <c r="K122" i="2" s="1"/>
  <c r="K69" i="2"/>
  <c r="J69" i="2"/>
  <c r="I80" i="2"/>
  <c r="J131" i="2"/>
  <c r="K131" i="2" s="1"/>
  <c r="L78" i="2"/>
  <c r="J135" i="2"/>
  <c r="K135" i="2" s="1"/>
  <c r="L82" i="2"/>
  <c r="L86" i="2"/>
  <c r="J139" i="2"/>
  <c r="K139" i="2" s="1"/>
  <c r="J143" i="2"/>
  <c r="K143" i="2" s="1"/>
  <c r="L90" i="2"/>
  <c r="J147" i="2"/>
  <c r="K147" i="2" s="1"/>
  <c r="L94" i="2"/>
  <c r="L98" i="2"/>
  <c r="J151" i="2"/>
  <c r="J155" i="2"/>
  <c r="K155" i="2" s="1"/>
  <c r="L102" i="2"/>
  <c r="J159" i="2"/>
  <c r="K159" i="2" s="1"/>
  <c r="L106" i="2"/>
  <c r="F201" i="2"/>
  <c r="J76" i="3"/>
  <c r="L76" i="3"/>
  <c r="K76" i="3"/>
  <c r="F52" i="2"/>
  <c r="F56" i="2"/>
  <c r="F60" i="2"/>
  <c r="H115" i="2"/>
  <c r="F64" i="2"/>
  <c r="H119" i="2"/>
  <c r="F68" i="2"/>
  <c r="H123" i="2"/>
  <c r="F77" i="2"/>
  <c r="H132" i="2"/>
  <c r="F81" i="2"/>
  <c r="H136" i="2"/>
  <c r="F85" i="2"/>
  <c r="H140" i="2"/>
  <c r="F89" i="2"/>
  <c r="H144" i="2"/>
  <c r="F93" i="2"/>
  <c r="H148" i="2"/>
  <c r="F97" i="2"/>
  <c r="H156" i="2"/>
  <c r="F105" i="2"/>
  <c r="H160" i="2"/>
  <c r="F109" i="2"/>
  <c r="F214" i="2"/>
  <c r="K233" i="2"/>
  <c r="J233" i="2"/>
  <c r="L51" i="3"/>
  <c r="K51" i="3"/>
  <c r="J51" i="3"/>
  <c r="L62" i="2"/>
  <c r="K62" i="2"/>
  <c r="J62" i="2"/>
  <c r="J115" i="2"/>
  <c r="K115" i="2" s="1"/>
  <c r="L66" i="2"/>
  <c r="K66" i="2"/>
  <c r="J66" i="2"/>
  <c r="J119" i="2"/>
  <c r="K119" i="2" s="1"/>
  <c r="L70" i="2"/>
  <c r="K70" i="2"/>
  <c r="J70" i="2"/>
  <c r="J123" i="2"/>
  <c r="B80" i="2"/>
  <c r="B133" i="2" s="1"/>
  <c r="L79" i="2"/>
  <c r="K79" i="2"/>
  <c r="J79" i="2"/>
  <c r="J132" i="2"/>
  <c r="K132" i="2" s="1"/>
  <c r="J136" i="2"/>
  <c r="K136" i="2" s="1"/>
  <c r="L83" i="2"/>
  <c r="J140" i="2"/>
  <c r="K140" i="2" s="1"/>
  <c r="L87" i="2"/>
  <c r="J144" i="2"/>
  <c r="K144" i="2" s="1"/>
  <c r="L91" i="2"/>
  <c r="J148" i="2"/>
  <c r="K148" i="2" s="1"/>
  <c r="L95" i="2"/>
  <c r="J156" i="2"/>
  <c r="K156" i="2" s="1"/>
  <c r="L103" i="2"/>
  <c r="J160" i="2"/>
  <c r="L107" i="2"/>
  <c r="F210" i="2"/>
  <c r="K66" i="3"/>
  <c r="J66" i="3"/>
  <c r="L66" i="3"/>
  <c r="F53" i="2"/>
  <c r="F61" i="2"/>
  <c r="H116" i="2"/>
  <c r="F65" i="2"/>
  <c r="H120" i="2"/>
  <c r="F69" i="2"/>
  <c r="H124" i="2"/>
  <c r="H129" i="2"/>
  <c r="F78" i="2"/>
  <c r="C80" i="2"/>
  <c r="F82" i="2"/>
  <c r="H137" i="2"/>
  <c r="F86" i="2"/>
  <c r="H141" i="2"/>
  <c r="F90" i="2"/>
  <c r="H145" i="2"/>
  <c r="F94" i="2"/>
  <c r="H149" i="2"/>
  <c r="F98" i="2"/>
  <c r="F102" i="2"/>
  <c r="H157" i="2"/>
  <c r="F106" i="2"/>
  <c r="H161" i="2"/>
  <c r="L195" i="2"/>
  <c r="K195" i="2"/>
  <c r="J195" i="2"/>
  <c r="L43" i="2"/>
  <c r="L51" i="2"/>
  <c r="L55" i="2"/>
  <c r="J116" i="2"/>
  <c r="K63" i="2"/>
  <c r="J63" i="2"/>
  <c r="L63" i="2"/>
  <c r="J120" i="2"/>
  <c r="K120" i="2" s="1"/>
  <c r="K67" i="2"/>
  <c r="J67" i="2"/>
  <c r="L67" i="2"/>
  <c r="J124" i="2"/>
  <c r="K124" i="2" s="1"/>
  <c r="K71" i="2"/>
  <c r="J71" i="2"/>
  <c r="L71" i="2"/>
  <c r="J129" i="2"/>
  <c r="L76" i="2"/>
  <c r="J137" i="2"/>
  <c r="L84" i="2"/>
  <c r="J141" i="2"/>
  <c r="K141" i="2" s="1"/>
  <c r="L88" i="2"/>
  <c r="J145" i="2"/>
  <c r="L92" i="2"/>
  <c r="J149" i="2"/>
  <c r="K149" i="2" s="1"/>
  <c r="L96" i="2"/>
  <c r="J157" i="2"/>
  <c r="K157" i="2" s="1"/>
  <c r="L104" i="2"/>
  <c r="J161" i="2"/>
  <c r="K161" i="2" s="1"/>
  <c r="L108" i="2"/>
  <c r="H113" i="2"/>
  <c r="F62" i="2"/>
  <c r="H117" i="2"/>
  <c r="F66" i="2"/>
  <c r="H121" i="2"/>
  <c r="F70" i="2"/>
  <c r="H130" i="2"/>
  <c r="H81" i="2"/>
  <c r="H134" i="2" s="1"/>
  <c r="D79" i="2"/>
  <c r="F79" i="2"/>
  <c r="E79" i="2"/>
  <c r="F83" i="2"/>
  <c r="H138" i="2"/>
  <c r="F87" i="2"/>
  <c r="H142" i="2"/>
  <c r="F91" i="2"/>
  <c r="H146" i="2"/>
  <c r="F95" i="2"/>
  <c r="H150" i="2"/>
  <c r="F103" i="2"/>
  <c r="H158" i="2"/>
  <c r="F107" i="2"/>
  <c r="H162" i="2"/>
  <c r="L199" i="2"/>
  <c r="K199" i="2"/>
  <c r="J199" i="2"/>
  <c r="L40" i="2"/>
  <c r="L44" i="2"/>
  <c r="L52" i="2"/>
  <c r="L56" i="2"/>
  <c r="J113" i="2"/>
  <c r="L60" i="2"/>
  <c r="J117" i="2"/>
  <c r="K117" i="2" s="1"/>
  <c r="L64" i="2"/>
  <c r="K64" i="2"/>
  <c r="J64" i="2"/>
  <c r="J121" i="2"/>
  <c r="K121" i="2" s="1"/>
  <c r="L68" i="2"/>
  <c r="K68" i="2"/>
  <c r="J68" i="2"/>
  <c r="J130" i="2"/>
  <c r="L77" i="2"/>
  <c r="J134" i="2"/>
  <c r="K134" i="2" s="1"/>
  <c r="L81" i="2"/>
  <c r="J138" i="2"/>
  <c r="K138" i="2" s="1"/>
  <c r="L85" i="2"/>
  <c r="L89" i="2"/>
  <c r="J142" i="2"/>
  <c r="J146" i="2"/>
  <c r="K146" i="2" s="1"/>
  <c r="L93" i="2"/>
  <c r="J150" i="2"/>
  <c r="K150" i="2" s="1"/>
  <c r="L97" i="2"/>
  <c r="J158" i="2"/>
  <c r="K158" i="2" s="1"/>
  <c r="L105" i="2"/>
  <c r="J162" i="2"/>
  <c r="K162" i="2" s="1"/>
  <c r="L109" i="2"/>
  <c r="E132" i="2"/>
  <c r="F197" i="2"/>
  <c r="L14" i="3"/>
  <c r="K14" i="3"/>
  <c r="J14" i="3"/>
  <c r="F196" i="2"/>
  <c r="F200" i="2"/>
  <c r="F209" i="2"/>
  <c r="F213" i="2"/>
  <c r="K235" i="2"/>
  <c r="J235" i="2"/>
  <c r="L194" i="2"/>
  <c r="L198" i="2"/>
  <c r="K198" i="2"/>
  <c r="J198" i="2"/>
  <c r="L202" i="2"/>
  <c r="K202" i="2"/>
  <c r="J202" i="2"/>
  <c r="L207" i="2"/>
  <c r="L211" i="2"/>
  <c r="K234" i="2"/>
  <c r="J234" i="2"/>
  <c r="K295" i="2"/>
  <c r="I295" i="2"/>
  <c r="F295" i="2"/>
  <c r="L212" i="2"/>
  <c r="K232" i="2"/>
  <c r="J232" i="2"/>
  <c r="J46" i="3"/>
  <c r="L46" i="3"/>
  <c r="K46" i="3"/>
  <c r="J68" i="3"/>
  <c r="L68" i="3"/>
  <c r="K68" i="3"/>
  <c r="J14" i="4"/>
  <c r="L14" i="4"/>
  <c r="K14" i="4"/>
  <c r="C133" i="2"/>
  <c r="F133" i="2" s="1"/>
  <c r="F132" i="2"/>
  <c r="F194" i="2"/>
  <c r="F198" i="2"/>
  <c r="F202" i="2"/>
  <c r="F207" i="2"/>
  <c r="F211" i="2"/>
  <c r="K231" i="2"/>
  <c r="J231" i="2"/>
  <c r="K243" i="2"/>
  <c r="J243" i="2"/>
  <c r="K279" i="2"/>
  <c r="I279" i="2"/>
  <c r="F279" i="2"/>
  <c r="L39" i="3"/>
  <c r="K39" i="3"/>
  <c r="J39" i="3"/>
  <c r="K196" i="2"/>
  <c r="J196" i="2"/>
  <c r="L196" i="2"/>
  <c r="K200" i="2"/>
  <c r="J200" i="2"/>
  <c r="L200" i="2"/>
  <c r="L209" i="2"/>
  <c r="L213" i="2"/>
  <c r="K291" i="2"/>
  <c r="I291" i="2"/>
  <c r="F291" i="2"/>
  <c r="J34" i="3"/>
  <c r="L34" i="3"/>
  <c r="K34" i="3"/>
  <c r="F195" i="2"/>
  <c r="F199" i="2"/>
  <c r="F208" i="2"/>
  <c r="F212" i="2"/>
  <c r="J218" i="2"/>
  <c r="K218" i="2"/>
  <c r="J219" i="2"/>
  <c r="K219" i="2"/>
  <c r="J220" i="2"/>
  <c r="K220" i="2"/>
  <c r="J221" i="2"/>
  <c r="K221" i="2"/>
  <c r="J222" i="2"/>
  <c r="K222" i="2"/>
  <c r="J223" i="2"/>
  <c r="K223" i="2"/>
  <c r="J224" i="2"/>
  <c r="K224" i="2"/>
  <c r="J225" i="2"/>
  <c r="K225" i="2"/>
  <c r="J226" i="2"/>
  <c r="K226" i="2"/>
  <c r="K303" i="2"/>
  <c r="I303" i="2"/>
  <c r="F303" i="2"/>
  <c r="E58" i="3"/>
  <c r="F58" i="3"/>
  <c r="D58" i="3"/>
  <c r="K197" i="2"/>
  <c r="J197" i="2"/>
  <c r="L197" i="2"/>
  <c r="K201" i="2"/>
  <c r="J201" i="2"/>
  <c r="L201" i="2"/>
  <c r="L210" i="2"/>
  <c r="L214" i="2"/>
  <c r="K236" i="2"/>
  <c r="J236" i="2"/>
  <c r="K271" i="2"/>
  <c r="I271" i="2"/>
  <c r="F271" i="2"/>
  <c r="K315" i="2"/>
  <c r="I315" i="2"/>
  <c r="F315" i="2"/>
  <c r="L18" i="3"/>
  <c r="K18" i="3"/>
  <c r="J18" i="3"/>
  <c r="K244" i="2"/>
  <c r="J244" i="2"/>
  <c r="K245" i="2"/>
  <c r="J245" i="2"/>
  <c r="K246" i="2"/>
  <c r="J246" i="2"/>
  <c r="K247" i="2"/>
  <c r="J247" i="2"/>
  <c r="K248" i="2"/>
  <c r="J248" i="2"/>
  <c r="K249" i="2"/>
  <c r="J249" i="2"/>
  <c r="K250" i="2"/>
  <c r="J250" i="2"/>
  <c r="K251" i="2"/>
  <c r="J251" i="2"/>
  <c r="K276" i="2"/>
  <c r="I276" i="2"/>
  <c r="F276" i="2"/>
  <c r="K288" i="2"/>
  <c r="I288" i="2"/>
  <c r="F288" i="2"/>
  <c r="K300" i="2"/>
  <c r="I300" i="2"/>
  <c r="F300" i="2"/>
  <c r="K312" i="2"/>
  <c r="I312" i="2"/>
  <c r="F312" i="2"/>
  <c r="F9" i="3"/>
  <c r="E9" i="3"/>
  <c r="D9" i="3"/>
  <c r="F13" i="3"/>
  <c r="E13" i="3"/>
  <c r="D13" i="3"/>
  <c r="F17" i="3"/>
  <c r="E17" i="3"/>
  <c r="D17" i="3"/>
  <c r="F21" i="3"/>
  <c r="E21" i="3"/>
  <c r="D21" i="3"/>
  <c r="E23" i="3"/>
  <c r="D23" i="3"/>
  <c r="F23" i="3"/>
  <c r="E38" i="3"/>
  <c r="F38" i="3"/>
  <c r="D38" i="3"/>
  <c r="E50" i="3"/>
  <c r="F50" i="3"/>
  <c r="D50" i="3"/>
  <c r="K62" i="3"/>
  <c r="J62" i="3"/>
  <c r="L62" i="3"/>
  <c r="J64" i="3"/>
  <c r="L64" i="3"/>
  <c r="K64" i="3"/>
  <c r="L8" i="4"/>
  <c r="K8" i="4"/>
  <c r="J8" i="4"/>
  <c r="J22" i="4"/>
  <c r="L22" i="4"/>
  <c r="K22" i="4"/>
  <c r="K273" i="2"/>
  <c r="I273" i="2"/>
  <c r="F273" i="2"/>
  <c r="K285" i="2"/>
  <c r="I285" i="2"/>
  <c r="F285" i="2"/>
  <c r="K297" i="2"/>
  <c r="I297" i="2"/>
  <c r="F297" i="2"/>
  <c r="K305" i="2"/>
  <c r="I305" i="2"/>
  <c r="F305" i="2"/>
  <c r="K317" i="2"/>
  <c r="I317" i="2"/>
  <c r="F317" i="2"/>
  <c r="L7" i="3"/>
  <c r="K7" i="3"/>
  <c r="J7" i="3"/>
  <c r="L15" i="3"/>
  <c r="K15" i="3"/>
  <c r="J15" i="3"/>
  <c r="L19" i="3"/>
  <c r="K19" i="3"/>
  <c r="J19" i="3"/>
  <c r="F22" i="3"/>
  <c r="E22" i="3"/>
  <c r="D22" i="3"/>
  <c r="L24" i="3"/>
  <c r="K24" i="3"/>
  <c r="J24" i="3"/>
  <c r="E27" i="3"/>
  <c r="D27" i="3"/>
  <c r="F27" i="3"/>
  <c r="J56" i="3"/>
  <c r="L56" i="3"/>
  <c r="K56" i="3"/>
  <c r="K58" i="3"/>
  <c r="J58" i="3"/>
  <c r="L58" i="3"/>
  <c r="J60" i="3"/>
  <c r="L60" i="3"/>
  <c r="K60" i="3"/>
  <c r="J18" i="4"/>
  <c r="L18" i="4"/>
  <c r="K18" i="4"/>
  <c r="J30" i="4"/>
  <c r="L30" i="4"/>
  <c r="K30" i="4"/>
  <c r="L40" i="4"/>
  <c r="K40" i="4"/>
  <c r="J40" i="4"/>
  <c r="K237" i="2"/>
  <c r="J237" i="2"/>
  <c r="K238" i="2"/>
  <c r="J238" i="2"/>
  <c r="K270" i="2"/>
  <c r="I270" i="2"/>
  <c r="F270" i="2"/>
  <c r="K278" i="2"/>
  <c r="I278" i="2"/>
  <c r="F278" i="2"/>
  <c r="K290" i="2"/>
  <c r="I290" i="2"/>
  <c r="F290" i="2"/>
  <c r="K302" i="2"/>
  <c r="I302" i="2"/>
  <c r="F302" i="2"/>
  <c r="K314" i="2"/>
  <c r="I314" i="2"/>
  <c r="F314" i="2"/>
  <c r="F14" i="3"/>
  <c r="E14" i="3"/>
  <c r="D14" i="3"/>
  <c r="F18" i="3"/>
  <c r="E18" i="3"/>
  <c r="D18" i="3"/>
  <c r="L23" i="3"/>
  <c r="K23" i="3"/>
  <c r="J23" i="3"/>
  <c r="F26" i="3"/>
  <c r="E26" i="3"/>
  <c r="D26" i="3"/>
  <c r="L28" i="3"/>
  <c r="K28" i="3"/>
  <c r="J28" i="3"/>
  <c r="E31" i="3"/>
  <c r="D31" i="3"/>
  <c r="F31" i="3"/>
  <c r="J38" i="3"/>
  <c r="L38" i="3"/>
  <c r="K38" i="3"/>
  <c r="J50" i="3"/>
  <c r="L50" i="3"/>
  <c r="K50" i="3"/>
  <c r="L12" i="4"/>
  <c r="K12" i="4"/>
  <c r="J12" i="4"/>
  <c r="J26" i="4"/>
  <c r="L26" i="4"/>
  <c r="K26" i="4"/>
  <c r="K275" i="2"/>
  <c r="I275" i="2"/>
  <c r="F275" i="2"/>
  <c r="K287" i="2"/>
  <c r="I287" i="2"/>
  <c r="F287" i="2"/>
  <c r="K299" i="2"/>
  <c r="I299" i="2"/>
  <c r="F299" i="2"/>
  <c r="K311" i="2"/>
  <c r="I311" i="2"/>
  <c r="F311" i="2"/>
  <c r="L8" i="3"/>
  <c r="K8" i="3"/>
  <c r="J8" i="3"/>
  <c r="L16" i="3"/>
  <c r="K16" i="3"/>
  <c r="J16" i="3"/>
  <c r="L20" i="3"/>
  <c r="K20" i="3"/>
  <c r="J20" i="3"/>
  <c r="L27" i="3"/>
  <c r="K27" i="3"/>
  <c r="J27" i="3"/>
  <c r="F30" i="3"/>
  <c r="E30" i="3"/>
  <c r="D30" i="3"/>
  <c r="L32" i="3"/>
  <c r="K32" i="3"/>
  <c r="J32" i="3"/>
  <c r="L55" i="3"/>
  <c r="K55" i="3"/>
  <c r="J55" i="3"/>
  <c r="J34" i="4"/>
  <c r="L34" i="4"/>
  <c r="K34" i="4"/>
  <c r="I272" i="2"/>
  <c r="F272" i="2"/>
  <c r="K272" i="2"/>
  <c r="I280" i="2"/>
  <c r="F280" i="2"/>
  <c r="K280" i="2"/>
  <c r="I284" i="2"/>
  <c r="F284" i="2"/>
  <c r="K284" i="2"/>
  <c r="I296" i="2"/>
  <c r="F296" i="2"/>
  <c r="K296" i="2"/>
  <c r="I304" i="2"/>
  <c r="F304" i="2"/>
  <c r="K304" i="2"/>
  <c r="I316" i="2"/>
  <c r="F316" i="2"/>
  <c r="K316" i="2"/>
  <c r="E7" i="3"/>
  <c r="D7" i="3"/>
  <c r="F7" i="3"/>
  <c r="E15" i="3"/>
  <c r="D15" i="3"/>
  <c r="F15" i="3"/>
  <c r="E19" i="3"/>
  <c r="D19" i="3"/>
  <c r="F19" i="3"/>
  <c r="J22" i="3"/>
  <c r="L22" i="3"/>
  <c r="K22" i="3"/>
  <c r="K31" i="3"/>
  <c r="J31" i="3"/>
  <c r="L31" i="3"/>
  <c r="F34" i="3"/>
  <c r="E34" i="3"/>
  <c r="D34" i="3"/>
  <c r="E54" i="3"/>
  <c r="F54" i="3"/>
  <c r="D54" i="3"/>
  <c r="E70" i="3"/>
  <c r="F70" i="3"/>
  <c r="D70" i="3"/>
  <c r="L16" i="4"/>
  <c r="K16" i="4"/>
  <c r="J16" i="4"/>
  <c r="L48" i="4"/>
  <c r="K48" i="4"/>
  <c r="J48" i="4"/>
  <c r="F269" i="2"/>
  <c r="K269" i="2"/>
  <c r="I269" i="2"/>
  <c r="F277" i="2"/>
  <c r="K277" i="2"/>
  <c r="I277" i="2"/>
  <c r="F289" i="2"/>
  <c r="K289" i="2"/>
  <c r="I289" i="2"/>
  <c r="F301" i="2"/>
  <c r="K301" i="2"/>
  <c r="I301" i="2"/>
  <c r="F313" i="2"/>
  <c r="K313" i="2"/>
  <c r="I313" i="2"/>
  <c r="J9" i="3"/>
  <c r="L9" i="3"/>
  <c r="K9" i="3"/>
  <c r="J13" i="3"/>
  <c r="L13" i="3"/>
  <c r="K13" i="3"/>
  <c r="J17" i="3"/>
  <c r="L17" i="3"/>
  <c r="K17" i="3"/>
  <c r="J26" i="3"/>
  <c r="K26" i="3"/>
  <c r="L26" i="3"/>
  <c r="J40" i="3"/>
  <c r="L40" i="3"/>
  <c r="K40" i="3"/>
  <c r="E46" i="3"/>
  <c r="F46" i="3"/>
  <c r="D46" i="3"/>
  <c r="J52" i="3"/>
  <c r="L52" i="3"/>
  <c r="K52" i="3"/>
  <c r="E66" i="3"/>
  <c r="F66" i="3"/>
  <c r="D66" i="3"/>
  <c r="J10" i="4"/>
  <c r="L10" i="4"/>
  <c r="K10" i="4"/>
  <c r="L24" i="4"/>
  <c r="K24" i="4"/>
  <c r="J24" i="4"/>
  <c r="K256" i="2"/>
  <c r="J256" i="2"/>
  <c r="K257" i="2"/>
  <c r="J257" i="2"/>
  <c r="K258" i="2"/>
  <c r="J258" i="2"/>
  <c r="K259" i="2"/>
  <c r="J259" i="2"/>
  <c r="K260" i="2"/>
  <c r="J260" i="2"/>
  <c r="K261" i="2"/>
  <c r="J261" i="2"/>
  <c r="K262" i="2"/>
  <c r="J262" i="2"/>
  <c r="K263" i="2"/>
  <c r="J263" i="2"/>
  <c r="K274" i="2"/>
  <c r="I274" i="2"/>
  <c r="F274" i="2"/>
  <c r="K286" i="2"/>
  <c r="I286" i="2"/>
  <c r="F286" i="2"/>
  <c r="K298" i="2"/>
  <c r="I298" i="2"/>
  <c r="F298" i="2"/>
  <c r="K306" i="2"/>
  <c r="I306" i="2"/>
  <c r="F306" i="2"/>
  <c r="K310" i="2"/>
  <c r="I310" i="2"/>
  <c r="F310" i="2"/>
  <c r="F8" i="3"/>
  <c r="E8" i="3"/>
  <c r="D8" i="3"/>
  <c r="F16" i="3"/>
  <c r="E16" i="3"/>
  <c r="D16" i="3"/>
  <c r="F20" i="3"/>
  <c r="E20" i="3"/>
  <c r="D20" i="3"/>
  <c r="J30" i="3"/>
  <c r="L30" i="3"/>
  <c r="K30" i="3"/>
  <c r="J44" i="3"/>
  <c r="L44" i="3"/>
  <c r="K44" i="3"/>
  <c r="J54" i="3"/>
  <c r="L54" i="3"/>
  <c r="K54" i="3"/>
  <c r="E62" i="3"/>
  <c r="F62" i="3"/>
  <c r="D62" i="3"/>
  <c r="K70" i="3"/>
  <c r="J70" i="3"/>
  <c r="L70" i="3"/>
  <c r="E8" i="4"/>
  <c r="F8" i="4"/>
  <c r="D8" i="4"/>
  <c r="L32" i="4"/>
  <c r="K32" i="4"/>
  <c r="J32" i="4"/>
  <c r="J42" i="4"/>
  <c r="L42" i="4"/>
  <c r="K42" i="4"/>
  <c r="K21" i="3"/>
  <c r="J21" i="3"/>
  <c r="L21" i="3"/>
  <c r="L25" i="3"/>
  <c r="J25" i="3"/>
  <c r="K25" i="3"/>
  <c r="L29" i="3"/>
  <c r="J29" i="3"/>
  <c r="K29" i="3"/>
  <c r="L33" i="3"/>
  <c r="J33" i="3"/>
  <c r="K33" i="3"/>
  <c r="L45" i="3"/>
  <c r="J45" i="3"/>
  <c r="K45" i="3"/>
  <c r="L53" i="3"/>
  <c r="J53" i="3"/>
  <c r="K53" i="3"/>
  <c r="L57" i="3"/>
  <c r="J57" i="3"/>
  <c r="K57" i="3"/>
  <c r="L61" i="3"/>
  <c r="J61" i="3"/>
  <c r="K61" i="3"/>
  <c r="L65" i="3"/>
  <c r="J65" i="3"/>
  <c r="K65" i="3"/>
  <c r="L69" i="3"/>
  <c r="J69" i="3"/>
  <c r="K69" i="3"/>
  <c r="L77" i="3"/>
  <c r="J77" i="3"/>
  <c r="K77" i="3"/>
  <c r="L7" i="4"/>
  <c r="J7" i="4"/>
  <c r="K7" i="4"/>
  <c r="L11" i="4"/>
  <c r="J11" i="4"/>
  <c r="K11" i="4"/>
  <c r="L15" i="4"/>
  <c r="J15" i="4"/>
  <c r="K15" i="4"/>
  <c r="L23" i="4"/>
  <c r="J23" i="4"/>
  <c r="K23" i="4"/>
  <c r="L31" i="4"/>
  <c r="J31" i="4"/>
  <c r="K31" i="4"/>
  <c r="L35" i="4"/>
  <c r="J35" i="4"/>
  <c r="K35" i="4"/>
  <c r="L39" i="4"/>
  <c r="J39" i="4"/>
  <c r="K39" i="4"/>
  <c r="L43" i="4"/>
  <c r="J43" i="4"/>
  <c r="K43" i="4"/>
  <c r="L47" i="4"/>
  <c r="J47" i="4"/>
  <c r="K47" i="4"/>
  <c r="E24" i="3"/>
  <c r="D24" i="3"/>
  <c r="F24" i="3"/>
  <c r="E28" i="3"/>
  <c r="F28" i="3"/>
  <c r="D28" i="3"/>
  <c r="E32" i="3"/>
  <c r="F32" i="3"/>
  <c r="D32" i="3"/>
  <c r="E40" i="3"/>
  <c r="F40" i="3"/>
  <c r="D40" i="3"/>
  <c r="E44" i="3"/>
  <c r="F44" i="3"/>
  <c r="D44" i="3"/>
  <c r="E52" i="3"/>
  <c r="F52" i="3"/>
  <c r="D52" i="3"/>
  <c r="E56" i="3"/>
  <c r="D56" i="3"/>
  <c r="F56" i="3"/>
  <c r="F60" i="3"/>
  <c r="E60" i="3"/>
  <c r="D60" i="3"/>
  <c r="F64" i="3"/>
  <c r="E64" i="3"/>
  <c r="D64" i="3"/>
  <c r="F68" i="3"/>
  <c r="E68" i="3"/>
  <c r="D68" i="3"/>
  <c r="F76" i="3"/>
  <c r="E76" i="3"/>
  <c r="D76" i="3"/>
  <c r="F10" i="4"/>
  <c r="E10" i="4"/>
  <c r="D10" i="4"/>
  <c r="F14" i="4"/>
  <c r="E14" i="4"/>
  <c r="D14" i="4"/>
  <c r="F18" i="4"/>
  <c r="E18" i="4"/>
  <c r="D18" i="4"/>
  <c r="F22" i="4"/>
  <c r="E22" i="4"/>
  <c r="D22" i="4"/>
  <c r="F26" i="4"/>
  <c r="E26" i="4"/>
  <c r="D26" i="4"/>
  <c r="F30" i="4"/>
  <c r="E30" i="4"/>
  <c r="D30" i="4"/>
  <c r="F34" i="4"/>
  <c r="E34" i="4"/>
  <c r="D34" i="4"/>
  <c r="F42" i="4"/>
  <c r="E42" i="4"/>
  <c r="D42" i="4"/>
  <c r="F25" i="3"/>
  <c r="E25" i="3"/>
  <c r="D25" i="3"/>
  <c r="E29" i="3"/>
  <c r="D29" i="3"/>
  <c r="F29" i="3"/>
  <c r="D33" i="3"/>
  <c r="F33" i="3"/>
  <c r="E33" i="3"/>
  <c r="F45" i="3"/>
  <c r="E45" i="3"/>
  <c r="D45" i="3"/>
  <c r="F53" i="3"/>
  <c r="E53" i="3"/>
  <c r="D53" i="3"/>
  <c r="F57" i="3"/>
  <c r="E57" i="3"/>
  <c r="D57" i="3"/>
  <c r="D61" i="3"/>
  <c r="F61" i="3"/>
  <c r="E61" i="3"/>
  <c r="D65" i="3"/>
  <c r="F65" i="3"/>
  <c r="E65" i="3"/>
  <c r="D69" i="3"/>
  <c r="F69" i="3"/>
  <c r="E69" i="3"/>
  <c r="D77" i="3"/>
  <c r="F77" i="3"/>
  <c r="E77" i="3"/>
  <c r="D7" i="4"/>
  <c r="F7" i="4"/>
  <c r="E7" i="4"/>
  <c r="E11" i="4"/>
  <c r="D11" i="4"/>
  <c r="F11" i="4"/>
  <c r="E15" i="4"/>
  <c r="D15" i="4"/>
  <c r="F15" i="4"/>
  <c r="E23" i="4"/>
  <c r="D23" i="4"/>
  <c r="F23" i="4"/>
  <c r="E31" i="4"/>
  <c r="D31" i="4"/>
  <c r="F31" i="4"/>
  <c r="E35" i="4"/>
  <c r="D35" i="4"/>
  <c r="F35" i="4"/>
  <c r="E39" i="4"/>
  <c r="D39" i="4"/>
  <c r="F39" i="4"/>
  <c r="E43" i="4"/>
  <c r="D43" i="4"/>
  <c r="F43" i="4"/>
  <c r="E47" i="4"/>
  <c r="D47" i="4"/>
  <c r="F47" i="4"/>
  <c r="L59" i="3"/>
  <c r="K59" i="3"/>
  <c r="J59" i="3"/>
  <c r="L63" i="3"/>
  <c r="K63" i="3"/>
  <c r="J63" i="3"/>
  <c r="L67" i="3"/>
  <c r="K67" i="3"/>
  <c r="J67" i="3"/>
  <c r="L71" i="3"/>
  <c r="K71" i="3"/>
  <c r="J71" i="3"/>
  <c r="L75" i="3"/>
  <c r="K75" i="3"/>
  <c r="J75" i="3"/>
  <c r="L9" i="4"/>
  <c r="J9" i="4"/>
  <c r="K9" i="4"/>
  <c r="L13" i="4"/>
  <c r="J13" i="4"/>
  <c r="K13" i="4"/>
  <c r="L17" i="4"/>
  <c r="J17" i="4"/>
  <c r="K17" i="4"/>
  <c r="L25" i="4"/>
  <c r="J25" i="4"/>
  <c r="K25" i="4"/>
  <c r="L33" i="4"/>
  <c r="J33" i="4"/>
  <c r="K33" i="4"/>
  <c r="L41" i="4"/>
  <c r="J41" i="4"/>
  <c r="K41" i="4"/>
  <c r="L49" i="4"/>
  <c r="K49" i="4"/>
  <c r="J49" i="4"/>
  <c r="E12" i="4"/>
  <c r="F12" i="4"/>
  <c r="D12" i="4"/>
  <c r="E16" i="4"/>
  <c r="F16" i="4"/>
  <c r="D16" i="4"/>
  <c r="E24" i="4"/>
  <c r="F24" i="4"/>
  <c r="D24" i="4"/>
  <c r="E32" i="4"/>
  <c r="F32" i="4"/>
  <c r="D32" i="4"/>
  <c r="E40" i="4"/>
  <c r="F40" i="4"/>
  <c r="D40" i="4"/>
  <c r="E48" i="4"/>
  <c r="F48" i="4"/>
  <c r="D48" i="4"/>
  <c r="E39" i="3"/>
  <c r="D39" i="3"/>
  <c r="F39" i="3"/>
  <c r="E51" i="3"/>
  <c r="D51" i="3"/>
  <c r="F51" i="3"/>
  <c r="E55" i="3"/>
  <c r="D55" i="3"/>
  <c r="F55" i="3"/>
  <c r="E59" i="3"/>
  <c r="D59" i="3"/>
  <c r="F59" i="3"/>
  <c r="E63" i="3"/>
  <c r="D63" i="3"/>
  <c r="F63" i="3"/>
  <c r="E67" i="3"/>
  <c r="D67" i="3"/>
  <c r="F67" i="3"/>
  <c r="E71" i="3"/>
  <c r="D71" i="3"/>
  <c r="F71" i="3"/>
  <c r="E75" i="3"/>
  <c r="D75" i="3"/>
  <c r="F75" i="3"/>
  <c r="E9" i="4"/>
  <c r="D9" i="4"/>
  <c r="F9" i="4"/>
  <c r="E13" i="4"/>
  <c r="D13" i="4"/>
  <c r="F13" i="4"/>
  <c r="E17" i="4"/>
  <c r="D17" i="4"/>
  <c r="F17" i="4"/>
  <c r="E25" i="4"/>
  <c r="D25" i="4"/>
  <c r="F25" i="4"/>
  <c r="E33" i="4"/>
  <c r="D33" i="4"/>
  <c r="F33" i="4"/>
  <c r="E41" i="4"/>
  <c r="D41" i="4"/>
  <c r="F41" i="4"/>
  <c r="E49" i="4"/>
  <c r="D49" i="4"/>
  <c r="F49" i="4"/>
  <c r="K170" i="2" l="1"/>
  <c r="J170" i="2"/>
  <c r="K188" i="2"/>
  <c r="J188" i="2"/>
  <c r="K173" i="2"/>
  <c r="J173" i="2"/>
  <c r="K172" i="2"/>
  <c r="J172" i="2"/>
  <c r="K182" i="2"/>
  <c r="J182" i="2"/>
  <c r="K171" i="2"/>
  <c r="J171" i="2"/>
  <c r="K183" i="2"/>
  <c r="J183" i="2"/>
  <c r="K24" i="1"/>
  <c r="L24" i="1"/>
  <c r="K23" i="1"/>
  <c r="L23" i="1"/>
  <c r="K167" i="2"/>
  <c r="J167" i="2"/>
  <c r="K185" i="2"/>
  <c r="J185" i="2"/>
  <c r="K174" i="2"/>
  <c r="J174" i="2"/>
  <c r="K166" i="2"/>
  <c r="J166" i="2"/>
  <c r="K184" i="2"/>
  <c r="J184" i="2"/>
  <c r="K177" i="2"/>
  <c r="J177" i="2"/>
  <c r="K176" i="2"/>
  <c r="J176" i="2"/>
  <c r="K175" i="2"/>
  <c r="J175" i="2"/>
  <c r="K187" i="2"/>
  <c r="J187" i="2"/>
  <c r="K186" i="2"/>
  <c r="J186" i="2"/>
  <c r="K25" i="1"/>
  <c r="L25" i="1"/>
  <c r="K169" i="2"/>
  <c r="J169" i="2"/>
  <c r="K168" i="2"/>
  <c r="J168" i="2"/>
  <c r="K189" i="2"/>
  <c r="J189" i="2"/>
  <c r="K142" i="2"/>
  <c r="K123" i="2"/>
  <c r="K145" i="2"/>
  <c r="F27" i="2"/>
  <c r="E27" i="2"/>
  <c r="D27" i="2"/>
  <c r="L18" i="1"/>
  <c r="K113" i="2"/>
  <c r="K151" i="2"/>
  <c r="J27" i="2"/>
  <c r="L27" i="2"/>
  <c r="K27" i="2"/>
  <c r="D133" i="2"/>
  <c r="E133" i="2" s="1"/>
  <c r="F80" i="2"/>
  <c r="E80" i="2"/>
  <c r="D80" i="2"/>
  <c r="K137" i="2"/>
  <c r="K116" i="2"/>
  <c r="K130" i="2"/>
  <c r="K129" i="2"/>
  <c r="K160" i="2"/>
  <c r="K80" i="2"/>
  <c r="J80" i="2"/>
  <c r="J133" i="2"/>
  <c r="K133" i="2" s="1"/>
  <c r="L80" i="2"/>
</calcChain>
</file>

<file path=xl/sharedStrings.xml><?xml version="1.0" encoding="utf-8"?>
<sst xmlns="http://schemas.openxmlformats.org/spreadsheetml/2006/main" count="705" uniqueCount="152">
  <si>
    <t>Resumen de Indicadores Turísticos Tenerife</t>
  </si>
  <si>
    <t>var interanual</t>
  </si>
  <si>
    <t>diferencia interanual</t>
  </si>
  <si>
    <t>cuota</t>
  </si>
  <si>
    <t>Fuente</t>
  </si>
  <si>
    <t>Viajeros entrados en establecimientos alojativos (hoteles y apartamentos)</t>
  </si>
  <si>
    <t>Total viajeros entrados (hotel + apartamento)</t>
  </si>
  <si>
    <t xml:space="preserve"> Encuestas de Alojamientos Turístico ISTAC</t>
  </si>
  <si>
    <t>Hoteles</t>
  </si>
  <si>
    <t>Apartamentos</t>
  </si>
  <si>
    <t>Viajeros entrados según lugar de residencia</t>
  </si>
  <si>
    <t>Total residentes en España</t>
  </si>
  <si>
    <t>Total residentes en el extranjero</t>
  </si>
  <si>
    <t>Pernoctaciones en establecimientos alojativos (hoteles y apartamentos)</t>
  </si>
  <si>
    <t>Total pernoctaciones (hotel + apartamento)</t>
  </si>
  <si>
    <t>Pernoctaciones según lugar de residencia</t>
  </si>
  <si>
    <r>
      <t xml:space="preserve">Estancia media en establecimientos alojativos (hoteles y apartamentos) 
</t>
    </r>
    <r>
      <rPr>
        <sz val="10"/>
        <color rgb="FFE29700"/>
        <rFont val="Calibri"/>
        <family val="2"/>
        <scheme val="minor"/>
      </rPr>
      <t xml:space="preserve"> (en días)</t>
    </r>
  </si>
  <si>
    <t>Estancia media total (hotel + apartamento)</t>
  </si>
  <si>
    <r>
      <t xml:space="preserve">Estancia media  según lugar de residencia  </t>
    </r>
    <r>
      <rPr>
        <sz val="10"/>
        <color rgb="FFE29700"/>
        <rFont val="Calibri"/>
        <family val="2"/>
        <scheme val="minor"/>
      </rPr>
      <t>(en días)</t>
    </r>
  </si>
  <si>
    <t>Tasas de ocupación en establecimientos alojativos (hoteles y apartamentos)</t>
  </si>
  <si>
    <t>Tasa de ocupación total (hotel + apartamento)</t>
  </si>
  <si>
    <t>Ingresos totales según tipología y categoría alojativa</t>
  </si>
  <si>
    <t>Ingresos totales (hotel + apartamento)</t>
  </si>
  <si>
    <t>Tarifa media diaria (ADR) según tipología y categoría alojativa</t>
  </si>
  <si>
    <t>ADR total (hotel + apartamento)</t>
  </si>
  <si>
    <t>Ingresos por habitación disponible (RevPAR) según tipología y categoría alojativa</t>
  </si>
  <si>
    <t>RevPAR total (hotel + apartamento)</t>
  </si>
  <si>
    <t>nd: dato no disponible ya que en algunos meses no se ha publicado el dato desagregado por tipología y categoría alojativa</t>
  </si>
  <si>
    <t>Número de establecimientos abiertos por tipología y categoría</t>
  </si>
  <si>
    <t>Número establecimientos Total (hotel + apartamento)</t>
  </si>
  <si>
    <t>Número de plazas por tipología y categoría</t>
  </si>
  <si>
    <t>Número de plazas total (hotel + apartamento)</t>
  </si>
  <si>
    <t>Fuente: AENA</t>
  </si>
  <si>
    <t>Pasajeros llegados a los aeropuertos de Tenerife según tipo de servicio</t>
  </si>
  <si>
    <t>Total llegadas</t>
  </si>
  <si>
    <t>llegadas regulares</t>
  </si>
  <si>
    <t>llegadas no regulares</t>
  </si>
  <si>
    <t>Pasajeros llegados a los aeropuertos de Tenerife procedencia del vuelo</t>
  </si>
  <si>
    <t>España</t>
  </si>
  <si>
    <t>Extranjero</t>
  </si>
  <si>
    <t>Pasajeros llegados a los aeropuertos de Tenerife según aeropuerto de llegada</t>
  </si>
  <si>
    <t>Tenerife Norte - Los Rodeos</t>
  </si>
  <si>
    <t>Tenerife Sur - Reina Sofía</t>
  </si>
  <si>
    <t>Operaciones de llegada a los aeropuertos de Tenerife según tipo de servicio</t>
  </si>
  <si>
    <t>Total operaciones</t>
  </si>
  <si>
    <t>Operaciones de llegada a los aeropuertos de Tenerife según procedencia del vuelo</t>
  </si>
  <si>
    <t>Operaciones de llegada a los aeropuertos de Tenerife según aeropuerto de llegada</t>
  </si>
  <si>
    <t>Frontur Canarias ISTAC</t>
  </si>
  <si>
    <t>Turistas entrados en Tenerife según lugar de residencia</t>
  </si>
  <si>
    <t>TOTAL</t>
  </si>
  <si>
    <t>TOTAL RESIDENTES EN ESPAÑA</t>
  </si>
  <si>
    <t>TOTAL RESIDENTES EN EL EXTRANJERO</t>
  </si>
  <si>
    <t>Elaboración: Turismo de Tenerife</t>
  </si>
  <si>
    <t>Indicadores Turísticos Tenerife</t>
  </si>
  <si>
    <t>Fuente: Encuestas de Alojamientos Turístico ISTAC</t>
  </si>
  <si>
    <t>Viajeros entrados en hoteles y apartamentos. Indicadores de capacidad. Indicadores de ocupación y de rentabilidad.</t>
  </si>
  <si>
    <t>Total (hotel + apartamento)</t>
  </si>
  <si>
    <t>5 estrellas</t>
  </si>
  <si>
    <t>4 estrellas</t>
  </si>
  <si>
    <t>3 estrellas</t>
  </si>
  <si>
    <t>2 estrellas</t>
  </si>
  <si>
    <t>1 estrella</t>
  </si>
  <si>
    <t>3, 4, 5 llaves</t>
  </si>
  <si>
    <t>3 llaves</t>
  </si>
  <si>
    <t>2 llaves</t>
  </si>
  <si>
    <t>1 llave</t>
  </si>
  <si>
    <t>Total lugares de residencia</t>
  </si>
  <si>
    <t>Canarias</t>
  </si>
  <si>
    <t>Residentes en Tenerife</t>
  </si>
  <si>
    <t>Resto Canarias</t>
  </si>
  <si>
    <t>Resto de España</t>
  </si>
  <si>
    <t>Alemania</t>
  </si>
  <si>
    <t>Austria</t>
  </si>
  <si>
    <t>Canada</t>
  </si>
  <si>
    <t>Dinamarca</t>
  </si>
  <si>
    <t>Estados Unidos</t>
  </si>
  <si>
    <t>Finlandia</t>
  </si>
  <si>
    <t>Gran Bretaña</t>
  </si>
  <si>
    <t>Francia</t>
  </si>
  <si>
    <t>Holanda</t>
  </si>
  <si>
    <t>Bélgica</t>
  </si>
  <si>
    <t>Irlanda</t>
  </si>
  <si>
    <t>Italia</t>
  </si>
  <si>
    <t>Noruega</t>
  </si>
  <si>
    <t>Suecia</t>
  </si>
  <si>
    <t>Suiza</t>
  </si>
  <si>
    <t>Otros países</t>
  </si>
  <si>
    <t>Viajeros entrados según municipio de alojamiento</t>
  </si>
  <si>
    <t>Total municipios de alojamiento</t>
  </si>
  <si>
    <t>Adeje</t>
  </si>
  <si>
    <t>Arona</t>
  </si>
  <si>
    <t>Granadilla de Abona</t>
  </si>
  <si>
    <t>Puerto de la Cruz</t>
  </si>
  <si>
    <t>Santa Cruz de Tenerife</t>
  </si>
  <si>
    <t>Santiago del Teide</t>
  </si>
  <si>
    <t>Resto de municipios de Tenerife</t>
  </si>
  <si>
    <t>Pernoctaciones según municipio de alojamiento</t>
  </si>
  <si>
    <r>
      <t xml:space="preserve">Estancia media en establecimientos alojativos (hoteles y apartamentos) </t>
    </r>
    <r>
      <rPr>
        <sz val="12"/>
        <color theme="1"/>
        <rFont val="Calibri"/>
        <family val="2"/>
        <scheme val="minor"/>
      </rPr>
      <t>(en días)</t>
    </r>
  </si>
  <si>
    <r>
      <t>Estancia media  según lugar de residencia</t>
    </r>
    <r>
      <rPr>
        <sz val="12"/>
        <color theme="1"/>
        <rFont val="Calibri"/>
        <family val="2"/>
        <scheme val="minor"/>
      </rPr>
      <t xml:space="preserve"> (en días)</t>
    </r>
  </si>
  <si>
    <t>Resto España</t>
  </si>
  <si>
    <r>
      <t>Estancia media  según municipio de alojamiento</t>
    </r>
    <r>
      <rPr>
        <sz val="12"/>
        <color theme="1"/>
        <rFont val="Calibri"/>
        <family val="2"/>
        <scheme val="minor"/>
      </rPr>
      <t xml:space="preserve"> (en días)</t>
    </r>
  </si>
  <si>
    <t>Tasas de ocupación según municipio de alojamiento</t>
  </si>
  <si>
    <t>Indicadores de rentabilidad alojativa (hoteles y apartamentos)</t>
  </si>
  <si>
    <t>4, 5 Estrellas</t>
  </si>
  <si>
    <t>1, 2, 3 Estrellas</t>
  </si>
  <si>
    <t>Ingresos totales según municipio del alojamiento</t>
  </si>
  <si>
    <t>Tarifa media diaria (ADR) según municipio del alojamiento</t>
  </si>
  <si>
    <t>Ingresos por habitación disponible (RevPAR) según municipio del alojamiento</t>
  </si>
  <si>
    <t>Establecimientos abiertos y plazas ofertadas</t>
  </si>
  <si>
    <t>Número de establecimientos abiertos por municipio</t>
  </si>
  <si>
    <t>Número de plazas ofertadas por municipio</t>
  </si>
  <si>
    <t>Fuente: Encuestas de Alojamientos Turístico ISTAC. Elaboración Turismo de Tenerife</t>
  </si>
  <si>
    <t>Fuente: Estadísticas de tráfico aéreo - AENA</t>
  </si>
  <si>
    <t>Pasajeros llegados a los aeropuertos de Tenerife</t>
  </si>
  <si>
    <t>Procedencia del vuelo</t>
  </si>
  <si>
    <t>Total</t>
  </si>
  <si>
    <t>aeropuertos insulares</t>
  </si>
  <si>
    <t>aeropuertos peninsulares</t>
  </si>
  <si>
    <t>Reino Unido</t>
  </si>
  <si>
    <t>Polonia</t>
  </si>
  <si>
    <t>Portugal</t>
  </si>
  <si>
    <t>Federación Rusa</t>
  </si>
  <si>
    <t>Resto países</t>
  </si>
  <si>
    <t>Fuente: AENA. Elaboración Turismo de Tenerife</t>
  </si>
  <si>
    <t>Fuente: Estadísticas de Movimientos Turísticos en Fronteras de Canarias 
FRONTUR ISTAC (turistas residentes en el extranjero y en Península)</t>
  </si>
  <si>
    <t>Entrada de turistas en Tenerife - procedencia y características del viaje</t>
  </si>
  <si>
    <t>Países Nórdicos</t>
  </si>
  <si>
    <t>Turistas entrados en Tenerife según número de pernoctaciones realizadas</t>
  </si>
  <si>
    <t>TOTAL NOCHES</t>
  </si>
  <si>
    <t>De 1 a 7 noches</t>
  </si>
  <si>
    <t>De 16 a 31 noches</t>
  </si>
  <si>
    <t>De 8 a 15 noches</t>
  </si>
  <si>
    <t>Más de 31 noches</t>
  </si>
  <si>
    <t>Turistas entrados en Tenerife según tipo de alojamiento utilizado</t>
  </si>
  <si>
    <t>TOTAL ALOJAMIENTO</t>
  </si>
  <si>
    <t>Hoteles o similares</t>
  </si>
  <si>
    <t>Alojamiento en alquiler</t>
  </si>
  <si>
    <t>Alojamiento en propiedad</t>
  </si>
  <si>
    <t>Alojamiento de familiares o amigos y otros alojamientos</t>
  </si>
  <si>
    <t>Cruceros</t>
  </si>
  <si>
    <t>Turistas entrados en Tenerife según motivo del viaje</t>
  </si>
  <si>
    <t>TOTAL MOTIVOS</t>
  </si>
  <si>
    <t>Ocio o vacaciones</t>
  </si>
  <si>
    <t>Trabajo o negocios</t>
  </si>
  <si>
    <t>Personal</t>
  </si>
  <si>
    <t>Otros motivos</t>
  </si>
  <si>
    <t>Turistas entrados en Tenerife según forma de contratación del viaje</t>
  </si>
  <si>
    <t>Si contrataron un paquete turístico</t>
  </si>
  <si>
    <t>No contrataron un paquete turístico</t>
  </si>
  <si>
    <t>Fuente: FRONTUR - ISTAC. Elaboración Turismo de Tenerife</t>
  </si>
  <si>
    <t>septiembre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</si>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</sst>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%"/>
    <numFmt numFmtId="165" formatCode="#,##0.0"/>
    <numFmt numFmtId="166" formatCode="#,##0\ &quot;€&quot;"/>
    <numFmt numFmtId="167" formatCode="#,##0.00\ &quot;€&quot;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1"/>
      <color rgb="FF147DFC"/>
      <name val="Calibri"/>
      <family val="2"/>
      <scheme val="minor"/>
    </font>
    <font>
      <sz val="11"/>
      <color rgb="FF147DFC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1"/>
      <color rgb="FF0FACCB"/>
      <name val="Calibri"/>
      <family val="2"/>
      <scheme val="minor"/>
    </font>
    <font>
      <sz val="11"/>
      <color rgb="FF0FACCB"/>
      <name val="Calibri"/>
      <family val="2"/>
      <scheme val="minor"/>
    </font>
    <font>
      <sz val="11"/>
      <color rgb="FFE29700"/>
      <name val="Calibri"/>
      <family val="2"/>
      <scheme val="minor"/>
    </font>
    <font>
      <sz val="10"/>
      <color rgb="FFE29700"/>
      <name val="Calibri"/>
      <family val="2"/>
      <scheme val="minor"/>
    </font>
    <font>
      <b/>
      <sz val="11"/>
      <color rgb="FFE297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rgb="FF666633"/>
      <name val="Calibri"/>
      <family val="2"/>
      <scheme val="minor"/>
    </font>
    <font>
      <b/>
      <sz val="11"/>
      <color rgb="FF66663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color rgb="FFF79057"/>
      <name val="Calibri"/>
      <family val="2"/>
      <scheme val="minor"/>
    </font>
    <font>
      <b/>
      <sz val="11"/>
      <color rgb="FFF79057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rgb="FFD8767F"/>
      <name val="Calibri"/>
      <family val="2"/>
      <scheme val="minor"/>
    </font>
    <font>
      <b/>
      <sz val="11"/>
      <color rgb="FF77CCD7"/>
      <name val="Calibri"/>
      <family val="2"/>
      <scheme val="minor"/>
    </font>
    <font>
      <b/>
      <sz val="11"/>
      <color rgb="FF8DC192"/>
      <name val="Calibri"/>
      <family val="2"/>
      <scheme val="minor"/>
    </font>
    <font>
      <sz val="11"/>
      <color rgb="FF8DC192"/>
      <name val="Calibri"/>
      <family val="2"/>
      <scheme val="minor"/>
    </font>
    <font>
      <b/>
      <sz val="11"/>
      <color rgb="FF60A4EE"/>
      <name val="Calibri"/>
      <family val="2"/>
      <scheme val="minor"/>
    </font>
    <font>
      <sz val="11"/>
      <color rgb="FF60A4EE"/>
      <name val="Calibri"/>
      <family val="2"/>
      <scheme val="minor"/>
    </font>
    <font>
      <b/>
      <sz val="11"/>
      <color rgb="FFD8767F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ACD1FE"/>
        <bgColor indexed="64"/>
      </patternFill>
    </fill>
    <fill>
      <patternFill patternType="solid">
        <fgColor rgb="FFB1F6F9"/>
        <bgColor indexed="64"/>
      </patternFill>
    </fill>
    <fill>
      <patternFill patternType="solid">
        <fgColor rgb="FFFFE2A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1BF7F"/>
        <bgColor indexed="64"/>
      </patternFill>
    </fill>
    <fill>
      <patternFill patternType="solid">
        <fgColor rgb="FFF9AB7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1995D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1EDF9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77CCD7"/>
        <bgColor indexed="64"/>
      </patternFill>
    </fill>
    <fill>
      <patternFill patternType="solid">
        <fgColor rgb="FF8DC192"/>
        <bgColor indexed="64"/>
      </patternFill>
    </fill>
    <fill>
      <patternFill patternType="solid">
        <fgColor rgb="FF60A4EE"/>
        <bgColor indexed="64"/>
      </patternFill>
    </fill>
    <fill>
      <patternFill patternType="solid">
        <fgColor rgb="FFD8767F"/>
        <bgColor indexed="64"/>
      </patternFill>
    </fill>
  </fills>
  <borders count="196">
    <border>
      <left/>
      <right/>
      <top/>
      <bottom/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/>
      <diagonal/>
    </border>
    <border>
      <left style="dashed">
        <color theme="0" tint="-0.34998626667073579"/>
      </left>
      <right/>
      <top/>
      <bottom style="dashed">
        <color theme="0" tint="-0.34998626667073579"/>
      </bottom>
      <diagonal/>
    </border>
    <border>
      <left/>
      <right/>
      <top/>
      <bottom style="dashed">
        <color theme="0" tint="-0.34998626667073579"/>
      </bottom>
      <diagonal/>
    </border>
    <border>
      <left/>
      <right style="dashed">
        <color theme="0" tint="-0.34998626667073579"/>
      </right>
      <top/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/>
      <diagonal/>
    </border>
    <border>
      <left style="dashed">
        <color theme="0" tint="-0.34998626667073579"/>
      </left>
      <right style="dashed">
        <color theme="0" tint="-0.34998626667073579"/>
      </right>
      <top/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rgb="FFACD1FE"/>
      </left>
      <right style="hair">
        <color rgb="FFACD1FE"/>
      </right>
      <top style="dashed">
        <color theme="0" tint="-0.34998626667073579"/>
      </top>
      <bottom/>
      <diagonal/>
    </border>
    <border>
      <left style="hair">
        <color rgb="FFACD1FE"/>
      </left>
      <right style="hair">
        <color rgb="FFACD1FE"/>
      </right>
      <top/>
      <bottom style="hair">
        <color rgb="FFACD1FE"/>
      </bottom>
      <diagonal/>
    </border>
    <border>
      <left style="hair">
        <color rgb="FFACD1FE"/>
      </left>
      <right style="hair">
        <color rgb="FFACD1FE"/>
      </right>
      <top style="hair">
        <color rgb="FFACD1FE"/>
      </top>
      <bottom/>
      <diagonal/>
    </border>
    <border>
      <left style="hair">
        <color rgb="FFACD1FE"/>
      </left>
      <right/>
      <top/>
      <bottom style="hair">
        <color rgb="FFACD1FE"/>
      </bottom>
      <diagonal/>
    </border>
    <border>
      <left style="hair">
        <color rgb="FFACD1FE"/>
      </left>
      <right style="hair">
        <color rgb="FFACD1FE"/>
      </right>
      <top/>
      <bottom/>
      <diagonal/>
    </border>
    <border>
      <left style="hair">
        <color rgb="FFACD1FE"/>
      </left>
      <right style="hair">
        <color rgb="FFACD1FE"/>
      </right>
      <top style="hair">
        <color rgb="FFACD1FE"/>
      </top>
      <bottom style="hair">
        <color rgb="FFACD1FE"/>
      </bottom>
      <diagonal/>
    </border>
    <border>
      <left style="hair">
        <color rgb="FFACD1FE"/>
      </left>
      <right/>
      <top style="hair">
        <color rgb="FFACD1FE"/>
      </top>
      <bottom style="hair">
        <color rgb="FFACD1FE"/>
      </bottom>
      <diagonal/>
    </border>
    <border>
      <left style="hair">
        <color rgb="FF0FACCB"/>
      </left>
      <right style="hair">
        <color rgb="FF0FACCB"/>
      </right>
      <top style="hair">
        <color rgb="FFACD1FE"/>
      </top>
      <bottom/>
      <diagonal/>
    </border>
    <border>
      <left style="hair">
        <color rgb="FF0FACCB"/>
      </left>
      <right style="hair">
        <color rgb="FF0FACCB"/>
      </right>
      <top/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ACD1FE"/>
      </top>
      <bottom style="hair">
        <color rgb="FF0FACCB"/>
      </bottom>
      <diagonal/>
    </border>
    <border>
      <left style="hair">
        <color rgb="FF0FACCB"/>
      </left>
      <right/>
      <top/>
      <bottom style="hair">
        <color rgb="FF0FACCB"/>
      </bottom>
      <diagonal/>
    </border>
    <border>
      <left style="hair">
        <color rgb="FF0FACCB"/>
      </left>
      <right style="hair">
        <color rgb="FF0FACCB"/>
      </right>
      <top/>
      <bottom/>
      <diagonal/>
    </border>
    <border>
      <left style="hair">
        <color rgb="FF0FACCB"/>
      </left>
      <right style="hair">
        <color rgb="FF0FACCB"/>
      </right>
      <top style="hair">
        <color rgb="FF0FACCB"/>
      </top>
      <bottom style="hair">
        <color rgb="FF0FACCB"/>
      </bottom>
      <diagonal/>
    </border>
    <border>
      <left style="hair">
        <color rgb="FF0FACCB"/>
      </left>
      <right/>
      <top style="hair">
        <color rgb="FF0FACCB"/>
      </top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0FACCB"/>
      </top>
      <bottom/>
      <diagonal/>
    </border>
    <border>
      <left style="hair">
        <color rgb="FFE29700"/>
      </left>
      <right style="hair">
        <color rgb="FFE29700"/>
      </right>
      <top style="hair">
        <color rgb="FF0FACCB"/>
      </top>
      <bottom/>
      <diagonal/>
    </border>
    <border>
      <left style="hair">
        <color rgb="FFE29700"/>
      </left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/>
      <top style="dashed">
        <color theme="0" tint="-0.34998626667073579"/>
      </top>
      <bottom style="hair">
        <color rgb="FFE29700"/>
      </bottom>
      <diagonal/>
    </border>
    <border>
      <left/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/>
      <bottom/>
      <diagonal/>
    </border>
    <border>
      <left style="hair">
        <color rgb="FFE29700"/>
      </left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rgb="FFE29700"/>
      </left>
      <right/>
      <top style="hair">
        <color rgb="FFE29700"/>
      </top>
      <bottom style="hair">
        <color rgb="FFE29700"/>
      </bottom>
      <diagonal/>
    </border>
    <border>
      <left/>
      <right style="hair">
        <color rgb="FFE29700"/>
      </right>
      <top style="hair">
        <color rgb="FFE29700"/>
      </top>
      <bottom style="hair">
        <color rgb="FFE29700"/>
      </bottom>
      <diagonal/>
    </border>
    <border>
      <left/>
      <right style="dashed">
        <color theme="0" tint="-0.34998626667073579"/>
      </right>
      <top style="hair">
        <color rgb="FFE29700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/>
      <bottom style="hair">
        <color rgb="FFE29700"/>
      </bottom>
      <diagonal/>
    </border>
    <border>
      <left style="hair">
        <color rgb="FFE29700"/>
      </left>
      <right/>
      <top style="hair">
        <color rgb="FFE29700"/>
      </top>
      <bottom style="dashed">
        <color theme="0" tint="-0.34998626667073579"/>
      </bottom>
      <diagonal/>
    </border>
    <border>
      <left/>
      <right style="dashed">
        <color theme="0" tint="-0.34998626667073579"/>
      </right>
      <top style="hair">
        <color rgb="FFE29700"/>
      </top>
      <bottom style="dashed">
        <color theme="0" tint="-0.34998626667073579"/>
      </bottom>
      <diagonal/>
    </border>
    <border>
      <left style="hair">
        <color rgb="FFE29700"/>
      </left>
      <right style="hair">
        <color rgb="FFE29700"/>
      </right>
      <top style="dashed">
        <color theme="0" tint="-0.34998626667073579"/>
      </top>
      <bottom/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/>
      <diagonal/>
    </border>
    <border>
      <left style="hair">
        <color theme="9" tint="-0.24994659260841701"/>
      </left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/>
      <bottom/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/>
      <bottom style="hair">
        <color theme="9" tint="-0.24994659260841701"/>
      </bottom>
      <diagonal/>
    </border>
    <border>
      <left/>
      <right style="hair">
        <color rgb="FF666633"/>
      </right>
      <top style="hair">
        <color rgb="FF666633"/>
      </top>
      <bottom/>
      <diagonal/>
    </border>
    <border>
      <left style="hair">
        <color rgb="FF666633"/>
      </left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/>
      <top style="dashed">
        <color theme="0" tint="-0.34998626667073579"/>
      </top>
      <bottom style="hair">
        <color rgb="FF666633"/>
      </bottom>
      <diagonal/>
    </border>
    <border>
      <left/>
      <right style="hair">
        <color rgb="FF666633"/>
      </right>
      <top/>
      <bottom/>
      <diagonal/>
    </border>
    <border>
      <left style="hair">
        <color rgb="FF666633"/>
      </left>
      <right style="hair">
        <color rgb="FF666633"/>
      </right>
      <top style="hair">
        <color rgb="FF666633"/>
      </top>
      <bottom style="hair">
        <color rgb="FF666633"/>
      </bottom>
      <diagonal/>
    </border>
    <border>
      <left/>
      <right style="hair">
        <color rgb="FF666633"/>
      </right>
      <top/>
      <bottom style="hair">
        <color rgb="FF666633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/>
      <diagonal/>
    </border>
    <border>
      <left style="hair">
        <color rgb="FF666633"/>
      </left>
      <right/>
      <top style="hair">
        <color rgb="FF666633"/>
      </top>
      <bottom style="hair">
        <color rgb="FF66663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dashed">
        <color theme="0" tint="-0.34998626667073579"/>
      </top>
      <bottom/>
      <diagonal/>
    </border>
    <border>
      <left style="hair">
        <color theme="8" tint="-0.24994659260841701"/>
      </left>
      <right style="hair">
        <color theme="8" tint="-0.24994659260841701"/>
      </right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dashed">
        <color theme="0" tint="-0.34998626667073579"/>
      </top>
      <bottom style="hair">
        <color theme="8" tint="-0.24994659260841701"/>
      </bottom>
      <diagonal/>
    </border>
    <border>
      <left/>
      <right style="hair">
        <color theme="8" tint="-0.24994659260841701"/>
      </right>
      <top style="dashed">
        <color theme="0" tint="-0.34998626667073579"/>
      </top>
      <bottom style="hair">
        <color theme="8" tint="-0.24994659260841701"/>
      </bottom>
      <diagonal/>
    </border>
    <border>
      <left/>
      <right/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/>
      <bottom/>
      <diagonal/>
    </border>
    <border>
      <left style="hair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/>
      <bottom style="hair">
        <color theme="8" tint="-0.24994659260841701"/>
      </bottom>
      <diagonal/>
    </border>
    <border>
      <left style="hair">
        <color rgb="FF0FACCB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hair">
        <color theme="8" tint="-0.24994659260841701"/>
      </top>
      <bottom/>
      <diagonal/>
    </border>
    <border>
      <left/>
      <right style="dott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rgb="FFF79057"/>
      </left>
      <right style="hair">
        <color rgb="FFF79057"/>
      </right>
      <top style="dotted">
        <color rgb="FFF79057"/>
      </top>
      <bottom/>
      <diagonal/>
    </border>
    <border>
      <left style="hair">
        <color rgb="FFF79057"/>
      </left>
      <right style="hair">
        <color rgb="FFF79057"/>
      </right>
      <top style="dotted">
        <color rgb="FFF79057"/>
      </top>
      <bottom style="hair">
        <color rgb="FFF79057"/>
      </bottom>
      <diagonal/>
    </border>
    <border>
      <left/>
      <right/>
      <top style="dotted">
        <color rgb="FFF79057"/>
      </top>
      <bottom/>
      <diagonal/>
    </border>
    <border>
      <left style="hair">
        <color rgb="FFF79057"/>
      </left>
      <right/>
      <top style="dotted">
        <color rgb="FFF79057"/>
      </top>
      <bottom style="hair">
        <color rgb="FFF79057"/>
      </bottom>
      <diagonal/>
    </border>
    <border>
      <left style="dotted">
        <color rgb="FFF79057"/>
      </left>
      <right style="hair">
        <color rgb="FFF79057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4.9989318521683403E-2"/>
      </bottom>
      <diagonal/>
    </border>
    <border>
      <left style="hair">
        <color theme="0" tint="-0.24994659260841701"/>
      </left>
      <right/>
      <top/>
      <bottom style="hair">
        <color theme="0" tint="-4.9989318521683403E-2"/>
      </bottom>
      <diagonal/>
    </border>
    <border>
      <left style="dotted">
        <color rgb="FFF79057"/>
      </left>
      <right style="hair">
        <color rgb="FFF79057"/>
      </right>
      <top/>
      <bottom style="dotted">
        <color rgb="FFF79057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dotted">
        <color rgb="FFF79057"/>
      </bottom>
      <diagonal/>
    </border>
    <border>
      <left/>
      <right/>
      <top/>
      <bottom style="dotted">
        <color rgb="FFF79057"/>
      </bottom>
      <diagonal/>
    </border>
    <border>
      <left style="hair">
        <color theme="0" tint="-0.24994659260841701"/>
      </left>
      <right/>
      <top/>
      <bottom style="dotted">
        <color rgb="FFF79057"/>
      </bottom>
      <diagonal/>
    </border>
    <border>
      <left style="hair">
        <color theme="0" tint="-0.24994659260841701"/>
      </left>
      <right style="hair">
        <color theme="0" tint="-0.24994659260841701"/>
      </right>
      <top style="dotted">
        <color rgb="FFF79057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dotted">
        <color rgb="FFF79057"/>
      </top>
      <bottom style="hair">
        <color theme="0" tint="-4.9989318521683403E-2"/>
      </bottom>
      <diagonal/>
    </border>
    <border>
      <left style="dotted">
        <color rgb="FFF79057"/>
      </left>
      <right style="hair">
        <color rgb="FFF79057"/>
      </right>
      <top/>
      <bottom style="dotted">
        <color theme="8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/>
      <top/>
      <bottom/>
      <diagonal/>
    </border>
    <border>
      <left/>
      <right/>
      <top style="dotted">
        <color theme="8"/>
      </top>
      <bottom/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dotted">
        <color theme="8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dotted">
        <color theme="8"/>
      </top>
      <bottom style="hair">
        <color theme="0" tint="-4.9989318521683403E-2"/>
      </bottom>
      <diagonal/>
    </border>
    <border>
      <left/>
      <right/>
      <top/>
      <bottom style="dotted">
        <color theme="8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dotted">
        <color theme="8"/>
      </bottom>
      <diagonal/>
    </border>
    <border>
      <left style="hair">
        <color theme="0" tint="-0.24994659260841701"/>
      </left>
      <right/>
      <top/>
      <bottom style="dotted">
        <color theme="8"/>
      </bottom>
      <diagonal/>
    </border>
    <border>
      <left style="dotted">
        <color theme="8"/>
      </left>
      <right style="hair">
        <color theme="8"/>
      </right>
      <top style="dotted">
        <color theme="8"/>
      </top>
      <bottom/>
      <diagonal/>
    </border>
    <border>
      <left style="dotted">
        <color theme="8"/>
      </left>
      <right style="hair">
        <color theme="8"/>
      </right>
      <top/>
      <bottom style="dotted">
        <color theme="8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5" tint="-0.24994659260841701"/>
      </left>
      <right style="hair">
        <color theme="5" tint="-0.24994659260841701"/>
      </right>
      <top style="dotted">
        <color theme="5" tint="-0.24994659260841701"/>
      </top>
      <bottom/>
      <diagonal/>
    </border>
    <border>
      <left style="hair">
        <color theme="5" tint="-0.24994659260841701"/>
      </left>
      <right style="hair">
        <color theme="5" tint="-0.24994659260841701"/>
      </right>
      <top style="dotted">
        <color theme="5" tint="-0.24994659260841701"/>
      </top>
      <bottom style="hair">
        <color theme="5" tint="-0.24994659260841701"/>
      </bottom>
      <diagonal/>
    </border>
    <border>
      <left/>
      <right/>
      <top style="dotted">
        <color theme="5" tint="-0.24994659260841701"/>
      </top>
      <bottom/>
      <diagonal/>
    </border>
    <border>
      <left style="hair">
        <color theme="5" tint="-0.24994659260841701"/>
      </left>
      <right/>
      <top style="dotted">
        <color theme="5" tint="-0.24994659260841701"/>
      </top>
      <bottom style="hair">
        <color theme="5" tint="-0.24994659260841701"/>
      </bottom>
      <diagonal/>
    </border>
    <border>
      <left style="dotted">
        <color theme="5" tint="-0.24994659260841701"/>
      </left>
      <right style="hair">
        <color theme="5" tint="-0.24994659260841701"/>
      </right>
      <top/>
      <bottom/>
      <diagonal/>
    </border>
    <border>
      <left style="hair">
        <color theme="5" tint="-0.24994659260841701"/>
      </left>
      <right style="hair">
        <color theme="5" tint="-0.24994659260841701"/>
      </right>
      <top style="hair">
        <color theme="5" tint="-0.24994659260841701"/>
      </top>
      <bottom/>
      <diagonal/>
    </border>
    <border>
      <left style="hair">
        <color theme="5" tint="-0.24994659260841701"/>
      </left>
      <right/>
      <top style="hair">
        <color theme="5" tint="-0.24994659260841701"/>
      </top>
      <bottom/>
      <diagonal/>
    </border>
    <border>
      <left style="hair">
        <color theme="5" tint="-0.24994659260841701"/>
      </left>
      <right style="hair">
        <color theme="5" tint="-0.24994659260841701"/>
      </right>
      <top/>
      <bottom/>
      <diagonal/>
    </border>
    <border>
      <left style="hair">
        <color theme="5" tint="-0.24994659260841701"/>
      </left>
      <right/>
      <top/>
      <bottom/>
      <diagonal/>
    </border>
    <border>
      <left style="dotted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ashed">
        <color theme="0" tint="-0.499984740745262"/>
      </left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hair">
        <color rgb="FF0070C0"/>
      </left>
      <right/>
      <top/>
      <bottom style="hair">
        <color rgb="FF0070C0"/>
      </bottom>
      <diagonal/>
    </border>
    <border>
      <left/>
      <right/>
      <top/>
      <bottom style="hair">
        <color rgb="FF0070C0"/>
      </bottom>
      <diagonal/>
    </border>
    <border>
      <left/>
      <right style="hair">
        <color rgb="FF0070C0"/>
      </right>
      <top/>
      <bottom style="hair">
        <color rgb="FF0070C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ACD1FE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ACD1FE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rgb="FF0070C0"/>
      </bottom>
      <diagonal/>
    </border>
    <border>
      <left style="hair">
        <color rgb="FF0070C0"/>
      </left>
      <right/>
      <top style="hair">
        <color rgb="FF0070C0"/>
      </top>
      <bottom style="hair">
        <color rgb="FF0070C0"/>
      </bottom>
      <diagonal/>
    </border>
    <border>
      <left/>
      <right/>
      <top style="hair">
        <color rgb="FF0070C0"/>
      </top>
      <bottom style="hair">
        <color rgb="FF0070C0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0FACCB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0FACCB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rgb="FFE29700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0.34998626667073579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0.34998626667073579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9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rgb="FF666633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4.9989318521683403E-2"/>
      </top>
      <bottom style="hair">
        <color rgb="FF666633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34998626667073579"/>
      </left>
      <right/>
      <top style="hair">
        <color rgb="FF666633"/>
      </top>
      <bottom style="hair">
        <color theme="0" tint="-4.9989318521683403E-2"/>
      </bottom>
      <diagonal/>
    </border>
    <border>
      <left style="hair">
        <color theme="0" tint="-0.34998626667073579"/>
      </left>
      <right/>
      <top style="hair">
        <color theme="0" tint="-4.9989318521683403E-2"/>
      </top>
      <bottom style="hair">
        <color rgb="FF666633"/>
      </bottom>
      <diagonal/>
    </border>
    <border>
      <left style="hair">
        <color theme="0" tint="-0.24994659260841701"/>
      </left>
      <right/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/>
      <diagonal/>
    </border>
    <border>
      <left style="hair">
        <color theme="0" tint="-0.24994659260841701"/>
      </left>
      <right/>
      <top style="dashed">
        <color theme="0" tint="-0.34998626667073579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hair">
        <color theme="8" tint="-0.24994659260841701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8" tint="-0.24994659260841701"/>
      </top>
      <bottom style="hair">
        <color theme="0" tint="-4.9989318521683403E-2"/>
      </bottom>
      <diagonal/>
    </border>
    <border>
      <left/>
      <right/>
      <top style="hair">
        <color theme="8" tint="-0.24994659260841701"/>
      </top>
      <bottom style="hair">
        <color theme="0" tint="-4.9989318521683403E-2"/>
      </bottom>
      <diagonal/>
    </border>
    <border>
      <left/>
      <right/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8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8" tint="-0.24994659260841701"/>
      </bottom>
      <diagonal/>
    </border>
    <border>
      <left/>
      <right/>
      <top style="hair">
        <color theme="0" tint="-4.9989318521683403E-2"/>
      </top>
      <bottom style="hair">
        <color theme="8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/>
      <right/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/>
      <right/>
      <top style="dashed">
        <color theme="0" tint="-0.34998626667073579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dashed">
        <color theme="0" tint="-0.34998626667073579"/>
      </bottom>
      <diagonal/>
    </border>
    <border>
      <left/>
      <right/>
      <top style="hair">
        <color theme="0" tint="-4.9989318521683403E-2"/>
      </top>
      <bottom style="dashed">
        <color theme="0" tint="-0.34998626667073579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 style="hair">
        <color rgb="FFF79057"/>
      </bottom>
      <diagonal/>
    </border>
    <border>
      <left style="hair">
        <color theme="5" tint="-0.24994659260841701"/>
      </left>
      <right style="hair">
        <color theme="5" tint="-0.24994659260841701"/>
      </right>
      <top style="dashed">
        <color theme="0" tint="-0.34998626667073579"/>
      </top>
      <bottom style="hair">
        <color theme="5" tint="-0.24994659260841701"/>
      </bottom>
      <diagonal/>
    </border>
    <border>
      <left style="hair">
        <color theme="5" tint="-0.24994659260841701"/>
      </left>
      <right style="hair">
        <color theme="5" tint="-0.24994659260841701"/>
      </right>
      <top style="hair">
        <color theme="5" tint="-0.24994659260841701"/>
      </top>
      <bottom style="hair">
        <color theme="5" tint="-0.24994659260841701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/>
      <diagonal/>
    </border>
    <border>
      <left style="hair">
        <color rgb="FFF79057"/>
      </left>
      <right style="hair">
        <color rgb="FFF79057"/>
      </right>
      <top style="hair">
        <color rgb="FFF79057"/>
      </top>
      <bottom style="hair">
        <color rgb="FFF79057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 style="hair">
        <color theme="8"/>
      </bottom>
      <diagonal/>
    </border>
    <border>
      <left style="hair">
        <color theme="8"/>
      </left>
      <right style="hair">
        <color theme="8"/>
      </right>
      <top style="hair">
        <color theme="8"/>
      </top>
      <bottom style="hair">
        <color theme="8"/>
      </bottom>
      <diagonal/>
    </border>
    <border>
      <left style="hair">
        <color rgb="FF77CCD7"/>
      </left>
      <right style="hair">
        <color rgb="FF77CCD7"/>
      </right>
      <top style="dashed">
        <color theme="0" tint="-0.34998626667073579"/>
      </top>
      <bottom style="hair">
        <color rgb="FF77CCD7"/>
      </bottom>
      <diagonal/>
    </border>
    <border>
      <left style="hair">
        <color rgb="FF8DC192"/>
      </left>
      <right style="hair">
        <color rgb="FF8DC192"/>
      </right>
      <top style="dashed">
        <color theme="0" tint="-0.34998626667073579"/>
      </top>
      <bottom style="hair">
        <color rgb="FF8DC192"/>
      </bottom>
      <diagonal/>
    </border>
    <border>
      <left style="hair">
        <color rgb="FF60A4EE"/>
      </left>
      <right style="hair">
        <color rgb="FF60A4EE"/>
      </right>
      <top style="dashed">
        <color theme="0" tint="-0.34998626667073579"/>
      </top>
      <bottom style="hair">
        <color rgb="FF60A4EE"/>
      </bottom>
      <diagonal/>
    </border>
    <border>
      <left style="hair">
        <color rgb="FF60A4EE"/>
      </left>
      <right style="hair">
        <color rgb="FF60A4EE"/>
      </right>
      <top/>
      <bottom/>
      <diagonal/>
    </border>
    <border>
      <left style="hair">
        <color rgb="FFD8767F"/>
      </left>
      <right style="hair">
        <color rgb="FFD8767F"/>
      </right>
      <top style="dashed">
        <color theme="0" tint="-0.34998626667073579"/>
      </top>
      <bottom style="hair">
        <color rgb="FFD8767F"/>
      </bottom>
      <diagonal/>
    </border>
    <border>
      <left style="hair">
        <color rgb="FFD8767F"/>
      </left>
      <right style="hair">
        <color rgb="FFD8767F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0" fontId="0" fillId="2" borderId="4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3" fillId="3" borderId="0" xfId="1" applyNumberFormat="1" applyFont="1" applyFill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vertical="center"/>
    </xf>
    <xf numFmtId="0" fontId="0" fillId="2" borderId="9" xfId="0" applyFill="1" applyBorder="1"/>
    <xf numFmtId="0" fontId="0" fillId="2" borderId="10" xfId="0" applyFill="1" applyBorder="1" applyAlignment="1">
      <alignment horizontal="right" vertical="center" wrapText="1"/>
    </xf>
    <xf numFmtId="164" fontId="3" fillId="3" borderId="0" xfId="1" applyNumberFormat="1" applyFont="1" applyFill="1" applyAlignment="1">
      <alignment horizontal="right" vertical="center" wrapText="1"/>
    </xf>
    <xf numFmtId="0" fontId="0" fillId="2" borderId="9" xfId="0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3" fontId="3" fillId="0" borderId="12" xfId="0" applyNumberFormat="1" applyFont="1" applyBorder="1" applyAlignment="1">
      <alignment horizontal="right" vertical="center"/>
    </xf>
    <xf numFmtId="164" fontId="3" fillId="0" borderId="12" xfId="1" applyNumberFormat="1" applyFont="1" applyBorder="1" applyAlignment="1">
      <alignment horizontal="right" vertical="center"/>
    </xf>
    <xf numFmtId="164" fontId="3" fillId="3" borderId="13" xfId="1" applyNumberFormat="1" applyFont="1" applyFill="1" applyBorder="1" applyAlignment="1">
      <alignment horizontal="right" vertical="center"/>
    </xf>
    <xf numFmtId="164" fontId="3" fillId="0" borderId="14" xfId="1" applyNumberFormat="1" applyFont="1" applyBorder="1" applyAlignment="1">
      <alignment horizontal="right" vertical="center"/>
    </xf>
    <xf numFmtId="164" fontId="3" fillId="0" borderId="8" xfId="1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indent="1"/>
    </xf>
    <xf numFmtId="3" fontId="5" fillId="0" borderId="16" xfId="0" applyNumberFormat="1" applyFont="1" applyBorder="1" applyAlignment="1">
      <alignment horizontal="right"/>
    </xf>
    <xf numFmtId="164" fontId="5" fillId="0" borderId="16" xfId="1" applyNumberFormat="1" applyFont="1" applyBorder="1" applyAlignment="1">
      <alignment horizontal="right"/>
    </xf>
    <xf numFmtId="164" fontId="5" fillId="3" borderId="15" xfId="1" applyNumberFormat="1" applyFont="1" applyFill="1" applyBorder="1" applyAlignment="1">
      <alignment horizontal="right"/>
    </xf>
    <xf numFmtId="164" fontId="5" fillId="0" borderId="17" xfId="1" applyNumberFormat="1" applyFont="1" applyBorder="1" applyAlignment="1">
      <alignment horizontal="right"/>
    </xf>
    <xf numFmtId="164" fontId="3" fillId="0" borderId="4" xfId="1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64" fontId="5" fillId="3" borderId="16" xfId="1" applyNumberFormat="1" applyFont="1" applyFill="1" applyBorder="1" applyAlignment="1">
      <alignment horizontal="right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vertical="center" wrapText="1"/>
    </xf>
    <xf numFmtId="3" fontId="6" fillId="0" borderId="19" xfId="0" applyNumberFormat="1" applyFont="1" applyBorder="1" applyAlignment="1">
      <alignment horizontal="right" vertical="center"/>
    </xf>
    <xf numFmtId="164" fontId="6" fillId="0" borderId="19" xfId="1" applyNumberFormat="1" applyFont="1" applyBorder="1" applyAlignment="1">
      <alignment horizontal="right" vertical="center"/>
    </xf>
    <xf numFmtId="164" fontId="6" fillId="4" borderId="20" xfId="1" applyNumberFormat="1" applyFont="1" applyFill="1" applyBorder="1" applyAlignment="1">
      <alignment horizontal="right" vertical="center"/>
    </xf>
    <xf numFmtId="164" fontId="6" fillId="0" borderId="21" xfId="1" applyNumberFormat="1" applyFont="1" applyBorder="1" applyAlignment="1">
      <alignment horizontal="right" vertical="center"/>
    </xf>
    <xf numFmtId="0" fontId="6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indent="1"/>
    </xf>
    <xf numFmtId="3" fontId="5" fillId="0" borderId="23" xfId="0" applyNumberFormat="1" applyFont="1" applyBorder="1" applyAlignment="1">
      <alignment horizontal="right"/>
    </xf>
    <xf numFmtId="164" fontId="5" fillId="0" borderId="23" xfId="1" applyNumberFormat="1" applyFont="1" applyBorder="1" applyAlignment="1">
      <alignment horizontal="right"/>
    </xf>
    <xf numFmtId="164" fontId="5" fillId="4" borderId="23" xfId="1" applyNumberFormat="1" applyFont="1" applyFill="1" applyBorder="1" applyAlignment="1">
      <alignment horizontal="right"/>
    </xf>
    <xf numFmtId="164" fontId="5" fillId="0" borderId="24" xfId="1" applyNumberFormat="1" applyFont="1" applyBorder="1" applyAlignment="1">
      <alignment horizontal="right"/>
    </xf>
    <xf numFmtId="0" fontId="6" fillId="0" borderId="19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5" fillId="0" borderId="19" xfId="0" applyFont="1" applyBorder="1"/>
    <xf numFmtId="3" fontId="5" fillId="0" borderId="19" xfId="0" applyNumberFormat="1" applyFont="1" applyBorder="1" applyAlignment="1">
      <alignment horizontal="right"/>
    </xf>
    <xf numFmtId="164" fontId="5" fillId="0" borderId="19" xfId="1" applyNumberFormat="1" applyFont="1" applyBorder="1" applyAlignment="1">
      <alignment horizontal="right"/>
    </xf>
    <xf numFmtId="164" fontId="5" fillId="4" borderId="22" xfId="1" applyNumberFormat="1" applyFont="1" applyFill="1" applyBorder="1" applyAlignment="1">
      <alignment horizontal="right"/>
    </xf>
    <xf numFmtId="164" fontId="5" fillId="0" borderId="21" xfId="1" applyNumberFormat="1" applyFont="1" applyBorder="1" applyAlignment="1">
      <alignment horizontal="right"/>
    </xf>
    <xf numFmtId="0" fontId="7" fillId="0" borderId="19" xfId="0" applyFont="1" applyBorder="1" applyAlignment="1">
      <alignment horizontal="center" vertical="center" wrapText="1"/>
    </xf>
    <xf numFmtId="0" fontId="0" fillId="2" borderId="8" xfId="0" applyFill="1" applyBorder="1" applyAlignment="1">
      <alignment vertical="center"/>
    </xf>
    <xf numFmtId="0" fontId="0" fillId="2" borderId="8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5" borderId="0" xfId="0" applyFill="1" applyAlignment="1">
      <alignment horizontal="right"/>
    </xf>
    <xf numFmtId="0" fontId="0" fillId="2" borderId="1" xfId="0" applyFill="1" applyBorder="1" applyAlignment="1">
      <alignment horizontal="right" vertical="center" wrapText="1"/>
    </xf>
    <xf numFmtId="0" fontId="0" fillId="2" borderId="3" xfId="0" applyFill="1" applyBorder="1" applyAlignment="1">
      <alignment horizontal="right" vertical="center" wrapText="1"/>
    </xf>
    <xf numFmtId="0" fontId="0" fillId="2" borderId="2" xfId="0" applyFill="1" applyBorder="1" applyAlignment="1">
      <alignment horizontal="right"/>
    </xf>
    <xf numFmtId="0" fontId="8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vertical="center" wrapText="1"/>
    </xf>
    <xf numFmtId="2" fontId="8" fillId="0" borderId="27" xfId="0" applyNumberFormat="1" applyFont="1" applyBorder="1" applyAlignment="1">
      <alignment horizontal="right" vertical="center"/>
    </xf>
    <xf numFmtId="2" fontId="8" fillId="0" borderId="27" xfId="0" applyNumberFormat="1" applyFont="1" applyBorder="1" applyAlignment="1">
      <alignment horizontal="right" vertical="center"/>
    </xf>
    <xf numFmtId="2" fontId="8" fillId="5" borderId="0" xfId="0" applyNumberFormat="1" applyFont="1" applyFill="1" applyAlignment="1">
      <alignment horizontal="right" vertical="center"/>
    </xf>
    <xf numFmtId="2" fontId="8" fillId="0" borderId="28" xfId="0" applyNumberFormat="1" applyFont="1" applyBorder="1" applyAlignment="1">
      <alignment horizontal="right" vertical="center"/>
    </xf>
    <xf numFmtId="2" fontId="8" fillId="0" borderId="29" xfId="0" applyNumberFormat="1" applyFont="1" applyBorder="1" applyAlignment="1">
      <alignment horizontal="right" vertical="center"/>
    </xf>
    <xf numFmtId="2" fontId="0" fillId="0" borderId="0" xfId="0" applyNumberFormat="1" applyAlignment="1">
      <alignment vertical="center"/>
    </xf>
    <xf numFmtId="0" fontId="8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left" indent="1"/>
    </xf>
    <xf numFmtId="2" fontId="5" fillId="0" borderId="31" xfId="0" applyNumberFormat="1" applyFont="1" applyBorder="1" applyAlignment="1">
      <alignment horizontal="right"/>
    </xf>
    <xf numFmtId="2" fontId="5" fillId="0" borderId="31" xfId="0" applyNumberFormat="1" applyFont="1" applyBorder="1" applyAlignment="1">
      <alignment horizontal="right"/>
    </xf>
    <xf numFmtId="2" fontId="5" fillId="5" borderId="0" xfId="0" applyNumberFormat="1" applyFont="1" applyFill="1" applyAlignment="1">
      <alignment horizontal="right"/>
    </xf>
    <xf numFmtId="2" fontId="5" fillId="0" borderId="32" xfId="0" applyNumberFormat="1" applyFont="1" applyBorder="1" applyAlignment="1">
      <alignment horizontal="right"/>
    </xf>
    <xf numFmtId="2" fontId="5" fillId="0" borderId="33" xfId="0" applyNumberFormat="1" applyFont="1" applyBorder="1" applyAlignment="1">
      <alignment horizontal="right"/>
    </xf>
    <xf numFmtId="2" fontId="5" fillId="0" borderId="34" xfId="0" applyNumberFormat="1" applyFont="1" applyBorder="1" applyAlignment="1">
      <alignment horizontal="right"/>
    </xf>
    <xf numFmtId="2" fontId="0" fillId="0" borderId="0" xfId="0" applyNumberFormat="1"/>
    <xf numFmtId="0" fontId="8" fillId="0" borderId="35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left" indent="1"/>
    </xf>
    <xf numFmtId="2" fontId="5" fillId="0" borderId="35" xfId="0" applyNumberFormat="1" applyFont="1" applyBorder="1" applyAlignment="1">
      <alignment horizontal="right"/>
    </xf>
    <xf numFmtId="2" fontId="5" fillId="0" borderId="35" xfId="0" applyNumberFormat="1" applyFont="1" applyBorder="1" applyAlignment="1">
      <alignment horizontal="right"/>
    </xf>
    <xf numFmtId="2" fontId="5" fillId="0" borderId="36" xfId="0" applyNumberFormat="1" applyFont="1" applyBorder="1" applyAlignment="1">
      <alignment horizontal="right"/>
    </xf>
    <xf numFmtId="2" fontId="5" fillId="0" borderId="37" xfId="0" applyNumberFormat="1" applyFont="1" applyBorder="1" applyAlignment="1">
      <alignment horizontal="right"/>
    </xf>
    <xf numFmtId="0" fontId="8" fillId="0" borderId="38" xfId="0" applyFont="1" applyBorder="1" applyAlignment="1">
      <alignment horizontal="center" vertical="center" wrapText="1"/>
    </xf>
    <xf numFmtId="0" fontId="5" fillId="0" borderId="27" xfId="0" applyFont="1" applyBorder="1"/>
    <xf numFmtId="2" fontId="5" fillId="0" borderId="27" xfId="0" applyNumberFormat="1" applyFont="1" applyBorder="1" applyAlignment="1">
      <alignment horizontal="right"/>
    </xf>
    <xf numFmtId="2" fontId="5" fillId="0" borderId="28" xfId="0" applyNumberFormat="1" applyFont="1" applyBorder="1" applyAlignment="1">
      <alignment horizontal="right"/>
    </xf>
    <xf numFmtId="2" fontId="5" fillId="0" borderId="28" xfId="0" applyNumberFormat="1" applyFont="1" applyBorder="1" applyAlignment="1">
      <alignment horizontal="right"/>
    </xf>
    <xf numFmtId="2" fontId="5" fillId="0" borderId="29" xfId="0" applyNumberFormat="1" applyFont="1" applyBorder="1" applyAlignment="1">
      <alignment horizontal="right"/>
    </xf>
    <xf numFmtId="2" fontId="5" fillId="0" borderId="27" xfId="0" applyNumberFormat="1" applyFont="1" applyBorder="1" applyAlignment="1">
      <alignment horizontal="right"/>
    </xf>
    <xf numFmtId="0" fontId="5" fillId="0" borderId="31" xfId="0" applyFont="1" applyBorder="1"/>
    <xf numFmtId="0" fontId="0" fillId="6" borderId="0" xfId="0" applyFill="1" applyAlignment="1">
      <alignment horizontal="center"/>
    </xf>
    <xf numFmtId="3" fontId="0" fillId="0" borderId="0" xfId="0" applyNumberFormat="1"/>
    <xf numFmtId="0" fontId="0" fillId="6" borderId="0" xfId="0" applyFill="1" applyAlignment="1">
      <alignment horizontal="right"/>
    </xf>
    <xf numFmtId="0" fontId="11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vertical="center" wrapText="1"/>
    </xf>
    <xf numFmtId="164" fontId="11" fillId="0" borderId="40" xfId="1" applyNumberFormat="1" applyFont="1" applyBorder="1" applyAlignment="1">
      <alignment horizontal="right" vertical="center"/>
    </xf>
    <xf numFmtId="165" fontId="11" fillId="0" borderId="40" xfId="0" applyNumberFormat="1" applyFont="1" applyBorder="1" applyAlignment="1">
      <alignment horizontal="right" vertical="center"/>
    </xf>
    <xf numFmtId="165" fontId="11" fillId="6" borderId="0" xfId="0" applyNumberFormat="1" applyFont="1" applyFill="1" applyAlignment="1">
      <alignment horizontal="right" vertical="center"/>
    </xf>
    <xf numFmtId="165" fontId="11" fillId="0" borderId="41" xfId="0" applyNumberFormat="1" applyFont="1" applyBorder="1" applyAlignment="1">
      <alignment horizontal="right" vertical="center"/>
    </xf>
    <xf numFmtId="0" fontId="11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left" indent="1"/>
    </xf>
    <xf numFmtId="164" fontId="5" fillId="0" borderId="43" xfId="1" applyNumberFormat="1" applyFont="1" applyBorder="1" applyAlignment="1">
      <alignment horizontal="right"/>
    </xf>
    <xf numFmtId="165" fontId="5" fillId="0" borderId="43" xfId="0" applyNumberFormat="1" applyFont="1" applyBorder="1" applyAlignment="1">
      <alignment horizontal="right"/>
    </xf>
    <xf numFmtId="165" fontId="5" fillId="6" borderId="0" xfId="0" applyNumberFormat="1" applyFont="1" applyFill="1" applyAlignment="1">
      <alignment horizontal="right"/>
    </xf>
    <xf numFmtId="165" fontId="5" fillId="0" borderId="44" xfId="0" applyNumberFormat="1" applyFont="1" applyBorder="1" applyAlignment="1">
      <alignment horizontal="right"/>
    </xf>
    <xf numFmtId="0" fontId="11" fillId="0" borderId="45" xfId="0" applyFont="1" applyBorder="1" applyAlignment="1">
      <alignment horizontal="center" vertical="center" wrapText="1"/>
    </xf>
    <xf numFmtId="10" fontId="5" fillId="0" borderId="43" xfId="1" applyNumberFormat="1" applyFont="1" applyBorder="1" applyAlignment="1">
      <alignment horizontal="right"/>
    </xf>
    <xf numFmtId="0" fontId="0" fillId="7" borderId="0" xfId="0" applyFill="1" applyAlignment="1">
      <alignment horizontal="center"/>
    </xf>
    <xf numFmtId="0" fontId="0" fillId="7" borderId="0" xfId="0" applyFill="1" applyAlignment="1">
      <alignment horizontal="right"/>
    </xf>
    <xf numFmtId="0" fontId="0" fillId="2" borderId="1" xfId="0" applyFill="1" applyBorder="1" applyAlignment="1">
      <alignment horizontal="right" vertical="center" wrapText="1"/>
    </xf>
    <xf numFmtId="0" fontId="13" fillId="0" borderId="46" xfId="0" applyFont="1" applyBorder="1" applyAlignment="1">
      <alignment horizontal="center" vertical="center" wrapText="1"/>
    </xf>
    <xf numFmtId="0" fontId="14" fillId="0" borderId="47" xfId="0" applyFont="1" applyBorder="1" applyAlignment="1">
      <alignment vertical="center" wrapText="1"/>
    </xf>
    <xf numFmtId="166" fontId="14" fillId="0" borderId="47" xfId="0" applyNumberFormat="1" applyFont="1" applyBorder="1" applyAlignment="1">
      <alignment horizontal="right" vertical="center"/>
    </xf>
    <xf numFmtId="164" fontId="14" fillId="0" borderId="47" xfId="1" applyNumberFormat="1" applyFont="1" applyBorder="1" applyAlignment="1">
      <alignment horizontal="right" vertical="center"/>
    </xf>
    <xf numFmtId="164" fontId="14" fillId="7" borderId="0" xfId="1" applyNumberFormat="1" applyFont="1" applyFill="1" applyAlignment="1">
      <alignment horizontal="right" vertical="center"/>
    </xf>
    <xf numFmtId="164" fontId="14" fillId="0" borderId="48" xfId="1" applyNumberFormat="1" applyFont="1" applyBorder="1" applyAlignment="1">
      <alignment horizontal="right" vertical="center"/>
    </xf>
    <xf numFmtId="0" fontId="13" fillId="0" borderId="4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left" indent="1"/>
    </xf>
    <xf numFmtId="166" fontId="5" fillId="0" borderId="50" xfId="0" applyNumberFormat="1" applyFont="1" applyBorder="1" applyAlignment="1">
      <alignment horizontal="right"/>
    </xf>
    <xf numFmtId="164" fontId="5" fillId="0" borderId="50" xfId="1" applyNumberFormat="1" applyFont="1" applyBorder="1" applyAlignment="1">
      <alignment horizontal="right"/>
    </xf>
    <xf numFmtId="164" fontId="5" fillId="7" borderId="0" xfId="1" applyNumberFormat="1" applyFont="1" applyFill="1" applyAlignment="1">
      <alignment horizontal="right"/>
    </xf>
    <xf numFmtId="3" fontId="5" fillId="0" borderId="50" xfId="0" applyNumberFormat="1" applyFont="1" applyBorder="1" applyAlignment="1">
      <alignment horizontal="right"/>
    </xf>
    <xf numFmtId="166" fontId="5" fillId="0" borderId="43" xfId="0" applyNumberFormat="1" applyFont="1" applyBorder="1"/>
    <xf numFmtId="164" fontId="5" fillId="0" borderId="44" xfId="1" applyNumberFormat="1" applyFont="1" applyBorder="1" applyAlignment="1"/>
    <xf numFmtId="0" fontId="13" fillId="0" borderId="51" xfId="0" applyFont="1" applyBorder="1" applyAlignment="1">
      <alignment horizontal="center" vertical="center" wrapText="1"/>
    </xf>
    <xf numFmtId="0" fontId="0" fillId="2" borderId="52" xfId="0" applyFill="1" applyBorder="1" applyAlignment="1">
      <alignment horizontal="right" vertical="center" wrapText="1"/>
    </xf>
    <xf numFmtId="0" fontId="0" fillId="2" borderId="2" xfId="0" applyFill="1" applyBorder="1" applyAlignment="1">
      <alignment horizontal="right" vertical="center" wrapText="1"/>
    </xf>
    <xf numFmtId="167" fontId="14" fillId="0" borderId="47" xfId="0" applyNumberFormat="1" applyFont="1" applyBorder="1" applyAlignment="1">
      <alignment horizontal="right" vertical="center"/>
    </xf>
    <xf numFmtId="167" fontId="14" fillId="0" borderId="48" xfId="0" applyNumberFormat="1" applyFont="1" applyBorder="1" applyAlignment="1">
      <alignment horizontal="right" vertical="center"/>
    </xf>
    <xf numFmtId="167" fontId="14" fillId="0" borderId="47" xfId="0" applyNumberFormat="1" applyFont="1" applyBorder="1" applyAlignment="1">
      <alignment horizontal="right" vertical="center"/>
    </xf>
    <xf numFmtId="0" fontId="14" fillId="7" borderId="0" xfId="0" applyFont="1" applyFill="1" applyAlignment="1">
      <alignment horizontal="right" vertical="center"/>
    </xf>
    <xf numFmtId="167" fontId="14" fillId="0" borderId="48" xfId="0" applyNumberFormat="1" applyFont="1" applyBorder="1" applyAlignment="1">
      <alignment horizontal="right" vertical="center"/>
    </xf>
    <xf numFmtId="167" fontId="5" fillId="0" borderId="50" xfId="0" applyNumberFormat="1" applyFont="1" applyBorder="1" applyAlignment="1">
      <alignment horizontal="right"/>
    </xf>
    <xf numFmtId="167" fontId="5" fillId="0" borderId="53" xfId="0" applyNumberFormat="1" applyFont="1" applyBorder="1" applyAlignment="1">
      <alignment horizontal="right"/>
    </xf>
    <xf numFmtId="164" fontId="5" fillId="0" borderId="53" xfId="1" applyNumberFormat="1" applyFont="1" applyBorder="1" applyAlignment="1">
      <alignment horizontal="right"/>
    </xf>
    <xf numFmtId="167" fontId="5" fillId="0" borderId="50" xfId="0" applyNumberFormat="1" applyFont="1" applyBorder="1" applyAlignment="1">
      <alignment horizontal="right"/>
    </xf>
    <xf numFmtId="0" fontId="5" fillId="7" borderId="0" xfId="0" applyFont="1" applyFill="1" applyAlignment="1">
      <alignment horizontal="right"/>
    </xf>
    <xf numFmtId="2" fontId="5" fillId="0" borderId="50" xfId="0" applyNumberFormat="1" applyFont="1" applyBorder="1" applyAlignment="1">
      <alignment horizontal="right"/>
    </xf>
    <xf numFmtId="2" fontId="5" fillId="0" borderId="53" xfId="0" applyNumberFormat="1" applyFont="1" applyBorder="1" applyAlignment="1">
      <alignment horizontal="right"/>
    </xf>
    <xf numFmtId="2" fontId="0" fillId="0" borderId="54" xfId="0" applyNumberFormat="1" applyBorder="1" applyAlignment="1">
      <alignment horizontal="right"/>
    </xf>
    <xf numFmtId="2" fontId="0" fillId="0" borderId="55" xfId="0" applyNumberFormat="1" applyBorder="1" applyAlignment="1">
      <alignment horizontal="right"/>
    </xf>
    <xf numFmtId="2" fontId="0" fillId="0" borderId="56" xfId="0" applyNumberFormat="1" applyBorder="1" applyAlignment="1">
      <alignment horizontal="right"/>
    </xf>
    <xf numFmtId="0" fontId="0" fillId="0" borderId="0" xfId="0" applyAlignment="1">
      <alignment horizontal="right"/>
    </xf>
    <xf numFmtId="0" fontId="15" fillId="0" borderId="57" xfId="0" applyFont="1" applyBorder="1" applyAlignment="1">
      <alignment horizontal="center" vertical="center" wrapText="1"/>
    </xf>
    <xf numFmtId="0" fontId="16" fillId="0" borderId="58" xfId="0" applyFont="1" applyBorder="1" applyAlignment="1">
      <alignment vertical="center" wrapText="1"/>
    </xf>
    <xf numFmtId="3" fontId="16" fillId="0" borderId="59" xfId="0" applyNumberFormat="1" applyFont="1" applyBorder="1" applyAlignment="1">
      <alignment horizontal="right" vertical="center"/>
    </xf>
    <xf numFmtId="3" fontId="16" fillId="0" borderId="60" xfId="0" applyNumberFormat="1" applyFont="1" applyBorder="1" applyAlignment="1">
      <alignment horizontal="right" vertical="center"/>
    </xf>
    <xf numFmtId="164" fontId="16" fillId="0" borderId="59" xfId="1" applyNumberFormat="1" applyFont="1" applyBorder="1" applyAlignment="1">
      <alignment horizontal="right" vertical="center"/>
    </xf>
    <xf numFmtId="164" fontId="16" fillId="0" borderId="61" xfId="1" applyNumberFormat="1" applyFont="1" applyBorder="1" applyAlignment="1">
      <alignment horizontal="right" vertical="center"/>
    </xf>
    <xf numFmtId="164" fontId="16" fillId="0" borderId="60" xfId="1" applyNumberFormat="1" applyFont="1" applyBorder="1" applyAlignment="1">
      <alignment horizontal="right" vertical="center"/>
    </xf>
    <xf numFmtId="0" fontId="15" fillId="0" borderId="62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left" indent="1"/>
    </xf>
    <xf numFmtId="3" fontId="5" fillId="0" borderId="64" xfId="0" applyNumberFormat="1" applyFont="1" applyBorder="1" applyAlignment="1">
      <alignment horizontal="right" vertical="center"/>
    </xf>
    <xf numFmtId="3" fontId="5" fillId="0" borderId="65" xfId="0" applyNumberFormat="1" applyFont="1" applyBorder="1" applyAlignment="1">
      <alignment horizontal="right" vertical="center"/>
    </xf>
    <xf numFmtId="164" fontId="5" fillId="0" borderId="64" xfId="1" applyNumberFormat="1" applyFont="1" applyBorder="1" applyAlignment="1">
      <alignment horizontal="right" vertical="center"/>
    </xf>
    <xf numFmtId="164" fontId="5" fillId="0" borderId="66" xfId="1" applyNumberFormat="1" applyFont="1" applyBorder="1" applyAlignment="1">
      <alignment horizontal="right" vertical="center"/>
    </xf>
    <xf numFmtId="164" fontId="5" fillId="0" borderId="65" xfId="1" applyNumberFormat="1" applyFont="1" applyBorder="1" applyAlignment="1">
      <alignment horizontal="right" vertical="center"/>
    </xf>
    <xf numFmtId="0" fontId="15" fillId="0" borderId="67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left" indent="1"/>
    </xf>
    <xf numFmtId="0" fontId="15" fillId="0" borderId="69" xfId="0" applyFont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8" borderId="0" xfId="0" applyFill="1" applyAlignment="1">
      <alignment horizontal="center"/>
    </xf>
    <xf numFmtId="0" fontId="0" fillId="2" borderId="70" xfId="0" applyFill="1" applyBorder="1" applyAlignment="1">
      <alignment horizontal="center"/>
    </xf>
    <xf numFmtId="0" fontId="17" fillId="0" borderId="71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right" vertical="center" wrapText="1"/>
    </xf>
    <xf numFmtId="0" fontId="0" fillId="8" borderId="0" xfId="0" applyFill="1" applyAlignment="1">
      <alignment horizontal="right"/>
    </xf>
    <xf numFmtId="0" fontId="17" fillId="0" borderId="72" xfId="0" applyFont="1" applyBorder="1" applyAlignment="1">
      <alignment horizontal="center" vertical="center" wrapText="1"/>
    </xf>
    <xf numFmtId="0" fontId="18" fillId="0" borderId="73" xfId="0" applyFont="1" applyBorder="1" applyAlignment="1">
      <alignment horizontal="center" vertical="center" wrapText="1"/>
    </xf>
    <xf numFmtId="0" fontId="18" fillId="0" borderId="74" xfId="0" applyFont="1" applyBorder="1" applyAlignment="1">
      <alignment vertical="center" wrapText="1"/>
    </xf>
    <xf numFmtId="3" fontId="18" fillId="0" borderId="74" xfId="0" applyNumberFormat="1" applyFont="1" applyBorder="1" applyAlignment="1">
      <alignment horizontal="right" vertical="center"/>
    </xf>
    <xf numFmtId="164" fontId="18" fillId="0" borderId="74" xfId="1" applyNumberFormat="1" applyFont="1" applyBorder="1" applyAlignment="1">
      <alignment horizontal="right" vertical="center"/>
    </xf>
    <xf numFmtId="0" fontId="17" fillId="8" borderId="75" xfId="0" applyFont="1" applyFill="1" applyBorder="1" applyAlignment="1">
      <alignment horizontal="right" vertical="center"/>
    </xf>
    <xf numFmtId="164" fontId="18" fillId="0" borderId="76" xfId="1" applyNumberFormat="1" applyFont="1" applyBorder="1" applyAlignment="1">
      <alignment horizontal="right" vertical="center"/>
    </xf>
    <xf numFmtId="0" fontId="18" fillId="0" borderId="77" xfId="0" applyFont="1" applyBorder="1" applyAlignment="1">
      <alignment horizontal="center" vertical="center" wrapText="1"/>
    </xf>
    <xf numFmtId="3" fontId="0" fillId="0" borderId="78" xfId="0" applyNumberFormat="1" applyBorder="1" applyAlignment="1">
      <alignment horizontal="left" vertical="center" indent="2"/>
    </xf>
    <xf numFmtId="3" fontId="0" fillId="0" borderId="78" xfId="0" applyNumberFormat="1" applyBorder="1" applyAlignment="1">
      <alignment horizontal="right" vertical="center"/>
    </xf>
    <xf numFmtId="164" fontId="1" fillId="0" borderId="78" xfId="1" applyNumberFormat="1" applyFont="1" applyBorder="1" applyAlignment="1">
      <alignment horizontal="right" vertical="center"/>
    </xf>
    <xf numFmtId="0" fontId="0" fillId="8" borderId="0" xfId="0" applyFill="1" applyAlignment="1">
      <alignment horizontal="right" vertical="center"/>
    </xf>
    <xf numFmtId="164" fontId="1" fillId="0" borderId="79" xfId="1" applyNumberFormat="1" applyFont="1" applyBorder="1" applyAlignment="1">
      <alignment horizontal="right" vertical="center"/>
    </xf>
    <xf numFmtId="0" fontId="18" fillId="0" borderId="80" xfId="0" applyFont="1" applyBorder="1" applyAlignment="1">
      <alignment horizontal="center" vertical="center" wrapText="1"/>
    </xf>
    <xf numFmtId="3" fontId="0" fillId="0" borderId="81" xfId="0" applyNumberFormat="1" applyBorder="1" applyAlignment="1">
      <alignment horizontal="left" vertical="center" indent="2"/>
    </xf>
    <xf numFmtId="3" fontId="0" fillId="0" borderId="81" xfId="0" applyNumberFormat="1" applyBorder="1" applyAlignment="1">
      <alignment horizontal="right" vertical="center"/>
    </xf>
    <xf numFmtId="164" fontId="1" fillId="0" borderId="81" xfId="1" applyNumberFormat="1" applyFont="1" applyBorder="1" applyAlignment="1">
      <alignment horizontal="right" vertical="center"/>
    </xf>
    <xf numFmtId="0" fontId="0" fillId="8" borderId="82" xfId="0" applyFill="1" applyBorder="1" applyAlignment="1">
      <alignment horizontal="right" vertical="center"/>
    </xf>
    <xf numFmtId="164" fontId="1" fillId="0" borderId="83" xfId="1" applyNumberFormat="1" applyFont="1" applyBorder="1" applyAlignment="1">
      <alignment horizontal="right" vertical="center"/>
    </xf>
    <xf numFmtId="3" fontId="0" fillId="0" borderId="84" xfId="0" applyNumberFormat="1" applyBorder="1" applyAlignment="1">
      <alignment horizontal="left" vertical="center" indent="2"/>
    </xf>
    <xf numFmtId="3" fontId="0" fillId="0" borderId="84" xfId="0" applyNumberFormat="1" applyBorder="1" applyAlignment="1">
      <alignment horizontal="right" vertical="center"/>
    </xf>
    <xf numFmtId="164" fontId="1" fillId="0" borderId="84" xfId="1" applyNumberFormat="1" applyFont="1" applyBorder="1" applyAlignment="1">
      <alignment horizontal="right" vertical="center"/>
    </xf>
    <xf numFmtId="0" fontId="0" fillId="8" borderId="75" xfId="0" applyFill="1" applyBorder="1" applyAlignment="1">
      <alignment horizontal="right" vertical="center"/>
    </xf>
    <xf numFmtId="164" fontId="1" fillId="0" borderId="85" xfId="1" applyNumberFormat="1" applyFont="1" applyBorder="1" applyAlignment="1">
      <alignment horizontal="right" vertical="center"/>
    </xf>
    <xf numFmtId="0" fontId="18" fillId="0" borderId="86" xfId="0" applyFont="1" applyBorder="1" applyAlignment="1">
      <alignment horizontal="center" vertical="center" wrapText="1"/>
    </xf>
    <xf numFmtId="3" fontId="0" fillId="0" borderId="87" xfId="0" applyNumberFormat="1" applyBorder="1" applyAlignment="1">
      <alignment horizontal="left" vertical="center" indent="2"/>
    </xf>
    <xf numFmtId="3" fontId="0" fillId="0" borderId="87" xfId="0" applyNumberFormat="1" applyBorder="1" applyAlignment="1">
      <alignment horizontal="right" vertical="center"/>
    </xf>
    <xf numFmtId="164" fontId="1" fillId="0" borderId="87" xfId="1" applyNumberFormat="1" applyFont="1" applyBorder="1" applyAlignment="1">
      <alignment horizontal="right" vertical="center"/>
    </xf>
    <xf numFmtId="164" fontId="1" fillId="0" borderId="88" xfId="1" applyNumberFormat="1" applyFont="1" applyBorder="1" applyAlignment="1">
      <alignment horizontal="right" vertical="center"/>
    </xf>
    <xf numFmtId="0" fontId="19" fillId="0" borderId="89" xfId="0" applyFont="1" applyBorder="1" applyAlignment="1">
      <alignment horizontal="center" vertical="center" wrapText="1"/>
    </xf>
    <xf numFmtId="0" fontId="19" fillId="0" borderId="90" xfId="0" applyFont="1" applyBorder="1" applyAlignment="1">
      <alignment vertical="center" wrapText="1"/>
    </xf>
    <xf numFmtId="3" fontId="19" fillId="0" borderId="90" xfId="0" applyNumberFormat="1" applyFont="1" applyBorder="1" applyAlignment="1">
      <alignment horizontal="right" vertical="center"/>
    </xf>
    <xf numFmtId="164" fontId="19" fillId="0" borderId="90" xfId="1" applyNumberFormat="1" applyFont="1" applyBorder="1" applyAlignment="1">
      <alignment horizontal="right" vertical="center"/>
    </xf>
    <xf numFmtId="0" fontId="17" fillId="9" borderId="0" xfId="0" applyFont="1" applyFill="1" applyAlignment="1">
      <alignment horizontal="right" vertical="center"/>
    </xf>
    <xf numFmtId="0" fontId="19" fillId="0" borderId="0" xfId="0" applyFont="1" applyAlignment="1">
      <alignment horizontal="center" vertical="center" wrapText="1"/>
    </xf>
    <xf numFmtId="3" fontId="0" fillId="0" borderId="91" xfId="0" applyNumberFormat="1" applyBorder="1" applyAlignment="1">
      <alignment horizontal="left" vertical="center" indent="2"/>
    </xf>
    <xf numFmtId="3" fontId="0" fillId="0" borderId="91" xfId="0" applyNumberFormat="1" applyBorder="1" applyAlignment="1">
      <alignment horizontal="right" vertical="center"/>
    </xf>
    <xf numFmtId="164" fontId="1" fillId="0" borderId="91" xfId="1" applyNumberFormat="1" applyFont="1" applyBorder="1" applyAlignment="1">
      <alignment horizontal="right" vertical="center"/>
    </xf>
    <xf numFmtId="0" fontId="17" fillId="9" borderId="0" xfId="0" applyFont="1" applyFill="1" applyAlignment="1">
      <alignment horizontal="right"/>
    </xf>
    <xf numFmtId="164" fontId="1" fillId="0" borderId="92" xfId="1" applyNumberFormat="1" applyFont="1" applyBorder="1" applyAlignment="1">
      <alignment horizontal="right" vertical="center"/>
    </xf>
    <xf numFmtId="0" fontId="19" fillId="0" borderId="93" xfId="0" applyFont="1" applyBorder="1" applyAlignment="1">
      <alignment horizontal="center" vertical="center" wrapText="1"/>
    </xf>
    <xf numFmtId="3" fontId="0" fillId="0" borderId="94" xfId="0" applyNumberFormat="1" applyBorder="1" applyAlignment="1">
      <alignment horizontal="left" vertical="center" indent="2"/>
    </xf>
    <xf numFmtId="3" fontId="0" fillId="0" borderId="94" xfId="0" applyNumberFormat="1" applyBorder="1" applyAlignment="1">
      <alignment horizontal="right" vertical="center"/>
    </xf>
    <xf numFmtId="164" fontId="1" fillId="0" borderId="94" xfId="1" applyNumberFormat="1" applyFont="1" applyBorder="1" applyAlignment="1">
      <alignment horizontal="right" vertical="center"/>
    </xf>
    <xf numFmtId="164" fontId="1" fillId="0" borderId="95" xfId="1" applyNumberFormat="1" applyFont="1" applyBorder="1" applyAlignment="1">
      <alignment horizontal="right" vertical="center"/>
    </xf>
    <xf numFmtId="0" fontId="19" fillId="0" borderId="96" xfId="0" applyFont="1" applyBorder="1" applyAlignment="1">
      <alignment horizontal="center" vertical="center" wrapText="1"/>
    </xf>
    <xf numFmtId="0" fontId="19" fillId="0" borderId="97" xfId="0" applyFont="1" applyBorder="1" applyAlignment="1">
      <alignment horizontal="center" vertical="center" wrapText="1"/>
    </xf>
    <xf numFmtId="0" fontId="17" fillId="0" borderId="98" xfId="0" applyFont="1" applyBorder="1" applyAlignment="1">
      <alignment horizontal="center" vertical="center" wrapText="1"/>
    </xf>
    <xf numFmtId="0" fontId="0" fillId="10" borderId="0" xfId="0" applyFill="1" applyAlignment="1">
      <alignment horizontal="center"/>
    </xf>
    <xf numFmtId="0" fontId="20" fillId="0" borderId="72" xfId="0" applyFont="1" applyBorder="1" applyAlignment="1">
      <alignment horizontal="center" vertical="center" wrapText="1"/>
    </xf>
    <xf numFmtId="0" fontId="0" fillId="10" borderId="0" xfId="0" applyFill="1" applyAlignment="1">
      <alignment horizontal="right"/>
    </xf>
    <xf numFmtId="0" fontId="20" fillId="0" borderId="99" xfId="0" applyFont="1" applyBorder="1" applyAlignment="1">
      <alignment horizontal="center" vertical="center" wrapText="1"/>
    </xf>
    <xf numFmtId="0" fontId="21" fillId="0" borderId="100" xfId="0" applyFont="1" applyBorder="1" applyAlignment="1">
      <alignment vertical="center" wrapText="1"/>
    </xf>
    <xf numFmtId="3" fontId="21" fillId="0" borderId="100" xfId="0" applyNumberFormat="1" applyFont="1" applyBorder="1" applyAlignment="1">
      <alignment horizontal="right" vertical="center"/>
    </xf>
    <xf numFmtId="164" fontId="21" fillId="0" borderId="100" xfId="1" applyNumberFormat="1" applyFont="1" applyBorder="1" applyAlignment="1">
      <alignment horizontal="right" vertical="center"/>
    </xf>
    <xf numFmtId="0" fontId="0" fillId="10" borderId="101" xfId="0" applyFill="1" applyBorder="1" applyAlignment="1">
      <alignment horizontal="right" vertical="center"/>
    </xf>
    <xf numFmtId="164" fontId="21" fillId="0" borderId="102" xfId="1" applyNumberFormat="1" applyFont="1" applyBorder="1" applyAlignment="1">
      <alignment horizontal="right" vertical="center"/>
    </xf>
    <xf numFmtId="0" fontId="20" fillId="0" borderId="103" xfId="0" applyFont="1" applyBorder="1" applyAlignment="1">
      <alignment horizontal="center" vertical="center" wrapText="1"/>
    </xf>
    <xf numFmtId="0" fontId="5" fillId="0" borderId="104" xfId="0" applyFont="1" applyBorder="1" applyAlignment="1">
      <alignment horizontal="left" indent="1"/>
    </xf>
    <xf numFmtId="3" fontId="5" fillId="0" borderId="104" xfId="0" applyNumberFormat="1" applyFont="1" applyBorder="1" applyAlignment="1">
      <alignment horizontal="right"/>
    </xf>
    <xf numFmtId="164" fontId="5" fillId="0" borderId="104" xfId="1" applyNumberFormat="1" applyFont="1" applyBorder="1" applyAlignment="1">
      <alignment horizontal="right"/>
    </xf>
    <xf numFmtId="0" fontId="5" fillId="10" borderId="0" xfId="0" applyFont="1" applyFill="1" applyAlignment="1">
      <alignment horizontal="right"/>
    </xf>
    <xf numFmtId="164" fontId="5" fillId="0" borderId="105" xfId="1" applyNumberFormat="1" applyFont="1" applyBorder="1" applyAlignment="1">
      <alignment horizontal="right"/>
    </xf>
    <xf numFmtId="0" fontId="5" fillId="0" borderId="106" xfId="0" applyFont="1" applyBorder="1" applyAlignment="1">
      <alignment horizontal="left" indent="1"/>
    </xf>
    <xf numFmtId="3" fontId="5" fillId="0" borderId="106" xfId="0" applyNumberFormat="1" applyFont="1" applyBorder="1" applyAlignment="1">
      <alignment horizontal="right"/>
    </xf>
    <xf numFmtId="164" fontId="5" fillId="0" borderId="106" xfId="1" applyNumberFormat="1" applyFont="1" applyBorder="1" applyAlignment="1">
      <alignment horizontal="right"/>
    </xf>
    <xf numFmtId="164" fontId="5" fillId="0" borderId="107" xfId="1" applyNumberFormat="1" applyFont="1" applyBorder="1" applyAlignment="1">
      <alignment horizontal="right"/>
    </xf>
    <xf numFmtId="0" fontId="20" fillId="0" borderId="98" xfId="0" applyFont="1" applyBorder="1" applyAlignment="1">
      <alignment horizontal="center" vertical="center" wrapText="1"/>
    </xf>
    <xf numFmtId="0" fontId="22" fillId="9" borderId="108" xfId="0" applyFont="1" applyFill="1" applyBorder="1" applyAlignment="1">
      <alignment horizontal="left"/>
    </xf>
    <xf numFmtId="0" fontId="22" fillId="9" borderId="109" xfId="0" applyFont="1" applyFill="1" applyBorder="1" applyAlignment="1">
      <alignment horizontal="left"/>
    </xf>
    <xf numFmtId="0" fontId="22" fillId="9" borderId="110" xfId="0" applyFont="1" applyFill="1" applyBorder="1" applyAlignment="1">
      <alignment horizontal="left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3" fillId="11" borderId="0" xfId="0" applyFont="1" applyFill="1" applyAlignment="1">
      <alignment horizontal="center" wrapText="1"/>
    </xf>
    <xf numFmtId="0" fontId="24" fillId="2" borderId="111" xfId="0" applyFont="1" applyFill="1" applyBorder="1" applyAlignment="1">
      <alignment horizontal="center" vertical="center" wrapText="1"/>
    </xf>
    <xf numFmtId="0" fontId="24" fillId="2" borderId="112" xfId="0" applyFont="1" applyFill="1" applyBorder="1" applyAlignment="1">
      <alignment horizontal="center" vertical="center" wrapText="1"/>
    </xf>
    <xf numFmtId="0" fontId="24" fillId="2" borderId="113" xfId="0" applyFont="1" applyFill="1" applyBorder="1" applyAlignment="1">
      <alignment horizontal="center" vertical="center" wrapText="1"/>
    </xf>
    <xf numFmtId="0" fontId="22" fillId="3" borderId="114" xfId="0" applyFont="1" applyFill="1" applyBorder="1" applyAlignment="1">
      <alignment horizontal="center"/>
    </xf>
    <xf numFmtId="0" fontId="22" fillId="3" borderId="115" xfId="0" applyFont="1" applyFill="1" applyBorder="1" applyAlignment="1">
      <alignment horizontal="center"/>
    </xf>
    <xf numFmtId="0" fontId="22" fillId="3" borderId="116" xfId="0" applyFont="1" applyFill="1" applyBorder="1" applyAlignment="1">
      <alignment horizontal="center"/>
    </xf>
    <xf numFmtId="164" fontId="3" fillId="3" borderId="0" xfId="1" applyNumberFormat="1" applyFont="1" applyFill="1"/>
    <xf numFmtId="0" fontId="0" fillId="2" borderId="10" xfId="0" applyFill="1" applyBorder="1" applyAlignment="1">
      <alignment horizontal="center" vertical="center" wrapText="1"/>
    </xf>
    <xf numFmtId="164" fontId="3" fillId="3" borderId="0" xfId="1" applyNumberFormat="1" applyFont="1" applyFill="1" applyAlignment="1">
      <alignment horizontal="center" vertical="center" wrapText="1"/>
    </xf>
    <xf numFmtId="0" fontId="3" fillId="0" borderId="12" xfId="0" applyFont="1" applyBorder="1"/>
    <xf numFmtId="3" fontId="3" fillId="0" borderId="12" xfId="0" applyNumberFormat="1" applyFont="1" applyBorder="1"/>
    <xf numFmtId="164" fontId="3" fillId="0" borderId="12" xfId="1" applyNumberFormat="1" applyFont="1" applyBorder="1"/>
    <xf numFmtId="164" fontId="3" fillId="3" borderId="13" xfId="1" applyNumberFormat="1" applyFont="1" applyFill="1" applyBorder="1"/>
    <xf numFmtId="0" fontId="4" fillId="0" borderId="16" xfId="0" applyFont="1" applyBorder="1" applyAlignment="1">
      <alignment horizontal="left" indent="1"/>
    </xf>
    <xf numFmtId="3" fontId="4" fillId="0" borderId="16" xfId="0" applyNumberFormat="1" applyFont="1" applyBorder="1"/>
    <xf numFmtId="164" fontId="4" fillId="0" borderId="16" xfId="1" applyNumberFormat="1" applyFont="1" applyBorder="1"/>
    <xf numFmtId="164" fontId="4" fillId="3" borderId="15" xfId="1" applyNumberFormat="1" applyFont="1" applyFill="1" applyBorder="1"/>
    <xf numFmtId="3" fontId="4" fillId="0" borderId="16" xfId="0" applyNumberFormat="1" applyFont="1" applyBorder="1" applyAlignment="1">
      <alignment horizontal="right"/>
    </xf>
    <xf numFmtId="164" fontId="4" fillId="0" borderId="16" xfId="1" applyNumberFormat="1" applyFont="1" applyBorder="1" applyAlignment="1">
      <alignment horizontal="right"/>
    </xf>
    <xf numFmtId="0" fontId="0" fillId="0" borderId="117" xfId="0" applyBorder="1" applyAlignment="1">
      <alignment horizontal="left" indent="3"/>
    </xf>
    <xf numFmtId="3" fontId="0" fillId="0" borderId="117" xfId="0" applyNumberFormat="1" applyBorder="1"/>
    <xf numFmtId="164" fontId="0" fillId="0" borderId="117" xfId="1" applyNumberFormat="1" applyFont="1" applyBorder="1"/>
    <xf numFmtId="164" fontId="0" fillId="3" borderId="87" xfId="1" applyNumberFormat="1" applyFont="1" applyFill="1" applyBorder="1"/>
    <xf numFmtId="3" fontId="0" fillId="0" borderId="117" xfId="0" applyNumberFormat="1" applyBorder="1" applyAlignment="1">
      <alignment horizontal="right"/>
    </xf>
    <xf numFmtId="164" fontId="0" fillId="0" borderId="117" xfId="1" applyNumberFormat="1" applyFont="1" applyBorder="1" applyAlignment="1">
      <alignment horizontal="right"/>
    </xf>
    <xf numFmtId="0" fontId="0" fillId="0" borderId="118" xfId="0" applyBorder="1" applyAlignment="1">
      <alignment horizontal="left" indent="3"/>
    </xf>
    <xf numFmtId="3" fontId="0" fillId="0" borderId="118" xfId="0" applyNumberFormat="1" applyBorder="1"/>
    <xf numFmtId="164" fontId="0" fillId="0" borderId="118" xfId="1" applyNumberFormat="1" applyFont="1" applyBorder="1"/>
    <xf numFmtId="3" fontId="0" fillId="0" borderId="118" xfId="0" applyNumberFormat="1" applyBorder="1" applyAlignment="1">
      <alignment horizontal="right"/>
    </xf>
    <xf numFmtId="164" fontId="0" fillId="0" borderId="118" xfId="1" applyNumberFormat="1" applyFont="1" applyBorder="1" applyAlignment="1">
      <alignment horizontal="right"/>
    </xf>
    <xf numFmtId="0" fontId="0" fillId="0" borderId="119" xfId="0" applyBorder="1" applyAlignment="1">
      <alignment horizontal="left" indent="3"/>
    </xf>
    <xf numFmtId="3" fontId="0" fillId="0" borderId="119" xfId="0" applyNumberFormat="1" applyBorder="1"/>
    <xf numFmtId="164" fontId="0" fillId="0" borderId="119" xfId="1" applyNumberFormat="1" applyFont="1" applyBorder="1"/>
    <xf numFmtId="3" fontId="0" fillId="0" borderId="119" xfId="0" applyNumberFormat="1" applyBorder="1" applyAlignment="1">
      <alignment horizontal="right"/>
    </xf>
    <xf numFmtId="164" fontId="0" fillId="0" borderId="119" xfId="1" applyNumberFormat="1" applyFont="1" applyBorder="1" applyAlignment="1">
      <alignment horizontal="right"/>
    </xf>
    <xf numFmtId="0" fontId="0" fillId="0" borderId="120" xfId="0" applyBorder="1" applyAlignment="1">
      <alignment horizontal="left" indent="3"/>
    </xf>
    <xf numFmtId="3" fontId="0" fillId="0" borderId="120" xfId="0" applyNumberFormat="1" applyBorder="1"/>
    <xf numFmtId="164" fontId="0" fillId="0" borderId="120" xfId="1" applyNumberFormat="1" applyFont="1" applyBorder="1"/>
    <xf numFmtId="164" fontId="0" fillId="3" borderId="121" xfId="1" applyNumberFormat="1" applyFont="1" applyFill="1" applyBorder="1"/>
    <xf numFmtId="3" fontId="0" fillId="0" borderId="120" xfId="0" applyNumberFormat="1" applyBorder="1" applyAlignment="1">
      <alignment horizontal="right"/>
    </xf>
    <xf numFmtId="164" fontId="0" fillId="0" borderId="120" xfId="1" applyNumberFormat="1" applyFont="1" applyBorder="1" applyAlignment="1">
      <alignment horizontal="right"/>
    </xf>
    <xf numFmtId="0" fontId="22" fillId="3" borderId="122" xfId="0" applyFont="1" applyFill="1" applyBorder="1" applyAlignment="1">
      <alignment horizontal="center"/>
    </xf>
    <xf numFmtId="0" fontId="22" fillId="3" borderId="123" xfId="0" applyFont="1" applyFill="1" applyBorder="1" applyAlignment="1">
      <alignment horizontal="center"/>
    </xf>
    <xf numFmtId="0" fontId="22" fillId="3" borderId="124" xfId="0" applyFont="1" applyFill="1" applyBorder="1" applyAlignment="1">
      <alignment horizontal="center"/>
    </xf>
    <xf numFmtId="164" fontId="4" fillId="3" borderId="16" xfId="1" applyNumberFormat="1" applyFont="1" applyFill="1" applyBorder="1"/>
    <xf numFmtId="0" fontId="0" fillId="0" borderId="117" xfId="0" applyBorder="1" applyAlignment="1">
      <alignment horizontal="left" indent="1"/>
    </xf>
    <xf numFmtId="0" fontId="0" fillId="0" borderId="87" xfId="0" applyBorder="1" applyAlignment="1">
      <alignment horizontal="left" indent="2"/>
    </xf>
    <xf numFmtId="3" fontId="0" fillId="0" borderId="87" xfId="0" applyNumberFormat="1" applyBorder="1"/>
    <xf numFmtId="164" fontId="0" fillId="0" borderId="87" xfId="1" applyNumberFormat="1" applyFont="1" applyBorder="1"/>
    <xf numFmtId="0" fontId="0" fillId="0" borderId="119" xfId="0" applyBorder="1" applyAlignment="1">
      <alignment horizontal="left" indent="1"/>
    </xf>
    <xf numFmtId="0" fontId="0" fillId="0" borderId="118" xfId="0" applyBorder="1" applyAlignment="1">
      <alignment horizontal="left" indent="1"/>
    </xf>
    <xf numFmtId="0" fontId="25" fillId="0" borderId="13" xfId="0" applyFont="1" applyBorder="1" applyAlignment="1">
      <alignment horizontal="left"/>
    </xf>
    <xf numFmtId="3" fontId="25" fillId="0" borderId="13" xfId="0" applyNumberFormat="1" applyFont="1" applyBorder="1"/>
    <xf numFmtId="164" fontId="25" fillId="0" borderId="13" xfId="1" applyNumberFormat="1" applyFont="1" applyBorder="1"/>
    <xf numFmtId="164" fontId="25" fillId="3" borderId="15" xfId="1" applyNumberFormat="1" applyFont="1" applyFill="1" applyBorder="1"/>
    <xf numFmtId="0" fontId="0" fillId="0" borderId="118" xfId="0" applyBorder="1" applyAlignment="1">
      <alignment horizontal="left"/>
    </xf>
    <xf numFmtId="0" fontId="0" fillId="0" borderId="78" xfId="0" applyBorder="1" applyAlignment="1">
      <alignment horizontal="left"/>
    </xf>
    <xf numFmtId="3" fontId="0" fillId="0" borderId="78" xfId="0" applyNumberFormat="1" applyBorder="1"/>
    <xf numFmtId="164" fontId="0" fillId="0" borderId="78" xfId="1" applyNumberFormat="1" applyFont="1" applyBorder="1"/>
    <xf numFmtId="0" fontId="0" fillId="0" borderId="125" xfId="0" applyBorder="1" applyAlignment="1">
      <alignment horizontal="left"/>
    </xf>
    <xf numFmtId="3" fontId="0" fillId="0" borderId="125" xfId="0" applyNumberFormat="1" applyBorder="1"/>
    <xf numFmtId="164" fontId="0" fillId="0" borderId="125" xfId="1" applyNumberFormat="1" applyFont="1" applyBorder="1"/>
    <xf numFmtId="0" fontId="22" fillId="12" borderId="0" xfId="0" applyFont="1" applyFill="1" applyAlignment="1">
      <alignment horizontal="center"/>
    </xf>
    <xf numFmtId="164" fontId="3" fillId="4" borderId="0" xfId="1" applyNumberFormat="1" applyFont="1" applyFill="1"/>
    <xf numFmtId="164" fontId="3" fillId="4" borderId="0" xfId="1" applyNumberFormat="1" applyFont="1" applyFill="1" applyAlignment="1">
      <alignment horizontal="center" vertical="center" wrapText="1"/>
    </xf>
    <xf numFmtId="0" fontId="6" fillId="0" borderId="19" xfId="0" applyFont="1" applyBorder="1"/>
    <xf numFmtId="3" fontId="6" fillId="0" borderId="19" xfId="0" applyNumberFormat="1" applyFont="1" applyBorder="1"/>
    <xf numFmtId="164" fontId="6" fillId="0" borderId="19" xfId="1" applyNumberFormat="1" applyFont="1" applyBorder="1"/>
    <xf numFmtId="164" fontId="6" fillId="4" borderId="20" xfId="1" applyNumberFormat="1" applyFont="1" applyFill="1" applyBorder="1"/>
    <xf numFmtId="0" fontId="7" fillId="0" borderId="23" xfId="0" applyFont="1" applyBorder="1" applyAlignment="1">
      <alignment horizontal="left" indent="1"/>
    </xf>
    <xf numFmtId="3" fontId="7" fillId="0" borderId="23" xfId="0" applyNumberFormat="1" applyFont="1" applyBorder="1"/>
    <xf numFmtId="164" fontId="7" fillId="0" borderId="23" xfId="1" applyNumberFormat="1" applyFont="1" applyBorder="1"/>
    <xf numFmtId="164" fontId="7" fillId="4" borderId="23" xfId="1" applyNumberFormat="1" applyFont="1" applyFill="1" applyBorder="1"/>
    <xf numFmtId="3" fontId="7" fillId="0" borderId="23" xfId="0" applyNumberFormat="1" applyFont="1" applyBorder="1" applyAlignment="1">
      <alignment horizontal="right"/>
    </xf>
    <xf numFmtId="164" fontId="7" fillId="0" borderId="23" xfId="1" applyNumberFormat="1" applyFont="1" applyBorder="1" applyAlignment="1">
      <alignment horizontal="right"/>
    </xf>
    <xf numFmtId="0" fontId="0" fillId="0" borderId="118" xfId="0" applyBorder="1" applyAlignment="1">
      <alignment horizontal="left" indent="2"/>
    </xf>
    <xf numFmtId="164" fontId="0" fillId="4" borderId="87" xfId="1" applyNumberFormat="1" applyFont="1" applyFill="1" applyBorder="1"/>
    <xf numFmtId="0" fontId="0" fillId="0" borderId="119" xfId="0" applyBorder="1" applyAlignment="1">
      <alignment horizontal="left" indent="2"/>
    </xf>
    <xf numFmtId="0" fontId="0" fillId="0" borderId="125" xfId="0" applyBorder="1" applyAlignment="1">
      <alignment horizontal="left" indent="2"/>
    </xf>
    <xf numFmtId="3" fontId="0" fillId="0" borderId="125" xfId="0" applyNumberFormat="1" applyBorder="1" applyAlignment="1">
      <alignment horizontal="right"/>
    </xf>
    <xf numFmtId="164" fontId="0" fillId="0" borderId="125" xfId="1" applyNumberFormat="1" applyFont="1" applyBorder="1" applyAlignment="1">
      <alignment horizontal="right"/>
    </xf>
    <xf numFmtId="0" fontId="7" fillId="0" borderId="19" xfId="0" applyFont="1" applyBorder="1"/>
    <xf numFmtId="3" fontId="7" fillId="0" borderId="19" xfId="0" applyNumberFormat="1" applyFont="1" applyBorder="1"/>
    <xf numFmtId="164" fontId="7" fillId="0" borderId="19" xfId="1" applyNumberFormat="1" applyFont="1" applyBorder="1"/>
    <xf numFmtId="164" fontId="7" fillId="4" borderId="22" xfId="1" applyNumberFormat="1" applyFont="1" applyFill="1" applyBorder="1"/>
    <xf numFmtId="0" fontId="0" fillId="0" borderId="120" xfId="0" applyBorder="1" applyAlignment="1">
      <alignment horizontal="left" indent="1"/>
    </xf>
    <xf numFmtId="0" fontId="0" fillId="0" borderId="126" xfId="0" applyBorder="1" applyAlignment="1">
      <alignment horizontal="left" indent="1"/>
    </xf>
    <xf numFmtId="3" fontId="0" fillId="0" borderId="126" xfId="0" applyNumberFormat="1" applyBorder="1"/>
    <xf numFmtId="164" fontId="0" fillId="0" borderId="126" xfId="1" applyNumberFormat="1" applyFont="1" applyBorder="1"/>
    <xf numFmtId="0" fontId="0" fillId="0" borderId="127" xfId="0" applyBorder="1" applyAlignment="1">
      <alignment horizontal="left" indent="1"/>
    </xf>
    <xf numFmtId="3" fontId="0" fillId="0" borderId="127" xfId="0" applyNumberFormat="1" applyBorder="1"/>
    <xf numFmtId="164" fontId="0" fillId="0" borderId="127" xfId="1" applyNumberFormat="1" applyFont="1" applyBorder="1"/>
    <xf numFmtId="164" fontId="0" fillId="4" borderId="128" xfId="1" applyNumberFormat="1" applyFont="1" applyFill="1" applyBorder="1"/>
    <xf numFmtId="164" fontId="0" fillId="4" borderId="0" xfId="1" applyNumberFormat="1" applyFont="1" applyFill="1"/>
    <xf numFmtId="0" fontId="0" fillId="0" borderId="125" xfId="0" applyBorder="1" applyAlignment="1">
      <alignment horizontal="left" indent="1"/>
    </xf>
    <xf numFmtId="0" fontId="0" fillId="0" borderId="129" xfId="0" applyBorder="1"/>
    <xf numFmtId="3" fontId="0" fillId="0" borderId="129" xfId="0" applyNumberFormat="1" applyBorder="1"/>
    <xf numFmtId="164" fontId="0" fillId="0" borderId="129" xfId="1" applyNumberFormat="1" applyFont="1" applyBorder="1"/>
    <xf numFmtId="0" fontId="0" fillId="0" borderId="118" xfId="0" applyBorder="1"/>
    <xf numFmtId="0" fontId="0" fillId="0" borderId="130" xfId="0" applyBorder="1"/>
    <xf numFmtId="3" fontId="0" fillId="0" borderId="130" xfId="0" applyNumberFormat="1" applyBorder="1"/>
    <xf numFmtId="164" fontId="0" fillId="0" borderId="130" xfId="1" applyNumberFormat="1" applyFont="1" applyBorder="1"/>
    <xf numFmtId="0" fontId="22" fillId="5" borderId="0" xfId="0" applyFont="1" applyFill="1" applyAlignment="1">
      <alignment horizontal="center"/>
    </xf>
    <xf numFmtId="0" fontId="0" fillId="2" borderId="1" xfId="0" applyFill="1" applyBorder="1"/>
    <xf numFmtId="0" fontId="0" fillId="5" borderId="0" xfId="0" applyFill="1"/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0" fillId="0" borderId="27" xfId="0" applyFont="1" applyBorder="1"/>
    <xf numFmtId="2" fontId="8" fillId="0" borderId="27" xfId="0" applyNumberFormat="1" applyFont="1" applyBorder="1" applyAlignment="1">
      <alignment horizontal="center"/>
    </xf>
    <xf numFmtId="2" fontId="8" fillId="0" borderId="27" xfId="0" applyNumberFormat="1" applyFont="1" applyBorder="1"/>
    <xf numFmtId="2" fontId="8" fillId="5" borderId="0" xfId="0" applyNumberFormat="1" applyFont="1" applyFill="1" applyAlignment="1">
      <alignment horizontal="center"/>
    </xf>
    <xf numFmtId="2" fontId="8" fillId="0" borderId="28" xfId="0" applyNumberFormat="1" applyFont="1" applyBorder="1" applyAlignment="1">
      <alignment horizontal="center"/>
    </xf>
    <xf numFmtId="2" fontId="8" fillId="0" borderId="29" xfId="0" applyNumberFormat="1" applyFont="1" applyBorder="1" applyAlignment="1">
      <alignment horizontal="center"/>
    </xf>
    <xf numFmtId="2" fontId="8" fillId="0" borderId="27" xfId="0" applyNumberFormat="1" applyFont="1" applyBorder="1" applyAlignment="1">
      <alignment horizontal="right"/>
    </xf>
    <xf numFmtId="2" fontId="8" fillId="0" borderId="27" xfId="0" applyNumberFormat="1" applyFont="1" applyBorder="1" applyAlignment="1">
      <alignment horizontal="right"/>
    </xf>
    <xf numFmtId="0" fontId="8" fillId="0" borderId="31" xfId="0" applyFont="1" applyBorder="1" applyAlignment="1">
      <alignment horizontal="left" indent="1"/>
    </xf>
    <xf numFmtId="2" fontId="8" fillId="0" borderId="31" xfId="0" applyNumberFormat="1" applyFont="1" applyBorder="1" applyAlignment="1">
      <alignment horizontal="center"/>
    </xf>
    <xf numFmtId="2" fontId="8" fillId="0" borderId="31" xfId="0" applyNumberFormat="1" applyFont="1" applyBorder="1"/>
    <xf numFmtId="2" fontId="8" fillId="0" borderId="32" xfId="0" applyNumberFormat="1" applyFont="1" applyBorder="1" applyAlignment="1">
      <alignment horizontal="center"/>
    </xf>
    <xf numFmtId="2" fontId="8" fillId="0" borderId="33" xfId="0" applyNumberFormat="1" applyFont="1" applyBorder="1" applyAlignment="1">
      <alignment horizontal="center"/>
    </xf>
    <xf numFmtId="2" fontId="8" fillId="0" borderId="31" xfId="0" applyNumberFormat="1" applyFont="1" applyBorder="1" applyAlignment="1">
      <alignment horizontal="right"/>
    </xf>
    <xf numFmtId="2" fontId="8" fillId="0" borderId="31" xfId="0" applyNumberFormat="1" applyFont="1" applyBorder="1" applyAlignment="1">
      <alignment horizontal="right"/>
    </xf>
    <xf numFmtId="0" fontId="0" fillId="0" borderId="131" xfId="0" applyBorder="1" applyAlignment="1">
      <alignment horizontal="left" indent="2"/>
    </xf>
    <xf numFmtId="2" fontId="0" fillId="0" borderId="131" xfId="0" applyNumberFormat="1" applyBorder="1" applyAlignment="1">
      <alignment horizontal="center"/>
    </xf>
    <xf numFmtId="2" fontId="0" fillId="0" borderId="131" xfId="0" applyNumberFormat="1" applyBorder="1"/>
    <xf numFmtId="2" fontId="0" fillId="5" borderId="0" xfId="0" applyNumberFormat="1" applyFill="1" applyAlignment="1">
      <alignment horizontal="center"/>
    </xf>
    <xf numFmtId="2" fontId="0" fillId="0" borderId="132" xfId="0" applyNumberFormat="1" applyBorder="1" applyAlignment="1">
      <alignment horizontal="center"/>
    </xf>
    <xf numFmtId="2" fontId="0" fillId="0" borderId="133" xfId="0" applyNumberFormat="1" applyBorder="1" applyAlignment="1">
      <alignment horizontal="center"/>
    </xf>
    <xf numFmtId="2" fontId="0" fillId="0" borderId="131" xfId="0" applyNumberFormat="1" applyBorder="1" applyAlignment="1">
      <alignment horizontal="right"/>
    </xf>
    <xf numFmtId="2" fontId="0" fillId="0" borderId="131" xfId="0" applyNumberFormat="1" applyBorder="1" applyAlignment="1">
      <alignment horizontal="right"/>
    </xf>
    <xf numFmtId="2" fontId="0" fillId="0" borderId="118" xfId="0" applyNumberFormat="1" applyBorder="1" applyAlignment="1">
      <alignment horizontal="center"/>
    </xf>
    <xf numFmtId="2" fontId="0" fillId="0" borderId="118" xfId="0" applyNumberFormat="1" applyBorder="1"/>
    <xf numFmtId="2" fontId="0" fillId="0" borderId="134" xfId="0" applyNumberFormat="1" applyBorder="1" applyAlignment="1">
      <alignment horizontal="center"/>
    </xf>
    <xf numFmtId="2" fontId="0" fillId="0" borderId="135" xfId="0" applyNumberFormat="1" applyBorder="1" applyAlignment="1">
      <alignment horizontal="center"/>
    </xf>
    <xf numFmtId="2" fontId="0" fillId="0" borderId="118" xfId="0" applyNumberFormat="1" applyBorder="1" applyAlignment="1">
      <alignment horizontal="right"/>
    </xf>
    <xf numFmtId="2" fontId="0" fillId="0" borderId="118" xfId="0" applyNumberFormat="1" applyBorder="1" applyAlignment="1">
      <alignment horizontal="right"/>
    </xf>
    <xf numFmtId="0" fontId="0" fillId="0" borderId="136" xfId="0" applyBorder="1" applyAlignment="1">
      <alignment horizontal="left" indent="2"/>
    </xf>
    <xf numFmtId="2" fontId="0" fillId="0" borderId="136" xfId="0" applyNumberFormat="1" applyBorder="1" applyAlignment="1">
      <alignment horizontal="center"/>
    </xf>
    <xf numFmtId="2" fontId="0" fillId="0" borderId="136" xfId="0" applyNumberFormat="1" applyBorder="1"/>
    <xf numFmtId="2" fontId="0" fillId="0" borderId="137" xfId="0" applyNumberFormat="1" applyBorder="1" applyAlignment="1">
      <alignment horizontal="center"/>
    </xf>
    <xf numFmtId="2" fontId="0" fillId="0" borderId="138" xfId="0" applyNumberFormat="1" applyBorder="1" applyAlignment="1">
      <alignment horizontal="center"/>
    </xf>
    <xf numFmtId="2" fontId="0" fillId="0" borderId="136" xfId="0" applyNumberFormat="1" applyBorder="1" applyAlignment="1">
      <alignment horizontal="right"/>
    </xf>
    <xf numFmtId="2" fontId="0" fillId="0" borderId="136" xfId="0" applyNumberFormat="1" applyBorder="1" applyAlignment="1">
      <alignment horizontal="right"/>
    </xf>
    <xf numFmtId="0" fontId="8" fillId="0" borderId="35" xfId="0" applyFont="1" applyBorder="1" applyAlignment="1">
      <alignment horizontal="left" indent="1"/>
    </xf>
    <xf numFmtId="2" fontId="8" fillId="0" borderId="35" xfId="0" applyNumberFormat="1" applyFont="1" applyBorder="1" applyAlignment="1">
      <alignment horizontal="center"/>
    </xf>
    <xf numFmtId="2" fontId="8" fillId="0" borderId="35" xfId="0" applyNumberFormat="1" applyFont="1" applyBorder="1"/>
    <xf numFmtId="2" fontId="8" fillId="0" borderId="35" xfId="0" applyNumberFormat="1" applyFont="1" applyBorder="1" applyAlignment="1">
      <alignment horizontal="right"/>
    </xf>
    <xf numFmtId="2" fontId="8" fillId="0" borderId="35" xfId="0" applyNumberFormat="1" applyFont="1" applyBorder="1" applyAlignment="1">
      <alignment horizontal="right"/>
    </xf>
    <xf numFmtId="0" fontId="0" fillId="0" borderId="139" xfId="0" applyBorder="1" applyAlignment="1">
      <alignment horizontal="left" indent="2"/>
    </xf>
    <xf numFmtId="2" fontId="0" fillId="0" borderId="139" xfId="0" applyNumberFormat="1" applyBorder="1" applyAlignment="1">
      <alignment horizontal="center"/>
    </xf>
    <xf numFmtId="2" fontId="0" fillId="0" borderId="139" xfId="0" applyNumberFormat="1" applyBorder="1"/>
    <xf numFmtId="2" fontId="0" fillId="0" borderId="140" xfId="0" applyNumberFormat="1" applyBorder="1" applyAlignment="1">
      <alignment horizontal="center"/>
    </xf>
    <xf numFmtId="2" fontId="0" fillId="0" borderId="141" xfId="0" applyNumberFormat="1" applyBorder="1" applyAlignment="1">
      <alignment horizontal="center"/>
    </xf>
    <xf numFmtId="2" fontId="0" fillId="0" borderId="139" xfId="0" applyNumberFormat="1" applyBorder="1" applyAlignment="1">
      <alignment horizontal="right"/>
    </xf>
    <xf numFmtId="2" fontId="0" fillId="0" borderId="139" xfId="0" applyNumberFormat="1" applyBorder="1" applyAlignment="1">
      <alignment horizontal="right"/>
    </xf>
    <xf numFmtId="0" fontId="0" fillId="0" borderId="142" xfId="0" applyBorder="1" applyAlignment="1">
      <alignment horizontal="left" indent="2"/>
    </xf>
    <xf numFmtId="2" fontId="0" fillId="0" borderId="142" xfId="0" applyNumberFormat="1" applyBorder="1" applyAlignment="1">
      <alignment horizontal="center"/>
    </xf>
    <xf numFmtId="2" fontId="0" fillId="0" borderId="142" xfId="0" applyNumberFormat="1" applyBorder="1"/>
    <xf numFmtId="2" fontId="0" fillId="0" borderId="143" xfId="0" applyNumberFormat="1" applyBorder="1" applyAlignment="1">
      <alignment horizontal="center"/>
    </xf>
    <xf numFmtId="2" fontId="0" fillId="0" borderId="144" xfId="0" applyNumberFormat="1" applyBorder="1" applyAlignment="1">
      <alignment horizontal="center"/>
    </xf>
    <xf numFmtId="2" fontId="0" fillId="0" borderId="142" xfId="0" applyNumberFormat="1" applyBorder="1" applyAlignment="1">
      <alignment horizontal="right"/>
    </xf>
    <xf numFmtId="2" fontId="0" fillId="0" borderId="142" xfId="0" applyNumberFormat="1" applyBorder="1" applyAlignment="1">
      <alignment horizontal="right"/>
    </xf>
    <xf numFmtId="0" fontId="0" fillId="0" borderId="145" xfId="0" applyBorder="1" applyAlignment="1">
      <alignment horizontal="left" indent="2"/>
    </xf>
    <xf numFmtId="2" fontId="0" fillId="0" borderId="145" xfId="0" applyNumberFormat="1" applyBorder="1" applyAlignment="1">
      <alignment horizontal="center"/>
    </xf>
    <xf numFmtId="2" fontId="0" fillId="0" borderId="145" xfId="0" applyNumberFormat="1" applyBorder="1"/>
    <xf numFmtId="2" fontId="0" fillId="0" borderId="146" xfId="0" applyNumberFormat="1" applyBorder="1" applyAlignment="1">
      <alignment horizontal="center"/>
    </xf>
    <xf numFmtId="2" fontId="0" fillId="0" borderId="147" xfId="0" applyNumberFormat="1" applyBorder="1" applyAlignment="1">
      <alignment horizontal="center"/>
    </xf>
    <xf numFmtId="2" fontId="0" fillId="0" borderId="145" xfId="0" applyNumberFormat="1" applyBorder="1" applyAlignment="1">
      <alignment horizontal="right"/>
    </xf>
    <xf numFmtId="2" fontId="0" fillId="0" borderId="145" xfId="0" applyNumberFormat="1" applyBorder="1" applyAlignment="1">
      <alignment horizontal="right"/>
    </xf>
    <xf numFmtId="0" fontId="8" fillId="0" borderId="27" xfId="0" applyFont="1" applyBorder="1"/>
    <xf numFmtId="2" fontId="8" fillId="0" borderId="28" xfId="0" applyNumberFormat="1" applyFont="1" applyBorder="1"/>
    <xf numFmtId="0" fontId="0" fillId="0" borderId="131" xfId="0" applyBorder="1" applyAlignment="1">
      <alignment horizontal="left" indent="1"/>
    </xf>
    <xf numFmtId="2" fontId="0" fillId="0" borderId="148" xfId="0" applyNumberFormat="1" applyBorder="1"/>
    <xf numFmtId="2" fontId="0" fillId="0" borderId="132" xfId="0" applyNumberFormat="1" applyBorder="1"/>
    <xf numFmtId="0" fontId="0" fillId="0" borderId="136" xfId="0" applyBorder="1" applyAlignment="1">
      <alignment horizontal="left" indent="1"/>
    </xf>
    <xf numFmtId="0" fontId="8" fillId="0" borderId="31" xfId="0" applyFont="1" applyBorder="1"/>
    <xf numFmtId="0" fontId="0" fillId="0" borderId="149" xfId="0" applyBorder="1" applyAlignment="1">
      <alignment horizontal="left" indent="1"/>
    </xf>
    <xf numFmtId="2" fontId="0" fillId="0" borderId="149" xfId="0" applyNumberFormat="1" applyBorder="1" applyAlignment="1">
      <alignment horizontal="center"/>
    </xf>
    <xf numFmtId="2" fontId="0" fillId="0" borderId="149" xfId="0" applyNumberFormat="1" applyBorder="1"/>
    <xf numFmtId="0" fontId="0" fillId="0" borderId="142" xfId="0" applyBorder="1" applyAlignment="1">
      <alignment horizontal="left" indent="1"/>
    </xf>
    <xf numFmtId="0" fontId="0" fillId="0" borderId="145" xfId="0" applyBorder="1" applyAlignment="1">
      <alignment horizontal="left" indent="1"/>
    </xf>
    <xf numFmtId="0" fontId="0" fillId="2" borderId="1" xfId="0" applyFill="1" applyBorder="1" applyAlignment="1">
      <alignment horizontal="center"/>
    </xf>
    <xf numFmtId="0" fontId="0" fillId="0" borderId="150" xfId="0" applyBorder="1"/>
    <xf numFmtId="2" fontId="0" fillId="0" borderId="150" xfId="0" applyNumberFormat="1" applyBorder="1" applyAlignment="1">
      <alignment horizontal="center"/>
    </xf>
    <xf numFmtId="2" fontId="0" fillId="0" borderId="150" xfId="0" applyNumberFormat="1" applyBorder="1"/>
    <xf numFmtId="2" fontId="0" fillId="0" borderId="151" xfId="0" applyNumberFormat="1" applyBorder="1" applyAlignment="1">
      <alignment horizontal="center"/>
    </xf>
    <xf numFmtId="2" fontId="0" fillId="0" borderId="152" xfId="0" applyNumberFormat="1" applyBorder="1" applyAlignment="1">
      <alignment horizontal="center"/>
    </xf>
    <xf numFmtId="0" fontId="0" fillId="0" borderId="142" xfId="0" applyBorder="1"/>
    <xf numFmtId="0" fontId="0" fillId="0" borderId="145" xfId="0" applyBorder="1"/>
    <xf numFmtId="0" fontId="22" fillId="6" borderId="0" xfId="0" applyFont="1" applyFill="1" applyAlignment="1">
      <alignment horizontal="center"/>
    </xf>
    <xf numFmtId="0" fontId="0" fillId="6" borderId="0" xfId="0" applyFill="1"/>
    <xf numFmtId="0" fontId="12" fillId="0" borderId="40" xfId="0" applyFont="1" applyBorder="1"/>
    <xf numFmtId="164" fontId="11" fillId="0" borderId="40" xfId="1" applyNumberFormat="1" applyFont="1" applyBorder="1"/>
    <xf numFmtId="165" fontId="11" fillId="0" borderId="40" xfId="0" applyNumberFormat="1" applyFont="1" applyBorder="1" applyAlignment="1">
      <alignment horizontal="center"/>
    </xf>
    <xf numFmtId="165" fontId="11" fillId="6" borderId="0" xfId="0" applyNumberFormat="1" applyFont="1" applyFill="1" applyAlignment="1">
      <alignment horizontal="center"/>
    </xf>
    <xf numFmtId="0" fontId="11" fillId="0" borderId="43" xfId="0" applyFont="1" applyBorder="1" applyAlignment="1">
      <alignment horizontal="left" indent="1"/>
    </xf>
    <xf numFmtId="164" fontId="11" fillId="0" borderId="43" xfId="1" applyNumberFormat="1" applyFont="1" applyBorder="1"/>
    <xf numFmtId="165" fontId="11" fillId="0" borderId="43" xfId="0" applyNumberFormat="1" applyFont="1" applyBorder="1" applyAlignment="1">
      <alignment horizontal="center"/>
    </xf>
    <xf numFmtId="164" fontId="11" fillId="0" borderId="43" xfId="1" applyNumberFormat="1" applyFont="1" applyBorder="1" applyAlignment="1">
      <alignment horizontal="right"/>
    </xf>
    <xf numFmtId="0" fontId="0" fillId="0" borderId="153" xfId="0" applyBorder="1" applyAlignment="1">
      <alignment horizontal="left" indent="2"/>
    </xf>
    <xf numFmtId="164" fontId="0" fillId="0" borderId="153" xfId="1" applyNumberFormat="1" applyFont="1" applyBorder="1"/>
    <xf numFmtId="165" fontId="0" fillId="0" borderId="153" xfId="0" applyNumberFormat="1" applyBorder="1" applyAlignment="1">
      <alignment horizontal="center"/>
    </xf>
    <xf numFmtId="165" fontId="0" fillId="6" borderId="0" xfId="0" applyNumberFormat="1" applyFill="1" applyAlignment="1">
      <alignment horizontal="center"/>
    </xf>
    <xf numFmtId="164" fontId="0" fillId="0" borderId="153" xfId="1" applyNumberFormat="1" applyFont="1" applyBorder="1" applyAlignment="1">
      <alignment horizontal="right"/>
    </xf>
    <xf numFmtId="165" fontId="0" fillId="0" borderId="118" xfId="0" applyNumberFormat="1" applyBorder="1" applyAlignment="1">
      <alignment horizontal="center"/>
    </xf>
    <xf numFmtId="165" fontId="0" fillId="0" borderId="134" xfId="0" applyNumberFormat="1" applyBorder="1" applyAlignment="1">
      <alignment horizontal="center"/>
    </xf>
    <xf numFmtId="165" fontId="0" fillId="0" borderId="135" xfId="0" applyNumberFormat="1" applyBorder="1" applyAlignment="1">
      <alignment horizontal="center"/>
    </xf>
    <xf numFmtId="0" fontId="0" fillId="0" borderId="154" xfId="0" applyBorder="1" applyAlignment="1">
      <alignment horizontal="left" indent="2"/>
    </xf>
    <xf numFmtId="164" fontId="0" fillId="0" borderId="154" xfId="1" applyNumberFormat="1" applyFont="1" applyBorder="1"/>
    <xf numFmtId="165" fontId="0" fillId="0" borderId="154" xfId="0" applyNumberFormat="1" applyBorder="1" applyAlignment="1">
      <alignment horizontal="center"/>
    </xf>
    <xf numFmtId="164" fontId="0" fillId="0" borderId="154" xfId="1" applyNumberFormat="1" applyFont="1" applyBorder="1" applyAlignment="1">
      <alignment horizontal="right"/>
    </xf>
    <xf numFmtId="165" fontId="0" fillId="0" borderId="155" xfId="0" applyNumberFormat="1" applyBorder="1" applyAlignment="1">
      <alignment horizontal="center"/>
    </xf>
    <xf numFmtId="165" fontId="0" fillId="0" borderId="156" xfId="0" applyNumberFormat="1" applyBorder="1" applyAlignment="1">
      <alignment horizontal="center"/>
    </xf>
    <xf numFmtId="0" fontId="0" fillId="0" borderId="130" xfId="0" applyBorder="1" applyAlignment="1">
      <alignment horizontal="left" indent="2"/>
    </xf>
    <xf numFmtId="165" fontId="0" fillId="0" borderId="130" xfId="0" applyNumberFormat="1" applyBorder="1" applyAlignment="1">
      <alignment horizontal="center"/>
    </xf>
    <xf numFmtId="0" fontId="0" fillId="2" borderId="8" xfId="0" applyFill="1" applyBorder="1" applyAlignment="1">
      <alignment horizontal="center" vertical="center" wrapText="1"/>
    </xf>
    <xf numFmtId="0" fontId="0" fillId="2" borderId="52" xfId="0" applyFill="1" applyBorder="1" applyAlignment="1">
      <alignment horizontal="center"/>
    </xf>
    <xf numFmtId="0" fontId="0" fillId="2" borderId="157" xfId="0" applyFill="1" applyBorder="1" applyAlignment="1">
      <alignment horizontal="center"/>
    </xf>
    <xf numFmtId="0" fontId="0" fillId="0" borderId="153" xfId="0" applyBorder="1"/>
    <xf numFmtId="165" fontId="0" fillId="0" borderId="129" xfId="0" applyNumberFormat="1" applyBorder="1" applyAlignment="1">
      <alignment horizontal="center"/>
    </xf>
    <xf numFmtId="0" fontId="27" fillId="13" borderId="0" xfId="0" applyFont="1" applyFill="1" applyAlignment="1">
      <alignment horizontal="center"/>
    </xf>
    <xf numFmtId="0" fontId="22" fillId="7" borderId="0" xfId="0" applyFont="1" applyFill="1" applyAlignment="1">
      <alignment horizontal="center"/>
    </xf>
    <xf numFmtId="0" fontId="0" fillId="7" borderId="0" xfId="0" applyFill="1"/>
    <xf numFmtId="0" fontId="14" fillId="0" borderId="47" xfId="0" applyFont="1" applyBorder="1"/>
    <xf numFmtId="166" fontId="14" fillId="0" borderId="47" xfId="0" applyNumberFormat="1" applyFont="1" applyBorder="1"/>
    <xf numFmtId="164" fontId="14" fillId="0" borderId="47" xfId="1" applyNumberFormat="1" applyFont="1" applyBorder="1"/>
    <xf numFmtId="164" fontId="14" fillId="7" borderId="0" xfId="1" applyNumberFormat="1" applyFont="1" applyFill="1"/>
    <xf numFmtId="0" fontId="13" fillId="0" borderId="50" xfId="0" applyFont="1" applyBorder="1" applyAlignment="1">
      <alignment horizontal="left" indent="1"/>
    </xf>
    <xf numFmtId="166" fontId="13" fillId="0" borderId="50" xfId="0" applyNumberFormat="1" applyFont="1" applyBorder="1"/>
    <xf numFmtId="164" fontId="13" fillId="0" borderId="50" xfId="1" applyNumberFormat="1" applyFont="1" applyBorder="1"/>
    <xf numFmtId="164" fontId="13" fillId="7" borderId="0" xfId="1" applyNumberFormat="1" applyFont="1" applyFill="1"/>
    <xf numFmtId="164" fontId="13" fillId="0" borderId="50" xfId="1" applyNumberFormat="1" applyFont="1" applyBorder="1" applyAlignment="1">
      <alignment horizontal="right"/>
    </xf>
    <xf numFmtId="3" fontId="13" fillId="0" borderId="50" xfId="0" applyNumberFormat="1" applyFont="1" applyBorder="1" applyAlignment="1">
      <alignment horizontal="right"/>
    </xf>
    <xf numFmtId="0" fontId="0" fillId="0" borderId="158" xfId="0" applyBorder="1" applyAlignment="1">
      <alignment horizontal="left" indent="2"/>
    </xf>
    <xf numFmtId="166" fontId="0" fillId="0" borderId="158" xfId="0" applyNumberFormat="1" applyBorder="1"/>
    <xf numFmtId="164" fontId="0" fillId="0" borderId="158" xfId="1" applyNumberFormat="1" applyFont="1" applyBorder="1"/>
    <xf numFmtId="164" fontId="0" fillId="7" borderId="0" xfId="1" applyNumberFormat="1" applyFont="1" applyFill="1"/>
    <xf numFmtId="166" fontId="0" fillId="0" borderId="159" xfId="0" applyNumberFormat="1" applyBorder="1"/>
    <xf numFmtId="164" fontId="0" fillId="0" borderId="159" xfId="1" applyNumberFormat="1" applyFont="1" applyBorder="1" applyAlignment="1">
      <alignment horizontal="right"/>
    </xf>
    <xf numFmtId="3" fontId="0" fillId="0" borderId="159" xfId="0" applyNumberFormat="1" applyBorder="1" applyAlignment="1">
      <alignment horizontal="right"/>
    </xf>
    <xf numFmtId="0" fontId="0" fillId="0" borderId="160" xfId="0" applyBorder="1" applyAlignment="1">
      <alignment horizontal="left" indent="2"/>
    </xf>
    <xf numFmtId="166" fontId="0" fillId="0" borderId="160" xfId="0" applyNumberFormat="1" applyBorder="1"/>
    <xf numFmtId="164" fontId="0" fillId="0" borderId="160" xfId="1" applyNumberFormat="1" applyFont="1" applyBorder="1"/>
    <xf numFmtId="166" fontId="0" fillId="0" borderId="161" xfId="0" applyNumberFormat="1" applyBorder="1"/>
    <xf numFmtId="164" fontId="0" fillId="0" borderId="161" xfId="1" applyNumberFormat="1" applyFont="1" applyBorder="1" applyAlignment="1">
      <alignment horizontal="right"/>
    </xf>
    <xf numFmtId="3" fontId="0" fillId="0" borderId="161" xfId="0" applyNumberFormat="1" applyBorder="1" applyAlignment="1">
      <alignment horizontal="right"/>
    </xf>
    <xf numFmtId="0" fontId="0" fillId="0" borderId="162" xfId="0" applyBorder="1" applyAlignment="1">
      <alignment horizontal="left" indent="2"/>
    </xf>
    <xf numFmtId="166" fontId="0" fillId="0" borderId="162" xfId="0" applyNumberFormat="1" applyBorder="1"/>
    <xf numFmtId="164" fontId="0" fillId="0" borderId="162" xfId="1" applyNumberFormat="1" applyFont="1" applyBorder="1"/>
    <xf numFmtId="164" fontId="0" fillId="0" borderId="162" xfId="1" applyNumberFormat="1" applyFont="1" applyBorder="1" applyAlignment="1">
      <alignment horizontal="right"/>
    </xf>
    <xf numFmtId="3" fontId="0" fillId="0" borderId="162" xfId="0" applyNumberFormat="1" applyBorder="1" applyAlignment="1">
      <alignment horizontal="right"/>
    </xf>
    <xf numFmtId="166" fontId="0" fillId="0" borderId="118" xfId="0" applyNumberFormat="1" applyBorder="1"/>
    <xf numFmtId="166" fontId="0" fillId="0" borderId="130" xfId="0" applyNumberFormat="1" applyBorder="1"/>
    <xf numFmtId="164" fontId="0" fillId="0" borderId="130" xfId="1" applyNumberFormat="1" applyFont="1" applyBorder="1" applyAlignment="1">
      <alignment horizontal="right"/>
    </xf>
    <xf numFmtId="3" fontId="0" fillId="0" borderId="130" xfId="0" applyNumberFormat="1" applyBorder="1" applyAlignment="1">
      <alignment horizontal="right"/>
    </xf>
    <xf numFmtId="166" fontId="0" fillId="0" borderId="129" xfId="0" applyNumberFormat="1" applyBorder="1"/>
    <xf numFmtId="164" fontId="0" fillId="0" borderId="129" xfId="1" applyNumberFormat="1" applyFont="1" applyBorder="1" applyAlignment="1">
      <alignment horizontal="center"/>
    </xf>
    <xf numFmtId="164" fontId="0" fillId="0" borderId="118" xfId="1" applyNumberFormat="1" applyFont="1" applyBorder="1" applyAlignment="1">
      <alignment horizontal="center"/>
    </xf>
    <xf numFmtId="164" fontId="0" fillId="0" borderId="130" xfId="1" applyNumberFormat="1" applyFont="1" applyBorder="1" applyAlignment="1">
      <alignment horizontal="center"/>
    </xf>
    <xf numFmtId="0" fontId="0" fillId="2" borderId="52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67" fontId="14" fillId="0" borderId="47" xfId="0" applyNumberFormat="1" applyFont="1" applyBorder="1"/>
    <xf numFmtId="167" fontId="14" fillId="0" borderId="48" xfId="0" applyNumberFormat="1" applyFont="1" applyBorder="1"/>
    <xf numFmtId="164" fontId="14" fillId="0" borderId="48" xfId="1" applyNumberFormat="1" applyFont="1" applyBorder="1" applyAlignment="1"/>
    <xf numFmtId="167" fontId="14" fillId="0" borderId="47" xfId="0" applyNumberFormat="1" applyFont="1" applyBorder="1" applyAlignment="1">
      <alignment horizontal="center"/>
    </xf>
    <xf numFmtId="0" fontId="14" fillId="7" borderId="0" xfId="0" applyFont="1" applyFill="1"/>
    <xf numFmtId="164" fontId="14" fillId="0" borderId="48" xfId="1" applyNumberFormat="1" applyFont="1" applyBorder="1" applyAlignment="1">
      <alignment horizontal="center"/>
    </xf>
    <xf numFmtId="167" fontId="13" fillId="0" borderId="50" xfId="0" applyNumberFormat="1" applyFont="1" applyBorder="1"/>
    <xf numFmtId="167" fontId="13" fillId="0" borderId="53" xfId="0" applyNumberFormat="1" applyFont="1" applyBorder="1"/>
    <xf numFmtId="164" fontId="13" fillId="0" borderId="53" xfId="1" applyNumberFormat="1" applyFont="1" applyBorder="1" applyAlignment="1"/>
    <xf numFmtId="167" fontId="13" fillId="0" borderId="50" xfId="0" applyNumberFormat="1" applyFont="1" applyBorder="1" applyAlignment="1">
      <alignment horizontal="center"/>
    </xf>
    <xf numFmtId="0" fontId="13" fillId="7" borderId="0" xfId="0" applyFont="1" applyFill="1"/>
    <xf numFmtId="164" fontId="13" fillId="0" borderId="53" xfId="1" applyNumberFormat="1" applyFont="1" applyBorder="1" applyAlignment="1">
      <alignment horizontal="center"/>
    </xf>
    <xf numFmtId="0" fontId="0" fillId="0" borderId="159" xfId="0" applyBorder="1" applyAlignment="1">
      <alignment horizontal="left" indent="2"/>
    </xf>
    <xf numFmtId="167" fontId="0" fillId="0" borderId="159" xfId="0" applyNumberFormat="1" applyBorder="1"/>
    <xf numFmtId="167" fontId="0" fillId="0" borderId="163" xfId="0" applyNumberFormat="1" applyBorder="1"/>
    <xf numFmtId="164" fontId="0" fillId="0" borderId="163" xfId="1" applyNumberFormat="1" applyFont="1" applyBorder="1" applyAlignment="1"/>
    <xf numFmtId="167" fontId="0" fillId="0" borderId="159" xfId="0" applyNumberFormat="1" applyBorder="1" applyAlignment="1">
      <alignment horizontal="center"/>
    </xf>
    <xf numFmtId="164" fontId="0" fillId="0" borderId="163" xfId="1" applyNumberFormat="1" applyFont="1" applyBorder="1" applyAlignment="1">
      <alignment horizontal="center"/>
    </xf>
    <xf numFmtId="0" fontId="0" fillId="0" borderId="161" xfId="0" applyBorder="1" applyAlignment="1">
      <alignment horizontal="left" indent="2"/>
    </xf>
    <xf numFmtId="167" fontId="0" fillId="0" borderId="161" xfId="0" applyNumberFormat="1" applyBorder="1"/>
    <xf numFmtId="167" fontId="0" fillId="0" borderId="164" xfId="0" applyNumberFormat="1" applyBorder="1"/>
    <xf numFmtId="164" fontId="0" fillId="0" borderId="164" xfId="1" applyNumberFormat="1" applyFont="1" applyBorder="1" applyAlignment="1"/>
    <xf numFmtId="167" fontId="0" fillId="0" borderId="161" xfId="0" applyNumberFormat="1" applyBorder="1" applyAlignment="1">
      <alignment horizontal="center"/>
    </xf>
    <xf numFmtId="164" fontId="0" fillId="0" borderId="164" xfId="1" applyNumberFormat="1" applyFont="1" applyBorder="1" applyAlignment="1">
      <alignment horizontal="center"/>
    </xf>
    <xf numFmtId="167" fontId="0" fillId="0" borderId="162" xfId="0" applyNumberFormat="1" applyBorder="1"/>
    <xf numFmtId="167" fontId="0" fillId="0" borderId="165" xfId="0" applyNumberFormat="1" applyBorder="1"/>
    <xf numFmtId="164" fontId="0" fillId="0" borderId="165" xfId="1" applyNumberFormat="1" applyFont="1" applyBorder="1" applyAlignment="1"/>
    <xf numFmtId="167" fontId="0" fillId="0" borderId="162" xfId="0" applyNumberFormat="1" applyBorder="1" applyAlignment="1">
      <alignment horizontal="center"/>
    </xf>
    <xf numFmtId="164" fontId="0" fillId="0" borderId="165" xfId="1" applyNumberFormat="1" applyFont="1" applyBorder="1" applyAlignment="1">
      <alignment horizontal="center"/>
    </xf>
    <xf numFmtId="167" fontId="0" fillId="0" borderId="118" xfId="0" applyNumberFormat="1" applyBorder="1"/>
    <xf numFmtId="167" fontId="0" fillId="0" borderId="134" xfId="0" applyNumberFormat="1" applyBorder="1"/>
    <xf numFmtId="164" fontId="0" fillId="0" borderId="134" xfId="1" applyNumberFormat="1" applyFont="1" applyBorder="1" applyAlignment="1"/>
    <xf numFmtId="167" fontId="0" fillId="0" borderId="118" xfId="0" applyNumberFormat="1" applyBorder="1" applyAlignment="1">
      <alignment horizontal="center"/>
    </xf>
    <xf numFmtId="164" fontId="0" fillId="0" borderId="134" xfId="1" applyNumberFormat="1" applyFont="1" applyBorder="1" applyAlignment="1">
      <alignment horizontal="center"/>
    </xf>
    <xf numFmtId="0" fontId="0" fillId="0" borderId="120" xfId="0" applyBorder="1" applyAlignment="1">
      <alignment horizontal="left" indent="2"/>
    </xf>
    <xf numFmtId="167" fontId="0" fillId="0" borderId="120" xfId="0" applyNumberFormat="1" applyBorder="1"/>
    <xf numFmtId="167" fontId="0" fillId="0" borderId="166" xfId="0" applyNumberFormat="1" applyBorder="1"/>
    <xf numFmtId="164" fontId="0" fillId="0" borderId="166" xfId="1" applyNumberFormat="1" applyFont="1" applyBorder="1" applyAlignment="1"/>
    <xf numFmtId="167" fontId="0" fillId="0" borderId="120" xfId="0" applyNumberFormat="1" applyBorder="1" applyAlignment="1">
      <alignment horizontal="center"/>
    </xf>
    <xf numFmtId="164" fontId="0" fillId="0" borderId="166" xfId="1" applyNumberFormat="1" applyFont="1" applyBorder="1" applyAlignment="1">
      <alignment horizontal="center"/>
    </xf>
    <xf numFmtId="167" fontId="0" fillId="0" borderId="129" xfId="0" applyNumberFormat="1" applyBorder="1"/>
    <xf numFmtId="167" fontId="0" fillId="0" borderId="167" xfId="0" applyNumberFormat="1" applyBorder="1"/>
    <xf numFmtId="167" fontId="0" fillId="0" borderId="129" xfId="0" applyNumberFormat="1" applyBorder="1" applyAlignment="1">
      <alignment horizontal="center"/>
    </xf>
    <xf numFmtId="167" fontId="0" fillId="0" borderId="129" xfId="0" applyNumberFormat="1" applyBorder="1" applyAlignment="1">
      <alignment horizontal="right"/>
    </xf>
    <xf numFmtId="167" fontId="0" fillId="0" borderId="118" xfId="0" applyNumberFormat="1" applyBorder="1" applyAlignment="1">
      <alignment horizontal="right"/>
    </xf>
    <xf numFmtId="167" fontId="0" fillId="0" borderId="130" xfId="0" applyNumberFormat="1" applyBorder="1"/>
    <xf numFmtId="167" fontId="0" fillId="0" borderId="168" xfId="0" applyNumberFormat="1" applyBorder="1"/>
    <xf numFmtId="164" fontId="0" fillId="0" borderId="168" xfId="1" applyNumberFormat="1" applyFont="1" applyBorder="1" applyAlignment="1">
      <alignment horizontal="center"/>
    </xf>
    <xf numFmtId="167" fontId="0" fillId="0" borderId="130" xfId="0" applyNumberFormat="1" applyBorder="1" applyAlignment="1">
      <alignment horizontal="center"/>
    </xf>
    <xf numFmtId="167" fontId="0" fillId="0" borderId="130" xfId="0" applyNumberFormat="1" applyBorder="1" applyAlignment="1">
      <alignment horizontal="right"/>
    </xf>
    <xf numFmtId="164" fontId="0" fillId="0" borderId="168" xfId="1" applyNumberFormat="1" applyFont="1" applyBorder="1" applyAlignment="1"/>
    <xf numFmtId="164" fontId="0" fillId="0" borderId="167" xfId="1" applyNumberFormat="1" applyFont="1" applyBorder="1" applyAlignment="1">
      <alignment horizontal="center"/>
    </xf>
    <xf numFmtId="0" fontId="27" fillId="14" borderId="0" xfId="0" applyFont="1" applyFill="1" applyAlignment="1">
      <alignment horizontal="center"/>
    </xf>
    <xf numFmtId="0" fontId="22" fillId="9" borderId="0" xfId="0" applyFont="1" applyFill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16" fillId="0" borderId="58" xfId="0" applyFont="1" applyBorder="1"/>
    <xf numFmtId="3" fontId="16" fillId="0" borderId="59" xfId="0" applyNumberFormat="1" applyFont="1" applyBorder="1" applyAlignment="1">
      <alignment horizontal="center"/>
    </xf>
    <xf numFmtId="3" fontId="16" fillId="0" borderId="60" xfId="0" applyNumberFormat="1" applyFont="1" applyBorder="1" applyAlignment="1">
      <alignment horizontal="center"/>
    </xf>
    <xf numFmtId="164" fontId="16" fillId="0" borderId="59" xfId="1" applyNumberFormat="1" applyFont="1" applyBorder="1" applyAlignment="1">
      <alignment horizontal="center"/>
    </xf>
    <xf numFmtId="164" fontId="16" fillId="0" borderId="61" xfId="1" applyNumberFormat="1" applyFont="1" applyBorder="1" applyAlignment="1">
      <alignment horizontal="center"/>
    </xf>
    <xf numFmtId="164" fontId="16" fillId="0" borderId="60" xfId="1" applyNumberFormat="1" applyFont="1" applyBorder="1" applyAlignment="1">
      <alignment horizontal="center"/>
    </xf>
    <xf numFmtId="0" fontId="15" fillId="0" borderId="63" xfId="0" applyFont="1" applyBorder="1" applyAlignment="1">
      <alignment horizontal="left" indent="1"/>
    </xf>
    <xf numFmtId="3" fontId="15" fillId="0" borderId="64" xfId="0" applyNumberFormat="1" applyFont="1" applyBorder="1" applyAlignment="1">
      <alignment horizontal="center"/>
    </xf>
    <xf numFmtId="3" fontId="15" fillId="0" borderId="65" xfId="0" applyNumberFormat="1" applyFont="1" applyBorder="1" applyAlignment="1">
      <alignment horizontal="center"/>
    </xf>
    <xf numFmtId="164" fontId="15" fillId="0" borderId="64" xfId="1" applyNumberFormat="1" applyFont="1" applyBorder="1" applyAlignment="1">
      <alignment horizontal="center"/>
    </xf>
    <xf numFmtId="164" fontId="15" fillId="0" borderId="66" xfId="1" applyNumberFormat="1" applyFont="1" applyBorder="1" applyAlignment="1">
      <alignment horizontal="center"/>
    </xf>
    <xf numFmtId="164" fontId="15" fillId="0" borderId="65" xfId="1" applyNumberFormat="1" applyFont="1" applyBorder="1" applyAlignment="1">
      <alignment horizontal="center"/>
    </xf>
    <xf numFmtId="0" fontId="0" fillId="0" borderId="78" xfId="0" applyBorder="1" applyAlignment="1">
      <alignment horizontal="left" indent="2"/>
    </xf>
    <xf numFmtId="3" fontId="0" fillId="0" borderId="169" xfId="0" applyNumberFormat="1" applyBorder="1" applyAlignment="1">
      <alignment horizontal="center"/>
    </xf>
    <xf numFmtId="3" fontId="0" fillId="0" borderId="170" xfId="0" applyNumberFormat="1" applyBorder="1" applyAlignment="1">
      <alignment horizontal="center"/>
    </xf>
    <xf numFmtId="164" fontId="0" fillId="0" borderId="169" xfId="1" applyNumberFormat="1" applyFont="1" applyBorder="1" applyAlignment="1">
      <alignment horizontal="center"/>
    </xf>
    <xf numFmtId="164" fontId="0" fillId="0" borderId="171" xfId="1" applyNumberFormat="1" applyFont="1" applyBorder="1" applyAlignment="1">
      <alignment horizontal="center"/>
    </xf>
    <xf numFmtId="164" fontId="0" fillId="0" borderId="170" xfId="1" applyNumberFormat="1" applyFont="1" applyBorder="1" applyAlignment="1">
      <alignment horizontal="center"/>
    </xf>
    <xf numFmtId="3" fontId="0" fillId="0" borderId="134" xfId="0" applyNumberFormat="1" applyBorder="1" applyAlignment="1">
      <alignment horizontal="center"/>
    </xf>
    <xf numFmtId="3" fontId="0" fillId="0" borderId="135" xfId="0" applyNumberFormat="1" applyBorder="1" applyAlignment="1">
      <alignment horizontal="center"/>
    </xf>
    <xf numFmtId="164" fontId="0" fillId="0" borderId="134" xfId="1" applyNumberFormat="1" applyFont="1" applyBorder="1" applyAlignment="1">
      <alignment horizontal="center"/>
    </xf>
    <xf numFmtId="164" fontId="0" fillId="0" borderId="172" xfId="1" applyNumberFormat="1" applyFont="1" applyBorder="1" applyAlignment="1">
      <alignment horizontal="center"/>
    </xf>
    <xf numFmtId="164" fontId="0" fillId="0" borderId="135" xfId="1" applyNumberFormat="1" applyFont="1" applyBorder="1" applyAlignment="1">
      <alignment horizontal="center"/>
    </xf>
    <xf numFmtId="3" fontId="0" fillId="0" borderId="173" xfId="0" applyNumberFormat="1" applyBorder="1" applyAlignment="1">
      <alignment horizontal="center"/>
    </xf>
    <xf numFmtId="3" fontId="0" fillId="0" borderId="174" xfId="0" applyNumberFormat="1" applyBorder="1" applyAlignment="1">
      <alignment horizontal="center"/>
    </xf>
    <xf numFmtId="164" fontId="0" fillId="0" borderId="173" xfId="1" applyNumberFormat="1" applyFont="1" applyBorder="1" applyAlignment="1">
      <alignment horizontal="center"/>
    </xf>
    <xf numFmtId="164" fontId="0" fillId="0" borderId="175" xfId="1" applyNumberFormat="1" applyFont="1" applyBorder="1" applyAlignment="1">
      <alignment horizontal="center"/>
    </xf>
    <xf numFmtId="164" fontId="0" fillId="0" borderId="174" xfId="1" applyNumberFormat="1" applyFont="1" applyBorder="1" applyAlignment="1">
      <alignment horizontal="center"/>
    </xf>
    <xf numFmtId="0" fontId="15" fillId="0" borderId="68" xfId="0" applyFont="1" applyBorder="1" applyAlignment="1">
      <alignment horizontal="left" indent="1"/>
    </xf>
    <xf numFmtId="3" fontId="0" fillId="0" borderId="176" xfId="0" applyNumberFormat="1" applyBorder="1" applyAlignment="1">
      <alignment horizontal="center"/>
    </xf>
    <xf numFmtId="3" fontId="0" fillId="0" borderId="177" xfId="0" applyNumberFormat="1" applyBorder="1" applyAlignment="1">
      <alignment horizontal="center"/>
    </xf>
    <xf numFmtId="164" fontId="0" fillId="0" borderId="176" xfId="1" applyNumberFormat="1" applyFont="1" applyBorder="1" applyAlignment="1">
      <alignment horizontal="center"/>
    </xf>
    <xf numFmtId="164" fontId="0" fillId="0" borderId="178" xfId="1" applyNumberFormat="1" applyFont="1" applyBorder="1" applyAlignment="1">
      <alignment horizontal="center"/>
    </xf>
    <xf numFmtId="164" fontId="0" fillId="0" borderId="177" xfId="1" applyNumberFormat="1" applyFont="1" applyBorder="1" applyAlignment="1">
      <alignment horizontal="center"/>
    </xf>
    <xf numFmtId="3" fontId="0" fillId="0" borderId="167" xfId="0" applyNumberFormat="1" applyBorder="1" applyAlignment="1">
      <alignment horizontal="center"/>
    </xf>
    <xf numFmtId="3" fontId="0" fillId="0" borderId="179" xfId="0" applyNumberFormat="1" applyBorder="1" applyAlignment="1">
      <alignment horizontal="center"/>
    </xf>
    <xf numFmtId="164" fontId="0" fillId="0" borderId="167" xfId="1" applyNumberFormat="1" applyFont="1" applyBorder="1" applyAlignment="1">
      <alignment horizontal="center"/>
    </xf>
    <xf numFmtId="164" fontId="0" fillId="0" borderId="180" xfId="1" applyNumberFormat="1" applyFont="1" applyBorder="1" applyAlignment="1">
      <alignment horizontal="center"/>
    </xf>
    <xf numFmtId="164" fontId="0" fillId="0" borderId="179" xfId="1" applyNumberFormat="1" applyFont="1" applyBorder="1" applyAlignment="1">
      <alignment horizontal="center"/>
    </xf>
    <xf numFmtId="3" fontId="0" fillId="0" borderId="168" xfId="0" applyNumberFormat="1" applyBorder="1" applyAlignment="1">
      <alignment horizontal="center"/>
    </xf>
    <xf numFmtId="3" fontId="0" fillId="0" borderId="181" xfId="0" applyNumberFormat="1" applyBorder="1" applyAlignment="1">
      <alignment horizontal="center"/>
    </xf>
    <xf numFmtId="164" fontId="0" fillId="0" borderId="168" xfId="1" applyNumberFormat="1" applyFont="1" applyBorder="1" applyAlignment="1">
      <alignment horizontal="center"/>
    </xf>
    <xf numFmtId="164" fontId="0" fillId="0" borderId="182" xfId="1" applyNumberFormat="1" applyFont="1" applyBorder="1" applyAlignment="1">
      <alignment horizontal="center"/>
    </xf>
    <xf numFmtId="164" fontId="0" fillId="0" borderId="181" xfId="1" applyNumberFormat="1" applyFont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164" fontId="0" fillId="0" borderId="88" xfId="1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128" xfId="1" applyNumberFormat="1" applyFont="1" applyBorder="1" applyAlignment="1">
      <alignment horizontal="center"/>
    </xf>
    <xf numFmtId="0" fontId="23" fillId="11" borderId="115" xfId="0" applyFont="1" applyFill="1" applyBorder="1" applyAlignment="1">
      <alignment horizontal="center" wrapText="1"/>
    </xf>
    <xf numFmtId="0" fontId="22" fillId="8" borderId="0" xfId="0" applyFont="1" applyFill="1" applyAlignment="1">
      <alignment horizontal="center"/>
    </xf>
    <xf numFmtId="0" fontId="18" fillId="0" borderId="183" xfId="0" applyFont="1" applyBorder="1" applyAlignment="1">
      <alignment horizontal="left" indent="1"/>
    </xf>
    <xf numFmtId="3" fontId="18" fillId="0" borderId="183" xfId="0" applyNumberFormat="1" applyFont="1" applyBorder="1" applyAlignment="1">
      <alignment horizontal="right" vertical="center"/>
    </xf>
    <xf numFmtId="164" fontId="18" fillId="0" borderId="183" xfId="1" applyNumberFormat="1" applyFont="1" applyBorder="1" applyAlignment="1">
      <alignment horizontal="right" vertical="center"/>
    </xf>
    <xf numFmtId="0" fontId="17" fillId="8" borderId="0" xfId="0" applyFont="1" applyFill="1" applyAlignment="1">
      <alignment horizontal="right"/>
    </xf>
    <xf numFmtId="3" fontId="0" fillId="0" borderId="78" xfId="0" applyNumberFormat="1" applyBorder="1" applyAlignment="1">
      <alignment horizontal="left" indent="3"/>
    </xf>
    <xf numFmtId="3" fontId="21" fillId="0" borderId="184" xfId="0" applyNumberFormat="1" applyFont="1" applyBorder="1" applyAlignment="1">
      <alignment horizontal="right"/>
    </xf>
    <xf numFmtId="3" fontId="20" fillId="0" borderId="185" xfId="0" applyNumberFormat="1" applyFont="1" applyBorder="1" applyAlignment="1">
      <alignment horizontal="right"/>
    </xf>
    <xf numFmtId="0" fontId="18" fillId="0" borderId="186" xfId="0" applyFont="1" applyBorder="1" applyAlignment="1">
      <alignment horizontal="left"/>
    </xf>
    <xf numFmtId="3" fontId="18" fillId="0" borderId="186" xfId="0" applyNumberFormat="1" applyFont="1" applyBorder="1" applyAlignment="1">
      <alignment horizontal="right" vertical="center"/>
    </xf>
    <xf numFmtId="164" fontId="18" fillId="0" borderId="186" xfId="1" applyNumberFormat="1" applyFont="1" applyBorder="1" applyAlignment="1">
      <alignment horizontal="right" vertical="center"/>
    </xf>
    <xf numFmtId="0" fontId="17" fillId="0" borderId="187" xfId="0" applyFont="1" applyBorder="1" applyAlignment="1">
      <alignment horizontal="left" indent="1"/>
    </xf>
    <xf numFmtId="3" fontId="17" fillId="0" borderId="187" xfId="0" applyNumberFormat="1" applyFont="1" applyBorder="1" applyAlignment="1">
      <alignment horizontal="right" vertical="center"/>
    </xf>
    <xf numFmtId="164" fontId="17" fillId="0" borderId="187" xfId="1" applyNumberFormat="1" applyFont="1" applyBorder="1" applyAlignment="1">
      <alignment horizontal="right" vertical="center"/>
    </xf>
    <xf numFmtId="3" fontId="0" fillId="0" borderId="87" xfId="0" applyNumberFormat="1" applyBorder="1" applyAlignment="1">
      <alignment horizontal="left" indent="3"/>
    </xf>
    <xf numFmtId="0" fontId="18" fillId="0" borderId="183" xfId="0" applyFont="1" applyBorder="1" applyAlignment="1">
      <alignment horizontal="left"/>
    </xf>
    <xf numFmtId="0" fontId="0" fillId="9" borderId="0" xfId="0" applyFill="1" applyAlignment="1">
      <alignment horizontal="center"/>
    </xf>
    <xf numFmtId="0" fontId="0" fillId="9" borderId="0" xfId="0" applyFill="1" applyAlignment="1">
      <alignment horizontal="right"/>
    </xf>
    <xf numFmtId="0" fontId="19" fillId="0" borderId="188" xfId="0" applyFont="1" applyBorder="1" applyAlignment="1">
      <alignment horizontal="left"/>
    </xf>
    <xf numFmtId="3" fontId="19" fillId="0" borderId="188" xfId="0" applyNumberFormat="1" applyFont="1" applyBorder="1" applyAlignment="1">
      <alignment horizontal="right" vertical="center"/>
    </xf>
    <xf numFmtId="164" fontId="19" fillId="0" borderId="188" xfId="1" applyNumberFormat="1" applyFont="1" applyBorder="1" applyAlignment="1">
      <alignment horizontal="right" vertical="center"/>
    </xf>
    <xf numFmtId="0" fontId="19" fillId="0" borderId="90" xfId="0" applyFont="1" applyBorder="1" applyAlignment="1">
      <alignment horizontal="left"/>
    </xf>
    <xf numFmtId="0" fontId="28" fillId="0" borderId="189" xfId="0" applyFont="1" applyBorder="1" applyAlignment="1">
      <alignment horizontal="left" indent="1"/>
    </xf>
    <xf numFmtId="3" fontId="28" fillId="0" borderId="189" xfId="0" applyNumberFormat="1" applyFont="1" applyBorder="1" applyAlignment="1">
      <alignment horizontal="right" vertical="center"/>
    </xf>
    <xf numFmtId="164" fontId="28" fillId="0" borderId="189" xfId="1" applyNumberFormat="1" applyFont="1" applyBorder="1" applyAlignment="1">
      <alignment horizontal="right" vertical="center"/>
    </xf>
    <xf numFmtId="0" fontId="29" fillId="9" borderId="0" xfId="0" applyFont="1" applyFill="1" applyAlignment="1">
      <alignment horizontal="right"/>
    </xf>
    <xf numFmtId="0" fontId="23" fillId="11" borderId="115" xfId="0" applyFont="1" applyFill="1" applyBorder="1" applyAlignment="1">
      <alignment horizontal="center" vertical="center" wrapText="1"/>
    </xf>
    <xf numFmtId="0" fontId="22" fillId="10" borderId="0" xfId="0" applyFont="1" applyFill="1" applyAlignment="1">
      <alignment horizontal="center"/>
    </xf>
    <xf numFmtId="0" fontId="21" fillId="0" borderId="184" xfId="0" applyFont="1" applyBorder="1" applyAlignment="1">
      <alignment horizontal="left" indent="1"/>
    </xf>
    <xf numFmtId="164" fontId="21" fillId="0" borderId="184" xfId="1" applyNumberFormat="1" applyFont="1" applyBorder="1" applyAlignment="1">
      <alignment horizontal="right"/>
    </xf>
    <xf numFmtId="0" fontId="20" fillId="0" borderId="185" xfId="0" applyFont="1" applyBorder="1" applyAlignment="1">
      <alignment horizontal="left" indent="2"/>
    </xf>
    <xf numFmtId="164" fontId="20" fillId="0" borderId="185" xfId="1" applyNumberFormat="1" applyFont="1" applyBorder="1" applyAlignment="1">
      <alignment horizontal="right"/>
    </xf>
    <xf numFmtId="3" fontId="0" fillId="0" borderId="78" xfId="0" applyNumberFormat="1" applyBorder="1" applyAlignment="1">
      <alignment horizontal="right"/>
    </xf>
    <xf numFmtId="164" fontId="0" fillId="0" borderId="78" xfId="1" applyNumberFormat="1" applyFont="1" applyBorder="1" applyAlignment="1">
      <alignment horizontal="right"/>
    </xf>
    <xf numFmtId="0" fontId="22" fillId="15" borderId="0" xfId="0" applyFont="1" applyFill="1" applyAlignment="1">
      <alignment horizontal="center"/>
    </xf>
    <xf numFmtId="0" fontId="0" fillId="15" borderId="0" xfId="0" applyFill="1" applyAlignment="1">
      <alignment horizontal="right"/>
    </xf>
    <xf numFmtId="0" fontId="30" fillId="0" borderId="190" xfId="0" applyFont="1" applyBorder="1" applyAlignment="1">
      <alignment horizontal="left" indent="1"/>
    </xf>
    <xf numFmtId="3" fontId="30" fillId="0" borderId="190" xfId="0" applyNumberFormat="1" applyFont="1" applyBorder="1" applyAlignment="1">
      <alignment horizontal="right"/>
    </xf>
    <xf numFmtId="164" fontId="30" fillId="0" borderId="190" xfId="1" applyNumberFormat="1" applyFont="1" applyBorder="1" applyAlignment="1">
      <alignment horizontal="right"/>
    </xf>
    <xf numFmtId="0" fontId="22" fillId="16" borderId="0" xfId="0" applyFont="1" applyFill="1" applyAlignment="1">
      <alignment horizontal="center"/>
    </xf>
    <xf numFmtId="0" fontId="0" fillId="16" borderId="0" xfId="0" applyFill="1" applyAlignment="1">
      <alignment horizontal="right"/>
    </xf>
    <xf numFmtId="0" fontId="31" fillId="0" borderId="191" xfId="0" applyFont="1" applyBorder="1" applyAlignment="1">
      <alignment horizontal="left" indent="1"/>
    </xf>
    <xf numFmtId="3" fontId="31" fillId="0" borderId="191" xfId="0" applyNumberFormat="1" applyFont="1" applyBorder="1" applyAlignment="1">
      <alignment horizontal="right" vertical="center"/>
    </xf>
    <xf numFmtId="164" fontId="31" fillId="0" borderId="191" xfId="1" applyNumberFormat="1" applyFont="1" applyBorder="1" applyAlignment="1">
      <alignment horizontal="right" vertical="center"/>
    </xf>
    <xf numFmtId="0" fontId="32" fillId="16" borderId="0" xfId="0" applyFont="1" applyFill="1" applyAlignment="1">
      <alignment horizontal="right"/>
    </xf>
    <xf numFmtId="164" fontId="0" fillId="0" borderId="78" xfId="1" applyNumberFormat="1" applyFont="1" applyBorder="1" applyAlignment="1">
      <alignment horizontal="right" vertical="center"/>
    </xf>
    <xf numFmtId="3" fontId="0" fillId="0" borderId="78" xfId="0" applyNumberFormat="1" applyBorder="1" applyAlignment="1">
      <alignment horizontal="left" wrapText="1" indent="3"/>
    </xf>
    <xf numFmtId="0" fontId="22" fillId="17" borderId="0" xfId="0" applyFont="1" applyFill="1" applyAlignment="1">
      <alignment horizontal="center"/>
    </xf>
    <xf numFmtId="0" fontId="0" fillId="17" borderId="0" xfId="0" applyFill="1" applyAlignment="1">
      <alignment horizontal="right"/>
    </xf>
    <xf numFmtId="0" fontId="33" fillId="0" borderId="192" xfId="0" applyFont="1" applyBorder="1" applyAlignment="1">
      <alignment horizontal="left" indent="1"/>
    </xf>
    <xf numFmtId="3" fontId="33" fillId="0" borderId="192" xfId="0" applyNumberFormat="1" applyFont="1" applyBorder="1" applyAlignment="1">
      <alignment horizontal="right" vertical="center"/>
    </xf>
    <xf numFmtId="164" fontId="33" fillId="0" borderId="192" xfId="1" applyNumberFormat="1" applyFont="1" applyBorder="1" applyAlignment="1">
      <alignment horizontal="right" vertical="center"/>
    </xf>
    <xf numFmtId="0" fontId="34" fillId="17" borderId="193" xfId="0" applyFont="1" applyFill="1" applyBorder="1" applyAlignment="1">
      <alignment horizontal="right"/>
    </xf>
    <xf numFmtId="0" fontId="22" fillId="18" borderId="0" xfId="0" applyFont="1" applyFill="1" applyAlignment="1">
      <alignment horizontal="center"/>
    </xf>
    <xf numFmtId="0" fontId="0" fillId="18" borderId="0" xfId="0" applyFill="1" applyAlignment="1">
      <alignment horizontal="right"/>
    </xf>
    <xf numFmtId="0" fontId="35" fillId="0" borderId="194" xfId="0" applyFont="1" applyBorder="1" applyAlignment="1">
      <alignment horizontal="left" indent="1"/>
    </xf>
    <xf numFmtId="3" fontId="35" fillId="0" borderId="194" xfId="0" applyNumberFormat="1" applyFont="1" applyBorder="1" applyAlignment="1">
      <alignment horizontal="right" vertical="center"/>
    </xf>
    <xf numFmtId="164" fontId="35" fillId="0" borderId="194" xfId="1" applyNumberFormat="1" applyFont="1" applyBorder="1" applyAlignment="1">
      <alignment horizontal="right" vertical="center"/>
    </xf>
    <xf numFmtId="0" fontId="29" fillId="18" borderId="195" xfId="0" applyFont="1" applyFill="1" applyBorder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1" defaultTableStyle="TableStyleMedium2" defaultPivotStyle="PivotStyleLight16">
    <tableStyle name="Invisible" pivot="0" table="0" count="0" xr9:uid="{240E528A-15AD-4578-A58C-408BC796BB3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104775</xdr:colOff>
      <xdr:row>0</xdr:row>
      <xdr:rowOff>123825</xdr:rowOff>
    </xdr:from>
    <xdr:to>
      <xdr:col>12</xdr:col>
      <xdr:colOff>104775</xdr:colOff>
      <xdr:row>2</xdr:row>
      <xdr:rowOff>57201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F159B8-5189-4698-9C66-FBFA91A8D0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2900" y="123825"/>
          <a:ext cx="0" cy="819201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342901</xdr:colOff>
      <xdr:row>0</xdr:row>
      <xdr:rowOff>582209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E76BE55-4154-41C7-BB3E-31913AA352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133600" cy="5822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1</xdr:col>
      <xdr:colOff>76200</xdr:colOff>
      <xdr:row>0</xdr:row>
      <xdr:rowOff>620309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1E5D7E-7233-43C9-9D8F-2B66AFDD7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0"/>
          <a:ext cx="2133600" cy="5822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142875</xdr:colOff>
      <xdr:row>0</xdr:row>
      <xdr:rowOff>639359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82A1AF-F2DE-4D4F-89D4-EE00C1B1E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2133600" cy="5822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0</xdr:col>
      <xdr:colOff>2200275</xdr:colOff>
      <xdr:row>0</xdr:row>
      <xdr:rowOff>582209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8FB7D02-AFD9-49BF-8E91-C2DCBCAB6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2133600" cy="5822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F1745-8032-4FEA-8563-388B7CD01CF7}">
  <sheetPr codeName="Hoja8"/>
  <dimension ref="A1:XFD69"/>
  <sheetViews>
    <sheetView tabSelected="1" workbookViewId="0">
      <selection activeCell="I23" sqref="I23"/>
    </sheetView>
  </sheetViews>
  <sheetFormatPr baseColWidth="10" defaultColWidth="11.42578125" defaultRowHeight="18.75" customHeight="1" zeroHeight="1" x14ac:dyDescent="0.25"/>
  <cols>
    <col min="1" max="1" width="26.85546875" style="245" customWidth="1"/>
    <col min="2" max="2" width="35.28515625" customWidth="1"/>
    <col min="3" max="3" width="13.140625" style="150" customWidth="1"/>
    <col min="4" max="4" width="12.5703125" style="150" customWidth="1"/>
    <col min="5" max="5" width="10.7109375" style="150" customWidth="1"/>
    <col min="6" max="6" width="13.28515625" style="150" customWidth="1"/>
    <col min="7" max="7" width="9.7109375" style="150" customWidth="1"/>
    <col min="8" max="8" width="1.28515625" style="150" customWidth="1"/>
    <col min="9" max="10" width="14" style="150" customWidth="1"/>
    <col min="11" max="11" width="10.28515625" style="150" customWidth="1"/>
    <col min="12" max="12" width="13.85546875" style="150" customWidth="1"/>
    <col min="13" max="13" width="8.7109375" style="150" customWidth="1"/>
    <col min="14" max="14" width="13.140625" customWidth="1"/>
    <col min="15" max="16383" width="0" hidden="1" customWidth="1"/>
    <col min="16384" max="16384" width="0.28515625" customWidth="1"/>
  </cols>
  <sheetData>
    <row r="1" spans="1:20" ht="51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0" ht="18.75" customHeight="1" x14ac:dyDescent="0.25">
      <c r="A2" s="4"/>
      <c r="B2" s="5"/>
      <c r="C2" s="6" t="s">
        <v>150</v>
      </c>
      <c r="D2" s="7"/>
      <c r="E2" s="7"/>
      <c r="F2" s="7"/>
      <c r="G2" s="8"/>
      <c r="H2" s="9"/>
      <c r="I2" s="6" t="str">
        <f>CONCATENATE("acumulado ",C2)</f>
        <v>acumulado septiembre</v>
      </c>
      <c r="J2" s="7"/>
      <c r="K2" s="7"/>
      <c r="L2" s="7"/>
      <c r="M2" s="8"/>
      <c r="N2" s="10"/>
    </row>
    <row r="3" spans="1:20" ht="30" customHeight="1" x14ac:dyDescent="0.25">
      <c r="A3" s="11"/>
      <c r="B3" s="12"/>
      <c r="C3" s="13">
        <v>2020</v>
      </c>
      <c r="D3" s="13">
        <v>2021</v>
      </c>
      <c r="E3" s="13" t="s">
        <v>1</v>
      </c>
      <c r="F3" s="13" t="s">
        <v>2</v>
      </c>
      <c r="G3" s="13" t="s">
        <v>3</v>
      </c>
      <c r="H3" s="14"/>
      <c r="I3" s="13">
        <v>2020</v>
      </c>
      <c r="J3" s="13">
        <v>2021</v>
      </c>
      <c r="K3" s="13" t="s">
        <v>1</v>
      </c>
      <c r="L3" s="13" t="s">
        <v>2</v>
      </c>
      <c r="M3" s="13" t="s">
        <v>3</v>
      </c>
      <c r="N3" s="15" t="s">
        <v>4</v>
      </c>
    </row>
    <row r="4" spans="1:20" s="23" customFormat="1" ht="32.1" customHeight="1" x14ac:dyDescent="0.25">
      <c r="A4" s="16" t="s">
        <v>5</v>
      </c>
      <c r="B4" s="17" t="s">
        <v>6</v>
      </c>
      <c r="C4" s="18">
        <v>112909</v>
      </c>
      <c r="D4" s="18">
        <v>281329</v>
      </c>
      <c r="E4" s="19">
        <v>1.4916437130786742</v>
      </c>
      <c r="F4" s="18">
        <v>168420</v>
      </c>
      <c r="G4" s="19">
        <f>D4/$D$4</f>
        <v>1</v>
      </c>
      <c r="H4" s="20"/>
      <c r="I4" s="18">
        <v>1360173</v>
      </c>
      <c r="J4" s="18">
        <v>1351260</v>
      </c>
      <c r="K4" s="19">
        <v>-6.5528429104239061E-3</v>
      </c>
      <c r="L4" s="18">
        <v>-8913</v>
      </c>
      <c r="M4" s="21">
        <f>J4/$J$4</f>
        <v>1</v>
      </c>
      <c r="N4" s="22" t="s">
        <v>7</v>
      </c>
    </row>
    <row r="5" spans="1:20" ht="18.75" customHeight="1" x14ac:dyDescent="0.25">
      <c r="A5" s="24"/>
      <c r="B5" s="25" t="s">
        <v>8</v>
      </c>
      <c r="C5" s="26">
        <v>90533</v>
      </c>
      <c r="D5" s="26">
        <v>231512</v>
      </c>
      <c r="E5" s="27">
        <v>1.5572111826626753</v>
      </c>
      <c r="F5" s="26">
        <v>140979</v>
      </c>
      <c r="G5" s="27">
        <f>D5/$D$4</f>
        <v>0.82292262795516991</v>
      </c>
      <c r="H5" s="28"/>
      <c r="I5" s="26">
        <v>1026370</v>
      </c>
      <c r="J5" s="26">
        <v>1065179</v>
      </c>
      <c r="K5" s="27">
        <f>J5/I5-1</f>
        <v>3.7811900191938586E-2</v>
      </c>
      <c r="L5" s="26">
        <f>J5-I5</f>
        <v>38809</v>
      </c>
      <c r="M5" s="29">
        <f>J5/$J$4</f>
        <v>0.7882857481165727</v>
      </c>
      <c r="N5" s="30"/>
    </row>
    <row r="6" spans="1:20" ht="18.75" customHeight="1" x14ac:dyDescent="0.25">
      <c r="A6" s="31"/>
      <c r="B6" s="25" t="s">
        <v>9</v>
      </c>
      <c r="C6" s="26">
        <v>22376</v>
      </c>
      <c r="D6" s="26">
        <v>49817</v>
      </c>
      <c r="E6" s="27">
        <v>1.2263585984983911</v>
      </c>
      <c r="F6" s="26">
        <v>27441</v>
      </c>
      <c r="G6" s="27">
        <f>D6/$D$4</f>
        <v>0.17707737204483007</v>
      </c>
      <c r="H6" s="28"/>
      <c r="I6" s="26">
        <v>327810</v>
      </c>
      <c r="J6" s="26">
        <v>286081</v>
      </c>
      <c r="K6" s="27">
        <f>J6/I6-1</f>
        <v>-0.12729629968579359</v>
      </c>
      <c r="L6" s="26">
        <f>J6-I6</f>
        <v>-41729</v>
      </c>
      <c r="M6" s="29">
        <f t="shared" ref="M6" si="0">J6/$J$4</f>
        <v>0.21171425188342732</v>
      </c>
      <c r="N6" s="30"/>
    </row>
    <row r="7" spans="1:20" ht="18.75" customHeight="1" x14ac:dyDescent="0.25">
      <c r="A7" s="32" t="s">
        <v>10</v>
      </c>
      <c r="B7" s="25" t="s">
        <v>11</v>
      </c>
      <c r="C7" s="26">
        <v>76652</v>
      </c>
      <c r="D7" s="26">
        <v>99667</v>
      </c>
      <c r="E7" s="27">
        <v>0.30025309189584104</v>
      </c>
      <c r="F7" s="26">
        <v>23015</v>
      </c>
      <c r="G7" s="27">
        <f>D7/$D$4</f>
        <v>0.35427204447461869</v>
      </c>
      <c r="H7" s="33"/>
      <c r="I7" s="26">
        <v>379662</v>
      </c>
      <c r="J7" s="26">
        <v>645008</v>
      </c>
      <c r="K7" s="27">
        <v>0.69890060106094376</v>
      </c>
      <c r="L7" s="26">
        <v>265346</v>
      </c>
      <c r="M7" s="29">
        <f>J7/$J$4</f>
        <v>0.47733818806151296</v>
      </c>
      <c r="N7" s="30"/>
    </row>
    <row r="8" spans="1:20" ht="18.75" customHeight="1" x14ac:dyDescent="0.25">
      <c r="A8" s="31"/>
      <c r="B8" s="25" t="s">
        <v>12</v>
      </c>
      <c r="C8" s="26">
        <v>36257</v>
      </c>
      <c r="D8" s="26">
        <v>181662</v>
      </c>
      <c r="E8" s="27">
        <v>4.0103979921118684</v>
      </c>
      <c r="F8" s="26">
        <v>145405</v>
      </c>
      <c r="G8" s="27">
        <f>D8/$D$4</f>
        <v>0.64572795552538131</v>
      </c>
      <c r="H8" s="33"/>
      <c r="I8" s="26">
        <v>980511</v>
      </c>
      <c r="J8" s="26">
        <v>706252</v>
      </c>
      <c r="K8" s="27">
        <v>-0.27971027352064382</v>
      </c>
      <c r="L8" s="26">
        <v>-274259</v>
      </c>
      <c r="M8" s="29">
        <f>J8/$J$4</f>
        <v>0.52266181193848704</v>
      </c>
      <c r="N8" s="30"/>
    </row>
    <row r="9" spans="1:20" s="23" customFormat="1" ht="32.1" customHeight="1" x14ac:dyDescent="0.25">
      <c r="A9" s="34" t="s">
        <v>13</v>
      </c>
      <c r="B9" s="35" t="s">
        <v>14</v>
      </c>
      <c r="C9" s="36">
        <v>495894</v>
      </c>
      <c r="D9" s="36">
        <v>1799345</v>
      </c>
      <c r="E9" s="37">
        <v>2.6284871363638196</v>
      </c>
      <c r="F9" s="36">
        <v>1303451</v>
      </c>
      <c r="G9" s="37">
        <f>D9/$D$9</f>
        <v>1</v>
      </c>
      <c r="H9" s="38"/>
      <c r="I9" s="36">
        <v>9265368</v>
      </c>
      <c r="J9" s="36">
        <v>7326939</v>
      </c>
      <c r="K9" s="37">
        <v>-0.20921230543676195</v>
      </c>
      <c r="L9" s="36">
        <f>J9-I9</f>
        <v>-1938429</v>
      </c>
      <c r="M9" s="39">
        <f t="shared" ref="M9" si="1">J9/$J$9</f>
        <v>1</v>
      </c>
      <c r="N9" s="30"/>
    </row>
    <row r="10" spans="1:20" ht="18.75" customHeight="1" x14ac:dyDescent="0.25">
      <c r="A10" s="40"/>
      <c r="B10" s="41" t="s">
        <v>8</v>
      </c>
      <c r="C10" s="42">
        <v>386022</v>
      </c>
      <c r="D10" s="42">
        <v>1447418</v>
      </c>
      <c r="E10" s="43">
        <v>1.5572111826626753</v>
      </c>
      <c r="F10" s="42">
        <v>140979</v>
      </c>
      <c r="G10" s="43">
        <f>D10/$D$9</f>
        <v>0.80441382836532183</v>
      </c>
      <c r="H10" s="44"/>
      <c r="I10" s="42">
        <v>6558514</v>
      </c>
      <c r="J10" s="42">
        <v>5634720</v>
      </c>
      <c r="K10" s="43">
        <f>J10/I10-1</f>
        <v>-0.14085416300094811</v>
      </c>
      <c r="L10" s="42">
        <f>J10-I10</f>
        <v>-923794</v>
      </c>
      <c r="M10" s="45">
        <f t="shared" ref="M10:M11" si="2">J10/$J$4</f>
        <v>4.169974690289064</v>
      </c>
      <c r="N10" s="30"/>
    </row>
    <row r="11" spans="1:20" ht="18.75" customHeight="1" x14ac:dyDescent="0.25">
      <c r="A11" s="46"/>
      <c r="B11" s="41" t="s">
        <v>9</v>
      </c>
      <c r="C11" s="42">
        <v>109872</v>
      </c>
      <c r="D11" s="42">
        <v>351927</v>
      </c>
      <c r="E11" s="43">
        <v>2.2030635648754915</v>
      </c>
      <c r="F11" s="42">
        <v>242055</v>
      </c>
      <c r="G11" s="43">
        <f>D11/$D$9</f>
        <v>0.19558617163467817</v>
      </c>
      <c r="H11" s="44"/>
      <c r="I11" s="42">
        <v>2691994</v>
      </c>
      <c r="J11" s="42">
        <v>1692219</v>
      </c>
      <c r="K11" s="43">
        <f>J11/I11-1</f>
        <v>-0.3713882720392393</v>
      </c>
      <c r="L11" s="42">
        <f>J11-I11</f>
        <v>-999775</v>
      </c>
      <c r="M11" s="45">
        <f t="shared" si="2"/>
        <v>1.2523267172860886</v>
      </c>
      <c r="N11" s="30"/>
    </row>
    <row r="12" spans="1:20" ht="18.75" customHeight="1" x14ac:dyDescent="0.25">
      <c r="A12" s="47" t="s">
        <v>15</v>
      </c>
      <c r="B12" s="48" t="s">
        <v>11</v>
      </c>
      <c r="C12" s="49">
        <v>249443</v>
      </c>
      <c r="D12" s="49">
        <v>409261</v>
      </c>
      <c r="E12" s="50">
        <v>0.64069947843795982</v>
      </c>
      <c r="F12" s="49">
        <v>159818</v>
      </c>
      <c r="G12" s="50">
        <f>D12/$D$9</f>
        <v>0.22744998874590475</v>
      </c>
      <c r="H12" s="51"/>
      <c r="I12" s="49">
        <v>1442726</v>
      </c>
      <c r="J12" s="49">
        <v>2300127</v>
      </c>
      <c r="K12" s="50">
        <v>0.59429233270905213</v>
      </c>
      <c r="L12" s="49">
        <v>857401</v>
      </c>
      <c r="M12" s="52">
        <f>J12/$J$9</f>
        <v>0.31392741225223791</v>
      </c>
      <c r="N12" s="30"/>
    </row>
    <row r="13" spans="1:20" ht="18.75" customHeight="1" x14ac:dyDescent="0.25">
      <c r="A13" s="53"/>
      <c r="B13" s="48" t="s">
        <v>12</v>
      </c>
      <c r="C13" s="49">
        <v>246451</v>
      </c>
      <c r="D13" s="49">
        <v>1390084</v>
      </c>
      <c r="E13" s="50">
        <v>4.6404072209080098</v>
      </c>
      <c r="F13" s="49">
        <v>1143633</v>
      </c>
      <c r="G13" s="50">
        <f>D13/$D$9</f>
        <v>0.77255001125409528</v>
      </c>
      <c r="H13" s="51"/>
      <c r="I13" s="49">
        <v>7822642</v>
      </c>
      <c r="J13" s="49">
        <v>5026812</v>
      </c>
      <c r="K13" s="50">
        <v>-0.35740226895210081</v>
      </c>
      <c r="L13" s="49">
        <v>-2795830</v>
      </c>
      <c r="M13" s="52">
        <f>J13/$J$9</f>
        <v>0.68607258774776203</v>
      </c>
      <c r="N13" s="30"/>
    </row>
    <row r="14" spans="1:20" ht="18.75" customHeight="1" x14ac:dyDescent="0.25">
      <c r="A14" s="54"/>
      <c r="B14" s="55"/>
      <c r="C14" s="56" t="s">
        <v>150</v>
      </c>
      <c r="D14" s="57"/>
      <c r="E14" s="57"/>
      <c r="F14" s="57"/>
      <c r="G14" s="58"/>
      <c r="H14" s="59"/>
      <c r="I14" s="56" t="str">
        <f>CONCATENATE("acumulado ",C14)</f>
        <v>acumulado septiembre</v>
      </c>
      <c r="J14" s="57"/>
      <c r="K14" s="57"/>
      <c r="L14" s="57"/>
      <c r="M14" s="57"/>
      <c r="N14" s="30"/>
    </row>
    <row r="15" spans="1:20" ht="18.75" customHeight="1" x14ac:dyDescent="0.25">
      <c r="A15" s="11"/>
      <c r="B15" s="12"/>
      <c r="C15" s="60">
        <v>2020</v>
      </c>
      <c r="D15" s="61"/>
      <c r="E15" s="62">
        <v>2021</v>
      </c>
      <c r="F15" s="60" t="s">
        <v>2</v>
      </c>
      <c r="G15" s="61"/>
      <c r="H15" s="63"/>
      <c r="I15" s="64">
        <v>2020</v>
      </c>
      <c r="J15" s="65"/>
      <c r="K15" s="62">
        <v>2021</v>
      </c>
      <c r="L15" s="60" t="s">
        <v>2</v>
      </c>
      <c r="M15" s="66"/>
      <c r="N15" s="30"/>
    </row>
    <row r="16" spans="1:20" s="23" customFormat="1" ht="32.1" customHeight="1" x14ac:dyDescent="0.25">
      <c r="A16" s="67" t="s">
        <v>16</v>
      </c>
      <c r="B16" s="68" t="s">
        <v>17</v>
      </c>
      <c r="C16" s="69">
        <v>4.3899999999999997</v>
      </c>
      <c r="D16" s="69"/>
      <c r="E16" s="70">
        <v>6.4</v>
      </c>
      <c r="F16" s="69">
        <v>2.0100000000000007</v>
      </c>
      <c r="G16" s="69"/>
      <c r="H16" s="71"/>
      <c r="I16" s="72">
        <f>I9/I4</f>
        <v>6.8119040739670611</v>
      </c>
      <c r="J16" s="73"/>
      <c r="K16" s="70">
        <f>J9/J4</f>
        <v>5.4223014075751523</v>
      </c>
      <c r="L16" s="69">
        <f>K16-I16</f>
        <v>-1.3896026663919088</v>
      </c>
      <c r="M16" s="72"/>
      <c r="N16" s="30"/>
      <c r="S16" s="74"/>
      <c r="T16" s="74"/>
    </row>
    <row r="17" spans="1:20 16384:16384" ht="18.75" customHeight="1" x14ac:dyDescent="0.25">
      <c r="A17" s="75"/>
      <c r="B17" s="76" t="s">
        <v>8</v>
      </c>
      <c r="C17" s="77">
        <v>4.26</v>
      </c>
      <c r="D17" s="77"/>
      <c r="E17" s="78">
        <v>6.25</v>
      </c>
      <c r="F17" s="77">
        <v>1.9900000000000002</v>
      </c>
      <c r="G17" s="77"/>
      <c r="H17" s="79"/>
      <c r="I17" s="80">
        <f>I10/I5</f>
        <v>6.3900094507828564</v>
      </c>
      <c r="J17" s="81"/>
      <c r="K17" s="78">
        <f>J10/J5</f>
        <v>5.2899277961732256</v>
      </c>
      <c r="L17" s="80">
        <f>K17-I17</f>
        <v>-1.1000816546096308</v>
      </c>
      <c r="M17" s="82"/>
      <c r="N17" s="30"/>
      <c r="S17" s="83"/>
      <c r="T17" s="83"/>
    </row>
    <row r="18" spans="1:20 16384:16384" ht="18.75" customHeight="1" x14ac:dyDescent="0.25">
      <c r="A18" s="84"/>
      <c r="B18" s="85" t="s">
        <v>9</v>
      </c>
      <c r="C18" s="86">
        <v>4.91</v>
      </c>
      <c r="D18" s="86"/>
      <c r="E18" s="87">
        <v>7.06</v>
      </c>
      <c r="F18" s="86">
        <v>2.1499999999999995</v>
      </c>
      <c r="G18" s="86"/>
      <c r="H18" s="79"/>
      <c r="I18" s="80">
        <f>I11/I6</f>
        <v>8.212055764009639</v>
      </c>
      <c r="J18" s="81"/>
      <c r="K18" s="78">
        <f>J11/J6</f>
        <v>5.9151743736913671</v>
      </c>
      <c r="L18" s="88">
        <f>K18-I18</f>
        <v>-2.2968813903182719</v>
      </c>
      <c r="M18" s="89"/>
      <c r="N18" s="30"/>
      <c r="S18" s="83"/>
      <c r="T18" s="83"/>
    </row>
    <row r="19" spans="1:20 16384:16384" ht="18.75" customHeight="1" x14ac:dyDescent="0.25">
      <c r="A19" s="90" t="s">
        <v>18</v>
      </c>
      <c r="B19" s="91" t="s">
        <v>11</v>
      </c>
      <c r="C19" s="92">
        <v>3.25</v>
      </c>
      <c r="D19" s="92"/>
      <c r="E19" s="93">
        <v>4.1100000000000003</v>
      </c>
      <c r="F19" s="92">
        <v>0.86000000000000032</v>
      </c>
      <c r="G19" s="92"/>
      <c r="H19" s="79"/>
      <c r="I19" s="94">
        <f>I12/I7</f>
        <v>3.8000273927862152</v>
      </c>
      <c r="J19" s="95">
        <v>555374</v>
      </c>
      <c r="K19" s="96">
        <f>J12/J7</f>
        <v>3.5660441420881601</v>
      </c>
      <c r="L19" s="92">
        <f>K19-I19</f>
        <v>-0.23398325069805503</v>
      </c>
      <c r="M19" s="94"/>
      <c r="N19" s="30"/>
      <c r="S19" s="83"/>
      <c r="T19" s="83"/>
    </row>
    <row r="20" spans="1:20 16384:16384" ht="18.75" customHeight="1" x14ac:dyDescent="0.25">
      <c r="A20" s="84"/>
      <c r="B20" s="97" t="s">
        <v>12</v>
      </c>
      <c r="C20" s="77">
        <v>6.8</v>
      </c>
      <c r="D20" s="77"/>
      <c r="E20" s="78">
        <v>7.65</v>
      </c>
      <c r="F20" s="77">
        <v>0.85000000000000053</v>
      </c>
      <c r="G20" s="77"/>
      <c r="H20" s="79"/>
      <c r="I20" s="80">
        <f>I13/I8</f>
        <v>7.9781277313564054</v>
      </c>
      <c r="J20" s="81">
        <v>555374</v>
      </c>
      <c r="K20" s="78">
        <f>J13/J8</f>
        <v>7.1175897554980372</v>
      </c>
      <c r="L20" s="77">
        <f t="shared" ref="L20" si="3">K20-I20</f>
        <v>-0.86053797585836822</v>
      </c>
      <c r="M20" s="80"/>
      <c r="N20" s="30"/>
      <c r="S20" s="83"/>
      <c r="T20" s="83"/>
    </row>
    <row r="21" spans="1:20 16384:16384" ht="18.75" customHeight="1" x14ac:dyDescent="0.25">
      <c r="A21" s="54"/>
      <c r="B21" s="55"/>
      <c r="C21" s="56" t="s">
        <v>150</v>
      </c>
      <c r="D21" s="57"/>
      <c r="E21" s="57"/>
      <c r="F21" s="57"/>
      <c r="G21" s="58"/>
      <c r="H21" s="98"/>
      <c r="I21" s="56" t="str">
        <f>CONCATENATE("acumulado ",C21)</f>
        <v>acumulado septiembre</v>
      </c>
      <c r="J21" s="57"/>
      <c r="K21" s="57"/>
      <c r="L21" s="57"/>
      <c r="M21" s="57"/>
      <c r="N21" s="30"/>
      <c r="XFD21" s="99"/>
    </row>
    <row r="22" spans="1:20 16384:16384" ht="30" customHeight="1" x14ac:dyDescent="0.25">
      <c r="A22" s="11"/>
      <c r="B22" s="12"/>
      <c r="C22" s="13">
        <v>2020</v>
      </c>
      <c r="D22" s="13">
        <v>2021</v>
      </c>
      <c r="E22" s="13" t="s">
        <v>1</v>
      </c>
      <c r="F22" s="60" t="s">
        <v>2</v>
      </c>
      <c r="G22" s="61"/>
      <c r="H22" s="100"/>
      <c r="I22" s="13">
        <v>2020</v>
      </c>
      <c r="J22" s="13">
        <v>2021</v>
      </c>
      <c r="K22" s="13" t="s">
        <v>1</v>
      </c>
      <c r="L22" s="60" t="s">
        <v>2</v>
      </c>
      <c r="M22" s="66"/>
      <c r="N22" s="30"/>
      <c r="XFD22" s="99"/>
    </row>
    <row r="23" spans="1:20 16384:16384" s="23" customFormat="1" ht="32.1" customHeight="1" x14ac:dyDescent="0.25">
      <c r="A23" s="101" t="s">
        <v>19</v>
      </c>
      <c r="B23" s="102" t="s">
        <v>20</v>
      </c>
      <c r="C23" s="103">
        <v>0.24460000000000001</v>
      </c>
      <c r="D23" s="103">
        <v>0.55299999999999994</v>
      </c>
      <c r="E23" s="103">
        <v>1.2608340147179065</v>
      </c>
      <c r="F23" s="104">
        <v>30.839999999999996</v>
      </c>
      <c r="G23" s="104"/>
      <c r="H23" s="105"/>
      <c r="I23" s="103">
        <v>0.49051329900000146</v>
      </c>
      <c r="J23" s="103">
        <v>6.912233524093489E-2</v>
      </c>
      <c r="K23" s="103">
        <f>J23/I23-1</f>
        <v>-0.8590816286085351</v>
      </c>
      <c r="L23" s="104">
        <f>(J23-I23)*100</f>
        <v>-42.139096375906661</v>
      </c>
      <c r="M23" s="106"/>
      <c r="N23" s="30"/>
    </row>
    <row r="24" spans="1:20 16384:16384" ht="18.75" customHeight="1" x14ac:dyDescent="0.25">
      <c r="A24" s="107"/>
      <c r="B24" s="108" t="s">
        <v>8</v>
      </c>
      <c r="C24" s="109">
        <v>0.28089999999999998</v>
      </c>
      <c r="D24" s="109">
        <v>0.60709999999999997</v>
      </c>
      <c r="E24" s="109">
        <v>1.1612673549305805</v>
      </c>
      <c r="F24" s="110">
        <v>32.620000000000005</v>
      </c>
      <c r="G24" s="110"/>
      <c r="H24" s="111"/>
      <c r="I24" s="109">
        <v>0.52756402526992907</v>
      </c>
      <c r="J24" s="109">
        <v>7.8137965959963321E-2</v>
      </c>
      <c r="K24" s="109">
        <f>J24/I24-1</f>
        <v>-0.85188913152297696</v>
      </c>
      <c r="L24" s="110">
        <f>(J24-I24)*100</f>
        <v>-44.942605930996578</v>
      </c>
      <c r="M24" s="112"/>
      <c r="N24" s="30"/>
    </row>
    <row r="25" spans="1:20 16384:16384" ht="18.75" customHeight="1" x14ac:dyDescent="0.25">
      <c r="A25" s="113"/>
      <c r="B25" s="108" t="s">
        <v>9</v>
      </c>
      <c r="C25" s="109">
        <v>0.16829999999999998</v>
      </c>
      <c r="D25" s="114">
        <v>0.40479999999999999</v>
      </c>
      <c r="E25" s="109">
        <v>1.4052287581699345</v>
      </c>
      <c r="F25" s="110">
        <v>23.65</v>
      </c>
      <c r="G25" s="110"/>
      <c r="H25" s="111"/>
      <c r="I25" s="109">
        <v>0.43620107553295401</v>
      </c>
      <c r="J25" s="109">
        <v>5.0105404615548278E-2</v>
      </c>
      <c r="K25" s="109">
        <f>J25/I25-1</f>
        <v>-0.88513232216511828</v>
      </c>
      <c r="L25" s="110">
        <f>(J25-I25)*100</f>
        <v>-38.609567091740573</v>
      </c>
      <c r="M25" s="112"/>
      <c r="N25" s="30"/>
    </row>
    <row r="26" spans="1:20 16384:16384" ht="18.75" customHeight="1" x14ac:dyDescent="0.25">
      <c r="A26" s="54"/>
      <c r="B26" s="55"/>
      <c r="C26" s="56" t="s">
        <v>150</v>
      </c>
      <c r="D26" s="57"/>
      <c r="E26" s="57"/>
      <c r="F26" s="57"/>
      <c r="G26" s="58"/>
      <c r="H26" s="115"/>
      <c r="I26" s="56" t="str">
        <f>CONCATENATE("acumulado ",C26)</f>
        <v>acumulado septiembre</v>
      </c>
      <c r="J26" s="57"/>
      <c r="K26" s="57"/>
      <c r="L26" s="57"/>
      <c r="M26" s="57"/>
      <c r="N26" s="30"/>
    </row>
    <row r="27" spans="1:20 16384:16384" ht="30" customHeight="1" x14ac:dyDescent="0.25">
      <c r="A27" s="11"/>
      <c r="B27" s="12"/>
      <c r="C27" s="13">
        <v>2020</v>
      </c>
      <c r="D27" s="13">
        <v>2021</v>
      </c>
      <c r="E27" s="13" t="s">
        <v>1</v>
      </c>
      <c r="F27" s="13" t="s">
        <v>2</v>
      </c>
      <c r="G27" s="13" t="s">
        <v>3</v>
      </c>
      <c r="H27" s="116"/>
      <c r="I27" s="13">
        <v>2020</v>
      </c>
      <c r="J27" s="13">
        <v>2021</v>
      </c>
      <c r="K27" s="13" t="s">
        <v>1</v>
      </c>
      <c r="L27" s="13" t="s">
        <v>2</v>
      </c>
      <c r="M27" s="117" t="s">
        <v>3</v>
      </c>
      <c r="N27" s="30"/>
    </row>
    <row r="28" spans="1:20 16384:16384" s="23" customFormat="1" ht="32.1" customHeight="1" x14ac:dyDescent="0.25">
      <c r="A28" s="118" t="s">
        <v>21</v>
      </c>
      <c r="B28" s="119" t="s">
        <v>22</v>
      </c>
      <c r="C28" s="120">
        <v>20368143.100000001</v>
      </c>
      <c r="D28" s="120">
        <v>76051886.75</v>
      </c>
      <c r="E28" s="121">
        <v>2.7338645146302016</v>
      </c>
      <c r="F28" s="120">
        <v>55683743.649999999</v>
      </c>
      <c r="G28" s="121">
        <f>D28/$D$28</f>
        <v>1</v>
      </c>
      <c r="H28" s="122"/>
      <c r="I28" s="120">
        <v>424821248.90999997</v>
      </c>
      <c r="J28" s="120">
        <v>303698998.45999992</v>
      </c>
      <c r="K28" s="121">
        <v>-0.28511344656316917</v>
      </c>
      <c r="L28" s="120">
        <f>(J28-I28)</f>
        <v>-121122250.45000005</v>
      </c>
      <c r="M28" s="123">
        <f>J28/$J$28</f>
        <v>1</v>
      </c>
      <c r="N28" s="30"/>
    </row>
    <row r="29" spans="1:20 16384:16384" ht="18.75" customHeight="1" x14ac:dyDescent="0.25">
      <c r="A29" s="124"/>
      <c r="B29" s="125" t="s">
        <v>8</v>
      </c>
      <c r="C29" s="126">
        <v>17803397.82</v>
      </c>
      <c r="D29" s="126">
        <v>66504305.939999998</v>
      </c>
      <c r="E29" s="127">
        <v>2.7354839010163734</v>
      </c>
      <c r="F29" s="126">
        <v>48700908.119999997</v>
      </c>
      <c r="G29" s="127">
        <f>D29/$D$28</f>
        <v>0.87445964567078938</v>
      </c>
      <c r="H29" s="128"/>
      <c r="I29" s="126">
        <v>340449328.15999997</v>
      </c>
      <c r="J29" s="129">
        <v>256877241.03999996</v>
      </c>
      <c r="K29" s="109">
        <f t="shared" ref="K29:K30" si="4">J29/I29-1</f>
        <v>-0.24547584679245971</v>
      </c>
      <c r="L29" s="130">
        <f>(J29-I29)</f>
        <v>-83572087.120000005</v>
      </c>
      <c r="M29" s="131">
        <f>J29/$J$28</f>
        <v>0.84582841017776078</v>
      </c>
      <c r="N29" s="30"/>
    </row>
    <row r="30" spans="1:20 16384:16384" ht="18.75" customHeight="1" x14ac:dyDescent="0.25">
      <c r="A30" s="132"/>
      <c r="B30" s="125" t="s">
        <v>9</v>
      </c>
      <c r="C30" s="126">
        <v>2564745.27</v>
      </c>
      <c r="D30" s="126">
        <v>9547580.8100000005</v>
      </c>
      <c r="E30" s="127">
        <v>2.7226234206097204</v>
      </c>
      <c r="F30" s="126">
        <v>6982835.540000001</v>
      </c>
      <c r="G30" s="127">
        <f>D30/$D$28</f>
        <v>0.12554035432921065</v>
      </c>
      <c r="H30" s="128"/>
      <c r="I30" s="126">
        <v>83755353.379999995</v>
      </c>
      <c r="J30" s="129">
        <v>46821757.420000002</v>
      </c>
      <c r="K30" s="109">
        <f t="shared" si="4"/>
        <v>-0.44096997349448708</v>
      </c>
      <c r="L30" s="130">
        <f>(J30-I30)</f>
        <v>-36933595.959999993</v>
      </c>
      <c r="M30" s="131">
        <f>J30/$J$28</f>
        <v>0.15417158982223933</v>
      </c>
      <c r="N30" s="30"/>
    </row>
    <row r="31" spans="1:20 16384:16384" ht="18.75" customHeight="1" x14ac:dyDescent="0.25">
      <c r="A31" s="54"/>
      <c r="B31" s="55"/>
      <c r="C31" s="56" t="s">
        <v>150</v>
      </c>
      <c r="D31" s="57"/>
      <c r="E31" s="57"/>
      <c r="F31" s="57"/>
      <c r="G31" s="58"/>
      <c r="H31" s="115"/>
      <c r="I31" s="56" t="str">
        <f>CONCATENATE("acumulado ",C31)</f>
        <v>acumulado septiembre</v>
      </c>
      <c r="J31" s="57"/>
      <c r="K31" s="57"/>
      <c r="L31" s="57"/>
      <c r="M31" s="57"/>
      <c r="N31" s="30"/>
    </row>
    <row r="32" spans="1:20 16384:16384" ht="30" customHeight="1" x14ac:dyDescent="0.25">
      <c r="A32" s="11"/>
      <c r="B32" s="12"/>
      <c r="C32" s="13">
        <v>2020</v>
      </c>
      <c r="D32" s="133">
        <v>2021</v>
      </c>
      <c r="E32" s="117" t="s">
        <v>1</v>
      </c>
      <c r="F32" s="64" t="s">
        <v>2</v>
      </c>
      <c r="G32" s="65"/>
      <c r="H32" s="116"/>
      <c r="I32" s="13">
        <v>2020</v>
      </c>
      <c r="J32" s="13">
        <v>2021</v>
      </c>
      <c r="K32" s="117" t="s">
        <v>1</v>
      </c>
      <c r="L32" s="64" t="s">
        <v>2</v>
      </c>
      <c r="M32" s="134"/>
      <c r="N32" s="30"/>
    </row>
    <row r="33" spans="1:14" s="23" customFormat="1" ht="32.1" customHeight="1" x14ac:dyDescent="0.25">
      <c r="A33" s="118" t="s">
        <v>23</v>
      </c>
      <c r="B33" s="119" t="s">
        <v>24</v>
      </c>
      <c r="C33" s="135">
        <v>82.87</v>
      </c>
      <c r="D33" s="136">
        <v>86.86</v>
      </c>
      <c r="E33" s="123">
        <v>4.8147701218776318E-2</v>
      </c>
      <c r="F33" s="137">
        <v>3.9899999999999949</v>
      </c>
      <c r="G33" s="137"/>
      <c r="H33" s="138"/>
      <c r="I33" s="135">
        <v>94.393678932185324</v>
      </c>
      <c r="J33" s="135">
        <v>90.18807748836582</v>
      </c>
      <c r="K33" s="123">
        <f t="shared" ref="K33:K38" si="5">J33/I33-1</f>
        <v>-4.4553846098539185E-2</v>
      </c>
      <c r="L33" s="137">
        <f>J33-I33</f>
        <v>-4.2056014438195035</v>
      </c>
      <c r="M33" s="139"/>
      <c r="N33" s="30"/>
    </row>
    <row r="34" spans="1:14" ht="18.75" customHeight="1" x14ac:dyDescent="0.25">
      <c r="A34" s="124"/>
      <c r="B34" s="125" t="s">
        <v>8</v>
      </c>
      <c r="C34" s="140">
        <v>89.93</v>
      </c>
      <c r="D34" s="141">
        <v>93.47</v>
      </c>
      <c r="E34" s="142">
        <v>3.9363949738685511E-2</v>
      </c>
      <c r="F34" s="143">
        <v>3.539999999999992</v>
      </c>
      <c r="G34" s="143"/>
      <c r="H34" s="144"/>
      <c r="I34" s="140">
        <v>102.80133013124654</v>
      </c>
      <c r="J34" s="140">
        <v>97.867421028238795</v>
      </c>
      <c r="K34" s="142">
        <f t="shared" si="5"/>
        <v>-4.7994603734296315E-2</v>
      </c>
      <c r="L34" s="145">
        <f t="shared" ref="L34:L35" si="6">J34-I34</f>
        <v>-4.9339091030077498</v>
      </c>
      <c r="M34" s="146"/>
      <c r="N34" s="30"/>
    </row>
    <row r="35" spans="1:14" ht="18.75" customHeight="1" x14ac:dyDescent="0.25">
      <c r="A35" s="132"/>
      <c r="B35" s="125" t="s">
        <v>9</v>
      </c>
      <c r="C35" s="140">
        <v>53.65</v>
      </c>
      <c r="D35" s="141">
        <v>58.19</v>
      </c>
      <c r="E35" s="142">
        <v>8.4622553588070915E-2</v>
      </c>
      <c r="F35" s="143">
        <v>4.5399999999999991</v>
      </c>
      <c r="G35" s="143"/>
      <c r="H35" s="144"/>
      <c r="I35" s="140">
        <v>71.3404669032697</v>
      </c>
      <c r="J35" s="140">
        <v>63.043701953976765</v>
      </c>
      <c r="K35" s="142">
        <f t="shared" si="5"/>
        <v>-0.11629815880715344</v>
      </c>
      <c r="L35" s="145">
        <f t="shared" si="6"/>
        <v>-8.2967649492929354</v>
      </c>
      <c r="M35" s="146"/>
      <c r="N35" s="30"/>
    </row>
    <row r="36" spans="1:14" s="23" customFormat="1" ht="32.1" customHeight="1" x14ac:dyDescent="0.25">
      <c r="A36" s="118" t="s">
        <v>25</v>
      </c>
      <c r="B36" s="119" t="s">
        <v>26</v>
      </c>
      <c r="C36" s="135">
        <v>56.11</v>
      </c>
      <c r="D36" s="136">
        <v>56.11</v>
      </c>
      <c r="E36" s="123">
        <v>1.2336783439490446</v>
      </c>
      <c r="F36" s="137">
        <v>30.99</v>
      </c>
      <c r="G36" s="137"/>
      <c r="H36" s="138"/>
      <c r="I36" s="135">
        <v>54.444363745138574</v>
      </c>
      <c r="J36" s="135">
        <v>38.286745433157719</v>
      </c>
      <c r="K36" s="123">
        <f t="shared" si="5"/>
        <v>-0.29677302112697745</v>
      </c>
      <c r="L36" s="137">
        <f>J36-I36</f>
        <v>-16.157618311980855</v>
      </c>
      <c r="M36" s="139"/>
      <c r="N36" s="30"/>
    </row>
    <row r="37" spans="1:14" ht="18.75" customHeight="1" x14ac:dyDescent="0.25">
      <c r="A37" s="124"/>
      <c r="B37" s="125" t="s">
        <v>8</v>
      </c>
      <c r="C37" s="140">
        <v>61.89</v>
      </c>
      <c r="D37" s="141">
        <v>61.89</v>
      </c>
      <c r="E37" s="142">
        <v>1.1173451932945602</v>
      </c>
      <c r="F37" s="143">
        <v>32.659999999999997</v>
      </c>
      <c r="G37" s="143"/>
      <c r="H37" s="144"/>
      <c r="I37" s="140">
        <v>60.024360419711627</v>
      </c>
      <c r="J37" s="140">
        <v>43.854619377904669</v>
      </c>
      <c r="K37" s="142">
        <f t="shared" si="5"/>
        <v>-0.26938631130331736</v>
      </c>
      <c r="L37" s="145">
        <f>J37-I37</f>
        <v>-16.169741041806958</v>
      </c>
      <c r="M37" s="146"/>
      <c r="N37" s="30"/>
    </row>
    <row r="38" spans="1:14" ht="18.75" customHeight="1" x14ac:dyDescent="0.25">
      <c r="A38" s="132"/>
      <c r="B38" s="125" t="s">
        <v>9</v>
      </c>
      <c r="C38" s="140">
        <v>34.020000000000003</v>
      </c>
      <c r="D38" s="141">
        <v>34.020000000000003</v>
      </c>
      <c r="E38" s="142">
        <v>1.6787401574803154</v>
      </c>
      <c r="F38" s="143">
        <v>21.320000000000004</v>
      </c>
      <c r="G38" s="143"/>
      <c r="H38" s="144"/>
      <c r="I38" s="140">
        <v>41.322607691106271</v>
      </c>
      <c r="J38" s="140">
        <v>22.370624736700421</v>
      </c>
      <c r="K38" s="142">
        <f t="shared" si="5"/>
        <v>-0.45863472838101704</v>
      </c>
      <c r="L38" s="145">
        <f>J38-I38</f>
        <v>-18.95198295440585</v>
      </c>
      <c r="M38" s="146"/>
      <c r="N38" s="30"/>
    </row>
    <row r="39" spans="1:14" ht="18.75" customHeight="1" x14ac:dyDescent="0.25">
      <c r="A39" s="147" t="s">
        <v>27</v>
      </c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9"/>
      <c r="N39" s="30"/>
    </row>
    <row r="40" spans="1:14" ht="18.75" customHeight="1" x14ac:dyDescent="0.25">
      <c r="A40" s="54"/>
      <c r="B40" s="55"/>
      <c r="C40" s="56" t="s">
        <v>150</v>
      </c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30"/>
    </row>
    <row r="41" spans="1:14" ht="18.75" customHeight="1" x14ac:dyDescent="0.25">
      <c r="A41" s="11"/>
      <c r="B41" s="12"/>
      <c r="C41" s="64">
        <v>2020</v>
      </c>
      <c r="D41" s="65"/>
      <c r="E41" s="64">
        <v>2021</v>
      </c>
      <c r="F41" s="65"/>
      <c r="G41" s="64" t="s">
        <v>1</v>
      </c>
      <c r="H41" s="134"/>
      <c r="I41" s="65"/>
      <c r="J41" s="64" t="s">
        <v>2</v>
      </c>
      <c r="K41" s="65"/>
      <c r="L41" s="64" t="s">
        <v>3</v>
      </c>
      <c r="M41" s="134"/>
      <c r="N41" s="30"/>
    </row>
    <row r="42" spans="1:14" s="23" customFormat="1" ht="32.1" customHeight="1" x14ac:dyDescent="0.25">
      <c r="A42" s="151" t="s">
        <v>28</v>
      </c>
      <c r="B42" s="152" t="s">
        <v>29</v>
      </c>
      <c r="C42" s="153">
        <v>156</v>
      </c>
      <c r="D42" s="154"/>
      <c r="E42" s="153">
        <v>247</v>
      </c>
      <c r="F42" s="154"/>
      <c r="G42" s="155">
        <f t="shared" ref="G42:G47" si="7">E42/C42-1</f>
        <v>0.58333333333333326</v>
      </c>
      <c r="H42" s="156"/>
      <c r="I42" s="157"/>
      <c r="J42" s="153">
        <f t="shared" ref="J42:J47" si="8">E42-C42</f>
        <v>91</v>
      </c>
      <c r="K42" s="154"/>
      <c r="L42" s="155">
        <f>E42/$E$42</f>
        <v>1</v>
      </c>
      <c r="M42" s="156"/>
      <c r="N42" s="30"/>
    </row>
    <row r="43" spans="1:14" ht="18.75" customHeight="1" x14ac:dyDescent="0.25">
      <c r="A43" s="158"/>
      <c r="B43" s="159" t="s">
        <v>8</v>
      </c>
      <c r="C43" s="160">
        <v>97</v>
      </c>
      <c r="D43" s="161"/>
      <c r="E43" s="160">
        <v>166</v>
      </c>
      <c r="F43" s="161"/>
      <c r="G43" s="162">
        <f t="shared" si="7"/>
        <v>0.71134020618556693</v>
      </c>
      <c r="H43" s="163"/>
      <c r="I43" s="164"/>
      <c r="J43" s="160">
        <f t="shared" si="8"/>
        <v>69</v>
      </c>
      <c r="K43" s="161"/>
      <c r="L43" s="162">
        <f>E43/$E$42</f>
        <v>0.67206477732793524</v>
      </c>
      <c r="M43" s="163"/>
      <c r="N43" s="30"/>
    </row>
    <row r="44" spans="1:14" ht="18.75" customHeight="1" x14ac:dyDescent="0.25">
      <c r="A44" s="165"/>
      <c r="B44" s="166" t="s">
        <v>9</v>
      </c>
      <c r="C44" s="160">
        <v>59</v>
      </c>
      <c r="D44" s="161"/>
      <c r="E44" s="160">
        <v>81</v>
      </c>
      <c r="F44" s="161"/>
      <c r="G44" s="162">
        <f t="shared" si="7"/>
        <v>0.37288135593220328</v>
      </c>
      <c r="H44" s="163"/>
      <c r="I44" s="164"/>
      <c r="J44" s="160">
        <f t="shared" si="8"/>
        <v>22</v>
      </c>
      <c r="K44" s="161"/>
      <c r="L44" s="162">
        <f>E44/$E$42</f>
        <v>0.32793522267206476</v>
      </c>
      <c r="M44" s="163"/>
      <c r="N44" s="30"/>
    </row>
    <row r="45" spans="1:14" s="23" customFormat="1" ht="32.1" customHeight="1" x14ac:dyDescent="0.25">
      <c r="A45" s="167" t="s">
        <v>30</v>
      </c>
      <c r="B45" s="152" t="s">
        <v>31</v>
      </c>
      <c r="C45" s="153">
        <v>67575</v>
      </c>
      <c r="D45" s="154"/>
      <c r="E45" s="153">
        <v>108456</v>
      </c>
      <c r="F45" s="154"/>
      <c r="G45" s="155">
        <f t="shared" si="7"/>
        <v>0.60497225305216418</v>
      </c>
      <c r="H45" s="156"/>
      <c r="I45" s="157"/>
      <c r="J45" s="153">
        <f t="shared" si="8"/>
        <v>40881</v>
      </c>
      <c r="K45" s="154"/>
      <c r="L45" s="155">
        <f>E45/$E$45</f>
        <v>1</v>
      </c>
      <c r="M45" s="156"/>
      <c r="N45" s="30"/>
    </row>
    <row r="46" spans="1:14" ht="18.75" customHeight="1" x14ac:dyDescent="0.25">
      <c r="A46" s="158"/>
      <c r="B46" s="159" t="s">
        <v>8</v>
      </c>
      <c r="C46" s="160">
        <v>45814</v>
      </c>
      <c r="D46" s="161"/>
      <c r="E46" s="160">
        <v>79477</v>
      </c>
      <c r="F46" s="161"/>
      <c r="G46" s="162">
        <f t="shared" si="7"/>
        <v>0.73477539616711041</v>
      </c>
      <c r="H46" s="163"/>
      <c r="I46" s="164"/>
      <c r="J46" s="160">
        <f t="shared" si="8"/>
        <v>33663</v>
      </c>
      <c r="K46" s="161"/>
      <c r="L46" s="162">
        <f>E46/$E$45</f>
        <v>0.73280408644980455</v>
      </c>
      <c r="M46" s="163"/>
      <c r="N46" s="30"/>
    </row>
    <row r="47" spans="1:14" ht="18.75" customHeight="1" x14ac:dyDescent="0.25">
      <c r="A47" s="165"/>
      <c r="B47" s="166" t="s">
        <v>9</v>
      </c>
      <c r="C47" s="160">
        <v>21761</v>
      </c>
      <c r="D47" s="161"/>
      <c r="E47" s="160">
        <v>28979</v>
      </c>
      <c r="F47" s="161"/>
      <c r="G47" s="162">
        <f t="shared" si="7"/>
        <v>0.3316943155185883</v>
      </c>
      <c r="H47" s="163"/>
      <c r="I47" s="164"/>
      <c r="J47" s="160">
        <f t="shared" si="8"/>
        <v>7218</v>
      </c>
      <c r="K47" s="161"/>
      <c r="L47" s="162">
        <f>E47/$E$45</f>
        <v>0.26719591355019545</v>
      </c>
      <c r="M47" s="163"/>
      <c r="N47" s="30"/>
    </row>
    <row r="48" spans="1:14" ht="18.75" customHeight="1" x14ac:dyDescent="0.25">
      <c r="A48" s="168"/>
      <c r="B48" s="55"/>
      <c r="C48" s="56" t="s">
        <v>150</v>
      </c>
      <c r="D48" s="57"/>
      <c r="E48" s="57"/>
      <c r="F48" s="57"/>
      <c r="G48" s="58"/>
      <c r="H48" s="169"/>
      <c r="I48" s="56" t="str">
        <f>CONCATENATE("acumulado ",C48)</f>
        <v>acumulado septiembre</v>
      </c>
      <c r="J48" s="57"/>
      <c r="K48" s="57"/>
      <c r="L48" s="57"/>
      <c r="M48" s="170"/>
      <c r="N48" s="171" t="s">
        <v>32</v>
      </c>
    </row>
    <row r="49" spans="1:14" ht="30" customHeight="1" x14ac:dyDescent="0.25">
      <c r="A49" s="168"/>
      <c r="B49" s="5"/>
      <c r="C49" s="172">
        <v>2020</v>
      </c>
      <c r="D49" s="172">
        <v>2021</v>
      </c>
      <c r="E49" s="172" t="s">
        <v>1</v>
      </c>
      <c r="F49" s="172" t="s">
        <v>2</v>
      </c>
      <c r="G49" s="172" t="s">
        <v>3</v>
      </c>
      <c r="H49" s="173"/>
      <c r="I49" s="172">
        <v>2020</v>
      </c>
      <c r="J49" s="172">
        <v>2021</v>
      </c>
      <c r="K49" s="172" t="s">
        <v>1</v>
      </c>
      <c r="L49" s="172" t="s">
        <v>2</v>
      </c>
      <c r="M49" s="133" t="s">
        <v>3</v>
      </c>
      <c r="N49" s="174"/>
    </row>
    <row r="50" spans="1:14" s="23" customFormat="1" ht="32.1" customHeight="1" x14ac:dyDescent="0.25">
      <c r="A50" s="175" t="s">
        <v>33</v>
      </c>
      <c r="B50" s="176" t="s">
        <v>34</v>
      </c>
      <c r="C50" s="177">
        <v>198893</v>
      </c>
      <c r="D50" s="177">
        <v>479678</v>
      </c>
      <c r="E50" s="178">
        <f>D50/C50-1</f>
        <v>1.4117389752278862</v>
      </c>
      <c r="F50" s="177">
        <f t="shared" ref="F50:F63" si="9">D50-C50</f>
        <v>280785</v>
      </c>
      <c r="G50" s="178">
        <f t="shared" ref="G50:G56" si="10">D50/$D$50</f>
        <v>1</v>
      </c>
      <c r="H50" s="179"/>
      <c r="I50" s="177">
        <v>2427267</v>
      </c>
      <c r="J50" s="177">
        <v>2390811</v>
      </c>
      <c r="K50" s="178">
        <f>J50/I50-1</f>
        <v>-1.5019361281638943E-2</v>
      </c>
      <c r="L50" s="177">
        <f>J50-I50</f>
        <v>-36456</v>
      </c>
      <c r="M50" s="180">
        <f>J50/$J$50</f>
        <v>1</v>
      </c>
      <c r="N50" s="174"/>
    </row>
    <row r="51" spans="1:14" ht="18.75" customHeight="1" x14ac:dyDescent="0.25">
      <c r="A51" s="181"/>
      <c r="B51" s="182" t="s">
        <v>35</v>
      </c>
      <c r="C51" s="183">
        <v>197983</v>
      </c>
      <c r="D51" s="183">
        <v>461918</v>
      </c>
      <c r="E51" s="184">
        <f t="shared" ref="E51:E52" si="11">D51/C51-1</f>
        <v>1.3331195102609819</v>
      </c>
      <c r="F51" s="183">
        <f t="shared" si="9"/>
        <v>263935</v>
      </c>
      <c r="G51" s="184">
        <f t="shared" si="10"/>
        <v>0.96297516250484705</v>
      </c>
      <c r="H51" s="185"/>
      <c r="I51" s="183">
        <v>2196390</v>
      </c>
      <c r="J51" s="183">
        <v>2324618</v>
      </c>
      <c r="K51" s="184">
        <f>J51/I51-1</f>
        <v>5.8381252874034173E-2</v>
      </c>
      <c r="L51" s="183">
        <f>J51-I51</f>
        <v>128228</v>
      </c>
      <c r="M51" s="186">
        <f>J51/$J$50</f>
        <v>0.97231357894873327</v>
      </c>
      <c r="N51" s="174"/>
    </row>
    <row r="52" spans="1:14" ht="18.75" customHeight="1" x14ac:dyDescent="0.25">
      <c r="A52" s="187"/>
      <c r="B52" s="188" t="s">
        <v>36</v>
      </c>
      <c r="C52" s="189">
        <v>910</v>
      </c>
      <c r="D52" s="189">
        <v>17760</v>
      </c>
      <c r="E52" s="190">
        <f t="shared" si="11"/>
        <v>18.516483516483518</v>
      </c>
      <c r="F52" s="189">
        <f t="shared" si="9"/>
        <v>16850</v>
      </c>
      <c r="G52" s="190">
        <f t="shared" si="10"/>
        <v>3.7024837495153E-2</v>
      </c>
      <c r="H52" s="191"/>
      <c r="I52" s="189">
        <v>230877</v>
      </c>
      <c r="J52" s="189">
        <v>66193</v>
      </c>
      <c r="K52" s="190">
        <f t="shared" ref="K52" si="12">J52/I52-1</f>
        <v>-0.71329755670768424</v>
      </c>
      <c r="L52" s="189">
        <f t="shared" ref="L52" si="13">J52-I52</f>
        <v>-164684</v>
      </c>
      <c r="M52" s="192">
        <f t="shared" ref="M52:M56" si="14">J52/$J$50</f>
        <v>2.7686421051266705E-2</v>
      </c>
      <c r="N52" s="174"/>
    </row>
    <row r="53" spans="1:14" ht="23.25" customHeight="1" x14ac:dyDescent="0.25">
      <c r="A53" s="175" t="s">
        <v>37</v>
      </c>
      <c r="B53" s="193" t="s">
        <v>38</v>
      </c>
      <c r="C53" s="194">
        <v>148978</v>
      </c>
      <c r="D53" s="194">
        <v>240779</v>
      </c>
      <c r="E53" s="195">
        <f>D53/C53-1</f>
        <v>0.61620507725972962</v>
      </c>
      <c r="F53" s="194">
        <f t="shared" si="9"/>
        <v>91801</v>
      </c>
      <c r="G53" s="195">
        <f t="shared" si="10"/>
        <v>0.50195964793048675</v>
      </c>
      <c r="H53" s="196"/>
      <c r="I53" s="194">
        <v>1164788</v>
      </c>
      <c r="J53" s="194">
        <v>1475774</v>
      </c>
      <c r="K53" s="195">
        <f>J53/I53-1</f>
        <v>0.26698935772003152</v>
      </c>
      <c r="L53" s="194">
        <f>J53-I53</f>
        <v>310986</v>
      </c>
      <c r="M53" s="197">
        <f t="shared" si="14"/>
        <v>0.61726920279352904</v>
      </c>
      <c r="N53" s="174"/>
    </row>
    <row r="54" spans="1:14" ht="23.25" customHeight="1" x14ac:dyDescent="0.25">
      <c r="A54" s="187"/>
      <c r="B54" s="188" t="s">
        <v>39</v>
      </c>
      <c r="C54" s="189">
        <v>49915</v>
      </c>
      <c r="D54" s="189">
        <v>238899</v>
      </c>
      <c r="E54" s="190">
        <f>D54/C54-1</f>
        <v>3.7861163978763894</v>
      </c>
      <c r="F54" s="189">
        <f t="shared" si="9"/>
        <v>188984</v>
      </c>
      <c r="G54" s="190">
        <f t="shared" si="10"/>
        <v>0.4980403520695133</v>
      </c>
      <c r="H54" s="191"/>
      <c r="I54" s="189">
        <v>1262479</v>
      </c>
      <c r="J54" s="189">
        <v>915037</v>
      </c>
      <c r="K54" s="190">
        <f>J54/I54-1</f>
        <v>-0.2752061618450683</v>
      </c>
      <c r="L54" s="189">
        <f>J54-I54</f>
        <v>-347442</v>
      </c>
      <c r="M54" s="192">
        <f t="shared" si="14"/>
        <v>0.38273079720647096</v>
      </c>
      <c r="N54" s="174"/>
    </row>
    <row r="55" spans="1:14" ht="23.25" customHeight="1" x14ac:dyDescent="0.25">
      <c r="A55" s="175" t="s">
        <v>40</v>
      </c>
      <c r="B55" s="193" t="s">
        <v>41</v>
      </c>
      <c r="C55" s="194">
        <v>137110</v>
      </c>
      <c r="D55" s="194">
        <v>212511</v>
      </c>
      <c r="E55" s="195">
        <f t="shared" ref="E55:E56" si="15">D55/C55-1</f>
        <v>0.54993071256655246</v>
      </c>
      <c r="F55" s="194">
        <f t="shared" si="9"/>
        <v>75401</v>
      </c>
      <c r="G55" s="195">
        <f t="shared" si="10"/>
        <v>0.44302844825070153</v>
      </c>
      <c r="H55" s="196"/>
      <c r="I55" s="194">
        <v>2196390</v>
      </c>
      <c r="J55" s="194">
        <v>2324618</v>
      </c>
      <c r="K55" s="195">
        <f t="shared" ref="K55:K56" si="16">J55/I55-1</f>
        <v>5.8381252874034173E-2</v>
      </c>
      <c r="L55" s="194">
        <f t="shared" ref="L55:L56" si="17">J55-I55</f>
        <v>128228</v>
      </c>
      <c r="M55" s="197">
        <f t="shared" si="14"/>
        <v>0.97231357894873327</v>
      </c>
      <c r="N55" s="174"/>
    </row>
    <row r="56" spans="1:14" ht="23.25" customHeight="1" x14ac:dyDescent="0.25">
      <c r="A56" s="198"/>
      <c r="B56" s="199" t="s">
        <v>42</v>
      </c>
      <c r="C56" s="200">
        <v>61783</v>
      </c>
      <c r="D56" s="200">
        <v>267167</v>
      </c>
      <c r="E56" s="201">
        <f t="shared" si="15"/>
        <v>3.3242801417865753</v>
      </c>
      <c r="F56" s="200">
        <f t="shared" si="9"/>
        <v>205384</v>
      </c>
      <c r="G56" s="201">
        <f t="shared" si="10"/>
        <v>0.55697155174929847</v>
      </c>
      <c r="H56" s="185"/>
      <c r="I56" s="200">
        <v>230877</v>
      </c>
      <c r="J56" s="200">
        <v>66193</v>
      </c>
      <c r="K56" s="201">
        <f t="shared" si="16"/>
        <v>-0.71329755670768424</v>
      </c>
      <c r="L56" s="200">
        <f t="shared" si="17"/>
        <v>-164684</v>
      </c>
      <c r="M56" s="202">
        <f t="shared" si="14"/>
        <v>2.7686421051266705E-2</v>
      </c>
      <c r="N56" s="174"/>
    </row>
    <row r="57" spans="1:14" s="23" customFormat="1" ht="32.1" customHeight="1" x14ac:dyDescent="0.25">
      <c r="A57" s="203" t="s">
        <v>43</v>
      </c>
      <c r="B57" s="204" t="s">
        <v>44</v>
      </c>
      <c r="C57" s="205">
        <v>3039</v>
      </c>
      <c r="D57" s="205">
        <v>4528</v>
      </c>
      <c r="E57" s="206">
        <f>D57/C57-1</f>
        <v>0.48996380388285621</v>
      </c>
      <c r="F57" s="205">
        <f t="shared" si="9"/>
        <v>1489</v>
      </c>
      <c r="G57" s="206">
        <f>D57/$D$57</f>
        <v>1</v>
      </c>
      <c r="H57" s="207"/>
      <c r="I57" s="205">
        <v>26058</v>
      </c>
      <c r="J57" s="205">
        <v>27601</v>
      </c>
      <c r="K57" s="206">
        <f>J57/I57-1</f>
        <v>5.921406094097792E-2</v>
      </c>
      <c r="L57" s="205">
        <f>J57-I57</f>
        <v>1543</v>
      </c>
      <c r="M57" s="206">
        <f>J57/$J$57</f>
        <v>1</v>
      </c>
      <c r="N57" s="174"/>
    </row>
    <row r="58" spans="1:14" ht="23.25" customHeight="1" x14ac:dyDescent="0.25">
      <c r="A58" s="208"/>
      <c r="B58" s="209" t="s">
        <v>35</v>
      </c>
      <c r="C58" s="210">
        <v>2976</v>
      </c>
      <c r="D58" s="210">
        <v>4350</v>
      </c>
      <c r="E58" s="211">
        <f t="shared" ref="E58:E59" si="18">D58/C58-1</f>
        <v>0.46169354838709675</v>
      </c>
      <c r="F58" s="210">
        <f t="shared" si="9"/>
        <v>1374</v>
      </c>
      <c r="G58" s="211">
        <f t="shared" ref="G58:G63" si="19">D58/$D$57</f>
        <v>0.96068904593639581</v>
      </c>
      <c r="H58" s="212"/>
      <c r="I58" s="210">
        <v>24106</v>
      </c>
      <c r="J58" s="210">
        <v>26526</v>
      </c>
      <c r="K58" s="211">
        <f t="shared" ref="K58:K59" si="20">J58/I58-1</f>
        <v>0.10038994441217963</v>
      </c>
      <c r="L58" s="210">
        <f t="shared" ref="L58:L59" si="21">J58-I58</f>
        <v>2420</v>
      </c>
      <c r="M58" s="213">
        <f>J58/$J$57</f>
        <v>0.96105213579218141</v>
      </c>
      <c r="N58" s="174"/>
    </row>
    <row r="59" spans="1:14" ht="23.25" customHeight="1" x14ac:dyDescent="0.25">
      <c r="A59" s="214"/>
      <c r="B59" s="215" t="s">
        <v>36</v>
      </c>
      <c r="C59" s="216">
        <v>63</v>
      </c>
      <c r="D59" s="216">
        <v>178</v>
      </c>
      <c r="E59" s="217">
        <f t="shared" si="18"/>
        <v>1.8253968253968256</v>
      </c>
      <c r="F59" s="216">
        <f t="shared" si="9"/>
        <v>115</v>
      </c>
      <c r="G59" s="217">
        <f t="shared" si="19"/>
        <v>3.9310954063604242E-2</v>
      </c>
      <c r="H59" s="212"/>
      <c r="I59" s="216">
        <v>1952</v>
      </c>
      <c r="J59" s="216">
        <v>1075</v>
      </c>
      <c r="K59" s="217">
        <f t="shared" si="20"/>
        <v>-0.44928278688524592</v>
      </c>
      <c r="L59" s="216">
        <f t="shared" si="21"/>
        <v>-877</v>
      </c>
      <c r="M59" s="218">
        <f t="shared" ref="M59:M63" si="22">J59/$J$57</f>
        <v>3.894786420781856E-2</v>
      </c>
      <c r="N59" s="174"/>
    </row>
    <row r="60" spans="1:14" ht="23.25" customHeight="1" x14ac:dyDescent="0.25">
      <c r="A60" s="219" t="s">
        <v>45</v>
      </c>
      <c r="B60" s="209" t="s">
        <v>38</v>
      </c>
      <c r="C60" s="210">
        <v>2358</v>
      </c>
      <c r="D60" s="210">
        <v>2809</v>
      </c>
      <c r="E60" s="211">
        <f>D60/C60-1</f>
        <v>0.19126378286683621</v>
      </c>
      <c r="F60" s="210">
        <f t="shared" si="9"/>
        <v>451</v>
      </c>
      <c r="G60" s="211">
        <f t="shared" si="19"/>
        <v>0.62036219081272082</v>
      </c>
      <c r="H60" s="212"/>
      <c r="I60" s="210">
        <v>17004</v>
      </c>
      <c r="J60" s="210">
        <v>20015</v>
      </c>
      <c r="K60" s="211">
        <f>J60/I60-1</f>
        <v>0.17707598212185371</v>
      </c>
      <c r="L60" s="210">
        <f>J60-I60</f>
        <v>3011</v>
      </c>
      <c r="M60" s="213">
        <f t="shared" si="22"/>
        <v>0.72515488569254738</v>
      </c>
      <c r="N60" s="174"/>
    </row>
    <row r="61" spans="1:14" ht="27" customHeight="1" x14ac:dyDescent="0.25">
      <c r="A61" s="220"/>
      <c r="B61" s="215" t="s">
        <v>39</v>
      </c>
      <c r="C61" s="216">
        <v>681</v>
      </c>
      <c r="D61" s="216">
        <v>1719</v>
      </c>
      <c r="E61" s="217">
        <f>D61/C61-1</f>
        <v>1.5242290748898677</v>
      </c>
      <c r="F61" s="216">
        <f t="shared" si="9"/>
        <v>1038</v>
      </c>
      <c r="G61" s="217">
        <f t="shared" si="19"/>
        <v>0.37963780918727913</v>
      </c>
      <c r="H61" s="212"/>
      <c r="I61" s="216">
        <v>9054</v>
      </c>
      <c r="J61" s="216">
        <v>7586</v>
      </c>
      <c r="K61" s="217">
        <f>J61/I61-1</f>
        <v>-0.16213828142257569</v>
      </c>
      <c r="L61" s="216">
        <f>J61-I61</f>
        <v>-1468</v>
      </c>
      <c r="M61" s="218">
        <f t="shared" si="22"/>
        <v>0.27484511430745262</v>
      </c>
      <c r="N61" s="174"/>
    </row>
    <row r="62" spans="1:14" ht="23.25" customHeight="1" x14ac:dyDescent="0.25">
      <c r="A62" s="219" t="s">
        <v>46</v>
      </c>
      <c r="B62" s="209" t="s">
        <v>41</v>
      </c>
      <c r="C62" s="210">
        <v>2191</v>
      </c>
      <c r="D62" s="210">
        <v>2557</v>
      </c>
      <c r="E62" s="211">
        <f t="shared" ref="E62:E63" si="23">D62/C62-1</f>
        <v>0.16704701049748971</v>
      </c>
      <c r="F62" s="210">
        <f t="shared" si="9"/>
        <v>366</v>
      </c>
      <c r="G62" s="211">
        <f t="shared" si="19"/>
        <v>0.56470848056537104</v>
      </c>
      <c r="H62" s="212"/>
      <c r="I62" s="210">
        <v>15840</v>
      </c>
      <c r="J62" s="210">
        <v>18371</v>
      </c>
      <c r="K62" s="211">
        <f t="shared" ref="K62:K63" si="24">J62/I62-1</f>
        <v>0.1597853535353535</v>
      </c>
      <c r="L62" s="210">
        <f t="shared" ref="L62:L63" si="25">J62-I62</f>
        <v>2531</v>
      </c>
      <c r="M62" s="213">
        <f t="shared" si="22"/>
        <v>0.6655918263831021</v>
      </c>
      <c r="N62" s="174"/>
    </row>
    <row r="63" spans="1:14" ht="23.25" customHeight="1" x14ac:dyDescent="0.25">
      <c r="A63" s="220"/>
      <c r="B63" s="215" t="s">
        <v>42</v>
      </c>
      <c r="C63" s="216">
        <v>848</v>
      </c>
      <c r="D63" s="216">
        <v>1971</v>
      </c>
      <c r="E63" s="217">
        <f t="shared" si="23"/>
        <v>1.3242924528301887</v>
      </c>
      <c r="F63" s="216">
        <f t="shared" si="9"/>
        <v>1123</v>
      </c>
      <c r="G63" s="217">
        <f t="shared" si="19"/>
        <v>0.43529151943462896</v>
      </c>
      <c r="H63" s="212"/>
      <c r="I63" s="216">
        <v>10218</v>
      </c>
      <c r="J63" s="216">
        <v>9230</v>
      </c>
      <c r="K63" s="217">
        <f t="shared" si="24"/>
        <v>-9.6692111959287508E-2</v>
      </c>
      <c r="L63" s="216">
        <f t="shared" si="25"/>
        <v>-988</v>
      </c>
      <c r="M63" s="218">
        <f t="shared" si="22"/>
        <v>0.33440817361689795</v>
      </c>
      <c r="N63" s="221"/>
    </row>
    <row r="64" spans="1:14" ht="18.75" customHeight="1" x14ac:dyDescent="0.25">
      <c r="A64" s="168"/>
      <c r="B64" s="55"/>
      <c r="C64" s="56" t="s">
        <v>150</v>
      </c>
      <c r="D64" s="57"/>
      <c r="E64" s="57"/>
      <c r="F64" s="57"/>
      <c r="G64" s="58"/>
      <c r="H64" s="222"/>
      <c r="I64" s="56" t="str">
        <f>CONCATENATE("acumulado ",C64)</f>
        <v>acumulado septiembre</v>
      </c>
      <c r="J64" s="57"/>
      <c r="K64" s="57"/>
      <c r="L64" s="57"/>
      <c r="M64" s="57"/>
      <c r="N64" s="223" t="s">
        <v>47</v>
      </c>
    </row>
    <row r="65" spans="1:14" ht="30" customHeight="1" x14ac:dyDescent="0.25">
      <c r="A65" s="168"/>
      <c r="B65" s="5"/>
      <c r="C65" s="172">
        <v>2020</v>
      </c>
      <c r="D65" s="172">
        <v>2021</v>
      </c>
      <c r="E65" s="172" t="s">
        <v>1</v>
      </c>
      <c r="F65" s="172" t="s">
        <v>2</v>
      </c>
      <c r="G65" s="172" t="s">
        <v>3</v>
      </c>
      <c r="H65" s="224"/>
      <c r="I65" s="172">
        <v>2020</v>
      </c>
      <c r="J65" s="172">
        <v>2021</v>
      </c>
      <c r="K65" s="172" t="s">
        <v>1</v>
      </c>
      <c r="L65" s="172" t="s">
        <v>2</v>
      </c>
      <c r="M65" s="133" t="s">
        <v>3</v>
      </c>
      <c r="N65" s="223"/>
    </row>
    <row r="66" spans="1:14" s="23" customFormat="1" ht="32.1" customHeight="1" x14ac:dyDescent="0.25">
      <c r="A66" s="225" t="s">
        <v>48</v>
      </c>
      <c r="B66" s="226" t="s">
        <v>49</v>
      </c>
      <c r="C66" s="227">
        <v>100893</v>
      </c>
      <c r="D66" s="227">
        <v>323760</v>
      </c>
      <c r="E66" s="228">
        <f>D66/C66-1</f>
        <v>2.2089441289286671</v>
      </c>
      <c r="F66" s="227">
        <f>D66-C66</f>
        <v>222867</v>
      </c>
      <c r="G66" s="228">
        <f>D66/$D$66</f>
        <v>1</v>
      </c>
      <c r="H66" s="229"/>
      <c r="I66" s="227">
        <v>1635443</v>
      </c>
      <c r="J66" s="227">
        <v>1412601</v>
      </c>
      <c r="K66" s="228">
        <f>J66/I66-1</f>
        <v>-0.13625788242084869</v>
      </c>
      <c r="L66" s="227">
        <f>J66-I66</f>
        <v>-222842</v>
      </c>
      <c r="M66" s="230">
        <f>J66/$J$66</f>
        <v>1</v>
      </c>
      <c r="N66" s="223"/>
    </row>
    <row r="67" spans="1:14" ht="18.75" customHeight="1" x14ac:dyDescent="0.25">
      <c r="A67" s="231"/>
      <c r="B67" s="232" t="s">
        <v>50</v>
      </c>
      <c r="C67" s="233">
        <v>53685</v>
      </c>
      <c r="D67" s="233">
        <v>84830</v>
      </c>
      <c r="E67" s="234">
        <f>D67/C67-1</f>
        <v>0.58014342926329521</v>
      </c>
      <c r="F67" s="233">
        <f>D67-C67</f>
        <v>31145</v>
      </c>
      <c r="G67" s="234">
        <f>D67/$D$66</f>
        <v>0.26201507289350134</v>
      </c>
      <c r="H67" s="235"/>
      <c r="I67" s="233">
        <v>285836</v>
      </c>
      <c r="J67" s="233">
        <v>419708</v>
      </c>
      <c r="K67" s="234">
        <f>J67/I67-1</f>
        <v>0.46835248184273492</v>
      </c>
      <c r="L67" s="233">
        <f>J67-I67</f>
        <v>133872</v>
      </c>
      <c r="M67" s="236">
        <f>J67/$J$66</f>
        <v>0.29711716188789333</v>
      </c>
      <c r="N67" s="223"/>
    </row>
    <row r="68" spans="1:14" ht="18.75" customHeight="1" x14ac:dyDescent="0.25">
      <c r="A68" s="231"/>
      <c r="B68" s="237" t="s">
        <v>51</v>
      </c>
      <c r="C68" s="238">
        <v>47208</v>
      </c>
      <c r="D68" s="238">
        <v>238930</v>
      </c>
      <c r="E68" s="239">
        <f t="shared" ref="E68" si="26">D68/C68-1</f>
        <v>4.0612184375529568</v>
      </c>
      <c r="F68" s="238">
        <f>D68-C68</f>
        <v>191722</v>
      </c>
      <c r="G68" s="239">
        <f>D68/$D$66</f>
        <v>0.73798492710649866</v>
      </c>
      <c r="H68" s="235"/>
      <c r="I68" s="238">
        <v>1349608</v>
      </c>
      <c r="J68" s="238">
        <v>992894</v>
      </c>
      <c r="K68" s="239">
        <f t="shared" ref="K68" si="27">J68/I68-1</f>
        <v>-0.26430934019359698</v>
      </c>
      <c r="L68" s="238">
        <f t="shared" ref="L68" si="28">J68-I68</f>
        <v>-356714</v>
      </c>
      <c r="M68" s="240">
        <f>J68/$J$66</f>
        <v>0.70288354602608949</v>
      </c>
      <c r="N68" s="241"/>
    </row>
    <row r="69" spans="1:14" ht="18.75" customHeight="1" x14ac:dyDescent="0.35">
      <c r="A69" s="242" t="s">
        <v>52</v>
      </c>
      <c r="B69" s="243"/>
      <c r="C69" s="243"/>
      <c r="D69" s="243"/>
      <c r="E69" s="243"/>
      <c r="F69" s="243"/>
      <c r="G69" s="243"/>
      <c r="H69" s="243"/>
      <c r="I69" s="243"/>
      <c r="J69" s="243"/>
      <c r="K69" s="243"/>
      <c r="L69" s="243"/>
      <c r="M69" s="243"/>
      <c r="N69" s="244"/>
    </row>
  </sheetData>
  <mergeCells count="121">
    <mergeCell ref="C64:G64"/>
    <mergeCell ref="I64:M64"/>
    <mergeCell ref="N64:N68"/>
    <mergeCell ref="A66:A68"/>
    <mergeCell ref="A69:N69"/>
    <mergeCell ref="C48:G48"/>
    <mergeCell ref="I48:M48"/>
    <mergeCell ref="N48:N63"/>
    <mergeCell ref="A50:A52"/>
    <mergeCell ref="A53:A54"/>
    <mergeCell ref="A55:A56"/>
    <mergeCell ref="A57:A59"/>
    <mergeCell ref="A60:A61"/>
    <mergeCell ref="A62:A63"/>
    <mergeCell ref="L46:M46"/>
    <mergeCell ref="C47:D47"/>
    <mergeCell ref="E47:F47"/>
    <mergeCell ref="G47:I47"/>
    <mergeCell ref="J47:K47"/>
    <mergeCell ref="L47:M47"/>
    <mergeCell ref="A45:A47"/>
    <mergeCell ref="C45:D45"/>
    <mergeCell ref="E45:F45"/>
    <mergeCell ref="G45:I45"/>
    <mergeCell ref="J45:K45"/>
    <mergeCell ref="L45:M45"/>
    <mergeCell ref="C46:D46"/>
    <mergeCell ref="E46:F46"/>
    <mergeCell ref="G46:I46"/>
    <mergeCell ref="J46:K46"/>
    <mergeCell ref="L43:M43"/>
    <mergeCell ref="C44:D44"/>
    <mergeCell ref="E44:F44"/>
    <mergeCell ref="G44:I44"/>
    <mergeCell ref="J44:K44"/>
    <mergeCell ref="L44:M44"/>
    <mergeCell ref="A42:A44"/>
    <mergeCell ref="C42:D42"/>
    <mergeCell ref="E42:F42"/>
    <mergeCell ref="G42:I42"/>
    <mergeCell ref="J42:K42"/>
    <mergeCell ref="L42:M42"/>
    <mergeCell ref="C43:D43"/>
    <mergeCell ref="E43:F43"/>
    <mergeCell ref="G43:I43"/>
    <mergeCell ref="J43:K43"/>
    <mergeCell ref="A39:L39"/>
    <mergeCell ref="C40:M40"/>
    <mergeCell ref="C41:D41"/>
    <mergeCell ref="E41:F41"/>
    <mergeCell ref="G41:I41"/>
    <mergeCell ref="J41:K41"/>
    <mergeCell ref="L41:M41"/>
    <mergeCell ref="A36:A38"/>
    <mergeCell ref="F36:G36"/>
    <mergeCell ref="L36:M36"/>
    <mergeCell ref="F37:G37"/>
    <mergeCell ref="L37:M37"/>
    <mergeCell ref="F38:G38"/>
    <mergeCell ref="L38:M38"/>
    <mergeCell ref="F32:G32"/>
    <mergeCell ref="L32:M32"/>
    <mergeCell ref="A33:A35"/>
    <mergeCell ref="F33:G33"/>
    <mergeCell ref="L33:M33"/>
    <mergeCell ref="F34:G34"/>
    <mergeCell ref="L34:M34"/>
    <mergeCell ref="F35:G35"/>
    <mergeCell ref="L35:M35"/>
    <mergeCell ref="L25:M25"/>
    <mergeCell ref="C26:G26"/>
    <mergeCell ref="I26:M26"/>
    <mergeCell ref="A28:A30"/>
    <mergeCell ref="C31:G31"/>
    <mergeCell ref="I31:M31"/>
    <mergeCell ref="C21:G21"/>
    <mergeCell ref="I21:M21"/>
    <mergeCell ref="F22:G22"/>
    <mergeCell ref="L22:M22"/>
    <mergeCell ref="A23:A25"/>
    <mergeCell ref="F23:G23"/>
    <mergeCell ref="L23:M23"/>
    <mergeCell ref="F24:G24"/>
    <mergeCell ref="L24:M24"/>
    <mergeCell ref="F25:G25"/>
    <mergeCell ref="A19:A20"/>
    <mergeCell ref="C19:D19"/>
    <mergeCell ref="F19:G19"/>
    <mergeCell ref="I19:J19"/>
    <mergeCell ref="L19:M19"/>
    <mergeCell ref="C20:D20"/>
    <mergeCell ref="F20:G20"/>
    <mergeCell ref="I20:J20"/>
    <mergeCell ref="L20:M20"/>
    <mergeCell ref="F17:G17"/>
    <mergeCell ref="I17:J17"/>
    <mergeCell ref="L17:M17"/>
    <mergeCell ref="C18:D18"/>
    <mergeCell ref="F18:G18"/>
    <mergeCell ref="I18:J18"/>
    <mergeCell ref="L18:M18"/>
    <mergeCell ref="C15:D15"/>
    <mergeCell ref="F15:G15"/>
    <mergeCell ref="I15:J15"/>
    <mergeCell ref="L15:M15"/>
    <mergeCell ref="A16:A18"/>
    <mergeCell ref="C16:D16"/>
    <mergeCell ref="F16:G16"/>
    <mergeCell ref="I16:J16"/>
    <mergeCell ref="L16:M16"/>
    <mergeCell ref="C17:D17"/>
    <mergeCell ref="A1:N1"/>
    <mergeCell ref="C2:G2"/>
    <mergeCell ref="I2:M2"/>
    <mergeCell ref="A4:A6"/>
    <mergeCell ref="N4:N47"/>
    <mergeCell ref="A7:A8"/>
    <mergeCell ref="A9:A11"/>
    <mergeCell ref="A12:A13"/>
    <mergeCell ref="C14:G14"/>
    <mergeCell ref="I14:M1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E8277-9FEC-4E13-8ACE-F3B3ED2D3B25}">
  <sheetPr codeName="Hoja9"/>
  <dimension ref="A1:R318"/>
  <sheetViews>
    <sheetView workbookViewId="0">
      <selection activeCell="I23" sqref="I23"/>
    </sheetView>
  </sheetViews>
  <sheetFormatPr baseColWidth="10" defaultColWidth="0" defaultRowHeight="15" customHeight="1" zeroHeight="1" x14ac:dyDescent="0.25"/>
  <cols>
    <col min="1" max="1" width="31.7109375" bestFit="1" customWidth="1"/>
    <col min="2" max="2" width="13.28515625" customWidth="1"/>
    <col min="3" max="3" width="12.42578125" customWidth="1"/>
    <col min="4" max="4" width="12.28515625" customWidth="1"/>
    <col min="5" max="5" width="14" customWidth="1"/>
    <col min="6" max="6" width="11.42578125" customWidth="1"/>
    <col min="7" max="7" width="1.28515625" customWidth="1"/>
    <col min="8" max="8" width="14.5703125" customWidth="1"/>
    <col min="9" max="9" width="12.5703125" bestFit="1" customWidth="1"/>
    <col min="10" max="10" width="11.42578125" customWidth="1"/>
    <col min="11" max="11" width="14" customWidth="1"/>
    <col min="12" max="12" width="11.42578125" customWidth="1"/>
    <col min="13" max="16384" width="11.42578125" hidden="1"/>
  </cols>
  <sheetData>
    <row r="1" spans="1:12" ht="53.25" customHeight="1" x14ac:dyDescent="0.25">
      <c r="A1" s="246" t="s">
        <v>53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</row>
    <row r="2" spans="1:12" ht="22.5" customHeight="1" x14ac:dyDescent="0.35">
      <c r="A2" s="248" t="s">
        <v>54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</row>
    <row r="3" spans="1:12" ht="22.5" customHeight="1" x14ac:dyDescent="0.25">
      <c r="A3" s="249" t="s">
        <v>55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1"/>
    </row>
    <row r="4" spans="1:12" ht="21" x14ac:dyDescent="0.35">
      <c r="A4" s="252" t="s">
        <v>5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4"/>
    </row>
    <row r="5" spans="1:12" x14ac:dyDescent="0.25">
      <c r="A5" s="5"/>
      <c r="B5" s="56" t="s">
        <v>150</v>
      </c>
      <c r="C5" s="57"/>
      <c r="D5" s="57"/>
      <c r="E5" s="57"/>
      <c r="F5" s="58"/>
      <c r="G5" s="255"/>
      <c r="H5" s="56" t="str">
        <f>CONCATENATE("acumulado ",B5)</f>
        <v>acumulado septiembre</v>
      </c>
      <c r="I5" s="57"/>
      <c r="J5" s="57"/>
      <c r="K5" s="57"/>
      <c r="L5" s="58"/>
    </row>
    <row r="6" spans="1:12" ht="30" x14ac:dyDescent="0.25">
      <c r="A6" s="12"/>
      <c r="B6" s="256">
        <v>2020</v>
      </c>
      <c r="C6" s="256">
        <v>2021</v>
      </c>
      <c r="D6" s="256" t="s">
        <v>1</v>
      </c>
      <c r="E6" s="256" t="s">
        <v>2</v>
      </c>
      <c r="F6" s="256" t="s">
        <v>3</v>
      </c>
      <c r="G6" s="257"/>
      <c r="H6" s="256">
        <v>2020</v>
      </c>
      <c r="I6" s="256">
        <v>2021</v>
      </c>
      <c r="J6" s="256" t="s">
        <v>1</v>
      </c>
      <c r="K6" s="256" t="s">
        <v>2</v>
      </c>
      <c r="L6" s="256" t="s">
        <v>3</v>
      </c>
    </row>
    <row r="7" spans="1:12" x14ac:dyDescent="0.25">
      <c r="A7" s="258" t="s">
        <v>56</v>
      </c>
      <c r="B7" s="259">
        <v>112909</v>
      </c>
      <c r="C7" s="259">
        <v>281329</v>
      </c>
      <c r="D7" s="260">
        <v>1.4916437130786742</v>
      </c>
      <c r="E7" s="259">
        <v>168420</v>
      </c>
      <c r="F7" s="260">
        <f t="shared" ref="F7:F18" si="0">C7/$C$7</f>
        <v>1</v>
      </c>
      <c r="G7" s="261"/>
      <c r="H7" s="259">
        <v>1360173</v>
      </c>
      <c r="I7" s="259">
        <v>1351260</v>
      </c>
      <c r="J7" s="260">
        <v>-6.5528429104239061E-3</v>
      </c>
      <c r="K7" s="259">
        <v>-8913</v>
      </c>
      <c r="L7" s="260">
        <f>I7/$I$7</f>
        <v>1</v>
      </c>
    </row>
    <row r="8" spans="1:12" x14ac:dyDescent="0.25">
      <c r="A8" s="262" t="s">
        <v>8</v>
      </c>
      <c r="B8" s="263">
        <v>90533</v>
      </c>
      <c r="C8" s="263">
        <v>231512</v>
      </c>
      <c r="D8" s="264">
        <v>1.5572111826626753</v>
      </c>
      <c r="E8" s="263">
        <v>140979</v>
      </c>
      <c r="F8" s="264">
        <f t="shared" si="0"/>
        <v>0.82292262795516991</v>
      </c>
      <c r="G8" s="265"/>
      <c r="H8" s="263">
        <v>1026370</v>
      </c>
      <c r="I8" s="266">
        <v>1065179</v>
      </c>
      <c r="J8" s="267">
        <f>I8/H8-1</f>
        <v>3.7811900191938586E-2</v>
      </c>
      <c r="K8" s="266">
        <f>I8-H8</f>
        <v>38809</v>
      </c>
      <c r="L8" s="267">
        <f t="shared" ref="L8:L18" si="1">I8/$I$7</f>
        <v>0.7882857481165727</v>
      </c>
    </row>
    <row r="9" spans="1:12" x14ac:dyDescent="0.25">
      <c r="A9" s="268" t="s">
        <v>57</v>
      </c>
      <c r="B9" s="269">
        <v>20919</v>
      </c>
      <c r="C9" s="269">
        <v>52376</v>
      </c>
      <c r="D9" s="270">
        <v>1.5037525694344853</v>
      </c>
      <c r="E9" s="269">
        <v>31457</v>
      </c>
      <c r="F9" s="270">
        <f t="shared" si="0"/>
        <v>0.18617348371479656</v>
      </c>
      <c r="G9" s="271"/>
      <c r="H9" s="269">
        <v>188389</v>
      </c>
      <c r="I9" s="272">
        <v>253524</v>
      </c>
      <c r="J9" s="273">
        <f t="shared" ref="J9:J18" si="2">I9/H9-1</f>
        <v>0.34574736316876242</v>
      </c>
      <c r="K9" s="272">
        <f t="shared" ref="K9:K18" si="3">I9-H9</f>
        <v>65135</v>
      </c>
      <c r="L9" s="273">
        <f>I9/$I$7</f>
        <v>0.18762044314195639</v>
      </c>
    </row>
    <row r="10" spans="1:12" x14ac:dyDescent="0.25">
      <c r="A10" s="274" t="s">
        <v>58</v>
      </c>
      <c r="B10" s="275">
        <v>50346</v>
      </c>
      <c r="C10" s="275">
        <v>140878</v>
      </c>
      <c r="D10" s="276">
        <v>1.7981964803559367</v>
      </c>
      <c r="E10" s="275">
        <v>90532</v>
      </c>
      <c r="F10" s="276">
        <f t="shared" si="0"/>
        <v>0.50075889794511053</v>
      </c>
      <c r="G10" s="271"/>
      <c r="H10" s="275">
        <v>615411</v>
      </c>
      <c r="I10" s="277">
        <v>614896</v>
      </c>
      <c r="J10" s="278">
        <f t="shared" si="2"/>
        <v>-8.3683912052268106E-4</v>
      </c>
      <c r="K10" s="277">
        <f t="shared" si="3"/>
        <v>-515</v>
      </c>
      <c r="L10" s="278">
        <f t="shared" si="1"/>
        <v>0.45505380163699066</v>
      </c>
    </row>
    <row r="11" spans="1:12" x14ac:dyDescent="0.25">
      <c r="A11" s="274" t="s">
        <v>59</v>
      </c>
      <c r="B11" s="275">
        <v>17114</v>
      </c>
      <c r="C11" s="275">
        <v>32666</v>
      </c>
      <c r="D11" s="276">
        <v>0.90872969498656064</v>
      </c>
      <c r="E11" s="275">
        <v>15552</v>
      </c>
      <c r="F11" s="276">
        <f t="shared" si="0"/>
        <v>0.11611316288047091</v>
      </c>
      <c r="G11" s="271"/>
      <c r="H11" s="275">
        <v>173848</v>
      </c>
      <c r="I11" s="277">
        <v>172691</v>
      </c>
      <c r="J11" s="278">
        <f t="shared" si="2"/>
        <v>-6.6552390594082356E-3</v>
      </c>
      <c r="K11" s="277">
        <f t="shared" si="3"/>
        <v>-1157</v>
      </c>
      <c r="L11" s="278">
        <f t="shared" si="1"/>
        <v>0.12779997927859924</v>
      </c>
    </row>
    <row r="12" spans="1:12" x14ac:dyDescent="0.25">
      <c r="A12" s="274" t="s">
        <v>60</v>
      </c>
      <c r="B12" s="275">
        <v>897</v>
      </c>
      <c r="C12" s="275">
        <v>4401</v>
      </c>
      <c r="D12" s="276">
        <v>3.9063545150501673</v>
      </c>
      <c r="E12" s="275">
        <v>3504</v>
      </c>
      <c r="F12" s="276">
        <f t="shared" si="0"/>
        <v>1.5643605884924767E-2</v>
      </c>
      <c r="G12" s="271"/>
      <c r="H12" s="275">
        <v>32446</v>
      </c>
      <c r="I12" s="277">
        <v>14028</v>
      </c>
      <c r="J12" s="278">
        <f t="shared" si="2"/>
        <v>-0.56765086605436732</v>
      </c>
      <c r="K12" s="277">
        <f t="shared" si="3"/>
        <v>-18418</v>
      </c>
      <c r="L12" s="278">
        <f t="shared" si="1"/>
        <v>1.0381421784112606E-2</v>
      </c>
    </row>
    <row r="13" spans="1:12" x14ac:dyDescent="0.25">
      <c r="A13" s="279" t="s">
        <v>61</v>
      </c>
      <c r="B13" s="280">
        <v>1257</v>
      </c>
      <c r="C13" s="280">
        <v>1191</v>
      </c>
      <c r="D13" s="281">
        <v>-5.2505966587112152E-2</v>
      </c>
      <c r="E13" s="280">
        <v>-66</v>
      </c>
      <c r="F13" s="281">
        <f t="shared" si="0"/>
        <v>4.233477529867166E-3</v>
      </c>
      <c r="G13" s="271"/>
      <c r="H13" s="280">
        <v>16276</v>
      </c>
      <c r="I13" s="282">
        <v>10040</v>
      </c>
      <c r="J13" s="283">
        <f t="shared" si="2"/>
        <v>-0.38314082084050138</v>
      </c>
      <c r="K13" s="282">
        <f t="shared" si="3"/>
        <v>-6236</v>
      </c>
      <c r="L13" s="283">
        <f t="shared" si="1"/>
        <v>7.4301022749137845E-3</v>
      </c>
    </row>
    <row r="14" spans="1:12" x14ac:dyDescent="0.25">
      <c r="A14" s="262" t="s">
        <v>9</v>
      </c>
      <c r="B14" s="263">
        <v>22376</v>
      </c>
      <c r="C14" s="263">
        <v>49817</v>
      </c>
      <c r="D14" s="264">
        <v>1.2263585984983911</v>
      </c>
      <c r="E14" s="263">
        <v>27441</v>
      </c>
      <c r="F14" s="264">
        <f t="shared" si="0"/>
        <v>0.17707737204483007</v>
      </c>
      <c r="G14" s="265"/>
      <c r="H14" s="263">
        <v>327810</v>
      </c>
      <c r="I14" s="266">
        <v>286081</v>
      </c>
      <c r="J14" s="267">
        <f t="shared" si="2"/>
        <v>-0.12729629968579359</v>
      </c>
      <c r="K14" s="266">
        <f t="shared" si="3"/>
        <v>-41729</v>
      </c>
      <c r="L14" s="267">
        <f t="shared" si="1"/>
        <v>0.21171425188342732</v>
      </c>
    </row>
    <row r="15" spans="1:12" x14ac:dyDescent="0.25">
      <c r="A15" s="268" t="s">
        <v>62</v>
      </c>
      <c r="B15" s="269">
        <v>15333</v>
      </c>
      <c r="C15" s="269">
        <v>35463</v>
      </c>
      <c r="D15" s="270">
        <v>1.3128546272745059</v>
      </c>
      <c r="E15" s="269">
        <v>20130</v>
      </c>
      <c r="F15" s="270">
        <f t="shared" si="0"/>
        <v>0.12605525914498683</v>
      </c>
      <c r="G15" s="271"/>
      <c r="H15" s="269">
        <v>203588</v>
      </c>
      <c r="I15" s="272">
        <v>212113</v>
      </c>
      <c r="J15" s="273">
        <f t="shared" si="2"/>
        <v>4.1873784309487849E-2</v>
      </c>
      <c r="K15" s="272">
        <f t="shared" si="3"/>
        <v>8525</v>
      </c>
      <c r="L15" s="273">
        <f t="shared" si="1"/>
        <v>0.15697423145804656</v>
      </c>
    </row>
    <row r="16" spans="1:12" x14ac:dyDescent="0.25">
      <c r="A16" s="274" t="s">
        <v>63</v>
      </c>
      <c r="B16" s="275">
        <v>11852</v>
      </c>
      <c r="C16" s="275">
        <v>31917</v>
      </c>
      <c r="D16" s="276">
        <v>1.692963212959838</v>
      </c>
      <c r="E16" s="275">
        <v>20065</v>
      </c>
      <c r="F16" s="276">
        <f t="shared" si="0"/>
        <v>0.11345079959762414</v>
      </c>
      <c r="G16" s="271"/>
      <c r="H16" s="275">
        <v>179657</v>
      </c>
      <c r="I16" s="277">
        <v>181504</v>
      </c>
      <c r="J16" s="278">
        <f t="shared" si="2"/>
        <v>1.0280701559082006E-2</v>
      </c>
      <c r="K16" s="277">
        <f t="shared" si="3"/>
        <v>1847</v>
      </c>
      <c r="L16" s="278">
        <f t="shared" si="1"/>
        <v>0.13432204016991547</v>
      </c>
    </row>
    <row r="17" spans="1:12" x14ac:dyDescent="0.25">
      <c r="A17" s="274" t="s">
        <v>64</v>
      </c>
      <c r="B17" s="275">
        <v>4942</v>
      </c>
      <c r="C17" s="275">
        <v>9698</v>
      </c>
      <c r="D17" s="276">
        <v>0.96236341562120598</v>
      </c>
      <c r="E17" s="275">
        <v>4756</v>
      </c>
      <c r="F17" s="276">
        <f t="shared" si="0"/>
        <v>3.447209494932979E-2</v>
      </c>
      <c r="G17" s="271"/>
      <c r="H17" s="275">
        <v>79045</v>
      </c>
      <c r="I17" s="277">
        <v>49329</v>
      </c>
      <c r="J17" s="278">
        <f t="shared" si="2"/>
        <v>-0.37593775697387566</v>
      </c>
      <c r="K17" s="277">
        <f t="shared" si="3"/>
        <v>-29716</v>
      </c>
      <c r="L17" s="278">
        <f t="shared" si="1"/>
        <v>3.6505927800719332E-2</v>
      </c>
    </row>
    <row r="18" spans="1:12" x14ac:dyDescent="0.25">
      <c r="A18" s="284" t="s">
        <v>65</v>
      </c>
      <c r="B18" s="285">
        <v>2101</v>
      </c>
      <c r="C18" s="285">
        <v>4656</v>
      </c>
      <c r="D18" s="286">
        <v>1.2160875773441218</v>
      </c>
      <c r="E18" s="285">
        <v>2555</v>
      </c>
      <c r="F18" s="286">
        <f t="shared" si="0"/>
        <v>1.6550017950513456E-2</v>
      </c>
      <c r="G18" s="287"/>
      <c r="H18" s="285">
        <v>45177</v>
      </c>
      <c r="I18" s="288">
        <v>24639</v>
      </c>
      <c r="J18" s="289">
        <f t="shared" si="2"/>
        <v>-0.45461186001726539</v>
      </c>
      <c r="K18" s="288">
        <f t="shared" si="3"/>
        <v>-20538</v>
      </c>
      <c r="L18" s="289">
        <f t="shared" si="1"/>
        <v>1.8234092624661427E-2</v>
      </c>
    </row>
    <row r="19" spans="1:12" x14ac:dyDescent="0.25">
      <c r="A19" s="147" t="s">
        <v>27</v>
      </c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9"/>
    </row>
    <row r="20" spans="1:12" ht="21" x14ac:dyDescent="0.35">
      <c r="A20" s="290" t="s">
        <v>10</v>
      </c>
      <c r="B20" s="291"/>
      <c r="C20" s="291"/>
      <c r="D20" s="291"/>
      <c r="E20" s="291"/>
      <c r="F20" s="291"/>
      <c r="G20" s="291"/>
      <c r="H20" s="291"/>
      <c r="I20" s="291"/>
      <c r="J20" s="291"/>
      <c r="K20" s="291"/>
      <c r="L20" s="292"/>
    </row>
    <row r="21" spans="1:12" x14ac:dyDescent="0.25">
      <c r="A21" s="5"/>
      <c r="B21" s="56" t="s">
        <v>150</v>
      </c>
      <c r="C21" s="57"/>
      <c r="D21" s="57"/>
      <c r="E21" s="57"/>
      <c r="F21" s="58"/>
      <c r="G21" s="255"/>
      <c r="H21" s="56" t="str">
        <f>CONCATENATE("acumulado ",B21)</f>
        <v>acumulado septiembre</v>
      </c>
      <c r="I21" s="57"/>
      <c r="J21" s="57"/>
      <c r="K21" s="57"/>
      <c r="L21" s="58"/>
    </row>
    <row r="22" spans="1:12" ht="30" x14ac:dyDescent="0.25">
      <c r="A22" s="12"/>
      <c r="B22" s="256">
        <v>2020</v>
      </c>
      <c r="C22" s="256">
        <v>2021</v>
      </c>
      <c r="D22" s="256" t="s">
        <v>1</v>
      </c>
      <c r="E22" s="256" t="s">
        <v>2</v>
      </c>
      <c r="F22" s="256" t="s">
        <v>3</v>
      </c>
      <c r="G22" s="257"/>
      <c r="H22" s="256">
        <v>2020</v>
      </c>
      <c r="I22" s="256">
        <v>2021</v>
      </c>
      <c r="J22" s="256" t="s">
        <v>1</v>
      </c>
      <c r="K22" s="256" t="s">
        <v>2</v>
      </c>
      <c r="L22" s="256" t="s">
        <v>3</v>
      </c>
    </row>
    <row r="23" spans="1:12" x14ac:dyDescent="0.25">
      <c r="A23" s="258" t="s">
        <v>66</v>
      </c>
      <c r="B23" s="259">
        <v>112909</v>
      </c>
      <c r="C23" s="259">
        <v>281329</v>
      </c>
      <c r="D23" s="260">
        <v>1.4916437130786742</v>
      </c>
      <c r="E23" s="259">
        <v>168420</v>
      </c>
      <c r="F23" s="260">
        <f t="shared" ref="F23:F45" si="4">C23/$C$7</f>
        <v>1</v>
      </c>
      <c r="G23" s="261"/>
      <c r="H23" s="259">
        <v>1360173</v>
      </c>
      <c r="I23" s="259">
        <v>1351260</v>
      </c>
      <c r="J23" s="260">
        <v>-6.5528429104239061E-3</v>
      </c>
      <c r="K23" s="259">
        <v>-8913</v>
      </c>
      <c r="L23" s="260">
        <f>I23/$I$7</f>
        <v>1</v>
      </c>
    </row>
    <row r="24" spans="1:12" x14ac:dyDescent="0.25">
      <c r="A24" s="262" t="s">
        <v>11</v>
      </c>
      <c r="B24" s="263">
        <v>76652</v>
      </c>
      <c r="C24" s="263">
        <v>99667</v>
      </c>
      <c r="D24" s="264">
        <v>0.30025309189584104</v>
      </c>
      <c r="E24" s="263">
        <v>23015</v>
      </c>
      <c r="F24" s="264">
        <f t="shared" si="4"/>
        <v>0.35427204447461869</v>
      </c>
      <c r="G24" s="293"/>
      <c r="H24" s="263">
        <v>379662</v>
      </c>
      <c r="I24" s="263">
        <v>645008</v>
      </c>
      <c r="J24" s="264">
        <v>0.69890060106094376</v>
      </c>
      <c r="K24" s="263">
        <v>265346</v>
      </c>
      <c r="L24" s="264">
        <f t="shared" ref="L24:L45" si="5">I24/$I$7</f>
        <v>0.47733818806151296</v>
      </c>
    </row>
    <row r="25" spans="1:12" x14ac:dyDescent="0.25">
      <c r="A25" s="294" t="s">
        <v>67</v>
      </c>
      <c r="B25" s="269">
        <v>34452</v>
      </c>
      <c r="C25" s="269">
        <v>47358</v>
      </c>
      <c r="D25" s="270">
        <v>0.37460815047021945</v>
      </c>
      <c r="E25" s="269">
        <v>12906</v>
      </c>
      <c r="F25" s="270">
        <f t="shared" si="4"/>
        <v>0.16833671608685916</v>
      </c>
      <c r="G25" s="271"/>
      <c r="H25" s="269">
        <v>173414</v>
      </c>
      <c r="I25" s="269">
        <v>350619</v>
      </c>
      <c r="J25" s="270">
        <v>1.0218609800823462</v>
      </c>
      <c r="K25" s="269">
        <v>177205</v>
      </c>
      <c r="L25" s="270">
        <f t="shared" si="5"/>
        <v>0.25947560055059721</v>
      </c>
    </row>
    <row r="26" spans="1:12" x14ac:dyDescent="0.25">
      <c r="A26" s="295" t="s">
        <v>68</v>
      </c>
      <c r="B26" s="296">
        <v>28653</v>
      </c>
      <c r="C26" s="296">
        <v>20262</v>
      </c>
      <c r="D26" s="297">
        <f>C26/B26-1</f>
        <v>-0.29284891634383836</v>
      </c>
      <c r="E26" s="296">
        <f>C26-B26</f>
        <v>-8391</v>
      </c>
      <c r="F26" s="297">
        <f t="shared" si="4"/>
        <v>7.2022436364541156E-2</v>
      </c>
      <c r="G26" s="271"/>
      <c r="H26" s="296">
        <v>122994</v>
      </c>
      <c r="I26" s="296">
        <v>201889</v>
      </c>
      <c r="J26" s="297">
        <f>I26/H26-1</f>
        <v>0.64145405466933347</v>
      </c>
      <c r="K26" s="296">
        <f>I26-H26</f>
        <v>78895</v>
      </c>
      <c r="L26" s="297">
        <f>I26/$I$7</f>
        <v>0.14940795997809453</v>
      </c>
    </row>
    <row r="27" spans="1:12" x14ac:dyDescent="0.25">
      <c r="A27" s="295" t="s">
        <v>69</v>
      </c>
      <c r="B27" s="296">
        <f>B25-B26</f>
        <v>5799</v>
      </c>
      <c r="C27" s="296">
        <f>C25-C26</f>
        <v>27096</v>
      </c>
      <c r="D27" s="297">
        <f>C27/B27-1</f>
        <v>3.6725297465080189</v>
      </c>
      <c r="E27" s="296">
        <f>C27-B27</f>
        <v>21297</v>
      </c>
      <c r="F27" s="297">
        <f t="shared" si="4"/>
        <v>9.6314279722318E-2</v>
      </c>
      <c r="G27" s="271"/>
      <c r="H27" s="296">
        <f>H25-H26</f>
        <v>50420</v>
      </c>
      <c r="I27" s="296">
        <f>I25-I26</f>
        <v>148730</v>
      </c>
      <c r="J27" s="297">
        <f>I27/H27-1</f>
        <v>1.9498214994049978</v>
      </c>
      <c r="K27" s="296">
        <f>I27-H27</f>
        <v>98310</v>
      </c>
      <c r="L27" s="297">
        <f>I27/$I$7</f>
        <v>0.11006764057250271</v>
      </c>
    </row>
    <row r="28" spans="1:12" x14ac:dyDescent="0.25">
      <c r="A28" s="298" t="s">
        <v>70</v>
      </c>
      <c r="B28" s="280">
        <v>42200</v>
      </c>
      <c r="C28" s="280">
        <v>52309</v>
      </c>
      <c r="D28" s="281">
        <v>0.23954976303317532</v>
      </c>
      <c r="E28" s="280">
        <v>10109</v>
      </c>
      <c r="F28" s="281">
        <f t="shared" si="4"/>
        <v>0.18593532838775953</v>
      </c>
      <c r="G28" s="271"/>
      <c r="H28" s="280">
        <f>H24-H25</f>
        <v>206248</v>
      </c>
      <c r="I28" s="280">
        <v>294389</v>
      </c>
      <c r="J28" s="281">
        <v>0.42735444707342607</v>
      </c>
      <c r="K28" s="280">
        <v>88141</v>
      </c>
      <c r="L28" s="281">
        <f t="shared" si="5"/>
        <v>0.21786258751091575</v>
      </c>
    </row>
    <row r="29" spans="1:12" x14ac:dyDescent="0.25">
      <c r="A29" s="262" t="s">
        <v>12</v>
      </c>
      <c r="B29" s="263">
        <v>36257</v>
      </c>
      <c r="C29" s="263">
        <v>181662</v>
      </c>
      <c r="D29" s="264">
        <v>4.0103979921118684</v>
      </c>
      <c r="E29" s="263">
        <v>145405</v>
      </c>
      <c r="F29" s="264">
        <f t="shared" si="4"/>
        <v>0.64572795552538131</v>
      </c>
      <c r="G29" s="293"/>
      <c r="H29" s="263">
        <v>980511</v>
      </c>
      <c r="I29" s="263">
        <v>706252</v>
      </c>
      <c r="J29" s="264">
        <v>-0.27971027352064382</v>
      </c>
      <c r="K29" s="263">
        <v>-274259</v>
      </c>
      <c r="L29" s="264">
        <f t="shared" si="5"/>
        <v>0.52266181193848704</v>
      </c>
    </row>
    <row r="30" spans="1:12" x14ac:dyDescent="0.25">
      <c r="A30" s="294" t="s">
        <v>71</v>
      </c>
      <c r="B30" s="269">
        <v>1694</v>
      </c>
      <c r="C30" s="269">
        <v>28707</v>
      </c>
      <c r="D30" s="270">
        <v>15.946280991735538</v>
      </c>
      <c r="E30" s="269">
        <v>27013</v>
      </c>
      <c r="F30" s="270">
        <f t="shared" si="4"/>
        <v>0.10204067124256654</v>
      </c>
      <c r="G30" s="271"/>
      <c r="H30" s="269">
        <v>122984</v>
      </c>
      <c r="I30" s="269">
        <v>101458</v>
      </c>
      <c r="J30" s="270">
        <v>-0.17503089832823782</v>
      </c>
      <c r="K30" s="269">
        <v>-21526</v>
      </c>
      <c r="L30" s="270">
        <f t="shared" si="5"/>
        <v>7.5083995678107834E-2</v>
      </c>
    </row>
    <row r="31" spans="1:12" x14ac:dyDescent="0.25">
      <c r="A31" s="299" t="s">
        <v>72</v>
      </c>
      <c r="B31" s="275">
        <v>168</v>
      </c>
      <c r="C31" s="275">
        <v>1275</v>
      </c>
      <c r="D31" s="276">
        <v>6.5892857142857144</v>
      </c>
      <c r="E31" s="275">
        <v>1107</v>
      </c>
      <c r="F31" s="276">
        <f t="shared" si="4"/>
        <v>4.5320603279434398E-3</v>
      </c>
      <c r="G31" s="271"/>
      <c r="H31" s="275">
        <v>7257</v>
      </c>
      <c r="I31" s="275">
        <v>6715</v>
      </c>
      <c r="J31" s="276">
        <v>-7.4686509576960214E-2</v>
      </c>
      <c r="K31" s="275">
        <v>-542</v>
      </c>
      <c r="L31" s="276">
        <f t="shared" si="5"/>
        <v>4.9694359338691299E-3</v>
      </c>
    </row>
    <row r="32" spans="1:12" x14ac:dyDescent="0.25">
      <c r="A32" s="299" t="s">
        <v>73</v>
      </c>
      <c r="B32" s="275">
        <v>16</v>
      </c>
      <c r="C32" s="275">
        <v>91</v>
      </c>
      <c r="D32" s="276">
        <v>4.6875</v>
      </c>
      <c r="E32" s="275">
        <v>75</v>
      </c>
      <c r="F32" s="276">
        <f t="shared" si="4"/>
        <v>3.2346469791596317E-4</v>
      </c>
      <c r="G32" s="271"/>
      <c r="H32" s="275">
        <v>1424</v>
      </c>
      <c r="I32" s="275">
        <v>425</v>
      </c>
      <c r="J32" s="276">
        <v>-0.7015449438202247</v>
      </c>
      <c r="K32" s="275">
        <v>-999</v>
      </c>
      <c r="L32" s="276">
        <f t="shared" si="5"/>
        <v>3.1452126163728666E-4</v>
      </c>
    </row>
    <row r="33" spans="1:12" x14ac:dyDescent="0.25">
      <c r="A33" s="299" t="s">
        <v>74</v>
      </c>
      <c r="B33" s="275">
        <v>44</v>
      </c>
      <c r="C33" s="275">
        <v>862</v>
      </c>
      <c r="D33" s="276">
        <v>18.59090909090909</v>
      </c>
      <c r="E33" s="275">
        <v>818</v>
      </c>
      <c r="F33" s="276">
        <f t="shared" si="4"/>
        <v>3.0640282374017609E-3</v>
      </c>
      <c r="G33" s="271"/>
      <c r="H33" s="275">
        <v>32093</v>
      </c>
      <c r="I33" s="275">
        <v>4058</v>
      </c>
      <c r="J33" s="276">
        <v>-0.87355498083694261</v>
      </c>
      <c r="K33" s="275">
        <v>-28035</v>
      </c>
      <c r="L33" s="276">
        <f t="shared" si="5"/>
        <v>3.0031230111155515E-3</v>
      </c>
    </row>
    <row r="34" spans="1:12" x14ac:dyDescent="0.25">
      <c r="A34" s="299" t="s">
        <v>75</v>
      </c>
      <c r="B34" s="275">
        <v>139</v>
      </c>
      <c r="C34" s="275">
        <v>819</v>
      </c>
      <c r="D34" s="276">
        <v>4.8920863309352516</v>
      </c>
      <c r="E34" s="275">
        <v>680</v>
      </c>
      <c r="F34" s="276">
        <f t="shared" si="4"/>
        <v>2.9111822812436686E-3</v>
      </c>
      <c r="G34" s="271"/>
      <c r="H34" s="275">
        <v>3980</v>
      </c>
      <c r="I34" s="275">
        <v>4001</v>
      </c>
      <c r="J34" s="276">
        <v>5.2763819095478226E-3</v>
      </c>
      <c r="K34" s="275">
        <v>21</v>
      </c>
      <c r="L34" s="276">
        <f t="shared" si="5"/>
        <v>2.9609401595547861E-3</v>
      </c>
    </row>
    <row r="35" spans="1:12" x14ac:dyDescent="0.25">
      <c r="A35" s="299" t="s">
        <v>76</v>
      </c>
      <c r="B35" s="275">
        <v>28</v>
      </c>
      <c r="C35" s="275">
        <v>318</v>
      </c>
      <c r="D35" s="276">
        <v>10.357142857142858</v>
      </c>
      <c r="E35" s="275">
        <v>290</v>
      </c>
      <c r="F35" s="276">
        <f t="shared" si="4"/>
        <v>1.1303491641458932E-3</v>
      </c>
      <c r="G35" s="271"/>
      <c r="H35" s="275">
        <v>35964</v>
      </c>
      <c r="I35" s="275">
        <v>822</v>
      </c>
      <c r="J35" s="276">
        <v>-0.97714381047714383</v>
      </c>
      <c r="K35" s="275">
        <v>-35142</v>
      </c>
      <c r="L35" s="276">
        <f t="shared" si="5"/>
        <v>6.0832112250788154E-4</v>
      </c>
    </row>
    <row r="36" spans="1:12" x14ac:dyDescent="0.25">
      <c r="A36" s="299" t="s">
        <v>77</v>
      </c>
      <c r="B36" s="275">
        <v>10064</v>
      </c>
      <c r="C36" s="275">
        <v>63297</v>
      </c>
      <c r="D36" s="276">
        <v>5.2894475357710649</v>
      </c>
      <c r="E36" s="275">
        <v>53233</v>
      </c>
      <c r="F36" s="276">
        <f t="shared" si="4"/>
        <v>0.22499280202183208</v>
      </c>
      <c r="G36" s="271"/>
      <c r="H36" s="275">
        <v>375351</v>
      </c>
      <c r="I36" s="275">
        <v>143193</v>
      </c>
      <c r="J36" s="276">
        <v>-0.61850907550532708</v>
      </c>
      <c r="K36" s="275">
        <v>-232158</v>
      </c>
      <c r="L36" s="276">
        <f t="shared" si="5"/>
        <v>0.1059699835708894</v>
      </c>
    </row>
    <row r="37" spans="1:12" x14ac:dyDescent="0.25">
      <c r="A37" s="299" t="s">
        <v>78</v>
      </c>
      <c r="B37" s="275">
        <v>2196</v>
      </c>
      <c r="C37" s="275">
        <v>10722</v>
      </c>
      <c r="D37" s="276">
        <v>3.8825136612021858</v>
      </c>
      <c r="E37" s="275">
        <v>8526</v>
      </c>
      <c r="F37" s="276">
        <f t="shared" si="4"/>
        <v>3.8111961440164363E-2</v>
      </c>
      <c r="G37" s="271"/>
      <c r="H37" s="275">
        <v>47500</v>
      </c>
      <c r="I37" s="275">
        <v>82836</v>
      </c>
      <c r="J37" s="276">
        <v>0.74391578947368431</v>
      </c>
      <c r="K37" s="275">
        <v>35336</v>
      </c>
      <c r="L37" s="276">
        <f t="shared" si="5"/>
        <v>6.1302784068203012E-2</v>
      </c>
    </row>
    <row r="38" spans="1:12" x14ac:dyDescent="0.25">
      <c r="A38" s="299" t="s">
        <v>79</v>
      </c>
      <c r="B38" s="275">
        <v>455</v>
      </c>
      <c r="C38" s="275">
        <v>13458</v>
      </c>
      <c r="D38" s="276">
        <v>28.57802197802198</v>
      </c>
      <c r="E38" s="275">
        <v>13003</v>
      </c>
      <c r="F38" s="276">
        <f t="shared" si="4"/>
        <v>4.7837229720362993E-2</v>
      </c>
      <c r="G38" s="271"/>
      <c r="H38" s="275">
        <v>36461</v>
      </c>
      <c r="I38" s="275">
        <v>43502</v>
      </c>
      <c r="J38" s="276">
        <v>0.19311044677874989</v>
      </c>
      <c r="K38" s="275">
        <v>7041</v>
      </c>
      <c r="L38" s="276">
        <f t="shared" si="5"/>
        <v>3.219365629116528E-2</v>
      </c>
    </row>
    <row r="39" spans="1:12" x14ac:dyDescent="0.25">
      <c r="A39" s="299" t="s">
        <v>80</v>
      </c>
      <c r="B39" s="275">
        <v>8249</v>
      </c>
      <c r="C39" s="275">
        <v>12252</v>
      </c>
      <c r="D39" s="276">
        <v>0.48527094193235554</v>
      </c>
      <c r="E39" s="275">
        <v>4003</v>
      </c>
      <c r="F39" s="276">
        <f t="shared" si="4"/>
        <v>4.3550433833696493E-2</v>
      </c>
      <c r="G39" s="271"/>
      <c r="H39" s="275">
        <v>47763</v>
      </c>
      <c r="I39" s="275">
        <v>44931</v>
      </c>
      <c r="J39" s="276">
        <v>-5.9292757992588374E-2</v>
      </c>
      <c r="K39" s="275">
        <v>-2832</v>
      </c>
      <c r="L39" s="276">
        <f t="shared" si="5"/>
        <v>3.3251187780293949E-2</v>
      </c>
    </row>
    <row r="40" spans="1:12" x14ac:dyDescent="0.25">
      <c r="A40" s="299" t="s">
        <v>81</v>
      </c>
      <c r="B40" s="275">
        <v>668</v>
      </c>
      <c r="C40" s="275">
        <v>6589</v>
      </c>
      <c r="D40" s="276">
        <v>8.8637724550898209</v>
      </c>
      <c r="E40" s="275">
        <v>5921</v>
      </c>
      <c r="F40" s="276">
        <f t="shared" si="4"/>
        <v>2.3420976863387705E-2</v>
      </c>
      <c r="G40" s="271"/>
      <c r="H40" s="275">
        <v>24169</v>
      </c>
      <c r="I40" s="275">
        <v>17890</v>
      </c>
      <c r="J40" s="276">
        <v>-0.25979560594149531</v>
      </c>
      <c r="K40" s="275">
        <v>-6279</v>
      </c>
      <c r="L40" s="276">
        <f t="shared" si="5"/>
        <v>1.3239494989861315E-2</v>
      </c>
    </row>
    <row r="41" spans="1:12" x14ac:dyDescent="0.25">
      <c r="A41" s="299" t="s">
        <v>82</v>
      </c>
      <c r="B41" s="275">
        <v>2108</v>
      </c>
      <c r="C41" s="275">
        <v>7484</v>
      </c>
      <c r="D41" s="276">
        <v>2.5502846299810247</v>
      </c>
      <c r="E41" s="275">
        <v>5376</v>
      </c>
      <c r="F41" s="276">
        <f t="shared" si="4"/>
        <v>2.6602305485748004E-2</v>
      </c>
      <c r="G41" s="271"/>
      <c r="H41" s="275">
        <v>31985</v>
      </c>
      <c r="I41" s="275">
        <v>40942</v>
      </c>
      <c r="J41" s="276">
        <v>0.28003751758636852</v>
      </c>
      <c r="K41" s="275">
        <v>8957</v>
      </c>
      <c r="L41" s="276">
        <f t="shared" si="5"/>
        <v>3.0299128221067746E-2</v>
      </c>
    </row>
    <row r="42" spans="1:12" x14ac:dyDescent="0.25">
      <c r="A42" s="299" t="s">
        <v>83</v>
      </c>
      <c r="B42" s="275">
        <v>28</v>
      </c>
      <c r="C42" s="275">
        <v>94</v>
      </c>
      <c r="D42" s="276">
        <v>2.3571428571428572</v>
      </c>
      <c r="E42" s="275">
        <v>66</v>
      </c>
      <c r="F42" s="276">
        <f t="shared" si="4"/>
        <v>3.3412836927583007E-4</v>
      </c>
      <c r="G42" s="271"/>
      <c r="H42" s="275">
        <v>23301</v>
      </c>
      <c r="I42" s="275">
        <v>479</v>
      </c>
      <c r="J42" s="276">
        <v>-0.97944294236298868</v>
      </c>
      <c r="K42" s="275">
        <v>-22822</v>
      </c>
      <c r="L42" s="276">
        <f t="shared" si="5"/>
        <v>3.5448396311590663E-4</v>
      </c>
    </row>
    <row r="43" spans="1:12" x14ac:dyDescent="0.25">
      <c r="A43" s="299" t="s">
        <v>84</v>
      </c>
      <c r="B43" s="275">
        <v>113</v>
      </c>
      <c r="C43" s="275">
        <v>250</v>
      </c>
      <c r="D43" s="276">
        <v>1.2123893805309733</v>
      </c>
      <c r="E43" s="275">
        <v>137</v>
      </c>
      <c r="F43" s="276">
        <f t="shared" si="4"/>
        <v>8.8863927998890976E-4</v>
      </c>
      <c r="G43" s="271"/>
      <c r="H43" s="275">
        <v>45060</v>
      </c>
      <c r="I43" s="275">
        <v>3266</v>
      </c>
      <c r="J43" s="276">
        <v>-0.92751886373723924</v>
      </c>
      <c r="K43" s="275">
        <v>-41794</v>
      </c>
      <c r="L43" s="276">
        <f t="shared" si="5"/>
        <v>2.4170033894291253E-3</v>
      </c>
    </row>
    <row r="44" spans="1:12" x14ac:dyDescent="0.25">
      <c r="A44" s="299" t="s">
        <v>85</v>
      </c>
      <c r="B44" s="275">
        <v>450</v>
      </c>
      <c r="C44" s="275">
        <v>2680</v>
      </c>
      <c r="D44" s="276">
        <v>4.9555555555555557</v>
      </c>
      <c r="E44" s="275">
        <v>2230</v>
      </c>
      <c r="F44" s="276">
        <f t="shared" si="4"/>
        <v>9.5262130814811122E-3</v>
      </c>
      <c r="G44" s="271"/>
      <c r="H44" s="275">
        <v>10252</v>
      </c>
      <c r="I44" s="275">
        <v>16096</v>
      </c>
      <c r="J44" s="276">
        <v>0.57003511509949267</v>
      </c>
      <c r="K44" s="275">
        <v>5844</v>
      </c>
      <c r="L44" s="276">
        <f t="shared" si="5"/>
        <v>1.1911845240738274E-2</v>
      </c>
    </row>
    <row r="45" spans="1:12" x14ac:dyDescent="0.25">
      <c r="A45" s="298" t="s">
        <v>86</v>
      </c>
      <c r="B45" s="280">
        <v>9837</v>
      </c>
      <c r="C45" s="280">
        <v>32764</v>
      </c>
      <c r="D45" s="281">
        <v>2.3306902510928129</v>
      </c>
      <c r="E45" s="280">
        <v>22927</v>
      </c>
      <c r="F45" s="281">
        <f t="shared" si="4"/>
        <v>0.11646150947822656</v>
      </c>
      <c r="G45" s="271"/>
      <c r="H45" s="280">
        <v>134967</v>
      </c>
      <c r="I45" s="280">
        <v>195638</v>
      </c>
      <c r="J45" s="281">
        <v>0.44952469863003541</v>
      </c>
      <c r="K45" s="280">
        <v>60671</v>
      </c>
      <c r="L45" s="281">
        <f t="shared" si="5"/>
        <v>0.14478190725693058</v>
      </c>
    </row>
    <row r="46" spans="1:12" ht="21" x14ac:dyDescent="0.35">
      <c r="A46" s="290" t="s">
        <v>87</v>
      </c>
      <c r="B46" s="291"/>
      <c r="C46" s="291"/>
      <c r="D46" s="291"/>
      <c r="E46" s="291"/>
      <c r="F46" s="291"/>
      <c r="G46" s="291"/>
      <c r="H46" s="291"/>
      <c r="I46" s="291"/>
      <c r="J46" s="291"/>
      <c r="K46" s="291"/>
      <c r="L46" s="292"/>
    </row>
    <row r="47" spans="1:12" x14ac:dyDescent="0.25">
      <c r="A47" s="5"/>
      <c r="B47" s="6" t="s">
        <v>150</v>
      </c>
      <c r="C47" s="7"/>
      <c r="D47" s="7"/>
      <c r="E47" s="7"/>
      <c r="F47" s="8"/>
      <c r="G47" s="255"/>
      <c r="H47" s="56" t="str">
        <f>CONCATENATE("acumulado ",B47)</f>
        <v>acumulado septiembre</v>
      </c>
      <c r="I47" s="57"/>
      <c r="J47" s="57"/>
      <c r="K47" s="57"/>
      <c r="L47" s="58"/>
    </row>
    <row r="48" spans="1:12" ht="30" x14ac:dyDescent="0.25">
      <c r="A48" s="12"/>
      <c r="B48" s="256">
        <v>2020</v>
      </c>
      <c r="C48" s="256">
        <v>2021</v>
      </c>
      <c r="D48" s="256" t="s">
        <v>1</v>
      </c>
      <c r="E48" s="256" t="s">
        <v>2</v>
      </c>
      <c r="F48" s="256" t="s">
        <v>3</v>
      </c>
      <c r="G48" s="257"/>
      <c r="H48" s="256">
        <v>2020</v>
      </c>
      <c r="I48" s="256">
        <v>2021</v>
      </c>
      <c r="J48" s="256" t="s">
        <v>1</v>
      </c>
      <c r="K48" s="256" t="s">
        <v>2</v>
      </c>
      <c r="L48" s="256" t="s">
        <v>3</v>
      </c>
    </row>
    <row r="49" spans="1:12" x14ac:dyDescent="0.25">
      <c r="A49" s="258" t="s">
        <v>88</v>
      </c>
      <c r="B49" s="259">
        <v>112909</v>
      </c>
      <c r="C49" s="259">
        <v>281329</v>
      </c>
      <c r="D49" s="260">
        <v>1.4916437130786742</v>
      </c>
      <c r="E49" s="259">
        <v>168420</v>
      </c>
      <c r="F49" s="260">
        <f t="shared" ref="F49:F56" si="6">C49/$C$7</f>
        <v>1</v>
      </c>
      <c r="G49" s="261"/>
      <c r="H49" s="259">
        <v>1360173</v>
      </c>
      <c r="I49" s="259">
        <v>1351260</v>
      </c>
      <c r="J49" s="260">
        <v>-6.5528429104239061E-3</v>
      </c>
      <c r="K49" s="259">
        <v>-8913</v>
      </c>
      <c r="L49" s="260">
        <f>I49/$I$7</f>
        <v>1</v>
      </c>
    </row>
    <row r="50" spans="1:12" x14ac:dyDescent="0.25">
      <c r="A50" s="300" t="s">
        <v>89</v>
      </c>
      <c r="B50" s="301">
        <v>37893</v>
      </c>
      <c r="C50" s="301">
        <v>103879</v>
      </c>
      <c r="D50" s="302">
        <v>1.7413770353363418</v>
      </c>
      <c r="E50" s="301">
        <v>65986</v>
      </c>
      <c r="F50" s="302">
        <f t="shared" si="6"/>
        <v>0.36924383906387181</v>
      </c>
      <c r="G50" s="303"/>
      <c r="H50" s="301">
        <v>451466</v>
      </c>
      <c r="I50" s="301">
        <v>502264</v>
      </c>
      <c r="J50" s="302">
        <v>0.11251788617526026</v>
      </c>
      <c r="K50" s="301">
        <v>50798</v>
      </c>
      <c r="L50" s="302">
        <f t="shared" ref="L50:L56" si="7">I50/$I$7</f>
        <v>0.37170048695291802</v>
      </c>
    </row>
    <row r="51" spans="1:12" x14ac:dyDescent="0.25">
      <c r="A51" s="304" t="s">
        <v>90</v>
      </c>
      <c r="B51" s="275">
        <v>18721</v>
      </c>
      <c r="C51" s="275">
        <v>59487</v>
      </c>
      <c r="D51" s="276">
        <v>2.1775546178088776</v>
      </c>
      <c r="E51" s="275">
        <v>40766</v>
      </c>
      <c r="F51" s="276">
        <f t="shared" si="6"/>
        <v>0.21144993939480111</v>
      </c>
      <c r="G51" s="271"/>
      <c r="H51" s="275">
        <v>310523</v>
      </c>
      <c r="I51" s="275">
        <v>256220</v>
      </c>
      <c r="J51" s="276">
        <v>-0.17487593511591737</v>
      </c>
      <c r="K51" s="275">
        <v>-54303</v>
      </c>
      <c r="L51" s="276">
        <f t="shared" si="7"/>
        <v>0.18961561801577786</v>
      </c>
    </row>
    <row r="52" spans="1:12" x14ac:dyDescent="0.25">
      <c r="A52" s="305" t="s">
        <v>91</v>
      </c>
      <c r="B52" s="306">
        <v>220</v>
      </c>
      <c r="C52" s="306">
        <v>2292</v>
      </c>
      <c r="D52" s="307">
        <v>9.418181818181818</v>
      </c>
      <c r="E52" s="306">
        <v>2072</v>
      </c>
      <c r="F52" s="307">
        <f t="shared" si="6"/>
        <v>8.1470449189383256E-3</v>
      </c>
      <c r="G52" s="271"/>
      <c r="H52" s="306">
        <v>11139</v>
      </c>
      <c r="I52" s="306">
        <v>11719</v>
      </c>
      <c r="J52" s="307">
        <v>5.2069306041834906E-2</v>
      </c>
      <c r="K52" s="306">
        <v>580</v>
      </c>
      <c r="L52" s="307">
        <f t="shared" si="7"/>
        <v>8.6726462708879119E-3</v>
      </c>
    </row>
    <row r="53" spans="1:12" x14ac:dyDescent="0.25">
      <c r="A53" s="304" t="s">
        <v>92</v>
      </c>
      <c r="B53" s="275">
        <v>17905</v>
      </c>
      <c r="C53" s="275">
        <v>50806</v>
      </c>
      <c r="D53" s="276">
        <v>1.8375314158056408</v>
      </c>
      <c r="E53" s="275">
        <v>32901</v>
      </c>
      <c r="F53" s="276">
        <f t="shared" si="6"/>
        <v>0.1805928290364662</v>
      </c>
      <c r="G53" s="271"/>
      <c r="H53" s="275">
        <v>191330</v>
      </c>
      <c r="I53" s="275">
        <v>223644</v>
      </c>
      <c r="J53" s="276">
        <v>0.16889144410181367</v>
      </c>
      <c r="K53" s="275">
        <v>32314</v>
      </c>
      <c r="L53" s="276">
        <f t="shared" si="7"/>
        <v>0.16550774832378667</v>
      </c>
    </row>
    <row r="54" spans="1:12" x14ac:dyDescent="0.25">
      <c r="A54" s="304" t="s">
        <v>93</v>
      </c>
      <c r="B54" s="275">
        <v>7501</v>
      </c>
      <c r="C54" s="275">
        <v>16858</v>
      </c>
      <c r="D54" s="276">
        <v>1.247433675509932</v>
      </c>
      <c r="E54" s="275">
        <v>9357</v>
      </c>
      <c r="F54" s="276">
        <f t="shared" si="6"/>
        <v>5.9922723928212164E-2</v>
      </c>
      <c r="G54" s="271"/>
      <c r="H54" s="275">
        <v>69774</v>
      </c>
      <c r="I54" s="275">
        <v>109380</v>
      </c>
      <c r="J54" s="276">
        <v>0.56763264253160206</v>
      </c>
      <c r="K54" s="275">
        <v>39606</v>
      </c>
      <c r="L54" s="276">
        <f t="shared" si="7"/>
        <v>8.0946671995026864E-2</v>
      </c>
    </row>
    <row r="55" spans="1:12" x14ac:dyDescent="0.25">
      <c r="A55" s="304" t="s">
        <v>94</v>
      </c>
      <c r="B55" s="275">
        <v>5719</v>
      </c>
      <c r="C55" s="275">
        <v>15278</v>
      </c>
      <c r="D55" s="276">
        <v>1.6714460570029726</v>
      </c>
      <c r="E55" s="275">
        <v>9559</v>
      </c>
      <c r="F55" s="276">
        <f t="shared" si="6"/>
        <v>5.4306523678682252E-2</v>
      </c>
      <c r="G55" s="271"/>
      <c r="H55" s="275">
        <v>73002</v>
      </c>
      <c r="I55" s="275">
        <v>78595</v>
      </c>
      <c r="J55" s="276">
        <v>7.6614339333168857E-2</v>
      </c>
      <c r="K55" s="275">
        <v>5593</v>
      </c>
      <c r="L55" s="276">
        <f t="shared" si="7"/>
        <v>5.8164231902076584E-2</v>
      </c>
    </row>
    <row r="56" spans="1:12" x14ac:dyDescent="0.25">
      <c r="A56" s="308" t="s">
        <v>95</v>
      </c>
      <c r="B56" s="309">
        <v>24950</v>
      </c>
      <c r="C56" s="309">
        <v>32729</v>
      </c>
      <c r="D56" s="310">
        <v>0.31178356713426858</v>
      </c>
      <c r="E56" s="309">
        <v>7779</v>
      </c>
      <c r="F56" s="310">
        <f t="shared" si="6"/>
        <v>0.11633709997902811</v>
      </c>
      <c r="G56" s="271"/>
      <c r="H56" s="309">
        <v>149888</v>
      </c>
      <c r="I56" s="309">
        <v>169438</v>
      </c>
      <c r="J56" s="310">
        <v>0.13043072160546543</v>
      </c>
      <c r="K56" s="309">
        <v>19550</v>
      </c>
      <c r="L56" s="310">
        <f t="shared" si="7"/>
        <v>0.12539259653952609</v>
      </c>
    </row>
    <row r="57" spans="1:12" ht="21" x14ac:dyDescent="0.35">
      <c r="A57" s="311" t="s">
        <v>13</v>
      </c>
      <c r="B57" s="311"/>
      <c r="C57" s="311"/>
      <c r="D57" s="311"/>
      <c r="E57" s="311"/>
      <c r="F57" s="311"/>
      <c r="G57" s="311"/>
      <c r="H57" s="311"/>
      <c r="I57" s="311"/>
      <c r="J57" s="311"/>
      <c r="K57" s="311"/>
      <c r="L57" s="311"/>
    </row>
    <row r="58" spans="1:12" x14ac:dyDescent="0.25">
      <c r="A58" s="55"/>
      <c r="B58" s="56" t="s">
        <v>150</v>
      </c>
      <c r="C58" s="57"/>
      <c r="D58" s="57"/>
      <c r="E58" s="57"/>
      <c r="F58" s="58"/>
      <c r="G58" s="312"/>
      <c r="H58" s="56" t="str">
        <f>CONCATENATE("acumulado ",B58)</f>
        <v>acumulado septiembre</v>
      </c>
      <c r="I58" s="57"/>
      <c r="J58" s="57"/>
      <c r="K58" s="57"/>
      <c r="L58" s="58"/>
    </row>
    <row r="59" spans="1:12" ht="30" x14ac:dyDescent="0.25">
      <c r="A59" s="12"/>
      <c r="B59" s="256">
        <v>2020</v>
      </c>
      <c r="C59" s="256">
        <v>2021</v>
      </c>
      <c r="D59" s="256" t="s">
        <v>1</v>
      </c>
      <c r="E59" s="256" t="s">
        <v>2</v>
      </c>
      <c r="F59" s="256" t="s">
        <v>3</v>
      </c>
      <c r="G59" s="313"/>
      <c r="H59" s="256">
        <v>2020</v>
      </c>
      <c r="I59" s="256">
        <v>2021</v>
      </c>
      <c r="J59" s="256" t="s">
        <v>1</v>
      </c>
      <c r="K59" s="256" t="s">
        <v>2</v>
      </c>
      <c r="L59" s="256" t="s">
        <v>3</v>
      </c>
    </row>
    <row r="60" spans="1:12" x14ac:dyDescent="0.25">
      <c r="A60" s="314" t="s">
        <v>56</v>
      </c>
      <c r="B60" s="315">
        <v>495894</v>
      </c>
      <c r="C60" s="315">
        <v>1799345</v>
      </c>
      <c r="D60" s="316">
        <v>2.6284871363638196</v>
      </c>
      <c r="E60" s="315">
        <v>1303451</v>
      </c>
      <c r="F60" s="316">
        <f t="shared" ref="F60:F71" si="8">C60/$C$60</f>
        <v>1</v>
      </c>
      <c r="G60" s="317"/>
      <c r="H60" s="315">
        <v>9265368</v>
      </c>
      <c r="I60" s="315">
        <v>7326939</v>
      </c>
      <c r="J60" s="316">
        <v>-0.20921230543676195</v>
      </c>
      <c r="K60" s="315">
        <v>495894</v>
      </c>
      <c r="L60" s="316">
        <f t="shared" ref="L60" si="9">I60/$I$60</f>
        <v>1</v>
      </c>
    </row>
    <row r="61" spans="1:12" x14ac:dyDescent="0.25">
      <c r="A61" s="318" t="s">
        <v>8</v>
      </c>
      <c r="B61" s="319">
        <v>386022</v>
      </c>
      <c r="C61" s="319">
        <v>1447418</v>
      </c>
      <c r="D61" s="320">
        <v>1.5572111826626753</v>
      </c>
      <c r="E61" s="319">
        <v>140979</v>
      </c>
      <c r="F61" s="320">
        <f t="shared" si="8"/>
        <v>0.80441382836532183</v>
      </c>
      <c r="G61" s="321"/>
      <c r="H61" s="319">
        <v>6558514</v>
      </c>
      <c r="I61" s="322">
        <v>5634720</v>
      </c>
      <c r="J61" s="323">
        <f t="shared" ref="J61:J71" si="10">I61/H61-1</f>
        <v>-0.14085416300094811</v>
      </c>
      <c r="K61" s="322">
        <f t="shared" ref="K61:K71" si="11">I61-H61</f>
        <v>-923794</v>
      </c>
      <c r="L61" s="323">
        <f t="shared" ref="L61:L71" si="12">I61/$I$7</f>
        <v>4.169974690289064</v>
      </c>
    </row>
    <row r="62" spans="1:12" x14ac:dyDescent="0.25">
      <c r="A62" s="324" t="s">
        <v>57</v>
      </c>
      <c r="B62" s="275">
        <v>78937</v>
      </c>
      <c r="C62" s="275">
        <v>327924</v>
      </c>
      <c r="D62" s="276">
        <v>1.5037525694344853</v>
      </c>
      <c r="E62" s="275">
        <v>31457</v>
      </c>
      <c r="F62" s="276">
        <f t="shared" si="8"/>
        <v>0.1822463174099464</v>
      </c>
      <c r="G62" s="325"/>
      <c r="H62" s="275">
        <v>1123083</v>
      </c>
      <c r="I62" s="277">
        <v>1461762</v>
      </c>
      <c r="J62" s="278">
        <f t="shared" si="10"/>
        <v>0.30156186141184582</v>
      </c>
      <c r="K62" s="277">
        <f t="shared" si="11"/>
        <v>338679</v>
      </c>
      <c r="L62" s="278">
        <f t="shared" si="12"/>
        <v>1.0817770081257494</v>
      </c>
    </row>
    <row r="63" spans="1:12" x14ac:dyDescent="0.25">
      <c r="A63" s="324" t="s">
        <v>58</v>
      </c>
      <c r="B63" s="275">
        <v>233182</v>
      </c>
      <c r="C63" s="275">
        <v>904508</v>
      </c>
      <c r="D63" s="276">
        <v>1.7981964803559367</v>
      </c>
      <c r="E63" s="275">
        <v>90532</v>
      </c>
      <c r="F63" s="276">
        <f t="shared" si="8"/>
        <v>0.50268736679180481</v>
      </c>
      <c r="G63" s="325"/>
      <c r="H63" s="275">
        <v>4102758</v>
      </c>
      <c r="I63" s="277">
        <v>3238034</v>
      </c>
      <c r="J63" s="278">
        <f t="shared" si="10"/>
        <v>-0.21076651364764876</v>
      </c>
      <c r="K63" s="277">
        <f t="shared" si="11"/>
        <v>-864724</v>
      </c>
      <c r="L63" s="278">
        <f t="shared" si="12"/>
        <v>2.3963071503633646</v>
      </c>
    </row>
    <row r="64" spans="1:12" x14ac:dyDescent="0.25">
      <c r="A64" s="324" t="s">
        <v>59</v>
      </c>
      <c r="B64" s="275">
        <v>67159</v>
      </c>
      <c r="C64" s="275">
        <v>190532</v>
      </c>
      <c r="D64" s="276">
        <v>0.90872969498656064</v>
      </c>
      <c r="E64" s="275">
        <v>15552</v>
      </c>
      <c r="F64" s="276">
        <f t="shared" si="8"/>
        <v>0.10588964317571116</v>
      </c>
      <c r="G64" s="325"/>
      <c r="H64" s="275">
        <v>1151679</v>
      </c>
      <c r="I64" s="277">
        <v>838642</v>
      </c>
      <c r="J64" s="278">
        <f t="shared" si="10"/>
        <v>-0.27180924545815288</v>
      </c>
      <c r="K64" s="277">
        <f t="shared" si="11"/>
        <v>-313037</v>
      </c>
      <c r="L64" s="278">
        <f t="shared" si="12"/>
        <v>0.62063703506357026</v>
      </c>
    </row>
    <row r="65" spans="1:12" x14ac:dyDescent="0.25">
      <c r="A65" s="324" t="s">
        <v>60</v>
      </c>
      <c r="B65" s="275">
        <v>2996</v>
      </c>
      <c r="C65" s="275">
        <v>19696</v>
      </c>
      <c r="D65" s="276">
        <v>3.9063545150501673</v>
      </c>
      <c r="E65" s="275">
        <v>3504</v>
      </c>
      <c r="F65" s="276">
        <f t="shared" si="8"/>
        <v>1.0946205424751785E-2</v>
      </c>
      <c r="G65" s="325"/>
      <c r="H65" s="275">
        <v>117017</v>
      </c>
      <c r="I65" s="277">
        <v>66547</v>
      </c>
      <c r="J65" s="278">
        <f t="shared" si="10"/>
        <v>-0.43130485314099665</v>
      </c>
      <c r="K65" s="277">
        <f t="shared" si="11"/>
        <v>-50470</v>
      </c>
      <c r="L65" s="278">
        <f t="shared" si="12"/>
        <v>4.9248109172180039E-2</v>
      </c>
    </row>
    <row r="66" spans="1:12" x14ac:dyDescent="0.25">
      <c r="A66" s="326" t="s">
        <v>61</v>
      </c>
      <c r="B66" s="280">
        <v>3748</v>
      </c>
      <c r="C66" s="280">
        <v>4758</v>
      </c>
      <c r="D66" s="281">
        <v>-5.2505966587112152E-2</v>
      </c>
      <c r="E66" s="280">
        <v>-66</v>
      </c>
      <c r="F66" s="281">
        <f t="shared" si="8"/>
        <v>2.6442955631076864E-3</v>
      </c>
      <c r="G66" s="325"/>
      <c r="H66" s="280">
        <v>63977</v>
      </c>
      <c r="I66" s="282">
        <v>29735</v>
      </c>
      <c r="J66" s="283">
        <f t="shared" si="10"/>
        <v>-0.53522359597980529</v>
      </c>
      <c r="K66" s="282">
        <f t="shared" si="11"/>
        <v>-34242</v>
      </c>
      <c r="L66" s="283">
        <f t="shared" si="12"/>
        <v>2.2005387564199341E-2</v>
      </c>
    </row>
    <row r="67" spans="1:12" x14ac:dyDescent="0.25">
      <c r="A67" s="318" t="s">
        <v>9</v>
      </c>
      <c r="B67" s="319">
        <v>109872</v>
      </c>
      <c r="C67" s="319">
        <v>351927</v>
      </c>
      <c r="D67" s="320">
        <v>2.2030635648754915</v>
      </c>
      <c r="E67" s="319">
        <v>242055</v>
      </c>
      <c r="F67" s="320">
        <f t="shared" si="8"/>
        <v>0.19558617163467817</v>
      </c>
      <c r="G67" s="321"/>
      <c r="H67" s="319">
        <v>2691994</v>
      </c>
      <c r="I67" s="322">
        <v>1692219</v>
      </c>
      <c r="J67" s="323">
        <f t="shared" si="10"/>
        <v>-0.3713882720392393</v>
      </c>
      <c r="K67" s="322">
        <f t="shared" si="11"/>
        <v>-999775</v>
      </c>
      <c r="L67" s="323">
        <f t="shared" si="12"/>
        <v>1.2523267172860886</v>
      </c>
    </row>
    <row r="68" spans="1:12" x14ac:dyDescent="0.25">
      <c r="A68" s="324" t="s">
        <v>62</v>
      </c>
      <c r="B68" s="275">
        <v>72086</v>
      </c>
      <c r="C68" s="275">
        <v>246917</v>
      </c>
      <c r="D68" s="276">
        <v>2.4253114335654633</v>
      </c>
      <c r="E68" s="275">
        <v>174831</v>
      </c>
      <c r="F68" s="276">
        <f t="shared" si="8"/>
        <v>0.13722604614456926</v>
      </c>
      <c r="G68" s="325"/>
      <c r="H68" s="275">
        <v>1624653</v>
      </c>
      <c r="I68" s="277">
        <v>1224478</v>
      </c>
      <c r="J68" s="278">
        <f t="shared" si="10"/>
        <v>-0.24631413600319574</v>
      </c>
      <c r="K68" s="277">
        <f t="shared" si="11"/>
        <v>-400175</v>
      </c>
      <c r="L68" s="278">
        <f t="shared" si="12"/>
        <v>0.90617497742847419</v>
      </c>
    </row>
    <row r="69" spans="1:12" x14ac:dyDescent="0.25">
      <c r="A69" s="324" t="s">
        <v>63</v>
      </c>
      <c r="B69" s="275">
        <v>59722</v>
      </c>
      <c r="C69" s="275">
        <v>223526</v>
      </c>
      <c r="D69" s="276">
        <v>2.7427748568366765</v>
      </c>
      <c r="E69" s="275">
        <v>163804</v>
      </c>
      <c r="F69" s="276">
        <f t="shared" si="8"/>
        <v>0.12422631568709724</v>
      </c>
      <c r="G69" s="325"/>
      <c r="H69" s="275">
        <v>1470300</v>
      </c>
      <c r="I69" s="277">
        <v>1079928</v>
      </c>
      <c r="J69" s="278">
        <f t="shared" si="10"/>
        <v>-0.26550499897980007</v>
      </c>
      <c r="K69" s="277">
        <f t="shared" si="11"/>
        <v>-390372</v>
      </c>
      <c r="L69" s="278">
        <f t="shared" si="12"/>
        <v>0.79920074597042756</v>
      </c>
    </row>
    <row r="70" spans="1:12" x14ac:dyDescent="0.25">
      <c r="A70" s="324" t="s">
        <v>64</v>
      </c>
      <c r="B70" s="275">
        <v>26023</v>
      </c>
      <c r="C70" s="275">
        <v>71526</v>
      </c>
      <c r="D70" s="276">
        <v>1.7485685739538099</v>
      </c>
      <c r="E70" s="275">
        <v>45503</v>
      </c>
      <c r="F70" s="276">
        <f t="shared" si="8"/>
        <v>3.9751131661799152E-2</v>
      </c>
      <c r="G70" s="325"/>
      <c r="H70" s="275">
        <v>667787</v>
      </c>
      <c r="I70" s="277">
        <v>300192</v>
      </c>
      <c r="J70" s="278">
        <f t="shared" si="10"/>
        <v>-0.55046743946797405</v>
      </c>
      <c r="K70" s="277">
        <f t="shared" si="11"/>
        <v>-367595</v>
      </c>
      <c r="L70" s="278">
        <f t="shared" si="12"/>
        <v>0.22215709781981263</v>
      </c>
    </row>
    <row r="71" spans="1:12" x14ac:dyDescent="0.25">
      <c r="A71" s="327" t="s">
        <v>65</v>
      </c>
      <c r="B71" s="309">
        <v>11763</v>
      </c>
      <c r="C71" s="309">
        <v>33484</v>
      </c>
      <c r="D71" s="310">
        <v>1.8465527501487715</v>
      </c>
      <c r="E71" s="309">
        <v>21721</v>
      </c>
      <c r="F71" s="310">
        <f t="shared" si="8"/>
        <v>1.8608993828309744E-2</v>
      </c>
      <c r="G71" s="325"/>
      <c r="H71" s="309">
        <v>399554</v>
      </c>
      <c r="I71" s="328">
        <v>167549</v>
      </c>
      <c r="J71" s="329">
        <f t="shared" si="10"/>
        <v>-0.58065993582844877</v>
      </c>
      <c r="K71" s="328">
        <f t="shared" si="11"/>
        <v>-232005</v>
      </c>
      <c r="L71" s="329">
        <f t="shared" si="12"/>
        <v>0.12399464203780175</v>
      </c>
    </row>
    <row r="72" spans="1:12" x14ac:dyDescent="0.25">
      <c r="A72" s="147" t="s">
        <v>27</v>
      </c>
      <c r="B72" s="148"/>
      <c r="C72" s="148"/>
      <c r="D72" s="148"/>
      <c r="E72" s="148"/>
      <c r="F72" s="148"/>
      <c r="G72" s="148"/>
      <c r="H72" s="148"/>
      <c r="I72" s="148"/>
      <c r="J72" s="148"/>
      <c r="K72" s="148"/>
      <c r="L72" s="149"/>
    </row>
    <row r="73" spans="1:12" ht="21" x14ac:dyDescent="0.35">
      <c r="A73" s="311" t="s">
        <v>15</v>
      </c>
      <c r="B73" s="311"/>
      <c r="C73" s="311"/>
      <c r="D73" s="311"/>
      <c r="E73" s="311"/>
      <c r="F73" s="311"/>
      <c r="G73" s="311"/>
      <c r="H73" s="311"/>
      <c r="I73" s="311"/>
      <c r="J73" s="311"/>
      <c r="K73" s="311"/>
      <c r="L73" s="311"/>
    </row>
    <row r="74" spans="1:12" x14ac:dyDescent="0.25">
      <c r="A74" s="55"/>
      <c r="B74" s="56" t="s">
        <v>150</v>
      </c>
      <c r="C74" s="57"/>
      <c r="D74" s="57"/>
      <c r="E74" s="57"/>
      <c r="F74" s="58"/>
      <c r="G74" s="312"/>
      <c r="H74" s="56" t="str">
        <f>CONCATENATE("acumulado ",B74)</f>
        <v>acumulado septiembre</v>
      </c>
      <c r="I74" s="57"/>
      <c r="J74" s="57"/>
      <c r="K74" s="57"/>
      <c r="L74" s="58"/>
    </row>
    <row r="75" spans="1:12" ht="30" x14ac:dyDescent="0.25">
      <c r="A75" s="12"/>
      <c r="B75" s="256">
        <v>2020</v>
      </c>
      <c r="C75" s="256">
        <v>2021</v>
      </c>
      <c r="D75" s="256" t="s">
        <v>1</v>
      </c>
      <c r="E75" s="256" t="s">
        <v>2</v>
      </c>
      <c r="F75" s="256" t="s">
        <v>3</v>
      </c>
      <c r="G75" s="313"/>
      <c r="H75" s="256">
        <v>2020</v>
      </c>
      <c r="I75" s="256">
        <v>2021</v>
      </c>
      <c r="J75" s="256" t="s">
        <v>1</v>
      </c>
      <c r="K75" s="256" t="s">
        <v>2</v>
      </c>
      <c r="L75" s="256" t="s">
        <v>3</v>
      </c>
    </row>
    <row r="76" spans="1:12" x14ac:dyDescent="0.25">
      <c r="A76" s="314" t="s">
        <v>66</v>
      </c>
      <c r="B76" s="315">
        <v>495894</v>
      </c>
      <c r="C76" s="315">
        <v>1799345</v>
      </c>
      <c r="D76" s="316">
        <v>2.6284871363638196</v>
      </c>
      <c r="E76" s="315">
        <v>1303451</v>
      </c>
      <c r="F76" s="316">
        <f t="shared" ref="F76" si="13">C76/$C$60</f>
        <v>1</v>
      </c>
      <c r="G76" s="317"/>
      <c r="H76" s="315">
        <v>9265368</v>
      </c>
      <c r="I76" s="315">
        <v>7326939</v>
      </c>
      <c r="J76" s="316">
        <v>-0.20921230543676195</v>
      </c>
      <c r="K76" s="315">
        <v>495894</v>
      </c>
      <c r="L76" s="316">
        <f t="shared" ref="L76" si="14">I76/$I$60</f>
        <v>1</v>
      </c>
    </row>
    <row r="77" spans="1:12" x14ac:dyDescent="0.25">
      <c r="A77" s="330" t="s">
        <v>11</v>
      </c>
      <c r="B77" s="331">
        <v>249443</v>
      </c>
      <c r="C77" s="331">
        <v>409261</v>
      </c>
      <c r="D77" s="332">
        <v>0.64069947843795982</v>
      </c>
      <c r="E77" s="331">
        <v>159818</v>
      </c>
      <c r="F77" s="332">
        <f>C77/$C$60</f>
        <v>0.22744998874590475</v>
      </c>
      <c r="G77" s="333"/>
      <c r="H77" s="331">
        <v>1442726</v>
      </c>
      <c r="I77" s="331">
        <v>2300127</v>
      </c>
      <c r="J77" s="332">
        <v>0.59429233270905213</v>
      </c>
      <c r="K77" s="331">
        <v>857401</v>
      </c>
      <c r="L77" s="332">
        <f>I77/$I$60</f>
        <v>0.31392741225223791</v>
      </c>
    </row>
    <row r="78" spans="1:12" x14ac:dyDescent="0.25">
      <c r="A78" s="334" t="s">
        <v>67</v>
      </c>
      <c r="B78" s="285">
        <v>88681</v>
      </c>
      <c r="C78" s="285">
        <v>132313</v>
      </c>
      <c r="D78" s="286">
        <v>0.49201069000124042</v>
      </c>
      <c r="E78" s="285">
        <v>43632</v>
      </c>
      <c r="F78" s="286">
        <f>C78/$C$60</f>
        <v>7.3533980420653067E-2</v>
      </c>
      <c r="G78" s="325"/>
      <c r="H78" s="285">
        <v>487375</v>
      </c>
      <c r="I78" s="285">
        <v>949069</v>
      </c>
      <c r="J78" s="286">
        <v>0.94730751474737107</v>
      </c>
      <c r="K78" s="285">
        <v>461694</v>
      </c>
      <c r="L78" s="286">
        <f t="shared" ref="L78:L98" si="15">I78/$I$60</f>
        <v>0.12953144553271154</v>
      </c>
    </row>
    <row r="79" spans="1:12" x14ac:dyDescent="0.25">
      <c r="A79" s="295" t="s">
        <v>68</v>
      </c>
      <c r="B79" s="296">
        <v>73010</v>
      </c>
      <c r="C79" s="296">
        <v>52561</v>
      </c>
      <c r="D79" s="297">
        <f>C79/B79-1</f>
        <v>-0.28008491987398987</v>
      </c>
      <c r="E79" s="296">
        <f>C79-B79</f>
        <v>-20449</v>
      </c>
      <c r="F79" s="297">
        <f>C79/$C$7</f>
        <v>0.18683107678198835</v>
      </c>
      <c r="G79" s="333"/>
      <c r="H79" s="296">
        <v>354388</v>
      </c>
      <c r="I79" s="296">
        <v>555374</v>
      </c>
      <c r="J79" s="297">
        <f>I79/H79-1</f>
        <v>0.56713545605381666</v>
      </c>
      <c r="K79" s="296">
        <f>I79-H79</f>
        <v>200986</v>
      </c>
      <c r="L79" s="297">
        <f>I79/$I$60</f>
        <v>7.5798911387142703E-2</v>
      </c>
    </row>
    <row r="80" spans="1:12" x14ac:dyDescent="0.25">
      <c r="A80" s="295" t="s">
        <v>69</v>
      </c>
      <c r="B80" s="296">
        <f>B78-B79</f>
        <v>15671</v>
      </c>
      <c r="C80" s="296">
        <f>C78-C79</f>
        <v>79752</v>
      </c>
      <c r="D80" s="297">
        <f>C80/B80-1</f>
        <v>4.0891455554846532</v>
      </c>
      <c r="E80" s="296">
        <f>C80-B80</f>
        <v>64081</v>
      </c>
      <c r="F80" s="297">
        <f>C80/$C$7</f>
        <v>0.28348303943070213</v>
      </c>
      <c r="G80" s="333"/>
      <c r="H80" s="296">
        <f>H78-H79</f>
        <v>132987</v>
      </c>
      <c r="I80" s="296">
        <f>I78-I79</f>
        <v>393695</v>
      </c>
      <c r="J80" s="297">
        <f>I80/H80-1</f>
        <v>1.960402144570522</v>
      </c>
      <c r="K80" s="296">
        <f>I80-H80</f>
        <v>260708</v>
      </c>
      <c r="L80" s="297">
        <f>I80/$I$60</f>
        <v>5.373253414556884E-2</v>
      </c>
    </row>
    <row r="81" spans="1:12" x14ac:dyDescent="0.25">
      <c r="A81" s="335" t="s">
        <v>70</v>
      </c>
      <c r="B81" s="336">
        <v>160762</v>
      </c>
      <c r="C81" s="336">
        <v>276948</v>
      </c>
      <c r="D81" s="337">
        <v>0.72272054341200032</v>
      </c>
      <c r="E81" s="336">
        <v>116186</v>
      </c>
      <c r="F81" s="337">
        <f t="shared" ref="F81:F98" si="16">C81/$C$60</f>
        <v>0.15391600832525168</v>
      </c>
      <c r="G81" s="325"/>
      <c r="H81" s="336">
        <f>H77-H78</f>
        <v>955351</v>
      </c>
      <c r="I81" s="336">
        <v>1351058</v>
      </c>
      <c r="J81" s="337">
        <v>0.41420064457984562</v>
      </c>
      <c r="K81" s="336">
        <v>395707</v>
      </c>
      <c r="L81" s="337">
        <f t="shared" si="15"/>
        <v>0.18439596671952641</v>
      </c>
    </row>
    <row r="82" spans="1:12" x14ac:dyDescent="0.25">
      <c r="A82" s="330" t="s">
        <v>12</v>
      </c>
      <c r="B82" s="331">
        <v>246451</v>
      </c>
      <c r="C82" s="331">
        <v>1390084</v>
      </c>
      <c r="D82" s="332">
        <v>4.6404072209080098</v>
      </c>
      <c r="E82" s="331">
        <v>1143633</v>
      </c>
      <c r="F82" s="332">
        <f t="shared" si="16"/>
        <v>0.77255001125409528</v>
      </c>
      <c r="G82" s="333"/>
      <c r="H82" s="331">
        <v>7822642</v>
      </c>
      <c r="I82" s="331">
        <v>5026812</v>
      </c>
      <c r="J82" s="332">
        <v>-0.35740226895210081</v>
      </c>
      <c r="K82" s="331">
        <v>-2795830</v>
      </c>
      <c r="L82" s="332">
        <f t="shared" si="15"/>
        <v>0.68607258774776203</v>
      </c>
    </row>
    <row r="83" spans="1:12" x14ac:dyDescent="0.25">
      <c r="A83" s="338" t="s">
        <v>71</v>
      </c>
      <c r="B83" s="339">
        <v>20939</v>
      </c>
      <c r="C83" s="339">
        <v>239212</v>
      </c>
      <c r="D83" s="340">
        <v>10.424232293805817</v>
      </c>
      <c r="E83" s="339">
        <v>218273</v>
      </c>
      <c r="F83" s="340">
        <f t="shared" si="16"/>
        <v>0.13294393237539215</v>
      </c>
      <c r="G83" s="341"/>
      <c r="H83" s="339">
        <v>1168730</v>
      </c>
      <c r="I83" s="339">
        <v>811379</v>
      </c>
      <c r="J83" s="340">
        <v>-0.3057600985685317</v>
      </c>
      <c r="K83" s="339">
        <v>-357351</v>
      </c>
      <c r="L83" s="340">
        <f t="shared" si="15"/>
        <v>0.11073915041465474</v>
      </c>
    </row>
    <row r="84" spans="1:12" x14ac:dyDescent="0.25">
      <c r="A84" s="299" t="s">
        <v>72</v>
      </c>
      <c r="B84" s="275">
        <v>1187</v>
      </c>
      <c r="C84" s="275">
        <v>9343</v>
      </c>
      <c r="D84" s="276">
        <v>6.8711036225779276</v>
      </c>
      <c r="E84" s="275">
        <v>8156</v>
      </c>
      <c r="F84" s="276">
        <f t="shared" si="16"/>
        <v>5.1924450286076323E-3</v>
      </c>
      <c r="G84" s="342"/>
      <c r="H84" s="275">
        <v>72799</v>
      </c>
      <c r="I84" s="275">
        <v>46517</v>
      </c>
      <c r="J84" s="276">
        <v>-0.36102144260223357</v>
      </c>
      <c r="K84" s="275">
        <v>-26282</v>
      </c>
      <c r="L84" s="276">
        <f t="shared" si="15"/>
        <v>6.348763105575193E-3</v>
      </c>
    </row>
    <row r="85" spans="1:12" x14ac:dyDescent="0.25">
      <c r="A85" s="299" t="s">
        <v>73</v>
      </c>
      <c r="B85" s="275">
        <v>56</v>
      </c>
      <c r="C85" s="275">
        <v>501</v>
      </c>
      <c r="D85" s="276">
        <v>7.9464285714285712</v>
      </c>
      <c r="E85" s="275">
        <v>445</v>
      </c>
      <c r="F85" s="276">
        <f t="shared" si="16"/>
        <v>2.7843465260969966E-4</v>
      </c>
      <c r="G85" s="342"/>
      <c r="H85" s="275">
        <v>10026</v>
      </c>
      <c r="I85" s="275">
        <v>2490</v>
      </c>
      <c r="J85" s="276">
        <v>-0.75164572112507477</v>
      </c>
      <c r="K85" s="275">
        <v>-7536</v>
      </c>
      <c r="L85" s="276">
        <f t="shared" si="15"/>
        <v>3.3984178113124732E-4</v>
      </c>
    </row>
    <row r="86" spans="1:12" x14ac:dyDescent="0.25">
      <c r="A86" s="299" t="s">
        <v>74</v>
      </c>
      <c r="B86" s="275">
        <v>194</v>
      </c>
      <c r="C86" s="275">
        <v>6623</v>
      </c>
      <c r="D86" s="276">
        <v>33.139175257731956</v>
      </c>
      <c r="E86" s="275">
        <v>6429</v>
      </c>
      <c r="F86" s="276">
        <f t="shared" si="16"/>
        <v>3.6807838407865085E-3</v>
      </c>
      <c r="G86" s="342"/>
      <c r="H86" s="275">
        <v>274515</v>
      </c>
      <c r="I86" s="275">
        <v>30729</v>
      </c>
      <c r="J86" s="276">
        <v>-0.88806076170701054</v>
      </c>
      <c r="K86" s="275">
        <v>-243786</v>
      </c>
      <c r="L86" s="276">
        <f t="shared" si="15"/>
        <v>4.1939751375028511E-3</v>
      </c>
    </row>
    <row r="87" spans="1:12" x14ac:dyDescent="0.25">
      <c r="A87" s="299" t="s">
        <v>75</v>
      </c>
      <c r="B87" s="275">
        <v>690</v>
      </c>
      <c r="C87" s="275">
        <v>4206</v>
      </c>
      <c r="D87" s="276">
        <v>5.0956521739130434</v>
      </c>
      <c r="E87" s="275">
        <v>3516</v>
      </c>
      <c r="F87" s="276">
        <f t="shared" si="16"/>
        <v>2.3375172632263408E-3</v>
      </c>
      <c r="G87" s="342"/>
      <c r="H87" s="275">
        <v>19521</v>
      </c>
      <c r="I87" s="275">
        <v>22742</v>
      </c>
      <c r="J87" s="276">
        <v>0.16500179294093531</v>
      </c>
      <c r="K87" s="275">
        <v>3221</v>
      </c>
      <c r="L87" s="276">
        <f t="shared" si="15"/>
        <v>3.103888267665392E-3</v>
      </c>
    </row>
    <row r="88" spans="1:12" x14ac:dyDescent="0.25">
      <c r="A88" s="299" t="s">
        <v>76</v>
      </c>
      <c r="B88" s="275">
        <v>78</v>
      </c>
      <c r="C88" s="275">
        <v>1726</v>
      </c>
      <c r="D88" s="276">
        <v>21.128205128205128</v>
      </c>
      <c r="E88" s="275">
        <v>1648</v>
      </c>
      <c r="F88" s="276">
        <f t="shared" si="16"/>
        <v>9.5923794491884547E-4</v>
      </c>
      <c r="G88" s="342"/>
      <c r="H88" s="275">
        <v>315056</v>
      </c>
      <c r="I88" s="275">
        <v>4455</v>
      </c>
      <c r="J88" s="276">
        <v>-0.98585965669595244</v>
      </c>
      <c r="K88" s="275">
        <v>-310601</v>
      </c>
      <c r="L88" s="276">
        <f t="shared" si="15"/>
        <v>6.0803017467458097E-4</v>
      </c>
    </row>
    <row r="89" spans="1:12" x14ac:dyDescent="0.25">
      <c r="A89" s="299" t="s">
        <v>77</v>
      </c>
      <c r="B89" s="275">
        <v>70630</v>
      </c>
      <c r="C89" s="275">
        <v>509824</v>
      </c>
      <c r="D89" s="276">
        <v>6.2182358771060455</v>
      </c>
      <c r="E89" s="275">
        <v>439194</v>
      </c>
      <c r="F89" s="276">
        <f t="shared" si="16"/>
        <v>0.28333865934548408</v>
      </c>
      <c r="G89" s="342"/>
      <c r="H89" s="275">
        <v>2976007</v>
      </c>
      <c r="I89" s="275">
        <v>1114665</v>
      </c>
      <c r="J89" s="276">
        <v>-0.62544946970890858</v>
      </c>
      <c r="K89" s="275">
        <v>-1861342</v>
      </c>
      <c r="L89" s="276">
        <f t="shared" si="15"/>
        <v>0.15213242528701276</v>
      </c>
    </row>
    <row r="90" spans="1:12" x14ac:dyDescent="0.25">
      <c r="A90" s="299" t="s">
        <v>78</v>
      </c>
      <c r="B90" s="275">
        <v>14976</v>
      </c>
      <c r="C90" s="275">
        <v>77303</v>
      </c>
      <c r="D90" s="276">
        <v>4.161792200854701</v>
      </c>
      <c r="E90" s="275">
        <v>62327</v>
      </c>
      <c r="F90" s="276">
        <f t="shared" si="16"/>
        <v>4.2961744412550122E-2</v>
      </c>
      <c r="G90" s="342"/>
      <c r="H90" s="275">
        <v>328166</v>
      </c>
      <c r="I90" s="275">
        <v>528919</v>
      </c>
      <c r="J90" s="276">
        <v>0.61174222801874656</v>
      </c>
      <c r="K90" s="275">
        <v>200753</v>
      </c>
      <c r="L90" s="276">
        <f t="shared" si="15"/>
        <v>7.2188263065926989E-2</v>
      </c>
    </row>
    <row r="91" spans="1:12" x14ac:dyDescent="0.25">
      <c r="A91" s="299" t="s">
        <v>79</v>
      </c>
      <c r="B91" s="275">
        <v>2427</v>
      </c>
      <c r="C91" s="275">
        <v>111355</v>
      </c>
      <c r="D91" s="276">
        <v>44.881747012772969</v>
      </c>
      <c r="E91" s="275">
        <v>108928</v>
      </c>
      <c r="F91" s="276">
        <f t="shared" si="16"/>
        <v>6.1886408665375453E-2</v>
      </c>
      <c r="G91" s="342"/>
      <c r="H91" s="275">
        <v>282546</v>
      </c>
      <c r="I91" s="275">
        <v>337154</v>
      </c>
      <c r="J91" s="276">
        <v>0.19327118416116318</v>
      </c>
      <c r="K91" s="275">
        <v>54608</v>
      </c>
      <c r="L91" s="276">
        <f t="shared" si="15"/>
        <v>4.6015669026315084E-2</v>
      </c>
    </row>
    <row r="92" spans="1:12" x14ac:dyDescent="0.25">
      <c r="A92" s="299" t="s">
        <v>80</v>
      </c>
      <c r="B92" s="275">
        <v>61583</v>
      </c>
      <c r="C92" s="275">
        <v>101486</v>
      </c>
      <c r="D92" s="276">
        <v>0.64795479271876988</v>
      </c>
      <c r="E92" s="275">
        <v>39903</v>
      </c>
      <c r="F92" s="276">
        <f t="shared" si="16"/>
        <v>5.6401635039417121E-2</v>
      </c>
      <c r="G92" s="342"/>
      <c r="H92" s="275">
        <v>383676</v>
      </c>
      <c r="I92" s="275">
        <v>363083</v>
      </c>
      <c r="J92" s="276">
        <v>-5.3672890668167939E-2</v>
      </c>
      <c r="K92" s="275">
        <v>-20593</v>
      </c>
      <c r="L92" s="276">
        <f t="shared" si="15"/>
        <v>4.9554527477299867E-2</v>
      </c>
    </row>
    <row r="93" spans="1:12" x14ac:dyDescent="0.25">
      <c r="A93" s="299" t="s">
        <v>81</v>
      </c>
      <c r="B93" s="275">
        <v>4590</v>
      </c>
      <c r="C93" s="275">
        <v>49194</v>
      </c>
      <c r="D93" s="276">
        <v>9.7176470588235286</v>
      </c>
      <c r="E93" s="275">
        <v>44604</v>
      </c>
      <c r="F93" s="276">
        <f t="shared" si="16"/>
        <v>2.7339948703556015E-2</v>
      </c>
      <c r="G93" s="342"/>
      <c r="H93" s="275">
        <v>178644</v>
      </c>
      <c r="I93" s="275">
        <v>140220</v>
      </c>
      <c r="J93" s="276">
        <v>-0.2150869886478135</v>
      </c>
      <c r="K93" s="275">
        <v>-38424</v>
      </c>
      <c r="L93" s="276">
        <f t="shared" si="15"/>
        <v>1.9137596204909034E-2</v>
      </c>
    </row>
    <row r="94" spans="1:12" x14ac:dyDescent="0.25">
      <c r="A94" s="299" t="s">
        <v>82</v>
      </c>
      <c r="B94" s="275">
        <v>10768</v>
      </c>
      <c r="C94" s="275">
        <v>49967</v>
      </c>
      <c r="D94" s="276">
        <v>3.6403231797919764</v>
      </c>
      <c r="E94" s="275">
        <v>39199</v>
      </c>
      <c r="F94" s="276">
        <f t="shared" si="16"/>
        <v>2.7769549474947829E-2</v>
      </c>
      <c r="G94" s="342"/>
      <c r="H94" s="275">
        <v>262365</v>
      </c>
      <c r="I94" s="275">
        <v>268621</v>
      </c>
      <c r="J94" s="276">
        <v>2.3844643912107166E-2</v>
      </c>
      <c r="K94" s="275">
        <v>6256</v>
      </c>
      <c r="L94" s="276">
        <f t="shared" si="15"/>
        <v>3.6662104051910352E-2</v>
      </c>
    </row>
    <row r="95" spans="1:12" x14ac:dyDescent="0.25">
      <c r="A95" s="299" t="s">
        <v>83</v>
      </c>
      <c r="B95" s="275">
        <v>86</v>
      </c>
      <c r="C95" s="275">
        <v>528</v>
      </c>
      <c r="D95" s="276">
        <v>5.1395348837209305</v>
      </c>
      <c r="E95" s="275">
        <v>442</v>
      </c>
      <c r="F95" s="276">
        <f t="shared" si="16"/>
        <v>2.9344011292998287E-4</v>
      </c>
      <c r="G95" s="342"/>
      <c r="H95" s="275">
        <v>219208</v>
      </c>
      <c r="I95" s="275">
        <v>2675</v>
      </c>
      <c r="J95" s="276">
        <v>-0.98779697821247403</v>
      </c>
      <c r="K95" s="275">
        <v>-216533</v>
      </c>
      <c r="L95" s="276">
        <f t="shared" si="15"/>
        <v>3.6509107009079781E-4</v>
      </c>
    </row>
    <row r="96" spans="1:12" x14ac:dyDescent="0.25">
      <c r="A96" s="299" t="s">
        <v>84</v>
      </c>
      <c r="B96" s="275">
        <v>554</v>
      </c>
      <c r="C96" s="275">
        <v>1908</v>
      </c>
      <c r="D96" s="276">
        <v>2.4440433212996391</v>
      </c>
      <c r="E96" s="275">
        <v>1354</v>
      </c>
      <c r="F96" s="276">
        <f t="shared" si="16"/>
        <v>1.0603858626333472E-3</v>
      </c>
      <c r="G96" s="342"/>
      <c r="H96" s="275">
        <v>386590</v>
      </c>
      <c r="I96" s="275">
        <v>25946</v>
      </c>
      <c r="J96" s="276">
        <v>-0.93288496857135472</v>
      </c>
      <c r="K96" s="275">
        <v>-360644</v>
      </c>
      <c r="L96" s="276">
        <f t="shared" si="15"/>
        <v>3.5411786559162019E-3</v>
      </c>
    </row>
    <row r="97" spans="1:12" x14ac:dyDescent="0.25">
      <c r="A97" s="299" t="s">
        <v>85</v>
      </c>
      <c r="B97" s="275">
        <v>3474</v>
      </c>
      <c r="C97" s="275">
        <v>19726</v>
      </c>
      <c r="D97" s="276">
        <v>4.6781807714450201</v>
      </c>
      <c r="E97" s="275">
        <v>16252</v>
      </c>
      <c r="F97" s="276">
        <f t="shared" si="16"/>
        <v>1.0962878158440988E-2</v>
      </c>
      <c r="G97" s="342"/>
      <c r="H97" s="275">
        <v>80262</v>
      </c>
      <c r="I97" s="275">
        <v>115297</v>
      </c>
      <c r="J97" s="276">
        <v>0.43650793650793651</v>
      </c>
      <c r="K97" s="275">
        <v>35035</v>
      </c>
      <c r="L97" s="276">
        <f t="shared" si="15"/>
        <v>1.5736039292806998E-2</v>
      </c>
    </row>
    <row r="98" spans="1:12" x14ac:dyDescent="0.25">
      <c r="A98" s="343" t="s">
        <v>86</v>
      </c>
      <c r="B98" s="309">
        <v>54219</v>
      </c>
      <c r="C98" s="309">
        <v>207182</v>
      </c>
      <c r="D98" s="310">
        <v>2.8212065880964237</v>
      </c>
      <c r="E98" s="309">
        <v>152963</v>
      </c>
      <c r="F98" s="310">
        <f t="shared" si="16"/>
        <v>0.11514301037321914</v>
      </c>
      <c r="G98" s="342"/>
      <c r="H98" s="309">
        <v>864531</v>
      </c>
      <c r="I98" s="309">
        <v>1211920</v>
      </c>
      <c r="J98" s="310">
        <v>0.40182364773501478</v>
      </c>
      <c r="K98" s="309">
        <v>347389</v>
      </c>
      <c r="L98" s="310">
        <f t="shared" si="15"/>
        <v>0.16540604473436998</v>
      </c>
    </row>
    <row r="99" spans="1:12" ht="21" x14ac:dyDescent="0.35">
      <c r="A99" s="311" t="s">
        <v>96</v>
      </c>
      <c r="B99" s="311"/>
      <c r="C99" s="311"/>
      <c r="D99" s="311"/>
      <c r="E99" s="311"/>
      <c r="F99" s="311"/>
      <c r="G99" s="311"/>
      <c r="H99" s="311"/>
      <c r="I99" s="311"/>
      <c r="J99" s="311"/>
      <c r="K99" s="311"/>
      <c r="L99" s="311"/>
    </row>
    <row r="100" spans="1:12" x14ac:dyDescent="0.25">
      <c r="A100" s="55"/>
      <c r="B100" s="56" t="s">
        <v>150</v>
      </c>
      <c r="C100" s="57"/>
      <c r="D100" s="57"/>
      <c r="E100" s="57"/>
      <c r="F100" s="58"/>
      <c r="G100" s="312"/>
      <c r="H100" s="56" t="str">
        <f>CONCATENATE("acumulado ",B100)</f>
        <v>acumulado septiembre</v>
      </c>
      <c r="I100" s="57"/>
      <c r="J100" s="57"/>
      <c r="K100" s="57"/>
      <c r="L100" s="58"/>
    </row>
    <row r="101" spans="1:12" ht="30" x14ac:dyDescent="0.25">
      <c r="A101" s="12"/>
      <c r="B101" s="256">
        <v>2020</v>
      </c>
      <c r="C101" s="256">
        <v>2021</v>
      </c>
      <c r="D101" s="256" t="s">
        <v>1</v>
      </c>
      <c r="E101" s="256" t="s">
        <v>2</v>
      </c>
      <c r="F101" s="256" t="s">
        <v>3</v>
      </c>
      <c r="G101" s="313"/>
      <c r="H101" s="256">
        <v>2020</v>
      </c>
      <c r="I101" s="256">
        <v>2021</v>
      </c>
      <c r="J101" s="256" t="s">
        <v>1</v>
      </c>
      <c r="K101" s="256" t="s">
        <v>2</v>
      </c>
      <c r="L101" s="256" t="s">
        <v>3</v>
      </c>
    </row>
    <row r="102" spans="1:12" x14ac:dyDescent="0.25">
      <c r="A102" s="314" t="s">
        <v>88</v>
      </c>
      <c r="B102" s="315">
        <v>495894</v>
      </c>
      <c r="C102" s="315">
        <v>1799345</v>
      </c>
      <c r="D102" s="316">
        <v>2.6284871363638196</v>
      </c>
      <c r="E102" s="315">
        <v>1303451</v>
      </c>
      <c r="F102" s="316">
        <f t="shared" ref="F102:F109" si="17">C102/$C$60</f>
        <v>1</v>
      </c>
      <c r="G102" s="317"/>
      <c r="H102" s="315">
        <v>9265368</v>
      </c>
      <c r="I102" s="315">
        <v>7326939</v>
      </c>
      <c r="J102" s="316">
        <v>-0.20921230543676195</v>
      </c>
      <c r="K102" s="315">
        <v>495894</v>
      </c>
      <c r="L102" s="316">
        <f t="shared" ref="L102:L109" si="18">I102/$I$60</f>
        <v>1</v>
      </c>
    </row>
    <row r="103" spans="1:12" x14ac:dyDescent="0.25">
      <c r="A103" s="344" t="s">
        <v>89</v>
      </c>
      <c r="B103" s="345">
        <v>176743</v>
      </c>
      <c r="C103" s="345">
        <v>767672</v>
      </c>
      <c r="D103" s="346">
        <v>3.343436515166089</v>
      </c>
      <c r="E103" s="345">
        <v>590929</v>
      </c>
      <c r="F103" s="346">
        <f t="shared" si="17"/>
        <v>0.42663969388860945</v>
      </c>
      <c r="G103" s="342"/>
      <c r="H103" s="345">
        <v>3354385</v>
      </c>
      <c r="I103" s="345">
        <v>3009890</v>
      </c>
      <c r="J103" s="346">
        <v>-0.10269989878919683</v>
      </c>
      <c r="K103" s="345">
        <v>-344495</v>
      </c>
      <c r="L103" s="346">
        <f t="shared" si="18"/>
        <v>0.41079774241330519</v>
      </c>
    </row>
    <row r="104" spans="1:12" x14ac:dyDescent="0.25">
      <c r="A104" s="347" t="s">
        <v>90</v>
      </c>
      <c r="B104" s="275">
        <v>108298</v>
      </c>
      <c r="C104" s="275">
        <v>421531</v>
      </c>
      <c r="D104" s="276">
        <v>2.8923248813459157</v>
      </c>
      <c r="E104" s="275">
        <v>313233</v>
      </c>
      <c r="F104" s="276">
        <f t="shared" si="17"/>
        <v>0.23426913682478903</v>
      </c>
      <c r="G104" s="342"/>
      <c r="H104" s="275">
        <v>2511968</v>
      </c>
      <c r="I104" s="275">
        <v>1603056</v>
      </c>
      <c r="J104" s="276">
        <v>-0.36183263481063455</v>
      </c>
      <c r="K104" s="275">
        <v>-908912</v>
      </c>
      <c r="L104" s="276">
        <f t="shared" si="18"/>
        <v>0.21878931979643887</v>
      </c>
    </row>
    <row r="105" spans="1:12" x14ac:dyDescent="0.25">
      <c r="A105" s="347" t="s">
        <v>91</v>
      </c>
      <c r="B105" s="275">
        <v>1029</v>
      </c>
      <c r="C105" s="275">
        <v>12115</v>
      </c>
      <c r="D105" s="276">
        <v>10.773566569484936</v>
      </c>
      <c r="E105" s="275">
        <v>11086</v>
      </c>
      <c r="F105" s="276">
        <f t="shared" si="17"/>
        <v>6.733005621490042E-3</v>
      </c>
      <c r="G105" s="342"/>
      <c r="H105" s="275">
        <v>61589</v>
      </c>
      <c r="I105" s="275">
        <v>53585</v>
      </c>
      <c r="J105" s="276">
        <v>-0.12995827176930941</v>
      </c>
      <c r="K105" s="275">
        <v>-8004</v>
      </c>
      <c r="L105" s="276">
        <f t="shared" si="18"/>
        <v>7.313422426473047E-3</v>
      </c>
    </row>
    <row r="106" spans="1:12" x14ac:dyDescent="0.25">
      <c r="A106" s="347" t="s">
        <v>92</v>
      </c>
      <c r="B106" s="275">
        <v>81125</v>
      </c>
      <c r="C106" s="275">
        <v>291227</v>
      </c>
      <c r="D106" s="276">
        <v>2.5898551617873653</v>
      </c>
      <c r="E106" s="275">
        <v>210102</v>
      </c>
      <c r="F106" s="276">
        <f t="shared" si="17"/>
        <v>0.16185167380352294</v>
      </c>
      <c r="G106" s="342"/>
      <c r="H106" s="275">
        <v>1394596</v>
      </c>
      <c r="I106" s="275">
        <v>1145421</v>
      </c>
      <c r="J106" s="276">
        <v>-0.17867181606716209</v>
      </c>
      <c r="K106" s="275">
        <v>-249175</v>
      </c>
      <c r="L106" s="276">
        <f t="shared" si="18"/>
        <v>0.15633008545587729</v>
      </c>
    </row>
    <row r="107" spans="1:12" x14ac:dyDescent="0.25">
      <c r="A107" s="347" t="s">
        <v>93</v>
      </c>
      <c r="B107" s="275">
        <v>14624</v>
      </c>
      <c r="C107" s="275">
        <v>36876</v>
      </c>
      <c r="D107" s="276">
        <v>1.5216083150984683</v>
      </c>
      <c r="E107" s="275">
        <v>22252</v>
      </c>
      <c r="F107" s="276">
        <f t="shared" si="17"/>
        <v>2.049412425076903E-2</v>
      </c>
      <c r="G107" s="342"/>
      <c r="H107" s="275">
        <v>153217</v>
      </c>
      <c r="I107" s="275">
        <v>231293</v>
      </c>
      <c r="J107" s="276">
        <v>0.50957791889933879</v>
      </c>
      <c r="K107" s="275">
        <v>78076</v>
      </c>
      <c r="L107" s="276">
        <f t="shared" si="18"/>
        <v>3.1567479953088187E-2</v>
      </c>
    </row>
    <row r="108" spans="1:12" x14ac:dyDescent="0.25">
      <c r="A108" s="347" t="s">
        <v>94</v>
      </c>
      <c r="B108" s="275">
        <v>22906</v>
      </c>
      <c r="C108" s="275">
        <v>89060</v>
      </c>
      <c r="D108" s="276">
        <v>2.8880642626386099</v>
      </c>
      <c r="E108" s="275">
        <v>66154</v>
      </c>
      <c r="F108" s="276">
        <f t="shared" si="17"/>
        <v>4.9495788745349004E-2</v>
      </c>
      <c r="G108" s="342"/>
      <c r="H108" s="275">
        <v>507436</v>
      </c>
      <c r="I108" s="275">
        <v>383950</v>
      </c>
      <c r="J108" s="276">
        <v>-0.24335285632079706</v>
      </c>
      <c r="K108" s="275">
        <v>-123486</v>
      </c>
      <c r="L108" s="276">
        <f t="shared" si="18"/>
        <v>5.2402510789294136E-2</v>
      </c>
    </row>
    <row r="109" spans="1:12" x14ac:dyDescent="0.25">
      <c r="A109" s="348" t="s">
        <v>95</v>
      </c>
      <c r="B109" s="349">
        <v>91169</v>
      </c>
      <c r="C109" s="349">
        <v>180864</v>
      </c>
      <c r="D109" s="350">
        <v>0.98383222367252032</v>
      </c>
      <c r="E109" s="349">
        <v>89695</v>
      </c>
      <c r="F109" s="350">
        <f t="shared" si="17"/>
        <v>0.1005165768654705</v>
      </c>
      <c r="G109" s="342"/>
      <c r="H109" s="349">
        <v>816186</v>
      </c>
      <c r="I109" s="349">
        <v>899744</v>
      </c>
      <c r="J109" s="350">
        <v>0.10237617405836419</v>
      </c>
      <c r="K109" s="349">
        <v>83558</v>
      </c>
      <c r="L109" s="350">
        <f t="shared" si="18"/>
        <v>0.12279943916552329</v>
      </c>
    </row>
    <row r="110" spans="1:12" ht="21" x14ac:dyDescent="0.35">
      <c r="A110" s="351" t="s">
        <v>97</v>
      </c>
      <c r="B110" s="351"/>
      <c r="C110" s="351"/>
      <c r="D110" s="351"/>
      <c r="E110" s="351"/>
      <c r="F110" s="351"/>
      <c r="G110" s="351"/>
      <c r="H110" s="351"/>
      <c r="I110" s="351"/>
      <c r="J110" s="351"/>
      <c r="K110" s="351"/>
      <c r="L110" s="351"/>
    </row>
    <row r="111" spans="1:12" x14ac:dyDescent="0.25">
      <c r="A111" s="55"/>
      <c r="B111" s="56" t="s">
        <v>150</v>
      </c>
      <c r="C111" s="57"/>
      <c r="D111" s="57"/>
      <c r="E111" s="57"/>
      <c r="F111" s="58"/>
      <c r="G111" s="59"/>
      <c r="H111" s="56" t="str">
        <f>CONCATENATE("acumulado ",B111)</f>
        <v>acumulado septiembre</v>
      </c>
      <c r="I111" s="57"/>
      <c r="J111" s="57"/>
      <c r="K111" s="57"/>
      <c r="L111" s="58"/>
    </row>
    <row r="112" spans="1:12" x14ac:dyDescent="0.25">
      <c r="A112" s="12"/>
      <c r="B112" s="56">
        <v>2020</v>
      </c>
      <c r="C112" s="58"/>
      <c r="D112" s="352">
        <v>2021</v>
      </c>
      <c r="E112" s="56" t="s">
        <v>2</v>
      </c>
      <c r="F112" s="58"/>
      <c r="G112" s="353"/>
      <c r="H112" s="354">
        <v>2020</v>
      </c>
      <c r="I112" s="355"/>
      <c r="J112" s="352">
        <v>2021</v>
      </c>
      <c r="K112" s="56" t="s">
        <v>2</v>
      </c>
      <c r="L112" s="58"/>
    </row>
    <row r="113" spans="1:18" x14ac:dyDescent="0.25">
      <c r="A113" s="356" t="s">
        <v>56</v>
      </c>
      <c r="B113" s="357">
        <v>4.3899999999999997</v>
      </c>
      <c r="C113" s="357"/>
      <c r="D113" s="358">
        <v>6.4</v>
      </c>
      <c r="E113" s="357">
        <v>2.0100000000000007</v>
      </c>
      <c r="F113" s="357"/>
      <c r="G113" s="359"/>
      <c r="H113" s="360">
        <f t="shared" ref="H113:H124" si="19">H60/H7</f>
        <v>6.8119040739670611</v>
      </c>
      <c r="I113" s="361"/>
      <c r="J113" s="362">
        <f>I60/I7</f>
        <v>5.4223014075751523</v>
      </c>
      <c r="K113" s="363">
        <f>J113-H113</f>
        <v>-1.3896026663919088</v>
      </c>
      <c r="L113" s="363"/>
      <c r="Q113" s="83"/>
      <c r="R113" s="83"/>
    </row>
    <row r="114" spans="1:18" x14ac:dyDescent="0.25">
      <c r="A114" s="364" t="s">
        <v>8</v>
      </c>
      <c r="B114" s="365">
        <v>4.26</v>
      </c>
      <c r="C114" s="365"/>
      <c r="D114" s="366">
        <v>6.25</v>
      </c>
      <c r="E114" s="365">
        <v>1.9900000000000002</v>
      </c>
      <c r="F114" s="365"/>
      <c r="G114" s="359"/>
      <c r="H114" s="367">
        <f t="shared" si="19"/>
        <v>6.3900094507828564</v>
      </c>
      <c r="I114" s="368"/>
      <c r="J114" s="369">
        <f>I61/I8</f>
        <v>5.2899277961732256</v>
      </c>
      <c r="K114" s="370">
        <f t="shared" ref="K114:K124" si="20">J114-H114</f>
        <v>-1.1000816546096308</v>
      </c>
      <c r="L114" s="370"/>
      <c r="Q114" s="83"/>
      <c r="R114" s="83"/>
    </row>
    <row r="115" spans="1:18" x14ac:dyDescent="0.25">
      <c r="A115" s="371" t="s">
        <v>57</v>
      </c>
      <c r="B115" s="372">
        <v>3.77</v>
      </c>
      <c r="C115" s="372"/>
      <c r="D115" s="373">
        <v>6.26</v>
      </c>
      <c r="E115" s="372">
        <v>2.4899999999999998</v>
      </c>
      <c r="F115" s="372"/>
      <c r="G115" s="374"/>
      <c r="H115" s="375">
        <f t="shared" si="19"/>
        <v>5.9615104915892116</v>
      </c>
      <c r="I115" s="376"/>
      <c r="J115" s="377">
        <f t="shared" ref="J115:J124" si="21">I62/I9</f>
        <v>5.7657736545652485</v>
      </c>
      <c r="K115" s="378">
        <f t="shared" si="20"/>
        <v>-0.19573683702396316</v>
      </c>
      <c r="L115" s="378"/>
      <c r="Q115" s="83"/>
      <c r="R115" s="83"/>
    </row>
    <row r="116" spans="1:18" x14ac:dyDescent="0.25">
      <c r="A116" s="324" t="s">
        <v>58</v>
      </c>
      <c r="B116" s="379">
        <v>4.63</v>
      </c>
      <c r="C116" s="379"/>
      <c r="D116" s="380">
        <v>6.42</v>
      </c>
      <c r="E116" s="379">
        <v>1.79</v>
      </c>
      <c r="F116" s="379"/>
      <c r="G116" s="374"/>
      <c r="H116" s="381">
        <f t="shared" si="19"/>
        <v>6.6666959154126264</v>
      </c>
      <c r="I116" s="382"/>
      <c r="J116" s="383">
        <f t="shared" si="21"/>
        <v>5.2659864432359296</v>
      </c>
      <c r="K116" s="384">
        <f t="shared" si="20"/>
        <v>-1.4007094721766968</v>
      </c>
      <c r="L116" s="384"/>
      <c r="Q116" s="83"/>
      <c r="R116" s="83"/>
    </row>
    <row r="117" spans="1:18" x14ac:dyDescent="0.25">
      <c r="A117" s="324" t="s">
        <v>59</v>
      </c>
      <c r="B117" s="379">
        <v>3.92</v>
      </c>
      <c r="C117" s="379"/>
      <c r="D117" s="380">
        <v>5.83</v>
      </c>
      <c r="E117" s="379">
        <v>1.9100000000000001</v>
      </c>
      <c r="F117" s="379"/>
      <c r="G117" s="374"/>
      <c r="H117" s="381">
        <f t="shared" si="19"/>
        <v>6.6246318623165061</v>
      </c>
      <c r="I117" s="382"/>
      <c r="J117" s="383">
        <f t="shared" si="21"/>
        <v>4.8563156157529921</v>
      </c>
      <c r="K117" s="384">
        <f t="shared" si="20"/>
        <v>-1.768316246563514</v>
      </c>
      <c r="L117" s="384"/>
      <c r="Q117" s="83"/>
      <c r="R117" s="83"/>
    </row>
    <row r="118" spans="1:18" x14ac:dyDescent="0.25">
      <c r="A118" s="324" t="s">
        <v>60</v>
      </c>
      <c r="B118" s="379">
        <v>3.34</v>
      </c>
      <c r="C118" s="379"/>
      <c r="D118" s="380">
        <v>4.4800000000000004</v>
      </c>
      <c r="E118" s="379">
        <v>1.1400000000000006</v>
      </c>
      <c r="F118" s="379"/>
      <c r="G118" s="374"/>
      <c r="H118" s="381">
        <f t="shared" si="19"/>
        <v>3.6065154410404983</v>
      </c>
      <c r="I118" s="382"/>
      <c r="J118" s="383">
        <f t="shared" si="21"/>
        <v>4.743869404049045</v>
      </c>
      <c r="K118" s="384">
        <f t="shared" si="20"/>
        <v>1.1373539630085467</v>
      </c>
      <c r="L118" s="384"/>
      <c r="Q118" s="83"/>
      <c r="R118" s="83"/>
    </row>
    <row r="119" spans="1:18" x14ac:dyDescent="0.25">
      <c r="A119" s="385" t="s">
        <v>61</v>
      </c>
      <c r="B119" s="386">
        <v>2.98</v>
      </c>
      <c r="C119" s="386"/>
      <c r="D119" s="387">
        <v>3.99</v>
      </c>
      <c r="E119" s="386">
        <v>1.0100000000000002</v>
      </c>
      <c r="F119" s="386"/>
      <c r="G119" s="374"/>
      <c r="H119" s="388">
        <f t="shared" si="19"/>
        <v>3.9307569427377733</v>
      </c>
      <c r="I119" s="389"/>
      <c r="J119" s="390">
        <f t="shared" si="21"/>
        <v>2.9616533864541834</v>
      </c>
      <c r="K119" s="391">
        <f t="shared" si="20"/>
        <v>-0.96910355628358991</v>
      </c>
      <c r="L119" s="391"/>
      <c r="Q119" s="83"/>
      <c r="R119" s="83"/>
    </row>
    <row r="120" spans="1:18" x14ac:dyDescent="0.25">
      <c r="A120" s="392" t="s">
        <v>9</v>
      </c>
      <c r="B120" s="393">
        <v>4.91</v>
      </c>
      <c r="C120" s="393"/>
      <c r="D120" s="394">
        <v>7.06</v>
      </c>
      <c r="E120" s="393">
        <v>2.1499999999999995</v>
      </c>
      <c r="F120" s="393"/>
      <c r="G120" s="359"/>
      <c r="H120" s="367">
        <f t="shared" si="19"/>
        <v>8.212055764009639</v>
      </c>
      <c r="I120" s="368"/>
      <c r="J120" s="395">
        <f t="shared" si="21"/>
        <v>5.9151743736913671</v>
      </c>
      <c r="K120" s="396">
        <f t="shared" si="20"/>
        <v>-2.2968813903182719</v>
      </c>
      <c r="L120" s="396"/>
      <c r="Q120" s="83"/>
      <c r="R120" s="83"/>
    </row>
    <row r="121" spans="1:18" x14ac:dyDescent="0.25">
      <c r="A121" s="397" t="s">
        <v>62</v>
      </c>
      <c r="B121" s="398">
        <v>4.7</v>
      </c>
      <c r="C121" s="398"/>
      <c r="D121" s="399">
        <v>6.96</v>
      </c>
      <c r="E121" s="398">
        <v>2.2599999999999998</v>
      </c>
      <c r="F121" s="398"/>
      <c r="G121" s="374"/>
      <c r="H121" s="400">
        <f t="shared" si="19"/>
        <v>7.9801019706465999</v>
      </c>
      <c r="I121" s="401"/>
      <c r="J121" s="402">
        <f t="shared" si="21"/>
        <v>5.7727626312390097</v>
      </c>
      <c r="K121" s="403">
        <f t="shared" si="20"/>
        <v>-2.2073393394075902</v>
      </c>
      <c r="L121" s="403"/>
      <c r="Q121" s="83"/>
      <c r="R121" s="83"/>
    </row>
    <row r="122" spans="1:18" x14ac:dyDescent="0.25">
      <c r="A122" s="404" t="s">
        <v>63</v>
      </c>
      <c r="B122" s="405">
        <v>5.04</v>
      </c>
      <c r="C122" s="405"/>
      <c r="D122" s="406">
        <v>7</v>
      </c>
      <c r="E122" s="405">
        <v>1.96</v>
      </c>
      <c r="F122" s="405"/>
      <c r="G122" s="374"/>
      <c r="H122" s="407">
        <f t="shared" si="19"/>
        <v>8.1839282633017358</v>
      </c>
      <c r="I122" s="408"/>
      <c r="J122" s="409">
        <f t="shared" si="21"/>
        <v>5.9498854019746119</v>
      </c>
      <c r="K122" s="410">
        <f t="shared" si="20"/>
        <v>-2.2340428613271239</v>
      </c>
      <c r="L122" s="410"/>
      <c r="Q122" s="83"/>
      <c r="R122" s="83"/>
    </row>
    <row r="123" spans="1:18" x14ac:dyDescent="0.25">
      <c r="A123" s="404" t="s">
        <v>64</v>
      </c>
      <c r="B123" s="405">
        <v>5.27</v>
      </c>
      <c r="C123" s="405"/>
      <c r="D123" s="406">
        <v>7.38</v>
      </c>
      <c r="E123" s="405">
        <v>2.1100000000000003</v>
      </c>
      <c r="F123" s="405"/>
      <c r="G123" s="374"/>
      <c r="H123" s="407">
        <f t="shared" si="19"/>
        <v>8.4481877411600994</v>
      </c>
      <c r="I123" s="408"/>
      <c r="J123" s="409">
        <f t="shared" si="21"/>
        <v>6.0855075107948675</v>
      </c>
      <c r="K123" s="410">
        <f t="shared" si="20"/>
        <v>-2.3626802303652319</v>
      </c>
      <c r="L123" s="410"/>
      <c r="Q123" s="83"/>
      <c r="R123" s="83"/>
    </row>
    <row r="124" spans="1:18" x14ac:dyDescent="0.25">
      <c r="A124" s="411" t="s">
        <v>65</v>
      </c>
      <c r="B124" s="412">
        <v>5.6</v>
      </c>
      <c r="C124" s="412"/>
      <c r="D124" s="413">
        <v>7.19</v>
      </c>
      <c r="E124" s="412">
        <v>1.5900000000000007</v>
      </c>
      <c r="F124" s="412"/>
      <c r="G124" s="374"/>
      <c r="H124" s="414">
        <f t="shared" si="19"/>
        <v>8.8441906279744114</v>
      </c>
      <c r="I124" s="415"/>
      <c r="J124" s="416">
        <f t="shared" si="21"/>
        <v>6.8001542270384352</v>
      </c>
      <c r="K124" s="417">
        <f t="shared" si="20"/>
        <v>-2.0440364009359762</v>
      </c>
      <c r="L124" s="417"/>
      <c r="Q124" s="83"/>
      <c r="R124" s="83"/>
    </row>
    <row r="125" spans="1:18" x14ac:dyDescent="0.25">
      <c r="A125" s="147" t="s">
        <v>27</v>
      </c>
      <c r="B125" s="148"/>
      <c r="C125" s="148"/>
      <c r="D125" s="148"/>
      <c r="E125" s="148"/>
      <c r="F125" s="148"/>
      <c r="G125" s="148"/>
      <c r="H125" s="148"/>
      <c r="I125" s="148"/>
      <c r="J125" s="148"/>
      <c r="K125" s="148"/>
      <c r="L125" s="149"/>
    </row>
    <row r="126" spans="1:18" ht="21" x14ac:dyDescent="0.35">
      <c r="A126" s="351" t="s">
        <v>98</v>
      </c>
      <c r="B126" s="351"/>
      <c r="C126" s="351"/>
      <c r="D126" s="351"/>
      <c r="E126" s="351"/>
      <c r="F126" s="351"/>
      <c r="G126" s="351"/>
      <c r="H126" s="351"/>
      <c r="I126" s="351"/>
      <c r="J126" s="351"/>
      <c r="K126" s="351"/>
      <c r="L126" s="351"/>
    </row>
    <row r="127" spans="1:18" x14ac:dyDescent="0.25">
      <c r="A127" s="55"/>
      <c r="B127" s="56" t="s">
        <v>150</v>
      </c>
      <c r="C127" s="57"/>
      <c r="D127" s="57"/>
      <c r="E127" s="57"/>
      <c r="F127" s="58"/>
      <c r="G127" s="59"/>
      <c r="H127" s="56" t="str">
        <f>CONCATENATE("acumulado ",B127)</f>
        <v>acumulado septiembre</v>
      </c>
      <c r="I127" s="57"/>
      <c r="J127" s="57"/>
      <c r="K127" s="57"/>
      <c r="L127" s="58"/>
    </row>
    <row r="128" spans="1:18" x14ac:dyDescent="0.25">
      <c r="A128" s="12"/>
      <c r="B128" s="56">
        <v>2020</v>
      </c>
      <c r="C128" s="58"/>
      <c r="D128" s="352">
        <v>2021</v>
      </c>
      <c r="E128" s="56" t="s">
        <v>2</v>
      </c>
      <c r="F128" s="58"/>
      <c r="G128" s="353"/>
      <c r="H128" s="354">
        <v>2020</v>
      </c>
      <c r="I128" s="355"/>
      <c r="J128" s="352">
        <v>2021</v>
      </c>
      <c r="K128" s="56" t="s">
        <v>2</v>
      </c>
      <c r="L128" s="58"/>
    </row>
    <row r="129" spans="1:18" x14ac:dyDescent="0.25">
      <c r="A129" s="356" t="s">
        <v>66</v>
      </c>
      <c r="B129" s="357">
        <v>4.3899999999999997</v>
      </c>
      <c r="C129" s="357"/>
      <c r="D129" s="358">
        <v>6.4</v>
      </c>
      <c r="E129" s="357">
        <v>2.0100000000000007</v>
      </c>
      <c r="F129" s="357"/>
      <c r="G129" s="359"/>
      <c r="H129" s="360">
        <f t="shared" ref="H129:H144" si="22">H76/H23</f>
        <v>6.8119040739670611</v>
      </c>
      <c r="I129" s="361"/>
      <c r="J129" s="358">
        <f t="shared" ref="J129:J151" si="23">I76/I23</f>
        <v>5.4223014075751523</v>
      </c>
      <c r="K129" s="357">
        <f>J129-H129</f>
        <v>-1.3896026663919088</v>
      </c>
      <c r="L129" s="357"/>
      <c r="Q129" s="83"/>
      <c r="R129" s="83"/>
    </row>
    <row r="130" spans="1:18" x14ac:dyDescent="0.25">
      <c r="A130" s="418" t="s">
        <v>11</v>
      </c>
      <c r="B130" s="357">
        <v>3.25</v>
      </c>
      <c r="C130" s="357"/>
      <c r="D130" s="419">
        <v>4.1100000000000003</v>
      </c>
      <c r="E130" s="357">
        <v>0.86000000000000032</v>
      </c>
      <c r="F130" s="357"/>
      <c r="G130" s="359"/>
      <c r="H130" s="360">
        <f t="shared" si="22"/>
        <v>3.8000273927862152</v>
      </c>
      <c r="I130" s="361">
        <v>555374</v>
      </c>
      <c r="J130" s="358">
        <f t="shared" si="23"/>
        <v>3.5660441420881601</v>
      </c>
      <c r="K130" s="357">
        <f>J130-H130</f>
        <v>-0.23398325069805503</v>
      </c>
      <c r="L130" s="357"/>
      <c r="Q130" s="83"/>
      <c r="R130" s="83"/>
    </row>
    <row r="131" spans="1:18" x14ac:dyDescent="0.25">
      <c r="A131" s="420" t="s">
        <v>67</v>
      </c>
      <c r="B131" s="372">
        <v>2.57</v>
      </c>
      <c r="C131" s="372"/>
      <c r="D131" s="373">
        <v>2.79</v>
      </c>
      <c r="E131" s="372">
        <v>0.2200000000000002</v>
      </c>
      <c r="F131" s="372"/>
      <c r="G131" s="374"/>
      <c r="H131" s="375">
        <f t="shared" si="22"/>
        <v>2.8104708962367515</v>
      </c>
      <c r="I131" s="376">
        <v>555374</v>
      </c>
      <c r="J131" s="373">
        <f t="shared" si="23"/>
        <v>2.7068384770933691</v>
      </c>
      <c r="K131" s="372">
        <f t="shared" ref="K131:K151" si="24">J131-H131</f>
        <v>-0.10363241914338239</v>
      </c>
      <c r="L131" s="372"/>
      <c r="Q131" s="83"/>
      <c r="R131" s="83"/>
    </row>
    <row r="132" spans="1:18" x14ac:dyDescent="0.25">
      <c r="A132" s="371" t="s">
        <v>68</v>
      </c>
      <c r="B132" s="372">
        <v>2.5499999999999998</v>
      </c>
      <c r="C132" s="372">
        <v>52561</v>
      </c>
      <c r="D132" s="421">
        <v>2.59</v>
      </c>
      <c r="E132" s="372">
        <f>D132-B132</f>
        <v>4.0000000000000036E-2</v>
      </c>
      <c r="F132" s="372">
        <f>C132/$C$7</f>
        <v>0.18683107678198835</v>
      </c>
      <c r="G132" s="374"/>
      <c r="H132" s="375">
        <f t="shared" si="22"/>
        <v>2.8813438053888807</v>
      </c>
      <c r="I132" s="376">
        <v>555374</v>
      </c>
      <c r="J132" s="373">
        <f t="shared" si="23"/>
        <v>2.7508878641233547</v>
      </c>
      <c r="K132" s="372">
        <f t="shared" si="24"/>
        <v>-0.13045594126552595</v>
      </c>
      <c r="L132" s="372"/>
      <c r="Q132" s="83"/>
      <c r="R132" s="83"/>
    </row>
    <row r="133" spans="1:18" x14ac:dyDescent="0.25">
      <c r="A133" s="371" t="s">
        <v>69</v>
      </c>
      <c r="B133" s="372">
        <f>B80/B27</f>
        <v>2.7023624762890153</v>
      </c>
      <c r="C133" s="372">
        <f>C131-C132</f>
        <v>-52561</v>
      </c>
      <c r="D133" s="422">
        <f>C80/C27</f>
        <v>2.9433126660761735</v>
      </c>
      <c r="E133" s="372">
        <f>D133-B133</f>
        <v>0.24095018978715821</v>
      </c>
      <c r="F133" s="372">
        <f>C133/$C$7</f>
        <v>-0.18683107678198835</v>
      </c>
      <c r="G133" s="374"/>
      <c r="H133" s="375">
        <f t="shared" si="22"/>
        <v>2.6375842919476398</v>
      </c>
      <c r="I133" s="376">
        <v>555374</v>
      </c>
      <c r="J133" s="373">
        <f t="shared" si="23"/>
        <v>2.6470449808377596</v>
      </c>
      <c r="K133" s="372">
        <f t="shared" si="24"/>
        <v>9.4606888901198616E-3</v>
      </c>
      <c r="L133" s="372"/>
      <c r="Q133" s="83"/>
      <c r="R133" s="83"/>
    </row>
    <row r="134" spans="1:18" x14ac:dyDescent="0.25">
      <c r="A134" s="423" t="s">
        <v>99</v>
      </c>
      <c r="B134" s="386">
        <v>3.81</v>
      </c>
      <c r="C134" s="386"/>
      <c r="D134" s="387">
        <v>5.29</v>
      </c>
      <c r="E134" s="386">
        <v>1.48</v>
      </c>
      <c r="F134" s="386"/>
      <c r="G134" s="374"/>
      <c r="H134" s="388">
        <f t="shared" si="22"/>
        <v>4.6320497653310575</v>
      </c>
      <c r="I134" s="389">
        <v>555374</v>
      </c>
      <c r="J134" s="387">
        <f t="shared" si="23"/>
        <v>4.5893630536467054</v>
      </c>
      <c r="K134" s="386">
        <f t="shared" si="24"/>
        <v>-4.2686711684352119E-2</v>
      </c>
      <c r="L134" s="386"/>
      <c r="Q134" s="83"/>
      <c r="R134" s="83"/>
    </row>
    <row r="135" spans="1:18" x14ac:dyDescent="0.25">
      <c r="A135" s="424" t="s">
        <v>12</v>
      </c>
      <c r="B135" s="365">
        <v>6.8</v>
      </c>
      <c r="C135" s="365"/>
      <c r="D135" s="366">
        <v>7.65</v>
      </c>
      <c r="E135" s="365">
        <v>0.85000000000000053</v>
      </c>
      <c r="F135" s="365"/>
      <c r="G135" s="359"/>
      <c r="H135" s="367">
        <f t="shared" si="22"/>
        <v>7.9781277313564054</v>
      </c>
      <c r="I135" s="368">
        <v>555374</v>
      </c>
      <c r="J135" s="366">
        <f t="shared" si="23"/>
        <v>7.1175897554980372</v>
      </c>
      <c r="K135" s="365">
        <f t="shared" si="24"/>
        <v>-0.86053797585836822</v>
      </c>
      <c r="L135" s="365"/>
      <c r="Q135" s="83"/>
      <c r="R135" s="83"/>
    </row>
    <row r="136" spans="1:18" x14ac:dyDescent="0.25">
      <c r="A136" s="425" t="s">
        <v>71</v>
      </c>
      <c r="B136" s="426">
        <v>12.36</v>
      </c>
      <c r="C136" s="426"/>
      <c r="D136" s="427">
        <v>8.33</v>
      </c>
      <c r="E136" s="426">
        <v>-4.0299999999999994</v>
      </c>
      <c r="F136" s="426"/>
      <c r="G136" s="374"/>
      <c r="H136" s="400">
        <f t="shared" si="22"/>
        <v>9.5031060951018027</v>
      </c>
      <c r="I136" s="401">
        <v>555374</v>
      </c>
      <c r="J136" s="427">
        <f t="shared" si="23"/>
        <v>7.9971909558635099</v>
      </c>
      <c r="K136" s="426">
        <f t="shared" si="24"/>
        <v>-1.5059151392382928</v>
      </c>
      <c r="L136" s="426"/>
      <c r="Q136" s="83"/>
      <c r="R136" s="83"/>
    </row>
    <row r="137" spans="1:18" x14ac:dyDescent="0.25">
      <c r="A137" s="428" t="s">
        <v>72</v>
      </c>
      <c r="B137" s="405">
        <v>7.07</v>
      </c>
      <c r="C137" s="405"/>
      <c r="D137" s="406">
        <v>7.33</v>
      </c>
      <c r="E137" s="405">
        <v>0.25999999999999979</v>
      </c>
      <c r="F137" s="405"/>
      <c r="G137" s="374"/>
      <c r="H137" s="407">
        <f t="shared" si="22"/>
        <v>10.031555739286206</v>
      </c>
      <c r="I137" s="408">
        <v>555374</v>
      </c>
      <c r="J137" s="406">
        <f t="shared" si="23"/>
        <v>6.9273268801191366</v>
      </c>
      <c r="K137" s="405">
        <f t="shared" si="24"/>
        <v>-3.1042288591670699</v>
      </c>
      <c r="L137" s="405"/>
      <c r="Q137" s="83"/>
      <c r="R137" s="83"/>
    </row>
    <row r="138" spans="1:18" x14ac:dyDescent="0.25">
      <c r="A138" s="428" t="s">
        <v>73</v>
      </c>
      <c r="B138" s="405">
        <v>3.5</v>
      </c>
      <c r="C138" s="405"/>
      <c r="D138" s="406">
        <v>5.51</v>
      </c>
      <c r="E138" s="405">
        <v>2.0099999999999998</v>
      </c>
      <c r="F138" s="405"/>
      <c r="G138" s="374"/>
      <c r="H138" s="407">
        <f t="shared" si="22"/>
        <v>7.040730337078652</v>
      </c>
      <c r="I138" s="408">
        <v>555374</v>
      </c>
      <c r="J138" s="406">
        <f t="shared" si="23"/>
        <v>5.8588235294117643</v>
      </c>
      <c r="K138" s="405">
        <f t="shared" si="24"/>
        <v>-1.1819068076668877</v>
      </c>
      <c r="L138" s="405"/>
      <c r="Q138" s="83"/>
      <c r="R138" s="83"/>
    </row>
    <row r="139" spans="1:18" x14ac:dyDescent="0.25">
      <c r="A139" s="428" t="s">
        <v>74</v>
      </c>
      <c r="B139" s="405">
        <v>4.41</v>
      </c>
      <c r="C139" s="405"/>
      <c r="D139" s="406">
        <v>7.68</v>
      </c>
      <c r="E139" s="405">
        <v>3.2699999999999996</v>
      </c>
      <c r="F139" s="405"/>
      <c r="G139" s="374"/>
      <c r="H139" s="407">
        <f t="shared" si="22"/>
        <v>8.5537344592278686</v>
      </c>
      <c r="I139" s="408">
        <v>555374</v>
      </c>
      <c r="J139" s="406">
        <f t="shared" si="23"/>
        <v>7.5724494825036963</v>
      </c>
      <c r="K139" s="405">
        <f t="shared" si="24"/>
        <v>-0.98128497672417225</v>
      </c>
      <c r="L139" s="405"/>
      <c r="Q139" s="83"/>
      <c r="R139" s="83"/>
    </row>
    <row r="140" spans="1:18" x14ac:dyDescent="0.25">
      <c r="A140" s="428" t="s">
        <v>75</v>
      </c>
      <c r="B140" s="405">
        <v>4.96</v>
      </c>
      <c r="C140" s="405"/>
      <c r="D140" s="406">
        <v>5.14</v>
      </c>
      <c r="E140" s="405">
        <v>0.17999999999999972</v>
      </c>
      <c r="F140" s="405"/>
      <c r="G140" s="374"/>
      <c r="H140" s="407">
        <f t="shared" si="22"/>
        <v>4.9047738693467338</v>
      </c>
      <c r="I140" s="408">
        <v>555374</v>
      </c>
      <c r="J140" s="406">
        <f t="shared" si="23"/>
        <v>5.6840789802549363</v>
      </c>
      <c r="K140" s="405">
        <f t="shared" si="24"/>
        <v>0.77930511090820254</v>
      </c>
      <c r="L140" s="405"/>
      <c r="Q140" s="83"/>
      <c r="R140" s="83"/>
    </row>
    <row r="141" spans="1:18" x14ac:dyDescent="0.25">
      <c r="A141" s="428" t="s">
        <v>76</v>
      </c>
      <c r="B141" s="405">
        <v>2.79</v>
      </c>
      <c r="C141" s="405"/>
      <c r="D141" s="406">
        <v>5.43</v>
      </c>
      <c r="E141" s="405">
        <v>2.6399999999999997</v>
      </c>
      <c r="F141" s="405"/>
      <c r="G141" s="374"/>
      <c r="H141" s="407">
        <f t="shared" si="22"/>
        <v>8.7603158714269824</v>
      </c>
      <c r="I141" s="408">
        <v>555374</v>
      </c>
      <c r="J141" s="406">
        <f t="shared" si="23"/>
        <v>5.4197080291970803</v>
      </c>
      <c r="K141" s="405">
        <f t="shared" si="24"/>
        <v>-3.3406078422299021</v>
      </c>
      <c r="L141" s="405"/>
      <c r="Q141" s="83"/>
      <c r="R141" s="83"/>
    </row>
    <row r="142" spans="1:18" x14ac:dyDescent="0.25">
      <c r="A142" s="428" t="s">
        <v>77</v>
      </c>
      <c r="B142" s="405">
        <v>7.02</v>
      </c>
      <c r="C142" s="405"/>
      <c r="D142" s="406">
        <v>8.0500000000000007</v>
      </c>
      <c r="E142" s="405">
        <v>1.0300000000000011</v>
      </c>
      <c r="F142" s="405"/>
      <c r="G142" s="374"/>
      <c r="H142" s="407">
        <f t="shared" si="22"/>
        <v>7.9285974994072212</v>
      </c>
      <c r="I142" s="408">
        <v>555374</v>
      </c>
      <c r="J142" s="406">
        <f t="shared" si="23"/>
        <v>7.7843539837841238</v>
      </c>
      <c r="K142" s="405">
        <f t="shared" si="24"/>
        <v>-0.14424351562309745</v>
      </c>
      <c r="L142" s="405"/>
      <c r="Q142" s="83"/>
      <c r="R142" s="83"/>
    </row>
    <row r="143" spans="1:18" x14ac:dyDescent="0.25">
      <c r="A143" s="428" t="s">
        <v>78</v>
      </c>
      <c r="B143" s="405">
        <v>6.82</v>
      </c>
      <c r="C143" s="405"/>
      <c r="D143" s="406">
        <v>7.21</v>
      </c>
      <c r="E143" s="405">
        <v>0.38999999999999968</v>
      </c>
      <c r="F143" s="405"/>
      <c r="G143" s="374"/>
      <c r="H143" s="407">
        <f t="shared" si="22"/>
        <v>6.9087578947368424</v>
      </c>
      <c r="I143" s="408">
        <v>555374</v>
      </c>
      <c r="J143" s="406">
        <f t="shared" si="23"/>
        <v>6.3851344825921101</v>
      </c>
      <c r="K143" s="405">
        <f t="shared" si="24"/>
        <v>-0.52362341214473229</v>
      </c>
      <c r="L143" s="405"/>
      <c r="Q143" s="83"/>
      <c r="R143" s="83"/>
    </row>
    <row r="144" spans="1:18" x14ac:dyDescent="0.25">
      <c r="A144" s="428" t="s">
        <v>79</v>
      </c>
      <c r="B144" s="405">
        <v>5.33</v>
      </c>
      <c r="C144" s="405"/>
      <c r="D144" s="406">
        <v>8.27</v>
      </c>
      <c r="E144" s="405">
        <v>2.9399999999999995</v>
      </c>
      <c r="F144" s="405"/>
      <c r="G144" s="374"/>
      <c r="H144" s="407">
        <f t="shared" si="22"/>
        <v>7.7492663393763195</v>
      </c>
      <c r="I144" s="408">
        <v>555374</v>
      </c>
      <c r="J144" s="406">
        <f t="shared" si="23"/>
        <v>7.7503103305595147</v>
      </c>
      <c r="K144" s="405">
        <f t="shared" si="24"/>
        <v>1.0439911831952031E-3</v>
      </c>
      <c r="L144" s="405"/>
      <c r="Q144" s="83"/>
      <c r="R144" s="83"/>
    </row>
    <row r="145" spans="1:18" x14ac:dyDescent="0.25">
      <c r="A145" s="428" t="s">
        <v>80</v>
      </c>
      <c r="B145" s="405">
        <v>7.47</v>
      </c>
      <c r="C145" s="405"/>
      <c r="D145" s="406">
        <v>8.2799999999999994</v>
      </c>
      <c r="E145" s="405">
        <v>0.80999999999999961</v>
      </c>
      <c r="F145" s="405"/>
      <c r="G145" s="374"/>
      <c r="H145" s="407">
        <f>H92/H39</f>
        <v>8.0329125054958865</v>
      </c>
      <c r="I145" s="408">
        <v>555374</v>
      </c>
      <c r="J145" s="406">
        <f t="shared" si="23"/>
        <v>8.0809018272462225</v>
      </c>
      <c r="K145" s="405">
        <f t="shared" si="24"/>
        <v>4.7989321750335989E-2</v>
      </c>
      <c r="L145" s="405"/>
      <c r="Q145" s="83"/>
      <c r="R145" s="83"/>
    </row>
    <row r="146" spans="1:18" x14ac:dyDescent="0.25">
      <c r="A146" s="428" t="s">
        <v>81</v>
      </c>
      <c r="B146" s="405">
        <v>6.87</v>
      </c>
      <c r="C146" s="405"/>
      <c r="D146" s="406">
        <v>7.47</v>
      </c>
      <c r="E146" s="405">
        <v>0.59999999999999964</v>
      </c>
      <c r="F146" s="405"/>
      <c r="G146" s="374"/>
      <c r="H146" s="407">
        <f t="shared" ref="H146:H151" si="25">H93/H40</f>
        <v>7.3914518598204308</v>
      </c>
      <c r="I146" s="408">
        <v>555374</v>
      </c>
      <c r="J146" s="406">
        <f t="shared" si="23"/>
        <v>7.8378982671883737</v>
      </c>
      <c r="K146" s="405">
        <f t="shared" si="24"/>
        <v>0.44644640736794283</v>
      </c>
      <c r="L146" s="405"/>
      <c r="Q146" s="83"/>
      <c r="R146" s="83"/>
    </row>
    <row r="147" spans="1:18" x14ac:dyDescent="0.25">
      <c r="A147" s="428" t="s">
        <v>82</v>
      </c>
      <c r="B147" s="405">
        <v>5.1100000000000003</v>
      </c>
      <c r="C147" s="405"/>
      <c r="D147" s="406">
        <v>6.68</v>
      </c>
      <c r="E147" s="405">
        <v>1.5699999999999994</v>
      </c>
      <c r="F147" s="405"/>
      <c r="G147" s="374"/>
      <c r="H147" s="407">
        <f t="shared" si="25"/>
        <v>8.2027512896670309</v>
      </c>
      <c r="I147" s="408">
        <v>555374</v>
      </c>
      <c r="J147" s="406">
        <f t="shared" si="23"/>
        <v>6.5610131405402763</v>
      </c>
      <c r="K147" s="405">
        <f t="shared" si="24"/>
        <v>-1.6417381491267546</v>
      </c>
      <c r="L147" s="405"/>
      <c r="Q147" s="83"/>
      <c r="R147" s="83"/>
    </row>
    <row r="148" spans="1:18" x14ac:dyDescent="0.25">
      <c r="A148" s="428" t="s">
        <v>83</v>
      </c>
      <c r="B148" s="405">
        <v>3.07</v>
      </c>
      <c r="C148" s="405"/>
      <c r="D148" s="406">
        <v>5.62</v>
      </c>
      <c r="E148" s="405">
        <v>2.5500000000000003</v>
      </c>
      <c r="F148" s="405"/>
      <c r="G148" s="374"/>
      <c r="H148" s="407">
        <f t="shared" si="25"/>
        <v>9.4076649070855325</v>
      </c>
      <c r="I148" s="408">
        <v>555374</v>
      </c>
      <c r="J148" s="406">
        <f t="shared" si="23"/>
        <v>5.5845511482254695</v>
      </c>
      <c r="K148" s="405">
        <f t="shared" si="24"/>
        <v>-3.823113758860063</v>
      </c>
      <c r="L148" s="405"/>
      <c r="Q148" s="83"/>
      <c r="R148" s="83"/>
    </row>
    <row r="149" spans="1:18" x14ac:dyDescent="0.25">
      <c r="A149" s="428" t="s">
        <v>84</v>
      </c>
      <c r="B149" s="405">
        <v>4.9000000000000004</v>
      </c>
      <c r="C149" s="405"/>
      <c r="D149" s="406">
        <v>7.63</v>
      </c>
      <c r="E149" s="405">
        <v>2.7299999999999995</v>
      </c>
      <c r="F149" s="405"/>
      <c r="G149" s="374"/>
      <c r="H149" s="407">
        <f t="shared" si="25"/>
        <v>8.5794496227252548</v>
      </c>
      <c r="I149" s="408">
        <v>555374</v>
      </c>
      <c r="J149" s="406">
        <f t="shared" si="23"/>
        <v>7.9442743417023882</v>
      </c>
      <c r="K149" s="405">
        <f t="shared" si="24"/>
        <v>-0.63517528102286658</v>
      </c>
      <c r="L149" s="405"/>
      <c r="Q149" s="83"/>
      <c r="R149" s="83"/>
    </row>
    <row r="150" spans="1:18" x14ac:dyDescent="0.25">
      <c r="A150" s="428" t="s">
        <v>85</v>
      </c>
      <c r="B150" s="405">
        <v>7.72</v>
      </c>
      <c r="C150" s="405"/>
      <c r="D150" s="406">
        <v>7.36</v>
      </c>
      <c r="E150" s="405">
        <v>-0.35999999999999943</v>
      </c>
      <c r="F150" s="405"/>
      <c r="G150" s="374"/>
      <c r="H150" s="407">
        <f t="shared" si="25"/>
        <v>7.8289114319157234</v>
      </c>
      <c r="I150" s="408">
        <v>555374</v>
      </c>
      <c r="J150" s="406">
        <f t="shared" si="23"/>
        <v>7.1630839960238566</v>
      </c>
      <c r="K150" s="405">
        <f t="shared" si="24"/>
        <v>-0.66582743589186677</v>
      </c>
      <c r="L150" s="405"/>
      <c r="Q150" s="83"/>
      <c r="R150" s="83"/>
    </row>
    <row r="151" spans="1:18" x14ac:dyDescent="0.25">
      <c r="A151" s="429" t="s">
        <v>86</v>
      </c>
      <c r="B151" s="412">
        <v>5.51</v>
      </c>
      <c r="C151" s="412"/>
      <c r="D151" s="413">
        <v>6.32</v>
      </c>
      <c r="E151" s="412">
        <v>0.8100000000000005</v>
      </c>
      <c r="F151" s="412"/>
      <c r="G151" s="374"/>
      <c r="H151" s="414">
        <f t="shared" si="25"/>
        <v>6.4054991220076021</v>
      </c>
      <c r="I151" s="415">
        <v>555374</v>
      </c>
      <c r="J151" s="413">
        <f t="shared" si="23"/>
        <v>6.1947065498522784</v>
      </c>
      <c r="K151" s="412">
        <f t="shared" si="24"/>
        <v>-0.21079257215532365</v>
      </c>
      <c r="L151" s="412"/>
      <c r="Q151" s="83"/>
      <c r="R151" s="83"/>
    </row>
    <row r="152" spans="1:18" ht="21" x14ac:dyDescent="0.35">
      <c r="A152" s="351" t="s">
        <v>100</v>
      </c>
      <c r="B152" s="351"/>
      <c r="C152" s="351"/>
      <c r="D152" s="351"/>
      <c r="E152" s="351"/>
      <c r="F152" s="351"/>
      <c r="G152" s="351"/>
      <c r="H152" s="351"/>
      <c r="I152" s="351"/>
      <c r="J152" s="351"/>
      <c r="K152" s="351"/>
      <c r="L152" s="351"/>
    </row>
    <row r="153" spans="1:18" x14ac:dyDescent="0.25">
      <c r="A153" s="55"/>
      <c r="B153" s="56" t="s">
        <v>150</v>
      </c>
      <c r="C153" s="57"/>
      <c r="D153" s="57"/>
      <c r="E153" s="57"/>
      <c r="F153" s="58"/>
      <c r="G153" s="59"/>
      <c r="H153" s="56" t="str">
        <f>CONCATENATE("acumulado ",B153)</f>
        <v>acumulado septiembre</v>
      </c>
      <c r="I153" s="57"/>
      <c r="J153" s="57"/>
      <c r="K153" s="57"/>
      <c r="L153" s="58"/>
    </row>
    <row r="154" spans="1:18" x14ac:dyDescent="0.25">
      <c r="A154" s="12"/>
      <c r="B154" s="56">
        <v>2020</v>
      </c>
      <c r="C154" s="58"/>
      <c r="D154" s="430">
        <v>2021</v>
      </c>
      <c r="E154" s="56" t="s">
        <v>2</v>
      </c>
      <c r="F154" s="58"/>
      <c r="G154" s="353"/>
      <c r="H154" s="354">
        <v>2020</v>
      </c>
      <c r="I154" s="355"/>
      <c r="J154" s="352">
        <v>2021</v>
      </c>
      <c r="K154" s="56" t="s">
        <v>2</v>
      </c>
      <c r="L154" s="58"/>
    </row>
    <row r="155" spans="1:18" x14ac:dyDescent="0.25">
      <c r="A155" s="356" t="s">
        <v>88</v>
      </c>
      <c r="B155" s="357">
        <v>4.3899999999999997</v>
      </c>
      <c r="C155" s="357"/>
      <c r="D155" s="358">
        <v>6.4</v>
      </c>
      <c r="E155" s="357">
        <v>2.0100000000000007</v>
      </c>
      <c r="F155" s="357"/>
      <c r="G155" s="359"/>
      <c r="H155" s="360">
        <f t="shared" ref="H155:H162" si="26">H102/H49</f>
        <v>6.8119040739670611</v>
      </c>
      <c r="I155" s="361"/>
      <c r="J155" s="358">
        <f t="shared" ref="J155:J162" si="27">I102/I49</f>
        <v>5.4223014075751523</v>
      </c>
      <c r="K155" s="357">
        <f>J155-H155</f>
        <v>-1.3896026663919088</v>
      </c>
      <c r="L155" s="357"/>
      <c r="Q155" s="83"/>
      <c r="R155" s="83"/>
    </row>
    <row r="156" spans="1:18" x14ac:dyDescent="0.25">
      <c r="A156" s="431" t="s">
        <v>89</v>
      </c>
      <c r="B156" s="432">
        <v>4.66</v>
      </c>
      <c r="C156" s="432"/>
      <c r="D156" s="433">
        <v>7.39</v>
      </c>
      <c r="E156" s="432">
        <v>2.7299999999999995</v>
      </c>
      <c r="F156" s="432"/>
      <c r="G156" s="374"/>
      <c r="H156" s="434">
        <f t="shared" si="26"/>
        <v>7.429983653254066</v>
      </c>
      <c r="I156" s="435"/>
      <c r="J156" s="433">
        <f t="shared" si="27"/>
        <v>5.9926453020722166</v>
      </c>
      <c r="K156" s="432">
        <f>J156-H156</f>
        <v>-1.4373383511818494</v>
      </c>
      <c r="L156" s="432"/>
      <c r="Q156" s="83"/>
      <c r="R156" s="83"/>
    </row>
    <row r="157" spans="1:18" x14ac:dyDescent="0.25">
      <c r="A157" s="436" t="s">
        <v>90</v>
      </c>
      <c r="B157" s="405">
        <v>5.78</v>
      </c>
      <c r="C157" s="405"/>
      <c r="D157" s="406">
        <v>7.09</v>
      </c>
      <c r="E157" s="405">
        <v>1.3099999999999996</v>
      </c>
      <c r="F157" s="405"/>
      <c r="G157" s="374"/>
      <c r="H157" s="407">
        <f t="shared" si="26"/>
        <v>8.08947485371454</v>
      </c>
      <c r="I157" s="408"/>
      <c r="J157" s="406">
        <f t="shared" si="27"/>
        <v>6.2565607680899227</v>
      </c>
      <c r="K157" s="405">
        <f t="shared" ref="K157:K162" si="28">J157-H157</f>
        <v>-1.8329140856246173</v>
      </c>
      <c r="L157" s="405"/>
      <c r="Q157" s="83"/>
      <c r="R157" s="83"/>
    </row>
    <row r="158" spans="1:18" x14ac:dyDescent="0.25">
      <c r="A158" s="436" t="s">
        <v>91</v>
      </c>
      <c r="B158" s="405">
        <v>4.68</v>
      </c>
      <c r="C158" s="405"/>
      <c r="D158" s="406">
        <v>5.29</v>
      </c>
      <c r="E158" s="405">
        <v>0.61000000000000032</v>
      </c>
      <c r="F158" s="405"/>
      <c r="G158" s="374"/>
      <c r="H158" s="407">
        <f t="shared" si="26"/>
        <v>5.5291318789837511</v>
      </c>
      <c r="I158" s="408"/>
      <c r="J158" s="406">
        <f t="shared" si="27"/>
        <v>4.5724891202321016</v>
      </c>
      <c r="K158" s="405">
        <f t="shared" si="28"/>
        <v>-0.9566427587516495</v>
      </c>
      <c r="L158" s="405"/>
      <c r="Q158" s="83"/>
      <c r="R158" s="83"/>
    </row>
    <row r="159" spans="1:18" x14ac:dyDescent="0.25">
      <c r="A159" s="436" t="s">
        <v>92</v>
      </c>
      <c r="B159" s="405">
        <v>4.53</v>
      </c>
      <c r="C159" s="405"/>
      <c r="D159" s="406">
        <v>5.73</v>
      </c>
      <c r="E159" s="405">
        <v>1.2000000000000002</v>
      </c>
      <c r="F159" s="405"/>
      <c r="G159" s="374"/>
      <c r="H159" s="407">
        <f t="shared" si="26"/>
        <v>7.2889562535932679</v>
      </c>
      <c r="I159" s="408"/>
      <c r="J159" s="406">
        <f t="shared" si="27"/>
        <v>5.1216263347105224</v>
      </c>
      <c r="K159" s="405">
        <f t="shared" si="28"/>
        <v>-2.1673299188827455</v>
      </c>
      <c r="L159" s="405"/>
      <c r="Q159" s="83"/>
      <c r="R159" s="83"/>
    </row>
    <row r="160" spans="1:18" x14ac:dyDescent="0.25">
      <c r="A160" s="436" t="s">
        <v>93</v>
      </c>
      <c r="B160" s="405">
        <v>1.95</v>
      </c>
      <c r="C160" s="405"/>
      <c r="D160" s="406">
        <v>2.19</v>
      </c>
      <c r="E160" s="405">
        <v>0.24</v>
      </c>
      <c r="F160" s="405"/>
      <c r="G160" s="374"/>
      <c r="H160" s="407">
        <f t="shared" si="26"/>
        <v>2.1959039183650071</v>
      </c>
      <c r="I160" s="408"/>
      <c r="J160" s="406">
        <f t="shared" si="27"/>
        <v>2.114582190528433</v>
      </c>
      <c r="K160" s="405">
        <f t="shared" si="28"/>
        <v>-8.1321727836574098E-2</v>
      </c>
      <c r="L160" s="405"/>
      <c r="Q160" s="83"/>
      <c r="R160" s="83"/>
    </row>
    <row r="161" spans="1:18" x14ac:dyDescent="0.25">
      <c r="A161" s="436" t="s">
        <v>94</v>
      </c>
      <c r="B161" s="405">
        <v>4.01</v>
      </c>
      <c r="C161" s="405"/>
      <c r="D161" s="406">
        <v>5.83</v>
      </c>
      <c r="E161" s="405">
        <v>1.8200000000000003</v>
      </c>
      <c r="F161" s="405"/>
      <c r="G161" s="374"/>
      <c r="H161" s="407">
        <f t="shared" si="26"/>
        <v>6.9509876441741323</v>
      </c>
      <c r="I161" s="408"/>
      <c r="J161" s="406">
        <f t="shared" si="27"/>
        <v>4.8851708123926461</v>
      </c>
      <c r="K161" s="405">
        <f t="shared" si="28"/>
        <v>-2.0658168317814862</v>
      </c>
      <c r="L161" s="405"/>
      <c r="Q161" s="83"/>
      <c r="R161" s="83"/>
    </row>
    <row r="162" spans="1:18" x14ac:dyDescent="0.25">
      <c r="A162" s="437" t="s">
        <v>95</v>
      </c>
      <c r="B162" s="412">
        <v>3.65</v>
      </c>
      <c r="C162" s="412"/>
      <c r="D162" s="413">
        <v>5.53</v>
      </c>
      <c r="E162" s="412">
        <v>1.8800000000000003</v>
      </c>
      <c r="F162" s="412"/>
      <c r="G162" s="374"/>
      <c r="H162" s="414">
        <f t="shared" si="26"/>
        <v>5.4453058283518363</v>
      </c>
      <c r="I162" s="415"/>
      <c r="J162" s="413">
        <f t="shared" si="27"/>
        <v>5.3101665505966782</v>
      </c>
      <c r="K162" s="412">
        <f t="shared" si="28"/>
        <v>-0.1351392777551581</v>
      </c>
      <c r="L162" s="412"/>
      <c r="Q162" s="83"/>
      <c r="R162" s="83"/>
    </row>
    <row r="163" spans="1:18" ht="21" x14ac:dyDescent="0.35">
      <c r="A163" s="438" t="s">
        <v>19</v>
      </c>
      <c r="B163" s="438"/>
      <c r="C163" s="438"/>
      <c r="D163" s="438"/>
      <c r="E163" s="438"/>
      <c r="F163" s="438"/>
      <c r="G163" s="438"/>
      <c r="H163" s="438"/>
      <c r="I163" s="438"/>
      <c r="J163" s="438"/>
      <c r="K163" s="438"/>
      <c r="L163" s="438"/>
    </row>
    <row r="164" spans="1:18" x14ac:dyDescent="0.25">
      <c r="A164" s="55"/>
      <c r="B164" s="56" t="s">
        <v>150</v>
      </c>
      <c r="C164" s="57"/>
      <c r="D164" s="57"/>
      <c r="E164" s="57"/>
      <c r="F164" s="58"/>
      <c r="G164" s="98"/>
      <c r="H164" s="56" t="str">
        <f>CONCATENATE("acumulado ",B164)</f>
        <v>acumulado septiembre</v>
      </c>
      <c r="I164" s="57"/>
      <c r="J164" s="57"/>
      <c r="K164" s="57"/>
      <c r="L164" s="58"/>
    </row>
    <row r="165" spans="1:18" ht="30" x14ac:dyDescent="0.25">
      <c r="A165" s="12"/>
      <c r="B165" s="256">
        <v>2020</v>
      </c>
      <c r="C165" s="256">
        <v>2021</v>
      </c>
      <c r="D165" s="256" t="s">
        <v>1</v>
      </c>
      <c r="E165" s="56" t="s">
        <v>2</v>
      </c>
      <c r="F165" s="58"/>
      <c r="G165" s="439"/>
      <c r="H165" s="256">
        <v>2020</v>
      </c>
      <c r="I165" s="256">
        <v>2021</v>
      </c>
      <c r="J165" s="256" t="s">
        <v>1</v>
      </c>
      <c r="K165" s="56" t="s">
        <v>2</v>
      </c>
      <c r="L165" s="58"/>
    </row>
    <row r="166" spans="1:18" x14ac:dyDescent="0.25">
      <c r="A166" s="440" t="s">
        <v>56</v>
      </c>
      <c r="B166" s="441">
        <v>0.24460000000000001</v>
      </c>
      <c r="C166" s="441">
        <v>0.55299999999999994</v>
      </c>
      <c r="D166" s="441">
        <v>1.2608340147179065</v>
      </c>
      <c r="E166" s="442">
        <v>30.839999999999996</v>
      </c>
      <c r="F166" s="442"/>
      <c r="G166" s="443"/>
      <c r="H166" s="441">
        <v>0.49051329900000146</v>
      </c>
      <c r="I166" s="441">
        <v>0.37234611615425411</v>
      </c>
      <c r="J166" s="441">
        <f>I166/H166-1</f>
        <v>-0.24090515606131813</v>
      </c>
      <c r="K166" s="442">
        <f>(I166-H166)*100</f>
        <v>-11.816718284574733</v>
      </c>
      <c r="L166" s="442"/>
    </row>
    <row r="167" spans="1:18" x14ac:dyDescent="0.25">
      <c r="A167" s="444" t="s">
        <v>8</v>
      </c>
      <c r="B167" s="445">
        <v>0.28089999999999998</v>
      </c>
      <c r="C167" s="445">
        <v>0.60709999999999997</v>
      </c>
      <c r="D167" s="445">
        <v>1.1612673549305805</v>
      </c>
      <c r="E167" s="446">
        <v>32.620000000000005</v>
      </c>
      <c r="F167" s="446"/>
      <c r="G167" s="443"/>
      <c r="H167" s="445">
        <v>0.52756402526992907</v>
      </c>
      <c r="I167" s="441">
        <v>0.42897352763031316</v>
      </c>
      <c r="J167" s="447">
        <f>I167/H167-1</f>
        <v>-0.18687873493491503</v>
      </c>
      <c r="K167" s="446">
        <f>(I167-H167)*100</f>
        <v>-9.8590497639615915</v>
      </c>
      <c r="L167" s="446"/>
    </row>
    <row r="168" spans="1:18" x14ac:dyDescent="0.25">
      <c r="A168" s="448" t="s">
        <v>57</v>
      </c>
      <c r="B168" s="449">
        <v>0.29960000000000003</v>
      </c>
      <c r="C168" s="449">
        <v>0.629</v>
      </c>
      <c r="D168" s="449">
        <v>1.0994659546061416</v>
      </c>
      <c r="E168" s="450">
        <v>32.94</v>
      </c>
      <c r="F168" s="450"/>
      <c r="G168" s="451"/>
      <c r="H168" s="452">
        <v>0.46442087729774167</v>
      </c>
      <c r="I168" s="452">
        <v>0.42443481745169886</v>
      </c>
      <c r="J168" s="452">
        <f>I168/H168-1</f>
        <v>-8.6098756108260899E-2</v>
      </c>
      <c r="K168" s="450">
        <f>(I168-H168)*100</f>
        <v>-3.9986059846042812</v>
      </c>
      <c r="L168" s="450"/>
    </row>
    <row r="169" spans="1:18" x14ac:dyDescent="0.25">
      <c r="A169" s="324" t="s">
        <v>58</v>
      </c>
      <c r="B169" s="276">
        <v>0.28839999999999999</v>
      </c>
      <c r="C169" s="276">
        <v>0.65439999999999998</v>
      </c>
      <c r="D169" s="276">
        <v>1.2690707350901524</v>
      </c>
      <c r="E169" s="453">
        <v>36.599999999999994</v>
      </c>
      <c r="F169" s="453"/>
      <c r="G169" s="451"/>
      <c r="H169" s="278">
        <v>0.57210423648444286</v>
      </c>
      <c r="I169" s="278">
        <v>0.46659782571731095</v>
      </c>
      <c r="J169" s="278">
        <f t="shared" ref="J169:J172" si="29">I169/H169-1</f>
        <v>-0.18441816025601299</v>
      </c>
      <c r="K169" s="454">
        <f t="shared" ref="K169:K172" si="30">(I169-H169)*100</f>
        <v>-10.550641076713191</v>
      </c>
      <c r="L169" s="455"/>
    </row>
    <row r="170" spans="1:18" x14ac:dyDescent="0.25">
      <c r="A170" s="324" t="s">
        <v>59</v>
      </c>
      <c r="B170" s="276">
        <v>0.2641</v>
      </c>
      <c r="C170" s="276">
        <v>0.4486</v>
      </c>
      <c r="D170" s="276">
        <v>0.69859901552442261</v>
      </c>
      <c r="E170" s="453">
        <v>18.45</v>
      </c>
      <c r="F170" s="453"/>
      <c r="G170" s="451"/>
      <c r="H170" s="278">
        <v>0.48325284567139465</v>
      </c>
      <c r="I170" s="278">
        <v>0.33166900726938076</v>
      </c>
      <c r="J170" s="278">
        <f t="shared" si="29"/>
        <v>-0.31367396955814064</v>
      </c>
      <c r="K170" s="454">
        <f t="shared" si="30"/>
        <v>-15.15838384020139</v>
      </c>
      <c r="L170" s="455"/>
    </row>
    <row r="171" spans="1:18" x14ac:dyDescent="0.25">
      <c r="A171" s="324" t="s">
        <v>60</v>
      </c>
      <c r="B171" s="276">
        <v>7.3700000000000002E-2</v>
      </c>
      <c r="C171" s="276">
        <v>0.40649999999999997</v>
      </c>
      <c r="D171" s="276">
        <v>4.5156037991858886</v>
      </c>
      <c r="E171" s="453">
        <v>33.28</v>
      </c>
      <c r="F171" s="453"/>
      <c r="G171" s="451"/>
      <c r="H171" s="278">
        <v>0.34265492633989358</v>
      </c>
      <c r="I171" s="278">
        <v>0.42742448279627215</v>
      </c>
      <c r="J171" s="278">
        <f t="shared" si="29"/>
        <v>0.24739045010049598</v>
      </c>
      <c r="K171" s="454">
        <f t="shared" si="30"/>
        <v>8.4769556456378563</v>
      </c>
      <c r="L171" s="455"/>
    </row>
    <row r="172" spans="1:18" x14ac:dyDescent="0.25">
      <c r="A172" s="456" t="s">
        <v>61</v>
      </c>
      <c r="B172" s="457">
        <v>0.49969999999999998</v>
      </c>
      <c r="C172" s="457">
        <v>0.63439999999999996</v>
      </c>
      <c r="D172" s="457">
        <v>0.26956173704222541</v>
      </c>
      <c r="E172" s="458">
        <v>13.469999999999999</v>
      </c>
      <c r="F172" s="458"/>
      <c r="G172" s="451"/>
      <c r="H172" s="459">
        <v>0.54485607221938337</v>
      </c>
      <c r="I172" s="459">
        <v>0.44101506881822494</v>
      </c>
      <c r="J172" s="459">
        <f t="shared" si="29"/>
        <v>-0.19058428215396195</v>
      </c>
      <c r="K172" s="460">
        <f t="shared" si="30"/>
        <v>-10.384100340115843</v>
      </c>
      <c r="L172" s="461"/>
    </row>
    <row r="173" spans="1:18" x14ac:dyDescent="0.25">
      <c r="A173" s="444" t="s">
        <v>9</v>
      </c>
      <c r="B173" s="445">
        <v>0.16829999999999998</v>
      </c>
      <c r="C173" s="445">
        <v>0.40479999999999999</v>
      </c>
      <c r="D173" s="445">
        <v>1.4052287581699345</v>
      </c>
      <c r="E173" s="446">
        <v>23.65</v>
      </c>
      <c r="F173" s="446"/>
      <c r="G173" s="443"/>
      <c r="H173" s="445">
        <v>0.43620107553295401</v>
      </c>
      <c r="I173" s="441">
        <v>0.25865384732960706</v>
      </c>
      <c r="J173" s="447">
        <f>I173/H173-1</f>
        <v>-0.40703069791017432</v>
      </c>
      <c r="K173" s="446">
        <f>(I173-H173)*100</f>
        <v>-17.754722820334695</v>
      </c>
      <c r="L173" s="446"/>
    </row>
    <row r="174" spans="1:18" x14ac:dyDescent="0.25">
      <c r="A174" s="448" t="s">
        <v>62</v>
      </c>
      <c r="B174" s="449">
        <v>0.1739</v>
      </c>
      <c r="C174" s="449">
        <v>0.43209999999999998</v>
      </c>
      <c r="D174" s="449">
        <v>1.4847613571017826</v>
      </c>
      <c r="E174" s="450">
        <v>25.82</v>
      </c>
      <c r="F174" s="450"/>
      <c r="G174" s="451"/>
      <c r="H174" s="452">
        <v>0.4440103600859569</v>
      </c>
      <c r="I174" s="452">
        <v>0.28387472194498831</v>
      </c>
      <c r="J174" s="452">
        <f>I174/H174-1</f>
        <v>-0.36065743625884672</v>
      </c>
      <c r="K174" s="450">
        <f>(I174-H174)*100</f>
        <v>-16.013563814096859</v>
      </c>
      <c r="L174" s="450"/>
    </row>
    <row r="175" spans="1:18" x14ac:dyDescent="0.25">
      <c r="A175" s="324" t="s">
        <v>63</v>
      </c>
      <c r="B175" s="276">
        <v>0.1686</v>
      </c>
      <c r="C175" s="276">
        <v>0.44299999999999995</v>
      </c>
      <c r="D175" s="276">
        <v>1.6275207591933571</v>
      </c>
      <c r="E175" s="453">
        <v>27.439999999999998</v>
      </c>
      <c r="F175" s="453"/>
      <c r="G175" s="451"/>
      <c r="H175" s="278">
        <v>0.4452471389623498</v>
      </c>
      <c r="I175" s="278">
        <v>0.28550875103008116</v>
      </c>
      <c r="J175" s="278">
        <f t="shared" ref="J175:J177" si="31">I175/H175-1</f>
        <v>-0.35876342362252922</v>
      </c>
      <c r="K175" s="454">
        <f t="shared" ref="K175:K177" si="32">(I175-H175)*100</f>
        <v>-15.973838793226863</v>
      </c>
      <c r="L175" s="455"/>
    </row>
    <row r="176" spans="1:18" x14ac:dyDescent="0.25">
      <c r="A176" s="324" t="s">
        <v>64</v>
      </c>
      <c r="B176" s="276">
        <v>0.1578</v>
      </c>
      <c r="C176" s="276">
        <v>0.33979999999999999</v>
      </c>
      <c r="D176" s="276">
        <v>1.1533586818757922</v>
      </c>
      <c r="E176" s="453">
        <v>18.199999999999996</v>
      </c>
      <c r="F176" s="453"/>
      <c r="G176" s="451"/>
      <c r="H176" s="278">
        <v>0.38523802381391914</v>
      </c>
      <c r="I176" s="278">
        <v>0.19523489295613797</v>
      </c>
      <c r="J176" s="278">
        <f t="shared" si="31"/>
        <v>-0.49320970182724766</v>
      </c>
      <c r="K176" s="454">
        <f t="shared" si="32"/>
        <v>-19.000313085778117</v>
      </c>
      <c r="L176" s="455"/>
    </row>
    <row r="177" spans="1:12" x14ac:dyDescent="0.25">
      <c r="A177" s="462" t="s">
        <v>65</v>
      </c>
      <c r="B177" s="350">
        <v>0.1603</v>
      </c>
      <c r="C177" s="350">
        <v>0.38319999999999999</v>
      </c>
      <c r="D177" s="350">
        <v>1.390517779164067</v>
      </c>
      <c r="E177" s="463">
        <v>22.29</v>
      </c>
      <c r="F177" s="463"/>
      <c r="G177" s="451"/>
      <c r="H177" s="278">
        <v>0.5129267018328072</v>
      </c>
      <c r="I177" s="278">
        <v>0.24234381350624631</v>
      </c>
      <c r="J177" s="278">
        <f t="shared" si="31"/>
        <v>-0.52752739789078018</v>
      </c>
      <c r="K177" s="454">
        <f t="shared" si="32"/>
        <v>-27.058288832656086</v>
      </c>
      <c r="L177" s="455"/>
    </row>
    <row r="178" spans="1:12" x14ac:dyDescent="0.25">
      <c r="A178" s="147" t="s">
        <v>27</v>
      </c>
      <c r="B178" s="148"/>
      <c r="C178" s="148"/>
      <c r="D178" s="148"/>
      <c r="E178" s="148"/>
      <c r="F178" s="148"/>
      <c r="G178" s="148"/>
      <c r="H178" s="148"/>
      <c r="I178" s="148"/>
      <c r="J178" s="148"/>
      <c r="K178" s="148"/>
      <c r="L178" s="149"/>
    </row>
    <row r="179" spans="1:12" ht="21" x14ac:dyDescent="0.35">
      <c r="A179" s="438" t="s">
        <v>101</v>
      </c>
      <c r="B179" s="438"/>
      <c r="C179" s="438"/>
      <c r="D179" s="438"/>
      <c r="E179" s="438"/>
      <c r="F179" s="438"/>
      <c r="G179" s="438"/>
      <c r="H179" s="438"/>
      <c r="I179" s="438"/>
      <c r="J179" s="438"/>
      <c r="K179" s="438"/>
      <c r="L179" s="438"/>
    </row>
    <row r="180" spans="1:12" x14ac:dyDescent="0.25">
      <c r="A180" s="55"/>
      <c r="B180" s="56" t="s">
        <v>150</v>
      </c>
      <c r="C180" s="57"/>
      <c r="D180" s="57"/>
      <c r="E180" s="57"/>
      <c r="F180" s="58"/>
      <c r="G180" s="98"/>
      <c r="H180" s="56" t="str">
        <f>CONCATENATE("acumulado ",B180)</f>
        <v>acumulado septiembre</v>
      </c>
      <c r="I180" s="57"/>
      <c r="J180" s="57"/>
      <c r="K180" s="57"/>
      <c r="L180" s="58"/>
    </row>
    <row r="181" spans="1:12" ht="30" x14ac:dyDescent="0.25">
      <c r="A181" s="5"/>
      <c r="B181" s="464">
        <v>2020</v>
      </c>
      <c r="C181" s="464">
        <v>2021</v>
      </c>
      <c r="D181" s="464" t="s">
        <v>1</v>
      </c>
      <c r="E181" s="465" t="s">
        <v>2</v>
      </c>
      <c r="F181" s="466"/>
      <c r="G181" s="439"/>
      <c r="H181" s="256">
        <v>2020</v>
      </c>
      <c r="I181" s="256">
        <v>2021</v>
      </c>
      <c r="J181" s="256" t="s">
        <v>1</v>
      </c>
      <c r="K181" s="56" t="s">
        <v>2</v>
      </c>
      <c r="L181" s="58"/>
    </row>
    <row r="182" spans="1:12" x14ac:dyDescent="0.25">
      <c r="A182" s="440" t="s">
        <v>88</v>
      </c>
      <c r="B182" s="441">
        <v>0.24460000000000001</v>
      </c>
      <c r="C182" s="441">
        <v>0.55299999999999994</v>
      </c>
      <c r="D182" s="441">
        <v>1.2608340147179065</v>
      </c>
      <c r="E182" s="442">
        <v>30.839999999999996</v>
      </c>
      <c r="F182" s="442"/>
      <c r="G182" s="443"/>
      <c r="H182" s="441">
        <v>0.49051329900000146</v>
      </c>
      <c r="I182" s="441">
        <v>0.37234611615425411</v>
      </c>
      <c r="J182" s="441">
        <f>I182/H182-1</f>
        <v>-0.24090515606131813</v>
      </c>
      <c r="K182" s="442">
        <f>(I182-H182)*100</f>
        <v>-11.816718284574733</v>
      </c>
      <c r="L182" s="442"/>
    </row>
    <row r="183" spans="1:12" x14ac:dyDescent="0.25">
      <c r="A183" s="467" t="s">
        <v>89</v>
      </c>
      <c r="B183" s="449">
        <v>0.2462</v>
      </c>
      <c r="C183" s="449">
        <v>0.65810000000000002</v>
      </c>
      <c r="D183" s="449">
        <v>1.6730300568643379</v>
      </c>
      <c r="E183" s="450">
        <v>41.19</v>
      </c>
      <c r="F183" s="450"/>
      <c r="G183" s="439"/>
      <c r="H183" s="346">
        <v>0.5484351282576152</v>
      </c>
      <c r="I183" s="346">
        <v>0.43137398782850295</v>
      </c>
      <c r="J183" s="346">
        <f>I183/H183-1</f>
        <v>-0.21344573751323492</v>
      </c>
      <c r="K183" s="468">
        <f>(I183-H183)*100</f>
        <v>-11.706114042911226</v>
      </c>
      <c r="L183" s="468"/>
    </row>
    <row r="184" spans="1:12" x14ac:dyDescent="0.25">
      <c r="A184" s="347" t="s">
        <v>90</v>
      </c>
      <c r="B184" s="276">
        <v>0.18329999999999999</v>
      </c>
      <c r="C184" s="276">
        <v>0.41170000000000001</v>
      </c>
      <c r="D184" s="276">
        <v>1.2460447354064379</v>
      </c>
      <c r="E184" s="453">
        <v>22.840000000000003</v>
      </c>
      <c r="F184" s="453"/>
      <c r="G184" s="439"/>
      <c r="H184" s="276">
        <v>0.49405999365109088</v>
      </c>
      <c r="I184" s="276">
        <v>0.2823261381722425</v>
      </c>
      <c r="J184" s="276">
        <f t="shared" ref="J184:J189" si="33">I184/H184-1</f>
        <v>-0.42855899728723335</v>
      </c>
      <c r="K184" s="453">
        <f t="shared" ref="K184:K189" si="34">(I184-H184)*100</f>
        <v>-21.173385547884838</v>
      </c>
      <c r="L184" s="453"/>
    </row>
    <row r="185" spans="1:12" x14ac:dyDescent="0.25">
      <c r="A185" s="347" t="s">
        <v>91</v>
      </c>
      <c r="B185" s="276">
        <v>0.1106</v>
      </c>
      <c r="C185" s="276">
        <v>0.50350000000000006</v>
      </c>
      <c r="D185" s="276">
        <v>3.5524412296564192</v>
      </c>
      <c r="E185" s="453">
        <v>39.29</v>
      </c>
      <c r="F185" s="453"/>
      <c r="G185" s="439"/>
      <c r="H185" s="276">
        <v>0.48771777003484318</v>
      </c>
      <c r="I185" s="276">
        <v>0.31404944146847491</v>
      </c>
      <c r="J185" s="276">
        <f t="shared" si="33"/>
        <v>-0.35608365992889945</v>
      </c>
      <c r="K185" s="453">
        <f t="shared" si="34"/>
        <v>-17.366832856636826</v>
      </c>
      <c r="L185" s="453"/>
    </row>
    <row r="186" spans="1:12" x14ac:dyDescent="0.25">
      <c r="A186" s="347" t="s">
        <v>92</v>
      </c>
      <c r="B186" s="276">
        <v>0.2873</v>
      </c>
      <c r="C186" s="276">
        <v>0.62280000000000002</v>
      </c>
      <c r="D186" s="276">
        <v>1.1677688827010093</v>
      </c>
      <c r="E186" s="453">
        <v>33.549999999999997</v>
      </c>
      <c r="F186" s="453"/>
      <c r="G186" s="439"/>
      <c r="H186" s="276">
        <v>0.55153610721013124</v>
      </c>
      <c r="I186" s="276">
        <v>0.44266537329641303</v>
      </c>
      <c r="J186" s="276">
        <f t="shared" si="33"/>
        <v>-0.19739547871929131</v>
      </c>
      <c r="K186" s="453">
        <f t="shared" si="34"/>
        <v>-10.887073391371821</v>
      </c>
      <c r="L186" s="453"/>
    </row>
    <row r="187" spans="1:12" x14ac:dyDescent="0.25">
      <c r="A187" s="347" t="s">
        <v>93</v>
      </c>
      <c r="B187" s="276">
        <v>0.29420000000000002</v>
      </c>
      <c r="C187" s="276">
        <v>0.49459999999999998</v>
      </c>
      <c r="D187" s="276">
        <v>0.68116927260367088</v>
      </c>
      <c r="E187" s="453">
        <v>20.04</v>
      </c>
      <c r="F187" s="453"/>
      <c r="G187" s="439"/>
      <c r="H187" s="276">
        <v>0.45034683440126977</v>
      </c>
      <c r="I187" s="276">
        <v>0.3850859185484502</v>
      </c>
      <c r="J187" s="276">
        <f t="shared" si="33"/>
        <v>-0.14491256708750511</v>
      </c>
      <c r="K187" s="453">
        <f t="shared" si="34"/>
        <v>-6.5260915852819572</v>
      </c>
      <c r="L187" s="453"/>
    </row>
    <row r="188" spans="1:12" x14ac:dyDescent="0.25">
      <c r="A188" s="347" t="s">
        <v>94</v>
      </c>
      <c r="B188" s="276">
        <v>0.20370000000000002</v>
      </c>
      <c r="C188" s="276">
        <v>0.54859999999999998</v>
      </c>
      <c r="D188" s="276">
        <v>1.6931762395679919</v>
      </c>
      <c r="E188" s="453">
        <v>34.489999999999995</v>
      </c>
      <c r="F188" s="453"/>
      <c r="G188" s="439"/>
      <c r="H188" s="276">
        <v>0.55844184429007859</v>
      </c>
      <c r="I188" s="276">
        <v>0.37407297711232612</v>
      </c>
      <c r="J188" s="276">
        <f t="shared" si="33"/>
        <v>-0.33014873269772993</v>
      </c>
      <c r="K188" s="453">
        <f t="shared" si="34"/>
        <v>-18.436886717775248</v>
      </c>
      <c r="L188" s="453"/>
    </row>
    <row r="189" spans="1:12" x14ac:dyDescent="0.25">
      <c r="A189" s="348" t="s">
        <v>95</v>
      </c>
      <c r="B189" s="350">
        <v>0.34429999999999999</v>
      </c>
      <c r="C189" s="350">
        <v>0.54059999999999997</v>
      </c>
      <c r="D189" s="350">
        <v>0.57014231774615176</v>
      </c>
      <c r="E189" s="463">
        <v>19.630000000000003</v>
      </c>
      <c r="F189" s="463"/>
      <c r="G189" s="439"/>
      <c r="H189" s="350">
        <v>0.46540560606121084</v>
      </c>
      <c r="I189" s="350">
        <v>0.34119027376554467</v>
      </c>
      <c r="J189" s="350">
        <f t="shared" si="33"/>
        <v>-0.26689694038479028</v>
      </c>
      <c r="K189" s="463">
        <f t="shared" si="34"/>
        <v>-12.421533229566617</v>
      </c>
      <c r="L189" s="463"/>
    </row>
    <row r="190" spans="1:12" ht="23.25" x14ac:dyDescent="0.35">
      <c r="A190" s="469" t="s">
        <v>102</v>
      </c>
      <c r="B190" s="469"/>
      <c r="C190" s="469"/>
      <c r="D190" s="469"/>
      <c r="E190" s="469"/>
      <c r="F190" s="469"/>
      <c r="G190" s="469"/>
      <c r="H190" s="469"/>
      <c r="I190" s="469"/>
      <c r="J190" s="469"/>
      <c r="K190" s="469"/>
      <c r="L190" s="469"/>
    </row>
    <row r="191" spans="1:12" ht="21" x14ac:dyDescent="0.35">
      <c r="A191" s="470" t="s">
        <v>21</v>
      </c>
      <c r="B191" s="470"/>
      <c r="C191" s="470"/>
      <c r="D191" s="470"/>
      <c r="E191" s="470"/>
      <c r="F191" s="470"/>
      <c r="G191" s="470"/>
      <c r="H191" s="470"/>
      <c r="I191" s="470"/>
      <c r="J191" s="470"/>
      <c r="K191" s="470"/>
      <c r="L191" s="470"/>
    </row>
    <row r="192" spans="1:12" x14ac:dyDescent="0.25">
      <c r="A192" s="55"/>
      <c r="B192" s="56" t="s">
        <v>150</v>
      </c>
      <c r="C192" s="57"/>
      <c r="D192" s="57"/>
      <c r="E192" s="57"/>
      <c r="F192" s="58"/>
      <c r="G192" s="115"/>
      <c r="H192" s="56" t="str">
        <f>CONCATENATE("acumulado ",B192)</f>
        <v>acumulado septiembre</v>
      </c>
      <c r="I192" s="57"/>
      <c r="J192" s="57"/>
      <c r="K192" s="57"/>
      <c r="L192" s="58"/>
    </row>
    <row r="193" spans="1:12" ht="30" x14ac:dyDescent="0.25">
      <c r="A193" s="12"/>
      <c r="B193" s="256">
        <v>2020</v>
      </c>
      <c r="C193" s="256">
        <v>2021</v>
      </c>
      <c r="D193" s="256" t="s">
        <v>1</v>
      </c>
      <c r="E193" s="256" t="s">
        <v>2</v>
      </c>
      <c r="F193" s="256" t="s">
        <v>3</v>
      </c>
      <c r="G193" s="471"/>
      <c r="H193" s="256">
        <v>2020</v>
      </c>
      <c r="I193" s="256">
        <v>2021</v>
      </c>
      <c r="J193" s="256" t="s">
        <v>1</v>
      </c>
      <c r="K193" s="256" t="s">
        <v>2</v>
      </c>
      <c r="L193" s="256" t="s">
        <v>3</v>
      </c>
    </row>
    <row r="194" spans="1:12" x14ac:dyDescent="0.25">
      <c r="A194" s="472" t="s">
        <v>56</v>
      </c>
      <c r="B194" s="473">
        <v>20368143.100000001</v>
      </c>
      <c r="C194" s="473">
        <v>76051886.75</v>
      </c>
      <c r="D194" s="474">
        <v>2.7338645146302016</v>
      </c>
      <c r="E194" s="473">
        <v>55683743.649999999</v>
      </c>
      <c r="F194" s="474">
        <f t="shared" ref="F194:F202" si="35">C194/$C$194</f>
        <v>1</v>
      </c>
      <c r="G194" s="475"/>
      <c r="H194" s="473">
        <v>424821248.90999997</v>
      </c>
      <c r="I194" s="473">
        <v>303698998.45999992</v>
      </c>
      <c r="J194" s="474">
        <v>-0.28511344656316917</v>
      </c>
      <c r="K194" s="473">
        <v>-121122250.45000005</v>
      </c>
      <c r="L194" s="474">
        <f>I194/$I$194</f>
        <v>1</v>
      </c>
    </row>
    <row r="195" spans="1:12" x14ac:dyDescent="0.25">
      <c r="A195" s="476" t="s">
        <v>8</v>
      </c>
      <c r="B195" s="477">
        <v>17803397.82</v>
      </c>
      <c r="C195" s="477">
        <v>66504305.939999998</v>
      </c>
      <c r="D195" s="478">
        <v>2.7354839010163734</v>
      </c>
      <c r="E195" s="477">
        <v>48700908.119999997</v>
      </c>
      <c r="F195" s="478">
        <f t="shared" si="35"/>
        <v>0.87445964567078938</v>
      </c>
      <c r="G195" s="479"/>
      <c r="H195" s="477">
        <v>340449328.15999997</v>
      </c>
      <c r="I195" s="477">
        <v>256877241.03999996</v>
      </c>
      <c r="J195" s="480">
        <f t="shared" ref="J195:J202" si="36">I195/H195-1</f>
        <v>-0.24547584679245971</v>
      </c>
      <c r="K195" s="481">
        <f t="shared" ref="K195:K202" si="37">I195-H195</f>
        <v>-83572087.120000005</v>
      </c>
      <c r="L195" s="480">
        <f t="shared" ref="L195:L202" si="38">I195/$I$7</f>
        <v>190.10200926542632</v>
      </c>
    </row>
    <row r="196" spans="1:12" x14ac:dyDescent="0.25">
      <c r="A196" s="482" t="s">
        <v>103</v>
      </c>
      <c r="B196" s="483">
        <v>16218375.1</v>
      </c>
      <c r="C196" s="483">
        <v>60747650.619999997</v>
      </c>
      <c r="D196" s="484">
        <v>2.745606464608159</v>
      </c>
      <c r="E196" s="483">
        <v>44529275.519999996</v>
      </c>
      <c r="F196" s="484">
        <f t="shared" si="35"/>
        <v>0.79876585862611749</v>
      </c>
      <c r="G196" s="485"/>
      <c r="H196" s="486">
        <v>300076000.81999999</v>
      </c>
      <c r="I196" s="486">
        <v>233412010.03999996</v>
      </c>
      <c r="J196" s="487">
        <f t="shared" si="36"/>
        <v>-0.22215702221381006</v>
      </c>
      <c r="K196" s="488">
        <f t="shared" si="37"/>
        <v>-66663990.780000031</v>
      </c>
      <c r="L196" s="487">
        <f t="shared" si="38"/>
        <v>172.73656442135484</v>
      </c>
    </row>
    <row r="197" spans="1:12" x14ac:dyDescent="0.25">
      <c r="A197" s="489" t="s">
        <v>104</v>
      </c>
      <c r="B197" s="490">
        <v>1585022.73</v>
      </c>
      <c r="C197" s="490">
        <v>5756655.3099999996</v>
      </c>
      <c r="D197" s="491">
        <v>2.6319071020514637</v>
      </c>
      <c r="E197" s="490">
        <v>4171632.5799999996</v>
      </c>
      <c r="F197" s="491">
        <f t="shared" si="35"/>
        <v>7.5693786913182654E-2</v>
      </c>
      <c r="G197" s="485"/>
      <c r="H197" s="492">
        <v>40373327.370000005</v>
      </c>
      <c r="I197" s="492">
        <v>23465230.989999995</v>
      </c>
      <c r="J197" s="493">
        <f t="shared" si="36"/>
        <v>-0.41879373045095658</v>
      </c>
      <c r="K197" s="494">
        <f t="shared" si="37"/>
        <v>-16908096.38000001</v>
      </c>
      <c r="L197" s="493">
        <f t="shared" si="38"/>
        <v>17.365444836670957</v>
      </c>
    </row>
    <row r="198" spans="1:12" x14ac:dyDescent="0.25">
      <c r="A198" s="476" t="s">
        <v>9</v>
      </c>
      <c r="B198" s="477">
        <v>2564745.27</v>
      </c>
      <c r="C198" s="477">
        <v>9547580.8100000005</v>
      </c>
      <c r="D198" s="478">
        <v>2.7226234206097204</v>
      </c>
      <c r="E198" s="477">
        <v>6982835.540000001</v>
      </c>
      <c r="F198" s="478">
        <f t="shared" si="35"/>
        <v>0.12554035432921065</v>
      </c>
      <c r="G198" s="479"/>
      <c r="H198" s="477">
        <v>83755353.379999995</v>
      </c>
      <c r="I198" s="477">
        <v>46821757.420000002</v>
      </c>
      <c r="J198" s="480">
        <f t="shared" si="36"/>
        <v>-0.44096997349448708</v>
      </c>
      <c r="K198" s="481">
        <f t="shared" si="37"/>
        <v>-36933595.959999993</v>
      </c>
      <c r="L198" s="480">
        <f t="shared" si="38"/>
        <v>34.650442860737385</v>
      </c>
    </row>
    <row r="199" spans="1:12" x14ac:dyDescent="0.25">
      <c r="A199" s="495" t="s">
        <v>62</v>
      </c>
      <c r="B199" s="496">
        <v>1908767.06</v>
      </c>
      <c r="C199" s="496">
        <v>7326727.7199999997</v>
      </c>
      <c r="D199" s="497">
        <v>2.8384608963233049</v>
      </c>
      <c r="E199" s="496">
        <v>5417960.6600000001</v>
      </c>
      <c r="F199" s="497">
        <f t="shared" si="35"/>
        <v>9.6338539819329327E-2</v>
      </c>
      <c r="G199" s="485"/>
      <c r="H199" s="496">
        <v>56432934.280000001</v>
      </c>
      <c r="I199" s="496">
        <v>36379198.829999998</v>
      </c>
      <c r="J199" s="498">
        <f t="shared" si="36"/>
        <v>-0.35535517877735279</v>
      </c>
      <c r="K199" s="499">
        <f t="shared" si="37"/>
        <v>-20053735.450000003</v>
      </c>
      <c r="L199" s="498">
        <f t="shared" si="38"/>
        <v>26.922427090271302</v>
      </c>
    </row>
    <row r="200" spans="1:12" x14ac:dyDescent="0.25">
      <c r="A200" s="324" t="s">
        <v>63</v>
      </c>
      <c r="B200" s="500">
        <v>1589054.97</v>
      </c>
      <c r="C200" s="500">
        <v>6541006.9299999997</v>
      </c>
      <c r="D200" s="276">
        <v>3.1162873868359631</v>
      </c>
      <c r="E200" s="500">
        <v>4951951.96</v>
      </c>
      <c r="F200" s="276">
        <f t="shared" si="35"/>
        <v>8.6007161814430591E-2</v>
      </c>
      <c r="G200" s="485"/>
      <c r="H200" s="500">
        <v>50312667.229999997</v>
      </c>
      <c r="I200" s="500">
        <v>30800957.189999998</v>
      </c>
      <c r="J200" s="278">
        <f t="shared" si="36"/>
        <v>-0.38780909687820575</v>
      </c>
      <c r="K200" s="277">
        <f t="shared" si="37"/>
        <v>-19511710.039999999</v>
      </c>
      <c r="L200" s="278">
        <f t="shared" si="38"/>
        <v>22.794249211846719</v>
      </c>
    </row>
    <row r="201" spans="1:12" x14ac:dyDescent="0.25">
      <c r="A201" s="324" t="s">
        <v>64</v>
      </c>
      <c r="B201" s="500">
        <v>504088.42</v>
      </c>
      <c r="C201" s="500">
        <v>1195308.8500000001</v>
      </c>
      <c r="D201" s="276">
        <v>1.3712285435955862</v>
      </c>
      <c r="E201" s="500">
        <v>691220.43000000017</v>
      </c>
      <c r="F201" s="276">
        <f t="shared" si="35"/>
        <v>1.5717017697789069E-2</v>
      </c>
      <c r="G201" s="485"/>
      <c r="H201" s="500">
        <v>16483044.220000001</v>
      </c>
      <c r="I201" s="500">
        <v>5882289</v>
      </c>
      <c r="J201" s="278">
        <f t="shared" si="36"/>
        <v>-0.64313090946740181</v>
      </c>
      <c r="K201" s="277">
        <f t="shared" si="37"/>
        <v>-10600755.220000001</v>
      </c>
      <c r="L201" s="278">
        <f t="shared" si="38"/>
        <v>4.3531881355179607</v>
      </c>
    </row>
    <row r="202" spans="1:12" x14ac:dyDescent="0.25">
      <c r="A202" s="462" t="s">
        <v>65</v>
      </c>
      <c r="B202" s="501">
        <v>151889.79</v>
      </c>
      <c r="C202" s="501">
        <v>1025544.24</v>
      </c>
      <c r="D202" s="350">
        <v>5.7518971485838515</v>
      </c>
      <c r="E202" s="501">
        <v>873654.45</v>
      </c>
      <c r="F202" s="350">
        <f t="shared" si="35"/>
        <v>1.3484796812092239E-2</v>
      </c>
      <c r="G202" s="485"/>
      <c r="H202" s="501">
        <v>10839374.85</v>
      </c>
      <c r="I202" s="501">
        <v>4560269.62</v>
      </c>
      <c r="J202" s="502">
        <f t="shared" si="36"/>
        <v>-0.57928665784632405</v>
      </c>
      <c r="K202" s="503">
        <f t="shared" si="37"/>
        <v>-6279105.2299999995</v>
      </c>
      <c r="L202" s="502">
        <f t="shared" si="38"/>
        <v>3.3748276571496234</v>
      </c>
    </row>
    <row r="203" spans="1:12" x14ac:dyDescent="0.25">
      <c r="A203" s="147" t="s">
        <v>27</v>
      </c>
      <c r="B203" s="148"/>
      <c r="C203" s="148"/>
      <c r="D203" s="148"/>
      <c r="E203" s="148"/>
      <c r="F203" s="148"/>
      <c r="G203" s="148"/>
      <c r="H203" s="148"/>
      <c r="I203" s="148"/>
      <c r="J203" s="148"/>
      <c r="K203" s="148"/>
      <c r="L203" s="149"/>
    </row>
    <row r="204" spans="1:12" ht="21" x14ac:dyDescent="0.35">
      <c r="A204" s="470" t="s">
        <v>105</v>
      </c>
      <c r="B204" s="470"/>
      <c r="C204" s="470"/>
      <c r="D204" s="470"/>
      <c r="E204" s="470"/>
      <c r="F204" s="470"/>
      <c r="G204" s="470"/>
      <c r="H204" s="470"/>
      <c r="I204" s="470"/>
      <c r="J204" s="470"/>
      <c r="K204" s="470"/>
      <c r="L204" s="470"/>
    </row>
    <row r="205" spans="1:12" x14ac:dyDescent="0.25">
      <c r="A205" s="55"/>
      <c r="B205" s="56" t="s">
        <v>150</v>
      </c>
      <c r="C205" s="57"/>
      <c r="D205" s="57"/>
      <c r="E205" s="57"/>
      <c r="F205" s="58"/>
      <c r="G205" s="115"/>
      <c r="H205" s="56" t="str">
        <f>CONCATENATE("acumulado ",B205)</f>
        <v>acumulado septiembre</v>
      </c>
      <c r="I205" s="57"/>
      <c r="J205" s="57"/>
      <c r="K205" s="57"/>
      <c r="L205" s="58"/>
    </row>
    <row r="206" spans="1:12" ht="30" x14ac:dyDescent="0.25">
      <c r="A206" s="12"/>
      <c r="B206" s="256">
        <v>2020</v>
      </c>
      <c r="C206" s="256">
        <v>2021</v>
      </c>
      <c r="D206" s="256" t="s">
        <v>1</v>
      </c>
      <c r="E206" s="256" t="s">
        <v>2</v>
      </c>
      <c r="F206" s="256" t="s">
        <v>3</v>
      </c>
      <c r="G206" s="471"/>
      <c r="H206" s="256">
        <v>2020</v>
      </c>
      <c r="I206" s="256">
        <v>2021</v>
      </c>
      <c r="J206" s="256" t="s">
        <v>1</v>
      </c>
      <c r="K206" s="256" t="s">
        <v>2</v>
      </c>
      <c r="L206" s="256" t="s">
        <v>3</v>
      </c>
    </row>
    <row r="207" spans="1:12" x14ac:dyDescent="0.25">
      <c r="A207" s="472" t="s">
        <v>88</v>
      </c>
      <c r="B207" s="473">
        <v>20368143.100000001</v>
      </c>
      <c r="C207" s="473">
        <v>76051886.75</v>
      </c>
      <c r="D207" s="474">
        <v>2.7338645146302016</v>
      </c>
      <c r="E207" s="473">
        <v>55683743.649999999</v>
      </c>
      <c r="F207" s="474">
        <f t="shared" ref="F207:F214" si="39">C207/$C$194</f>
        <v>1</v>
      </c>
      <c r="G207" s="475"/>
      <c r="H207" s="473">
        <v>424821248.90999997</v>
      </c>
      <c r="I207" s="473">
        <v>303698998.45999992</v>
      </c>
      <c r="J207" s="474">
        <v>-0.28511344656316917</v>
      </c>
      <c r="K207" s="473">
        <v>-121122250.45000005</v>
      </c>
      <c r="L207" s="474">
        <f>I207/$I$194</f>
        <v>1</v>
      </c>
    </row>
    <row r="208" spans="1:12" x14ac:dyDescent="0.25">
      <c r="A208" s="344" t="s">
        <v>89</v>
      </c>
      <c r="B208" s="504">
        <v>8138597</v>
      </c>
      <c r="C208" s="504">
        <v>38974721.479999997</v>
      </c>
      <c r="D208" s="505">
        <v>3.7888747261966644</v>
      </c>
      <c r="E208" s="504">
        <v>30836124.479999997</v>
      </c>
      <c r="F208" s="346">
        <f t="shared" si="39"/>
        <v>0.51247540522063373</v>
      </c>
      <c r="G208" s="471"/>
      <c r="H208" s="504">
        <v>186487128.98000002</v>
      </c>
      <c r="I208" s="504">
        <v>153066196.65000001</v>
      </c>
      <c r="J208" s="346">
        <v>-0.17921307766813377</v>
      </c>
      <c r="K208" s="504">
        <v>-33420932.330000013</v>
      </c>
      <c r="L208" s="346">
        <f t="shared" ref="L208:L214" si="40">I208/$I$194</f>
        <v>0.50400626089045297</v>
      </c>
    </row>
    <row r="209" spans="1:12" x14ac:dyDescent="0.25">
      <c r="A209" s="347" t="s">
        <v>90</v>
      </c>
      <c r="B209" s="500">
        <v>4075824.7</v>
      </c>
      <c r="C209" s="500">
        <v>17269040.710000001</v>
      </c>
      <c r="D209" s="506">
        <v>3.236943926955445</v>
      </c>
      <c r="E209" s="500">
        <v>13193216.010000002</v>
      </c>
      <c r="F209" s="276">
        <f t="shared" si="39"/>
        <v>0.22706919509791124</v>
      </c>
      <c r="G209" s="471"/>
      <c r="H209" s="500">
        <v>108738491.96000001</v>
      </c>
      <c r="I209" s="500">
        <v>57966526.829999998</v>
      </c>
      <c r="J209" s="276">
        <v>-0.46691805463585723</v>
      </c>
      <c r="K209" s="500">
        <v>-50771965.13000001</v>
      </c>
      <c r="L209" s="276">
        <f t="shared" si="40"/>
        <v>0.19086835032034111</v>
      </c>
    </row>
    <row r="210" spans="1:12" x14ac:dyDescent="0.25">
      <c r="A210" s="347" t="s">
        <v>91</v>
      </c>
      <c r="B210" s="500">
        <v>41779.67</v>
      </c>
      <c r="C210" s="500">
        <v>481806.9</v>
      </c>
      <c r="D210" s="506">
        <v>10.532089650301213</v>
      </c>
      <c r="E210" s="500">
        <v>440027.23000000004</v>
      </c>
      <c r="F210" s="276">
        <f t="shared" si="39"/>
        <v>6.3352392766245214E-3</v>
      </c>
      <c r="G210" s="471"/>
      <c r="H210" s="500">
        <v>2485898.88</v>
      </c>
      <c r="I210" s="500">
        <v>2324090.7800000003</v>
      </c>
      <c r="J210" s="276">
        <v>-6.5090378897471379E-2</v>
      </c>
      <c r="K210" s="500">
        <v>-161808.09999999963</v>
      </c>
      <c r="L210" s="276">
        <f t="shared" si="40"/>
        <v>7.6526125926823082E-3</v>
      </c>
    </row>
    <row r="211" spans="1:12" x14ac:dyDescent="0.25">
      <c r="A211" s="347" t="s">
        <v>92</v>
      </c>
      <c r="B211" s="500">
        <v>1891828.51</v>
      </c>
      <c r="C211" s="500">
        <v>7639399.2599999998</v>
      </c>
      <c r="D211" s="506">
        <v>3.038103464251102</v>
      </c>
      <c r="E211" s="500">
        <v>5747570.75</v>
      </c>
      <c r="F211" s="276">
        <f t="shared" si="39"/>
        <v>0.10044983216672136</v>
      </c>
      <c r="G211" s="471"/>
      <c r="H211" s="500">
        <v>42193603.329999998</v>
      </c>
      <c r="I211" s="500">
        <v>28709074.920000002</v>
      </c>
      <c r="J211" s="276">
        <v>-0.3195870308713924</v>
      </c>
      <c r="K211" s="500">
        <v>-13484528.409999996</v>
      </c>
      <c r="L211" s="276">
        <f t="shared" si="40"/>
        <v>9.4531345396521818E-2</v>
      </c>
    </row>
    <row r="212" spans="1:12" x14ac:dyDescent="0.25">
      <c r="A212" s="347" t="s">
        <v>93</v>
      </c>
      <c r="B212" s="500">
        <v>710880.42</v>
      </c>
      <c r="C212" s="500">
        <v>1605890.04</v>
      </c>
      <c r="D212" s="506">
        <v>1.2590157146260967</v>
      </c>
      <c r="E212" s="500">
        <v>895009.62</v>
      </c>
      <c r="F212" s="276">
        <f t="shared" si="39"/>
        <v>2.1115715975317337E-2</v>
      </c>
      <c r="G212" s="471"/>
      <c r="H212" s="500">
        <v>7087205.9000000004</v>
      </c>
      <c r="I212" s="500">
        <v>9853729.9500000011</v>
      </c>
      <c r="J212" s="276">
        <v>0.3903546882982476</v>
      </c>
      <c r="K212" s="500">
        <v>2766524.0500000007</v>
      </c>
      <c r="L212" s="276">
        <f t="shared" si="40"/>
        <v>3.2445711049316588E-2</v>
      </c>
    </row>
    <row r="213" spans="1:12" x14ac:dyDescent="0.25">
      <c r="A213" s="347" t="s">
        <v>94</v>
      </c>
      <c r="B213" s="500">
        <v>1579390.75</v>
      </c>
      <c r="C213" s="500">
        <v>3674888.49</v>
      </c>
      <c r="D213" s="506">
        <v>1.3267759989097061</v>
      </c>
      <c r="E213" s="500">
        <v>2095497.7400000002</v>
      </c>
      <c r="F213" s="276">
        <f t="shared" si="39"/>
        <v>4.8320806321087102E-2</v>
      </c>
      <c r="G213" s="471"/>
      <c r="H213" s="500">
        <v>23158155.890000001</v>
      </c>
      <c r="I213" s="500">
        <v>15610217.969999999</v>
      </c>
      <c r="J213" s="276">
        <v>-0.32593000737417532</v>
      </c>
      <c r="K213" s="500">
        <v>-7547937.9200000018</v>
      </c>
      <c r="L213" s="276">
        <f t="shared" si="40"/>
        <v>5.1400294532271941E-2</v>
      </c>
    </row>
    <row r="214" spans="1:12" x14ac:dyDescent="0.25">
      <c r="A214" s="348" t="s">
        <v>95</v>
      </c>
      <c r="B214" s="501">
        <v>3929842.04</v>
      </c>
      <c r="C214" s="501">
        <v>6406139.8700000001</v>
      </c>
      <c r="D214" s="507">
        <v>0.63012655592640554</v>
      </c>
      <c r="E214" s="501">
        <v>2476297.83</v>
      </c>
      <c r="F214" s="350">
        <f t="shared" si="39"/>
        <v>8.4233805941704668E-2</v>
      </c>
      <c r="G214" s="471"/>
      <c r="H214" s="501">
        <v>37410601.520000003</v>
      </c>
      <c r="I214" s="501">
        <v>36169161.390000001</v>
      </c>
      <c r="J214" s="350">
        <v>-3.3184179873085418E-2</v>
      </c>
      <c r="K214" s="501">
        <v>-1241440.1300000027</v>
      </c>
      <c r="L214" s="350">
        <f t="shared" si="40"/>
        <v>0.11909542531719552</v>
      </c>
    </row>
    <row r="215" spans="1:12" ht="21" x14ac:dyDescent="0.35">
      <c r="A215" s="470" t="s">
        <v>23</v>
      </c>
      <c r="B215" s="470"/>
      <c r="C215" s="470"/>
      <c r="D215" s="470"/>
      <c r="E215" s="470"/>
      <c r="F215" s="470"/>
      <c r="G215" s="470"/>
      <c r="H215" s="470"/>
      <c r="I215" s="470"/>
      <c r="J215" s="470"/>
      <c r="K215" s="470"/>
      <c r="L215" s="470"/>
    </row>
    <row r="216" spans="1:12" x14ac:dyDescent="0.25">
      <c r="A216" s="55"/>
      <c r="B216" s="56" t="s">
        <v>150</v>
      </c>
      <c r="C216" s="57"/>
      <c r="D216" s="57"/>
      <c r="E216" s="57"/>
      <c r="F216" s="58"/>
      <c r="G216" s="115"/>
      <c r="H216" s="56" t="str">
        <f>CONCATENATE("acumulado ",B216)</f>
        <v>acumulado septiembre</v>
      </c>
      <c r="I216" s="57"/>
      <c r="J216" s="57"/>
      <c r="K216" s="57"/>
      <c r="L216" s="58"/>
    </row>
    <row r="217" spans="1:12" ht="30" customHeight="1" x14ac:dyDescent="0.25">
      <c r="A217" s="12"/>
      <c r="B217" s="256">
        <v>2020</v>
      </c>
      <c r="C217" s="508">
        <v>2021</v>
      </c>
      <c r="D217" s="509" t="s">
        <v>1</v>
      </c>
      <c r="E217" s="354" t="s">
        <v>2</v>
      </c>
      <c r="F217" s="355"/>
      <c r="G217" s="471"/>
      <c r="H217" s="256">
        <v>2020</v>
      </c>
      <c r="I217" s="256">
        <v>2021</v>
      </c>
      <c r="J217" s="509" t="s">
        <v>1</v>
      </c>
      <c r="K217" s="354" t="s">
        <v>2</v>
      </c>
      <c r="L217" s="355"/>
    </row>
    <row r="218" spans="1:12" x14ac:dyDescent="0.25">
      <c r="A218" s="472" t="s">
        <v>56</v>
      </c>
      <c r="B218" s="510">
        <v>82.87</v>
      </c>
      <c r="C218" s="511">
        <v>86.86</v>
      </c>
      <c r="D218" s="512">
        <v>4.8147701218776318E-2</v>
      </c>
      <c r="E218" s="513">
        <v>3.9899999999999949</v>
      </c>
      <c r="F218" s="513"/>
      <c r="G218" s="514"/>
      <c r="H218" s="510">
        <v>94.393678932185324</v>
      </c>
      <c r="I218" s="510">
        <v>90.18807748836582</v>
      </c>
      <c r="J218" s="515">
        <f>I218/H218-1</f>
        <v>-4.4553846098539185E-2</v>
      </c>
      <c r="K218" s="513">
        <f>I218-H218</f>
        <v>-4.2056014438195035</v>
      </c>
      <c r="L218" s="513"/>
    </row>
    <row r="219" spans="1:12" x14ac:dyDescent="0.25">
      <c r="A219" s="476" t="s">
        <v>8</v>
      </c>
      <c r="B219" s="516">
        <v>89.93</v>
      </c>
      <c r="C219" s="517">
        <v>93.47</v>
      </c>
      <c r="D219" s="518">
        <v>3.9363949738685511E-2</v>
      </c>
      <c r="E219" s="519">
        <v>3.539999999999992</v>
      </c>
      <c r="F219" s="519"/>
      <c r="G219" s="520"/>
      <c r="H219" s="516">
        <v>102.80133013124654</v>
      </c>
      <c r="I219" s="516">
        <v>97.867421028238795</v>
      </c>
      <c r="J219" s="521">
        <f t="shared" ref="J219:J226" si="41">I219/H219-1</f>
        <v>-4.7994603734296315E-2</v>
      </c>
      <c r="K219" s="519">
        <f t="shared" ref="K219:K226" si="42">I219-H219</f>
        <v>-4.9339091030077498</v>
      </c>
      <c r="L219" s="519"/>
    </row>
    <row r="220" spans="1:12" x14ac:dyDescent="0.25">
      <c r="A220" s="522" t="s">
        <v>103</v>
      </c>
      <c r="B220" s="523">
        <v>98.51</v>
      </c>
      <c r="C220" s="524">
        <v>100.05</v>
      </c>
      <c r="D220" s="525">
        <v>1.5632930666937384E-2</v>
      </c>
      <c r="E220" s="526">
        <v>1.539999999999992</v>
      </c>
      <c r="F220" s="526"/>
      <c r="G220" s="471"/>
      <c r="H220" s="523">
        <v>113.60599435389278</v>
      </c>
      <c r="I220" s="523">
        <v>107.10859125902158</v>
      </c>
      <c r="J220" s="527">
        <f t="shared" si="41"/>
        <v>-5.7192431894317219E-2</v>
      </c>
      <c r="K220" s="526">
        <f t="shared" si="42"/>
        <v>-6.4974030948712027</v>
      </c>
      <c r="L220" s="526"/>
    </row>
    <row r="221" spans="1:12" x14ac:dyDescent="0.25">
      <c r="A221" s="528" t="s">
        <v>104</v>
      </c>
      <c r="B221" s="529">
        <v>47.54</v>
      </c>
      <c r="C221" s="530">
        <v>55.16</v>
      </c>
      <c r="D221" s="531">
        <v>0.16028607488430779</v>
      </c>
      <c r="E221" s="532">
        <v>7.6199999999999974</v>
      </c>
      <c r="F221" s="532"/>
      <c r="G221" s="471"/>
      <c r="H221" s="529">
        <v>60.227628396493401</v>
      </c>
      <c r="I221" s="529">
        <v>52.661388071537424</v>
      </c>
      <c r="J221" s="533">
        <f t="shared" si="41"/>
        <v>-0.12562739935807443</v>
      </c>
      <c r="K221" s="532">
        <f t="shared" si="42"/>
        <v>-7.5662403249559773</v>
      </c>
      <c r="L221" s="532"/>
    </row>
    <row r="222" spans="1:12" x14ac:dyDescent="0.25">
      <c r="A222" s="476" t="s">
        <v>9</v>
      </c>
      <c r="B222" s="516">
        <v>53.65</v>
      </c>
      <c r="C222" s="517">
        <v>58.19</v>
      </c>
      <c r="D222" s="518">
        <v>8.4622553588070915E-2</v>
      </c>
      <c r="E222" s="519">
        <v>4.5399999999999991</v>
      </c>
      <c r="F222" s="519"/>
      <c r="G222" s="520"/>
      <c r="H222" s="516">
        <v>71.3404669032697</v>
      </c>
      <c r="I222" s="516">
        <v>63.043701953976765</v>
      </c>
      <c r="J222" s="521">
        <f t="shared" si="41"/>
        <v>-0.11629815880715344</v>
      </c>
      <c r="K222" s="519">
        <f t="shared" si="42"/>
        <v>-8.2967649492929354</v>
      </c>
      <c r="L222" s="519"/>
    </row>
    <row r="223" spans="1:12" x14ac:dyDescent="0.25">
      <c r="A223" s="495" t="s">
        <v>62</v>
      </c>
      <c r="B223" s="534">
        <v>60.75</v>
      </c>
      <c r="C223" s="535">
        <v>62.7</v>
      </c>
      <c r="D223" s="536">
        <v>3.2098765432098775E-2</v>
      </c>
      <c r="E223" s="537">
        <v>1.9500000000000028</v>
      </c>
      <c r="F223" s="537"/>
      <c r="G223" s="471"/>
      <c r="H223" s="534">
        <v>77.843515265912316</v>
      </c>
      <c r="I223" s="534">
        <v>68.011123303678417</v>
      </c>
      <c r="J223" s="538">
        <f t="shared" si="41"/>
        <v>-0.12630971158800564</v>
      </c>
      <c r="K223" s="537">
        <f t="shared" si="42"/>
        <v>-9.8323919622338991</v>
      </c>
      <c r="L223" s="537"/>
    </row>
    <row r="224" spans="1:12" x14ac:dyDescent="0.25">
      <c r="A224" s="324" t="s">
        <v>63</v>
      </c>
      <c r="B224" s="539">
        <v>58.97</v>
      </c>
      <c r="C224" s="540">
        <v>61.37</v>
      </c>
      <c r="D224" s="541">
        <v>4.069866033576397E-2</v>
      </c>
      <c r="E224" s="542">
        <v>2.3999999999999986</v>
      </c>
      <c r="F224" s="542"/>
      <c r="G224" s="471"/>
      <c r="H224" s="539">
        <v>75.70185586302955</v>
      </c>
      <c r="I224" s="539">
        <v>64.724384524900771</v>
      </c>
      <c r="J224" s="543">
        <f t="shared" si="41"/>
        <v>-0.14500927636425143</v>
      </c>
      <c r="K224" s="542">
        <f t="shared" si="42"/>
        <v>-10.97747133812878</v>
      </c>
      <c r="L224" s="542"/>
    </row>
    <row r="225" spans="1:12" x14ac:dyDescent="0.25">
      <c r="A225" s="324" t="s">
        <v>64</v>
      </c>
      <c r="B225" s="539">
        <v>45.83</v>
      </c>
      <c r="C225" s="540">
        <v>38.090000000000003</v>
      </c>
      <c r="D225" s="541">
        <v>-0.16888500981889576</v>
      </c>
      <c r="E225" s="542">
        <v>-7.7399999999999949</v>
      </c>
      <c r="F225" s="542"/>
      <c r="G225" s="471"/>
      <c r="H225" s="539">
        <v>55.353585448639031</v>
      </c>
      <c r="I225" s="539">
        <v>45.194806929716634</v>
      </c>
      <c r="J225" s="543">
        <f t="shared" si="41"/>
        <v>-0.18352521226196683</v>
      </c>
      <c r="K225" s="542">
        <f t="shared" si="42"/>
        <v>-10.158778518922396</v>
      </c>
      <c r="L225" s="542"/>
    </row>
    <row r="226" spans="1:12" x14ac:dyDescent="0.25">
      <c r="A226" s="544" t="s">
        <v>65</v>
      </c>
      <c r="B226" s="545">
        <v>28.21</v>
      </c>
      <c r="C226" s="546">
        <v>64.709999999999994</v>
      </c>
      <c r="D226" s="547">
        <v>1.2938674228996807</v>
      </c>
      <c r="E226" s="548">
        <v>36.499999999999993</v>
      </c>
      <c r="F226" s="548"/>
      <c r="G226" s="471"/>
      <c r="H226" s="545">
        <v>71.625764335581991</v>
      </c>
      <c r="I226" s="545">
        <v>58.73914906279726</v>
      </c>
      <c r="J226" s="549">
        <f t="shared" si="41"/>
        <v>-0.17991591981354904</v>
      </c>
      <c r="K226" s="548">
        <f t="shared" si="42"/>
        <v>-12.886615272784731</v>
      </c>
      <c r="L226" s="548"/>
    </row>
    <row r="227" spans="1:12" x14ac:dyDescent="0.25">
      <c r="A227" s="147" t="s">
        <v>27</v>
      </c>
      <c r="B227" s="148"/>
      <c r="C227" s="148"/>
      <c r="D227" s="148"/>
      <c r="E227" s="148"/>
      <c r="F227" s="148"/>
      <c r="G227" s="148"/>
      <c r="H227" s="148"/>
      <c r="I227" s="148"/>
      <c r="J227" s="148"/>
      <c r="K227" s="148"/>
      <c r="L227" s="149"/>
    </row>
    <row r="228" spans="1:12" ht="21" x14ac:dyDescent="0.35">
      <c r="A228" s="470" t="s">
        <v>106</v>
      </c>
      <c r="B228" s="470"/>
      <c r="C228" s="470"/>
      <c r="D228" s="470"/>
      <c r="E228" s="470"/>
      <c r="F228" s="470"/>
      <c r="G228" s="470"/>
      <c r="H228" s="470"/>
      <c r="I228" s="470"/>
      <c r="J228" s="470"/>
      <c r="K228" s="470"/>
      <c r="L228" s="470"/>
    </row>
    <row r="229" spans="1:12" x14ac:dyDescent="0.25">
      <c r="A229" s="55"/>
      <c r="B229" s="56" t="s">
        <v>150</v>
      </c>
      <c r="C229" s="57"/>
      <c r="D229" s="57"/>
      <c r="E229" s="57"/>
      <c r="F229" s="58"/>
      <c r="G229" s="115"/>
      <c r="H229" s="56" t="str">
        <f>CONCATENATE("acumulado ",B229)</f>
        <v>acumulado septiembre</v>
      </c>
      <c r="I229" s="57"/>
      <c r="J229" s="57"/>
      <c r="K229" s="57"/>
      <c r="L229" s="58"/>
    </row>
    <row r="230" spans="1:12" ht="30" customHeight="1" x14ac:dyDescent="0.25">
      <c r="A230" s="12"/>
      <c r="B230" s="256">
        <v>2020</v>
      </c>
      <c r="C230" s="509">
        <v>2021</v>
      </c>
      <c r="D230" s="509" t="s">
        <v>1</v>
      </c>
      <c r="E230" s="354" t="s">
        <v>2</v>
      </c>
      <c r="F230" s="355"/>
      <c r="G230" s="471"/>
      <c r="H230" s="256">
        <v>2020</v>
      </c>
      <c r="I230" s="256">
        <v>2021</v>
      </c>
      <c r="J230" s="509" t="s">
        <v>1</v>
      </c>
      <c r="K230" s="354" t="s">
        <v>2</v>
      </c>
      <c r="L230" s="355"/>
    </row>
    <row r="231" spans="1:12" x14ac:dyDescent="0.25">
      <c r="A231" s="472" t="s">
        <v>88</v>
      </c>
      <c r="B231" s="510">
        <v>82.87</v>
      </c>
      <c r="C231" s="511">
        <v>86.86</v>
      </c>
      <c r="D231" s="512">
        <v>4.8147701218776318E-2</v>
      </c>
      <c r="E231" s="513">
        <v>3.9899999999999949</v>
      </c>
      <c r="F231" s="513"/>
      <c r="G231" s="514"/>
      <c r="H231" s="510">
        <v>94.393678932185324</v>
      </c>
      <c r="I231" s="510">
        <v>90.18807748836582</v>
      </c>
      <c r="J231" s="515">
        <f>I231/H231-1</f>
        <v>-4.4553846098539185E-2</v>
      </c>
      <c r="K231" s="513">
        <f>I231-H231</f>
        <v>-4.2056014438195035</v>
      </c>
      <c r="L231" s="513"/>
    </row>
    <row r="232" spans="1:12" x14ac:dyDescent="0.25">
      <c r="A232" s="344" t="s">
        <v>89</v>
      </c>
      <c r="B232" s="550">
        <v>95.92</v>
      </c>
      <c r="C232" s="551">
        <v>106.26</v>
      </c>
      <c r="D232" s="538">
        <v>0.10779816513761475</v>
      </c>
      <c r="E232" s="552">
        <v>10.340000000000003</v>
      </c>
      <c r="F232" s="552"/>
      <c r="G232" s="471"/>
      <c r="H232" s="550">
        <v>118.65851508010115</v>
      </c>
      <c r="I232" s="553">
        <v>115.33997057350061</v>
      </c>
      <c r="J232" s="538">
        <f t="shared" ref="J232:J238" si="43">I232/H232-1</f>
        <v>-2.7967183849893495E-2</v>
      </c>
      <c r="K232" s="537">
        <f t="shared" ref="K232:K238" si="44">I232-H232</f>
        <v>-3.3185445066005457</v>
      </c>
      <c r="L232" s="537"/>
    </row>
    <row r="233" spans="1:12" x14ac:dyDescent="0.25">
      <c r="A233" s="347" t="s">
        <v>90</v>
      </c>
      <c r="B233" s="539">
        <v>75.73</v>
      </c>
      <c r="C233" s="540">
        <v>83</v>
      </c>
      <c r="D233" s="543">
        <v>9.5998943615476007E-2</v>
      </c>
      <c r="E233" s="542">
        <v>7.269999999999996</v>
      </c>
      <c r="F233" s="542"/>
      <c r="G233" s="471"/>
      <c r="H233" s="539">
        <v>91.478060461955252</v>
      </c>
      <c r="I233" s="554">
        <v>79.254985330952636</v>
      </c>
      <c r="J233" s="543">
        <f t="shared" si="43"/>
        <v>-0.13361755889092186</v>
      </c>
      <c r="K233" s="542">
        <f t="shared" si="44"/>
        <v>-12.223075131002616</v>
      </c>
      <c r="L233" s="542"/>
    </row>
    <row r="234" spans="1:12" x14ac:dyDescent="0.25">
      <c r="A234" s="347" t="s">
        <v>91</v>
      </c>
      <c r="B234" s="539">
        <v>53.28</v>
      </c>
      <c r="C234" s="540">
        <v>66.47</v>
      </c>
      <c r="D234" s="543">
        <v>0.24756006006006004</v>
      </c>
      <c r="E234" s="542">
        <v>13.189999999999998</v>
      </c>
      <c r="F234" s="542"/>
      <c r="G234" s="471"/>
      <c r="H234" s="539">
        <v>73.044190676410125</v>
      </c>
      <c r="I234" s="554">
        <v>62.204571142056885</v>
      </c>
      <c r="J234" s="543">
        <f t="shared" si="43"/>
        <v>-0.14839810577645196</v>
      </c>
      <c r="K234" s="542">
        <f t="shared" si="44"/>
        <v>-10.83961953435324</v>
      </c>
      <c r="L234" s="542"/>
    </row>
    <row r="235" spans="1:12" x14ac:dyDescent="0.25">
      <c r="A235" s="347" t="s">
        <v>92</v>
      </c>
      <c r="B235" s="539">
        <v>43.41</v>
      </c>
      <c r="C235" s="540">
        <v>49.12</v>
      </c>
      <c r="D235" s="543">
        <v>0.13153651232434926</v>
      </c>
      <c r="E235" s="542">
        <v>5.7100000000000009</v>
      </c>
      <c r="F235" s="542"/>
      <c r="G235" s="471"/>
      <c r="H235" s="539">
        <v>55.926929837113398</v>
      </c>
      <c r="I235" s="554">
        <v>47.082215607818668</v>
      </c>
      <c r="J235" s="543">
        <f t="shared" si="43"/>
        <v>-0.1581476804654729</v>
      </c>
      <c r="K235" s="542">
        <f t="shared" si="44"/>
        <v>-8.8447142292947305</v>
      </c>
      <c r="L235" s="542"/>
    </row>
    <row r="236" spans="1:12" x14ac:dyDescent="0.25">
      <c r="A236" s="347" t="s">
        <v>93</v>
      </c>
      <c r="B236" s="539">
        <v>61.97</v>
      </c>
      <c r="C236" s="540">
        <v>68.05</v>
      </c>
      <c r="D236" s="543">
        <v>9.8111989672422073E-2</v>
      </c>
      <c r="E236" s="542">
        <v>6.0799999999999983</v>
      </c>
      <c r="F236" s="542"/>
      <c r="G236" s="471"/>
      <c r="H236" s="539">
        <v>66.034727310403724</v>
      </c>
      <c r="I236" s="554">
        <v>64.880804513638054</v>
      </c>
      <c r="J236" s="543">
        <f t="shared" si="43"/>
        <v>-1.7474484165604598E-2</v>
      </c>
      <c r="K236" s="542">
        <f t="shared" si="44"/>
        <v>-1.15392279676567</v>
      </c>
      <c r="L236" s="542"/>
    </row>
    <row r="237" spans="1:12" x14ac:dyDescent="0.25">
      <c r="A237" s="347" t="s">
        <v>94</v>
      </c>
      <c r="B237" s="539">
        <v>97.71</v>
      </c>
      <c r="C237" s="540">
        <v>81.89</v>
      </c>
      <c r="D237" s="543">
        <v>-0.16190768600962024</v>
      </c>
      <c r="E237" s="542">
        <v>-15.819999999999993</v>
      </c>
      <c r="F237" s="542"/>
      <c r="G237" s="471"/>
      <c r="H237" s="539">
        <v>102.62260811028899</v>
      </c>
      <c r="I237" s="554">
        <v>89.264025321915909</v>
      </c>
      <c r="J237" s="543">
        <f t="shared" si="43"/>
        <v>-0.13017192833392577</v>
      </c>
      <c r="K237" s="542">
        <f t="shared" si="44"/>
        <v>-13.358582788373084</v>
      </c>
      <c r="L237" s="542"/>
    </row>
    <row r="238" spans="1:12" x14ac:dyDescent="0.25">
      <c r="A238" s="348" t="s">
        <v>95</v>
      </c>
      <c r="B238" s="555">
        <v>111.94</v>
      </c>
      <c r="C238" s="556">
        <v>92.18</v>
      </c>
      <c r="D238" s="557">
        <v>-0.176523137395033</v>
      </c>
      <c r="E238" s="558">
        <v>-19.759999999999991</v>
      </c>
      <c r="F238" s="558"/>
      <c r="G238" s="471"/>
      <c r="H238" s="555">
        <v>93.636162141703196</v>
      </c>
      <c r="I238" s="559">
        <v>107.9480917653987</v>
      </c>
      <c r="J238" s="557">
        <f t="shared" si="43"/>
        <v>0.15284617925750421</v>
      </c>
      <c r="K238" s="558">
        <f t="shared" si="44"/>
        <v>14.311929623695505</v>
      </c>
      <c r="L238" s="558"/>
    </row>
    <row r="239" spans="1:12" x14ac:dyDescent="0.25">
      <c r="A239" s="147" t="s">
        <v>27</v>
      </c>
      <c r="B239" s="148"/>
      <c r="C239" s="148"/>
      <c r="D239" s="148"/>
      <c r="E239" s="148"/>
      <c r="F239" s="148"/>
      <c r="G239" s="148"/>
      <c r="H239" s="148"/>
      <c r="I239" s="148"/>
      <c r="J239" s="148"/>
      <c r="K239" s="148"/>
      <c r="L239" s="149"/>
    </row>
    <row r="240" spans="1:12" ht="21" x14ac:dyDescent="0.35">
      <c r="A240" s="470" t="s">
        <v>25</v>
      </c>
      <c r="B240" s="470"/>
      <c r="C240" s="470"/>
      <c r="D240" s="470"/>
      <c r="E240" s="470"/>
      <c r="F240" s="470"/>
      <c r="G240" s="470"/>
      <c r="H240" s="470"/>
      <c r="I240" s="470"/>
      <c r="J240" s="470"/>
      <c r="K240" s="470"/>
      <c r="L240" s="470"/>
    </row>
    <row r="241" spans="1:12" x14ac:dyDescent="0.25">
      <c r="A241" s="55"/>
      <c r="B241" s="56" t="s">
        <v>150</v>
      </c>
      <c r="C241" s="57"/>
      <c r="D241" s="57"/>
      <c r="E241" s="57"/>
      <c r="F241" s="58"/>
      <c r="G241" s="115"/>
      <c r="H241" s="56" t="str">
        <f>CONCATENATE("acumulado ",B241)</f>
        <v>acumulado septiembre</v>
      </c>
      <c r="I241" s="57"/>
      <c r="J241" s="57"/>
      <c r="K241" s="57"/>
      <c r="L241" s="58"/>
    </row>
    <row r="242" spans="1:12" ht="30" x14ac:dyDescent="0.25">
      <c r="A242" s="12"/>
      <c r="B242" s="256">
        <v>2020</v>
      </c>
      <c r="C242" s="509">
        <v>2021</v>
      </c>
      <c r="D242" s="509" t="s">
        <v>1</v>
      </c>
      <c r="E242" s="354" t="s">
        <v>2</v>
      </c>
      <c r="F242" s="355"/>
      <c r="G242" s="471"/>
      <c r="H242" s="256">
        <v>2020</v>
      </c>
      <c r="I242" s="256">
        <v>2021</v>
      </c>
      <c r="J242" s="509" t="s">
        <v>1</v>
      </c>
      <c r="K242" s="354" t="s">
        <v>2</v>
      </c>
      <c r="L242" s="355"/>
    </row>
    <row r="243" spans="1:12" x14ac:dyDescent="0.25">
      <c r="A243" s="472" t="s">
        <v>56</v>
      </c>
      <c r="B243" s="510">
        <v>56.11</v>
      </c>
      <c r="C243" s="511">
        <v>56.11</v>
      </c>
      <c r="D243" s="512">
        <v>1.2336783439490446</v>
      </c>
      <c r="E243" s="513">
        <v>30.99</v>
      </c>
      <c r="F243" s="513"/>
      <c r="G243" s="514"/>
      <c r="H243" s="510">
        <v>54.444363745138574</v>
      </c>
      <c r="I243" s="510">
        <v>38.286745433157719</v>
      </c>
      <c r="J243" s="515">
        <f>I243/H243-1</f>
        <v>-0.29677302112697745</v>
      </c>
      <c r="K243" s="513">
        <f>I243-H243</f>
        <v>-16.157618311980855</v>
      </c>
      <c r="L243" s="513"/>
    </row>
    <row r="244" spans="1:12" x14ac:dyDescent="0.25">
      <c r="A244" s="476" t="s">
        <v>8</v>
      </c>
      <c r="B244" s="516">
        <v>61.89</v>
      </c>
      <c r="C244" s="517">
        <v>61.89</v>
      </c>
      <c r="D244" s="518">
        <v>1.1173451932945602</v>
      </c>
      <c r="E244" s="519">
        <v>32.659999999999997</v>
      </c>
      <c r="F244" s="519"/>
      <c r="G244" s="520"/>
      <c r="H244" s="516">
        <v>60.024360419711627</v>
      </c>
      <c r="I244" s="516">
        <v>43.854619377904669</v>
      </c>
      <c r="J244" s="521">
        <f t="shared" ref="J244:J251" si="45">I244/H244-1</f>
        <v>-0.26938631130331736</v>
      </c>
      <c r="K244" s="519">
        <f t="shared" ref="K244:K251" si="46">I244-H244</f>
        <v>-16.169741041806958</v>
      </c>
      <c r="L244" s="519"/>
    </row>
    <row r="245" spans="1:12" x14ac:dyDescent="0.25">
      <c r="A245" s="522" t="s">
        <v>103</v>
      </c>
      <c r="B245" s="523">
        <v>68.36</v>
      </c>
      <c r="C245" s="524">
        <v>68.36</v>
      </c>
      <c r="D245" s="525">
        <v>1.0873282442748091</v>
      </c>
      <c r="E245" s="526">
        <v>35.61</v>
      </c>
      <c r="F245" s="526"/>
      <c r="G245" s="471"/>
      <c r="H245" s="523">
        <v>66.543735262017307</v>
      </c>
      <c r="I245" s="523">
        <v>49.050056715334158</v>
      </c>
      <c r="J245" s="527">
        <f t="shared" si="45"/>
        <v>-0.26288993964347562</v>
      </c>
      <c r="K245" s="526">
        <f t="shared" si="46"/>
        <v>-17.493678546683149</v>
      </c>
      <c r="L245" s="526"/>
    </row>
    <row r="246" spans="1:12" x14ac:dyDescent="0.25">
      <c r="A246" s="528" t="s">
        <v>104</v>
      </c>
      <c r="B246" s="529">
        <v>30.96</v>
      </c>
      <c r="C246" s="530">
        <v>30.96</v>
      </c>
      <c r="D246" s="531">
        <v>1.2257368799424873</v>
      </c>
      <c r="E246" s="532">
        <v>17.05</v>
      </c>
      <c r="F246" s="532"/>
      <c r="G246" s="471"/>
      <c r="H246" s="529">
        <v>34.727986174651306</v>
      </c>
      <c r="I246" s="529">
        <v>21.357372103439506</v>
      </c>
      <c r="J246" s="533">
        <f t="shared" si="45"/>
        <v>-0.38500977292404293</v>
      </c>
      <c r="K246" s="532">
        <f t="shared" si="46"/>
        <v>-13.370614071211801</v>
      </c>
      <c r="L246" s="532"/>
    </row>
    <row r="247" spans="1:12" x14ac:dyDescent="0.25">
      <c r="A247" s="476" t="s">
        <v>9</v>
      </c>
      <c r="B247" s="516">
        <v>34.020000000000003</v>
      </c>
      <c r="C247" s="517">
        <v>34.020000000000003</v>
      </c>
      <c r="D247" s="518">
        <v>1.6787401574803154</v>
      </c>
      <c r="E247" s="519">
        <v>21.320000000000004</v>
      </c>
      <c r="F247" s="519"/>
      <c r="G247" s="520"/>
      <c r="H247" s="516">
        <v>41.322607691106271</v>
      </c>
      <c r="I247" s="516">
        <v>22.370624736700421</v>
      </c>
      <c r="J247" s="521">
        <f t="shared" si="45"/>
        <v>-0.45863472838101704</v>
      </c>
      <c r="K247" s="519">
        <f t="shared" si="46"/>
        <v>-18.95198295440585</v>
      </c>
      <c r="L247" s="519"/>
    </row>
    <row r="248" spans="1:12" x14ac:dyDescent="0.25">
      <c r="A248" s="495" t="s">
        <v>62</v>
      </c>
      <c r="B248" s="534">
        <v>14.63</v>
      </c>
      <c r="C248" s="535">
        <v>39.49</v>
      </c>
      <c r="D248" s="536">
        <v>1.6992481203007519</v>
      </c>
      <c r="E248" s="537">
        <v>24.86</v>
      </c>
      <c r="F248" s="537"/>
      <c r="G248" s="471"/>
      <c r="H248" s="534">
        <v>46.080282285482745</v>
      </c>
      <c r="I248" s="534">
        <v>25.8926579431112</v>
      </c>
      <c r="J248" s="538">
        <f t="shared" si="45"/>
        <v>-0.43809680282126895</v>
      </c>
      <c r="K248" s="537">
        <f t="shared" si="46"/>
        <v>-20.187624342371546</v>
      </c>
      <c r="L248" s="537"/>
    </row>
    <row r="249" spans="1:12" x14ac:dyDescent="0.25">
      <c r="A249" s="324" t="s">
        <v>63</v>
      </c>
      <c r="B249" s="539">
        <v>14.06</v>
      </c>
      <c r="C249" s="540">
        <v>39.68</v>
      </c>
      <c r="D249" s="541">
        <v>1.8221906116642956</v>
      </c>
      <c r="E249" s="542">
        <v>25.619999999999997</v>
      </c>
      <c r="F249" s="542"/>
      <c r="G249" s="471"/>
      <c r="H249" s="539">
        <v>45.356382312134954</v>
      </c>
      <c r="I249" s="539">
        <v>24.8246904372693</v>
      </c>
      <c r="J249" s="543">
        <f t="shared" si="45"/>
        <v>-0.45267481285368005</v>
      </c>
      <c r="K249" s="542">
        <f t="shared" si="46"/>
        <v>-20.531691874865654</v>
      </c>
      <c r="L249" s="542"/>
    </row>
    <row r="250" spans="1:12" x14ac:dyDescent="0.25">
      <c r="A250" s="324" t="s">
        <v>64</v>
      </c>
      <c r="B250" s="539">
        <v>10.37</v>
      </c>
      <c r="C250" s="540">
        <v>17.79</v>
      </c>
      <c r="D250" s="541">
        <v>0.71552555448408883</v>
      </c>
      <c r="E250" s="542">
        <v>7.42</v>
      </c>
      <c r="F250" s="542"/>
      <c r="G250" s="471"/>
      <c r="H250" s="539">
        <v>29.823128575033049</v>
      </c>
      <c r="I250" s="539">
        <v>12.535825566265382</v>
      </c>
      <c r="J250" s="543">
        <f t="shared" si="45"/>
        <v>-0.57966094889320341</v>
      </c>
      <c r="K250" s="542">
        <f t="shared" si="46"/>
        <v>-17.287303008767665</v>
      </c>
      <c r="L250" s="542"/>
    </row>
    <row r="251" spans="1:12" x14ac:dyDescent="0.25">
      <c r="A251" s="462" t="s">
        <v>65</v>
      </c>
      <c r="B251" s="555">
        <v>6.65</v>
      </c>
      <c r="C251" s="556">
        <v>36.72</v>
      </c>
      <c r="D251" s="560">
        <v>4.5218045112781953</v>
      </c>
      <c r="E251" s="558">
        <v>30.07</v>
      </c>
      <c r="F251" s="558"/>
      <c r="G251" s="471"/>
      <c r="H251" s="545">
        <v>43.450735340360836</v>
      </c>
      <c r="I251" s="545">
        <v>20.851841302588682</v>
      </c>
      <c r="J251" s="549">
        <f t="shared" si="45"/>
        <v>-0.52010383393397552</v>
      </c>
      <c r="K251" s="548">
        <f t="shared" si="46"/>
        <v>-22.598894037772155</v>
      </c>
      <c r="L251" s="548"/>
    </row>
    <row r="252" spans="1:12" x14ac:dyDescent="0.25">
      <c r="A252" s="147" t="s">
        <v>27</v>
      </c>
      <c r="B252" s="148"/>
      <c r="C252" s="148"/>
      <c r="D252" s="148"/>
      <c r="E252" s="148"/>
      <c r="F252" s="148"/>
      <c r="G252" s="148"/>
      <c r="H252" s="148"/>
      <c r="I252" s="148"/>
      <c r="J252" s="148"/>
      <c r="K252" s="148"/>
      <c r="L252" s="149"/>
    </row>
    <row r="253" spans="1:12" ht="21" x14ac:dyDescent="0.35">
      <c r="A253" s="470" t="s">
        <v>107</v>
      </c>
      <c r="B253" s="470"/>
      <c r="C253" s="470"/>
      <c r="D253" s="470"/>
      <c r="E253" s="470"/>
      <c r="F253" s="470"/>
      <c r="G253" s="470"/>
      <c r="H253" s="470"/>
      <c r="I253" s="470"/>
      <c r="J253" s="470"/>
      <c r="K253" s="470"/>
      <c r="L253" s="470"/>
    </row>
    <row r="254" spans="1:12" x14ac:dyDescent="0.25">
      <c r="A254" s="55"/>
      <c r="B254" s="56" t="s">
        <v>150</v>
      </c>
      <c r="C254" s="57"/>
      <c r="D254" s="57"/>
      <c r="E254" s="57"/>
      <c r="F254" s="58"/>
      <c r="G254" s="115"/>
      <c r="H254" s="56" t="str">
        <f>CONCATENATE("acumulado ",B254)</f>
        <v>acumulado septiembre</v>
      </c>
      <c r="I254" s="57"/>
      <c r="J254" s="57"/>
      <c r="K254" s="57"/>
      <c r="L254" s="58"/>
    </row>
    <row r="255" spans="1:12" ht="30" x14ac:dyDescent="0.25">
      <c r="A255" s="12"/>
      <c r="B255" s="256">
        <v>2020</v>
      </c>
      <c r="C255" s="509">
        <v>2021</v>
      </c>
      <c r="D255" s="509" t="s">
        <v>1</v>
      </c>
      <c r="E255" s="354" t="s">
        <v>2</v>
      </c>
      <c r="F255" s="355"/>
      <c r="G255" s="471"/>
      <c r="H255" s="256">
        <v>2020</v>
      </c>
      <c r="I255" s="256">
        <v>2021</v>
      </c>
      <c r="J255" s="509" t="s">
        <v>1</v>
      </c>
      <c r="K255" s="354" t="s">
        <v>2</v>
      </c>
      <c r="L255" s="355"/>
    </row>
    <row r="256" spans="1:12" x14ac:dyDescent="0.25">
      <c r="A256" s="472" t="s">
        <v>88</v>
      </c>
      <c r="B256" s="510">
        <v>56.11</v>
      </c>
      <c r="C256" s="511">
        <v>56.11</v>
      </c>
      <c r="D256" s="512">
        <v>1.2336783439490446</v>
      </c>
      <c r="E256" s="513">
        <v>30.99</v>
      </c>
      <c r="F256" s="513"/>
      <c r="G256" s="514"/>
      <c r="H256" s="510">
        <v>54.444363745138574</v>
      </c>
      <c r="I256" s="510">
        <v>38.286745433157719</v>
      </c>
      <c r="J256" s="515">
        <f>I256/H256-1</f>
        <v>-0.29677302112697745</v>
      </c>
      <c r="K256" s="513">
        <f>I256-H256</f>
        <v>-16.157618311980855</v>
      </c>
      <c r="L256" s="513"/>
    </row>
    <row r="257" spans="1:12" x14ac:dyDescent="0.25">
      <c r="A257" s="344" t="s">
        <v>89</v>
      </c>
      <c r="B257" s="550">
        <v>27.75</v>
      </c>
      <c r="C257" s="551">
        <v>77.92</v>
      </c>
      <c r="D257" s="561">
        <v>1.8079279279279281</v>
      </c>
      <c r="E257" s="552">
        <v>50.17</v>
      </c>
      <c r="F257" s="552"/>
      <c r="G257" s="471"/>
      <c r="H257" s="550">
        <v>72.872825483939295</v>
      </c>
      <c r="I257" s="550">
        <v>52.672615429164509</v>
      </c>
      <c r="J257" s="561">
        <f t="shared" ref="J257:J263" si="47">I257/H257-1</f>
        <v>-0.27719811768828395</v>
      </c>
      <c r="K257" s="552">
        <f t="shared" ref="K257:K263" si="48">I257-H257</f>
        <v>-20.200210054774786</v>
      </c>
      <c r="L257" s="552"/>
    </row>
    <row r="258" spans="1:12" x14ac:dyDescent="0.25">
      <c r="A258" s="347" t="s">
        <v>90</v>
      </c>
      <c r="B258" s="539">
        <v>19.190000000000001</v>
      </c>
      <c r="C258" s="540">
        <v>45.04</v>
      </c>
      <c r="D258" s="543">
        <v>1.3470557582073996</v>
      </c>
      <c r="E258" s="542">
        <v>25.849999999999998</v>
      </c>
      <c r="F258" s="542"/>
      <c r="G258" s="471"/>
      <c r="H258" s="539">
        <v>56.730392086669603</v>
      </c>
      <c r="I258" s="539">
        <v>28.96781468357382</v>
      </c>
      <c r="J258" s="543">
        <f t="shared" si="47"/>
        <v>-0.4893774991133788</v>
      </c>
      <c r="K258" s="542">
        <f t="shared" si="48"/>
        <v>-27.762577403095783</v>
      </c>
      <c r="L258" s="542"/>
    </row>
    <row r="259" spans="1:12" x14ac:dyDescent="0.25">
      <c r="A259" s="347" t="s">
        <v>91</v>
      </c>
      <c r="B259" s="539">
        <v>9.67</v>
      </c>
      <c r="C259" s="540">
        <v>41.39</v>
      </c>
      <c r="D259" s="543">
        <v>3.280248190279214</v>
      </c>
      <c r="E259" s="542">
        <v>31.72</v>
      </c>
      <c r="F259" s="542"/>
      <c r="G259" s="471"/>
      <c r="H259" s="539">
        <v>42.985321060340844</v>
      </c>
      <c r="I259" s="539">
        <v>28.010294186508933</v>
      </c>
      <c r="J259" s="543">
        <f t="shared" si="47"/>
        <v>-0.34837536406464542</v>
      </c>
      <c r="K259" s="542">
        <f t="shared" si="48"/>
        <v>-14.975026873831911</v>
      </c>
      <c r="L259" s="542"/>
    </row>
    <row r="260" spans="1:12" x14ac:dyDescent="0.25">
      <c r="A260" s="347" t="s">
        <v>92</v>
      </c>
      <c r="B260" s="539">
        <v>14.04</v>
      </c>
      <c r="C260" s="540">
        <v>33.75</v>
      </c>
      <c r="D260" s="543">
        <v>1.4038461538461542</v>
      </c>
      <c r="E260" s="542">
        <v>19.71</v>
      </c>
      <c r="F260" s="542"/>
      <c r="G260" s="471"/>
      <c r="H260" s="539">
        <v>34.410239692562229</v>
      </c>
      <c r="I260" s="539">
        <v>23.211317878989025</v>
      </c>
      <c r="J260" s="543">
        <f t="shared" si="47"/>
        <v>-0.32545317654366268</v>
      </c>
      <c r="K260" s="542">
        <f t="shared" si="48"/>
        <v>-11.198921813573204</v>
      </c>
      <c r="L260" s="542"/>
    </row>
    <row r="261" spans="1:12" x14ac:dyDescent="0.25">
      <c r="A261" s="347" t="s">
        <v>93</v>
      </c>
      <c r="B261" s="539">
        <v>26.13</v>
      </c>
      <c r="C261" s="540">
        <v>40.89</v>
      </c>
      <c r="D261" s="543">
        <v>0.56486796785304261</v>
      </c>
      <c r="E261" s="542">
        <v>14.760000000000002</v>
      </c>
      <c r="F261" s="542"/>
      <c r="G261" s="471"/>
      <c r="H261" s="539">
        <v>37.91571207612823</v>
      </c>
      <c r="I261" s="539">
        <v>30.94877332309667</v>
      </c>
      <c r="J261" s="543">
        <f t="shared" si="47"/>
        <v>-0.1837480656843038</v>
      </c>
      <c r="K261" s="542">
        <f t="shared" si="48"/>
        <v>-6.9669387530315596</v>
      </c>
      <c r="L261" s="542"/>
    </row>
    <row r="262" spans="1:12" x14ac:dyDescent="0.25">
      <c r="A262" s="347" t="s">
        <v>94</v>
      </c>
      <c r="B262" s="539">
        <v>35.96</v>
      </c>
      <c r="C262" s="540">
        <v>55.6</v>
      </c>
      <c r="D262" s="543">
        <v>0.54616240266963301</v>
      </c>
      <c r="E262" s="542">
        <v>19.64</v>
      </c>
      <c r="F262" s="542"/>
      <c r="G262" s="471"/>
      <c r="H262" s="539">
        <v>62.698830707095475</v>
      </c>
      <c r="I262" s="539">
        <v>39.996697941150899</v>
      </c>
      <c r="J262" s="543">
        <f t="shared" si="47"/>
        <v>-0.36208223518553484</v>
      </c>
      <c r="K262" s="542">
        <f t="shared" si="48"/>
        <v>-22.702132765944576</v>
      </c>
      <c r="L262" s="542"/>
    </row>
    <row r="263" spans="1:12" x14ac:dyDescent="0.25">
      <c r="A263" s="348" t="s">
        <v>95</v>
      </c>
      <c r="B263" s="555">
        <v>41.32</v>
      </c>
      <c r="C263" s="556">
        <v>49.89</v>
      </c>
      <c r="D263" s="557">
        <v>0.20740561471442409</v>
      </c>
      <c r="E263" s="558">
        <v>8.57</v>
      </c>
      <c r="F263" s="558"/>
      <c r="G263" s="471"/>
      <c r="H263" s="555">
        <v>53.24652059720529</v>
      </c>
      <c r="I263" s="555">
        <v>36.273637467088164</v>
      </c>
      <c r="J263" s="557">
        <f t="shared" si="47"/>
        <v>-0.31876041738975092</v>
      </c>
      <c r="K263" s="558">
        <f t="shared" si="48"/>
        <v>-16.972883130117125</v>
      </c>
      <c r="L263" s="558"/>
    </row>
    <row r="264" spans="1:12" x14ac:dyDescent="0.25">
      <c r="A264" s="147" t="s">
        <v>27</v>
      </c>
      <c r="B264" s="148"/>
      <c r="C264" s="148"/>
      <c r="D264" s="148"/>
      <c r="E264" s="148"/>
      <c r="F264" s="148"/>
      <c r="G264" s="148"/>
      <c r="H264" s="148"/>
      <c r="I264" s="148"/>
      <c r="J264" s="148"/>
      <c r="K264" s="148"/>
      <c r="L264" s="149"/>
    </row>
    <row r="265" spans="1:12" ht="23.25" x14ac:dyDescent="0.35">
      <c r="A265" s="562" t="s">
        <v>108</v>
      </c>
      <c r="B265" s="562"/>
      <c r="C265" s="562"/>
      <c r="D265" s="562"/>
      <c r="E265" s="562"/>
      <c r="F265" s="562"/>
      <c r="G265" s="562"/>
      <c r="H265" s="562"/>
      <c r="I265" s="562"/>
      <c r="J265" s="562"/>
      <c r="K265" s="562"/>
      <c r="L265" s="562"/>
    </row>
    <row r="266" spans="1:12" ht="21" x14ac:dyDescent="0.35">
      <c r="A266" s="563" t="s">
        <v>28</v>
      </c>
      <c r="B266" s="563"/>
      <c r="C266" s="563"/>
      <c r="D266" s="563"/>
      <c r="E266" s="563"/>
      <c r="F266" s="563"/>
      <c r="G266" s="563"/>
      <c r="H266" s="563"/>
      <c r="I266" s="563"/>
      <c r="J266" s="563"/>
      <c r="K266" s="563"/>
      <c r="L266" s="563"/>
    </row>
    <row r="267" spans="1:12" x14ac:dyDescent="0.25">
      <c r="A267" s="55"/>
      <c r="B267" s="56" t="s">
        <v>150</v>
      </c>
      <c r="C267" s="57"/>
      <c r="D267" s="57"/>
      <c r="E267" s="57"/>
      <c r="F267" s="57"/>
      <c r="G267" s="57"/>
      <c r="H267" s="57"/>
      <c r="I267" s="57"/>
      <c r="J267" s="57"/>
      <c r="K267" s="57"/>
      <c r="L267" s="58"/>
    </row>
    <row r="268" spans="1:12" ht="30" customHeight="1" x14ac:dyDescent="0.25">
      <c r="A268" s="12"/>
      <c r="B268" s="354">
        <v>2020</v>
      </c>
      <c r="C268" s="355"/>
      <c r="D268" s="354">
        <v>2021</v>
      </c>
      <c r="E268" s="355"/>
      <c r="F268" s="354" t="s">
        <v>1</v>
      </c>
      <c r="G268" s="564"/>
      <c r="H268" s="355"/>
      <c r="I268" s="354" t="s">
        <v>2</v>
      </c>
      <c r="J268" s="355"/>
      <c r="K268" s="354" t="s">
        <v>3</v>
      </c>
      <c r="L268" s="355"/>
    </row>
    <row r="269" spans="1:12" x14ac:dyDescent="0.25">
      <c r="A269" s="565" t="s">
        <v>56</v>
      </c>
      <c r="B269" s="566">
        <v>156</v>
      </c>
      <c r="C269" s="567"/>
      <c r="D269" s="566">
        <v>247</v>
      </c>
      <c r="E269" s="567"/>
      <c r="F269" s="568">
        <f t="shared" ref="F269:F280" si="49">D269/B269-1</f>
        <v>0.58333333333333326</v>
      </c>
      <c r="G269" s="569"/>
      <c r="H269" s="570"/>
      <c r="I269" s="566">
        <f t="shared" ref="I269:I280" si="50">D269-B269</f>
        <v>91</v>
      </c>
      <c r="J269" s="567"/>
      <c r="K269" s="568">
        <f t="shared" ref="K269:K280" si="51">D269/$D$269</f>
        <v>1</v>
      </c>
      <c r="L269" s="570"/>
    </row>
    <row r="270" spans="1:12" x14ac:dyDescent="0.25">
      <c r="A270" s="571" t="s">
        <v>8</v>
      </c>
      <c r="B270" s="572">
        <v>97</v>
      </c>
      <c r="C270" s="573"/>
      <c r="D270" s="572">
        <v>166</v>
      </c>
      <c r="E270" s="573"/>
      <c r="F270" s="574">
        <f t="shared" si="49"/>
        <v>0.71134020618556693</v>
      </c>
      <c r="G270" s="575"/>
      <c r="H270" s="576"/>
      <c r="I270" s="572">
        <f t="shared" si="50"/>
        <v>69</v>
      </c>
      <c r="J270" s="573"/>
      <c r="K270" s="574">
        <f t="shared" si="51"/>
        <v>0.67206477732793524</v>
      </c>
      <c r="L270" s="576"/>
    </row>
    <row r="271" spans="1:12" x14ac:dyDescent="0.25">
      <c r="A271" s="577" t="s">
        <v>57</v>
      </c>
      <c r="B271" s="578">
        <v>14</v>
      </c>
      <c r="C271" s="579"/>
      <c r="D271" s="578">
        <v>29</v>
      </c>
      <c r="E271" s="579"/>
      <c r="F271" s="580">
        <f t="shared" si="49"/>
        <v>1.0714285714285716</v>
      </c>
      <c r="G271" s="581"/>
      <c r="H271" s="582"/>
      <c r="I271" s="578">
        <f t="shared" si="50"/>
        <v>15</v>
      </c>
      <c r="J271" s="579"/>
      <c r="K271" s="580">
        <f t="shared" si="51"/>
        <v>0.11740890688259109</v>
      </c>
      <c r="L271" s="582"/>
    </row>
    <row r="272" spans="1:12" x14ac:dyDescent="0.25">
      <c r="A272" s="324" t="s">
        <v>58</v>
      </c>
      <c r="B272" s="583">
        <v>51</v>
      </c>
      <c r="C272" s="584"/>
      <c r="D272" s="583">
        <v>85</v>
      </c>
      <c r="E272" s="584"/>
      <c r="F272" s="585">
        <f t="shared" si="49"/>
        <v>0.66666666666666674</v>
      </c>
      <c r="G272" s="586"/>
      <c r="H272" s="587"/>
      <c r="I272" s="583">
        <f t="shared" si="50"/>
        <v>34</v>
      </c>
      <c r="J272" s="584"/>
      <c r="K272" s="585">
        <f t="shared" si="51"/>
        <v>0.34412955465587042</v>
      </c>
      <c r="L272" s="587"/>
    </row>
    <row r="273" spans="1:12" x14ac:dyDescent="0.25">
      <c r="A273" s="324" t="s">
        <v>59</v>
      </c>
      <c r="B273" s="583">
        <v>23</v>
      </c>
      <c r="C273" s="584"/>
      <c r="D273" s="583">
        <v>40</v>
      </c>
      <c r="E273" s="584"/>
      <c r="F273" s="585">
        <f t="shared" si="49"/>
        <v>0.73913043478260865</v>
      </c>
      <c r="G273" s="586"/>
      <c r="H273" s="587"/>
      <c r="I273" s="583">
        <f t="shared" si="50"/>
        <v>17</v>
      </c>
      <c r="J273" s="584"/>
      <c r="K273" s="585">
        <f t="shared" si="51"/>
        <v>0.16194331983805668</v>
      </c>
      <c r="L273" s="587"/>
    </row>
    <row r="274" spans="1:12" x14ac:dyDescent="0.25">
      <c r="A274" s="324" t="s">
        <v>60</v>
      </c>
      <c r="B274" s="583">
        <v>3</v>
      </c>
      <c r="C274" s="584"/>
      <c r="D274" s="583">
        <v>6</v>
      </c>
      <c r="E274" s="584"/>
      <c r="F274" s="585">
        <f t="shared" si="49"/>
        <v>1</v>
      </c>
      <c r="G274" s="586"/>
      <c r="H274" s="587"/>
      <c r="I274" s="583">
        <f t="shared" si="50"/>
        <v>3</v>
      </c>
      <c r="J274" s="584"/>
      <c r="K274" s="585">
        <f t="shared" si="51"/>
        <v>2.4291497975708502E-2</v>
      </c>
      <c r="L274" s="587"/>
    </row>
    <row r="275" spans="1:12" x14ac:dyDescent="0.25">
      <c r="A275" s="544" t="s">
        <v>61</v>
      </c>
      <c r="B275" s="588">
        <v>6</v>
      </c>
      <c r="C275" s="589"/>
      <c r="D275" s="588">
        <v>6</v>
      </c>
      <c r="E275" s="589"/>
      <c r="F275" s="590">
        <f t="shared" si="49"/>
        <v>0</v>
      </c>
      <c r="G275" s="591"/>
      <c r="H275" s="592"/>
      <c r="I275" s="588">
        <f t="shared" si="50"/>
        <v>0</v>
      </c>
      <c r="J275" s="589"/>
      <c r="K275" s="590">
        <f t="shared" si="51"/>
        <v>2.4291497975708502E-2</v>
      </c>
      <c r="L275" s="592"/>
    </row>
    <row r="276" spans="1:12" x14ac:dyDescent="0.25">
      <c r="A276" s="593" t="s">
        <v>9</v>
      </c>
      <c r="B276" s="572">
        <v>59</v>
      </c>
      <c r="C276" s="573"/>
      <c r="D276" s="572">
        <v>81</v>
      </c>
      <c r="E276" s="573"/>
      <c r="F276" s="574">
        <f t="shared" si="49"/>
        <v>0.37288135593220328</v>
      </c>
      <c r="G276" s="575"/>
      <c r="H276" s="576"/>
      <c r="I276" s="572">
        <f t="shared" si="50"/>
        <v>22</v>
      </c>
      <c r="J276" s="573"/>
      <c r="K276" s="574">
        <f t="shared" si="51"/>
        <v>0.32793522267206476</v>
      </c>
      <c r="L276" s="576"/>
    </row>
    <row r="277" spans="1:12" x14ac:dyDescent="0.25">
      <c r="A277" s="577" t="s">
        <v>62</v>
      </c>
      <c r="B277" s="578">
        <v>31</v>
      </c>
      <c r="C277" s="579"/>
      <c r="D277" s="578">
        <v>43</v>
      </c>
      <c r="E277" s="579"/>
      <c r="F277" s="580">
        <f t="shared" si="49"/>
        <v>0.38709677419354849</v>
      </c>
      <c r="G277" s="581"/>
      <c r="H277" s="582"/>
      <c r="I277" s="578">
        <f t="shared" si="50"/>
        <v>12</v>
      </c>
      <c r="J277" s="579"/>
      <c r="K277" s="580">
        <f t="shared" si="51"/>
        <v>0.17408906882591094</v>
      </c>
      <c r="L277" s="582"/>
    </row>
    <row r="278" spans="1:12" x14ac:dyDescent="0.25">
      <c r="A278" s="324" t="s">
        <v>63</v>
      </c>
      <c r="B278" s="583">
        <v>27</v>
      </c>
      <c r="C278" s="584"/>
      <c r="D278" s="583">
        <v>38</v>
      </c>
      <c r="E278" s="584"/>
      <c r="F278" s="585">
        <f t="shared" si="49"/>
        <v>0.40740740740740744</v>
      </c>
      <c r="G278" s="586"/>
      <c r="H278" s="587"/>
      <c r="I278" s="583">
        <f t="shared" si="50"/>
        <v>11</v>
      </c>
      <c r="J278" s="584"/>
      <c r="K278" s="585">
        <f t="shared" si="51"/>
        <v>0.15384615384615385</v>
      </c>
      <c r="L278" s="587"/>
    </row>
    <row r="279" spans="1:12" x14ac:dyDescent="0.25">
      <c r="A279" s="324" t="s">
        <v>64</v>
      </c>
      <c r="B279" s="583">
        <v>17</v>
      </c>
      <c r="C279" s="584"/>
      <c r="D279" s="583">
        <v>23</v>
      </c>
      <c r="E279" s="584"/>
      <c r="F279" s="585">
        <f t="shared" si="49"/>
        <v>0.35294117647058831</v>
      </c>
      <c r="G279" s="586"/>
      <c r="H279" s="587"/>
      <c r="I279" s="583">
        <f t="shared" si="50"/>
        <v>6</v>
      </c>
      <c r="J279" s="584"/>
      <c r="K279" s="585">
        <f t="shared" si="51"/>
        <v>9.3117408906882596E-2</v>
      </c>
      <c r="L279" s="587"/>
    </row>
    <row r="280" spans="1:12" x14ac:dyDescent="0.25">
      <c r="A280" s="327" t="s">
        <v>65</v>
      </c>
      <c r="B280" s="594">
        <v>11</v>
      </c>
      <c r="C280" s="595"/>
      <c r="D280" s="594">
        <v>15</v>
      </c>
      <c r="E280" s="595"/>
      <c r="F280" s="596">
        <f t="shared" si="49"/>
        <v>0.36363636363636354</v>
      </c>
      <c r="G280" s="597"/>
      <c r="H280" s="598"/>
      <c r="I280" s="594">
        <f t="shared" si="50"/>
        <v>4</v>
      </c>
      <c r="J280" s="595"/>
      <c r="K280" s="596">
        <f t="shared" si="51"/>
        <v>6.0728744939271252E-2</v>
      </c>
      <c r="L280" s="598"/>
    </row>
    <row r="281" spans="1:12" ht="21" x14ac:dyDescent="0.35">
      <c r="A281" s="563" t="s">
        <v>109</v>
      </c>
      <c r="B281" s="563"/>
      <c r="C281" s="563"/>
      <c r="D281" s="563"/>
      <c r="E281" s="563"/>
      <c r="F281" s="563"/>
      <c r="G281" s="563"/>
      <c r="H281" s="563"/>
      <c r="I281" s="563"/>
      <c r="J281" s="563"/>
      <c r="K281" s="563"/>
      <c r="L281" s="563"/>
    </row>
    <row r="282" spans="1:12" x14ac:dyDescent="0.25">
      <c r="A282" s="55"/>
      <c r="B282" s="56" t="s">
        <v>150</v>
      </c>
      <c r="C282" s="57"/>
      <c r="D282" s="57"/>
      <c r="E282" s="57"/>
      <c r="F282" s="57"/>
      <c r="G282" s="57"/>
      <c r="H282" s="57"/>
      <c r="I282" s="57"/>
      <c r="J282" s="57"/>
      <c r="K282" s="57"/>
      <c r="L282" s="58"/>
    </row>
    <row r="283" spans="1:12" ht="30" customHeight="1" x14ac:dyDescent="0.25">
      <c r="A283" s="12"/>
      <c r="B283" s="354">
        <v>2020</v>
      </c>
      <c r="C283" s="355"/>
      <c r="D283" s="354">
        <v>2021</v>
      </c>
      <c r="E283" s="355"/>
      <c r="F283" s="354" t="s">
        <v>1</v>
      </c>
      <c r="G283" s="564"/>
      <c r="H283" s="355"/>
      <c r="I283" s="354" t="s">
        <v>2</v>
      </c>
      <c r="J283" s="355"/>
      <c r="K283" s="354" t="s">
        <v>3</v>
      </c>
      <c r="L283" s="355"/>
    </row>
    <row r="284" spans="1:12" x14ac:dyDescent="0.25">
      <c r="A284" s="565" t="s">
        <v>88</v>
      </c>
      <c r="B284" s="566">
        <v>156</v>
      </c>
      <c r="C284" s="567"/>
      <c r="D284" s="566">
        <v>247</v>
      </c>
      <c r="E284" s="567"/>
      <c r="F284" s="568">
        <f t="shared" ref="F284:F291" si="52">D284/B284-1</f>
        <v>0.58333333333333326</v>
      </c>
      <c r="G284" s="569"/>
      <c r="H284" s="570"/>
      <c r="I284" s="566">
        <f t="shared" ref="I284:I291" si="53">D284-B284</f>
        <v>91</v>
      </c>
      <c r="J284" s="567"/>
      <c r="K284" s="568">
        <f t="shared" ref="K284:K291" si="54">D284/$D$269</f>
        <v>1</v>
      </c>
      <c r="L284" s="570"/>
    </row>
    <row r="285" spans="1:12" x14ac:dyDescent="0.25">
      <c r="A285" s="344" t="s">
        <v>89</v>
      </c>
      <c r="B285" s="599">
        <v>46</v>
      </c>
      <c r="C285" s="600"/>
      <c r="D285" s="599">
        <v>71</v>
      </c>
      <c r="E285" s="600"/>
      <c r="F285" s="601">
        <f t="shared" si="52"/>
        <v>0.54347826086956519</v>
      </c>
      <c r="G285" s="602"/>
      <c r="H285" s="603"/>
      <c r="I285" s="599">
        <f t="shared" si="53"/>
        <v>25</v>
      </c>
      <c r="J285" s="600"/>
      <c r="K285" s="601">
        <f t="shared" si="54"/>
        <v>0.2874493927125506</v>
      </c>
      <c r="L285" s="603"/>
    </row>
    <row r="286" spans="1:12" x14ac:dyDescent="0.25">
      <c r="A286" s="347" t="s">
        <v>90</v>
      </c>
      <c r="B286" s="583">
        <v>36</v>
      </c>
      <c r="C286" s="584"/>
      <c r="D286" s="583">
        <v>65</v>
      </c>
      <c r="E286" s="584"/>
      <c r="F286" s="585">
        <f t="shared" si="52"/>
        <v>0.80555555555555558</v>
      </c>
      <c r="G286" s="586"/>
      <c r="H286" s="587"/>
      <c r="I286" s="583">
        <f t="shared" si="53"/>
        <v>29</v>
      </c>
      <c r="J286" s="584"/>
      <c r="K286" s="585">
        <f t="shared" si="54"/>
        <v>0.26315789473684209</v>
      </c>
      <c r="L286" s="587"/>
    </row>
    <row r="287" spans="1:12" x14ac:dyDescent="0.25">
      <c r="A287" s="347" t="s">
        <v>92</v>
      </c>
      <c r="B287" s="583">
        <v>32</v>
      </c>
      <c r="C287" s="584"/>
      <c r="D287" s="583">
        <v>51</v>
      </c>
      <c r="E287" s="584"/>
      <c r="F287" s="585">
        <f t="shared" si="52"/>
        <v>0.59375</v>
      </c>
      <c r="G287" s="586"/>
      <c r="H287" s="587"/>
      <c r="I287" s="583">
        <f t="shared" si="53"/>
        <v>19</v>
      </c>
      <c r="J287" s="584"/>
      <c r="K287" s="585">
        <f t="shared" si="54"/>
        <v>0.20647773279352227</v>
      </c>
      <c r="L287" s="587"/>
    </row>
    <row r="288" spans="1:12" x14ac:dyDescent="0.25">
      <c r="A288" s="347" t="s">
        <v>93</v>
      </c>
      <c r="B288" s="583">
        <v>10</v>
      </c>
      <c r="C288" s="584"/>
      <c r="D288" s="583">
        <v>14</v>
      </c>
      <c r="E288" s="584"/>
      <c r="F288" s="585">
        <f t="shared" si="52"/>
        <v>0.39999999999999991</v>
      </c>
      <c r="G288" s="586"/>
      <c r="H288" s="587"/>
      <c r="I288" s="583">
        <f t="shared" si="53"/>
        <v>4</v>
      </c>
      <c r="J288" s="584"/>
      <c r="K288" s="585">
        <f t="shared" si="54"/>
        <v>5.6680161943319839E-2</v>
      </c>
      <c r="L288" s="587"/>
    </row>
    <row r="289" spans="1:12" x14ac:dyDescent="0.25">
      <c r="A289" s="347" t="s">
        <v>94</v>
      </c>
      <c r="B289" s="583">
        <v>8</v>
      </c>
      <c r="C289" s="584"/>
      <c r="D289" s="583">
        <v>13</v>
      </c>
      <c r="E289" s="584"/>
      <c r="F289" s="585">
        <f t="shared" si="52"/>
        <v>0.625</v>
      </c>
      <c r="G289" s="586"/>
      <c r="H289" s="587"/>
      <c r="I289" s="583">
        <f t="shared" si="53"/>
        <v>5</v>
      </c>
      <c r="J289" s="584"/>
      <c r="K289" s="585">
        <f t="shared" si="54"/>
        <v>5.2631578947368418E-2</v>
      </c>
      <c r="L289" s="587"/>
    </row>
    <row r="290" spans="1:12" x14ac:dyDescent="0.25">
      <c r="A290" s="347" t="s">
        <v>91</v>
      </c>
      <c r="B290" s="583">
        <v>2</v>
      </c>
      <c r="C290" s="584"/>
      <c r="D290" s="583">
        <v>4</v>
      </c>
      <c r="E290" s="584"/>
      <c r="F290" s="585">
        <f t="shared" si="52"/>
        <v>1</v>
      </c>
      <c r="G290" s="586"/>
      <c r="H290" s="587"/>
      <c r="I290" s="583">
        <f t="shared" si="53"/>
        <v>2</v>
      </c>
      <c r="J290" s="584"/>
      <c r="K290" s="585">
        <f t="shared" si="54"/>
        <v>1.6194331983805668E-2</v>
      </c>
      <c r="L290" s="587"/>
    </row>
    <row r="291" spans="1:12" x14ac:dyDescent="0.25">
      <c r="A291" s="348" t="s">
        <v>95</v>
      </c>
      <c r="B291" s="604">
        <v>22</v>
      </c>
      <c r="C291" s="605"/>
      <c r="D291" s="604">
        <v>29</v>
      </c>
      <c r="E291" s="605"/>
      <c r="F291" s="606">
        <f t="shared" si="52"/>
        <v>0.31818181818181812</v>
      </c>
      <c r="G291" s="607"/>
      <c r="H291" s="608"/>
      <c r="I291" s="604">
        <f t="shared" si="53"/>
        <v>7</v>
      </c>
      <c r="J291" s="605"/>
      <c r="K291" s="606">
        <f t="shared" si="54"/>
        <v>0.11740890688259109</v>
      </c>
      <c r="L291" s="608"/>
    </row>
    <row r="292" spans="1:12" ht="21" x14ac:dyDescent="0.35">
      <c r="A292" s="563" t="s">
        <v>30</v>
      </c>
      <c r="B292" s="563"/>
      <c r="C292" s="563"/>
      <c r="D292" s="563"/>
      <c r="E292" s="563"/>
      <c r="F292" s="563"/>
      <c r="G292" s="563"/>
      <c r="H292" s="563"/>
      <c r="I292" s="563"/>
      <c r="J292" s="563"/>
      <c r="K292" s="563"/>
      <c r="L292" s="563"/>
    </row>
    <row r="293" spans="1:12" x14ac:dyDescent="0.25">
      <c r="A293" s="55"/>
      <c r="B293" s="56" t="s">
        <v>150</v>
      </c>
      <c r="C293" s="57"/>
      <c r="D293" s="57"/>
      <c r="E293" s="57"/>
      <c r="F293" s="57"/>
      <c r="G293" s="57"/>
      <c r="H293" s="57"/>
      <c r="I293" s="57"/>
      <c r="J293" s="57"/>
      <c r="K293" s="57"/>
      <c r="L293" s="58"/>
    </row>
    <row r="294" spans="1:12" ht="30" customHeight="1" x14ac:dyDescent="0.25">
      <c r="A294" s="12"/>
      <c r="B294" s="354">
        <v>2020</v>
      </c>
      <c r="C294" s="355"/>
      <c r="D294" s="354">
        <v>2021</v>
      </c>
      <c r="E294" s="355"/>
      <c r="F294" s="354" t="s">
        <v>1</v>
      </c>
      <c r="G294" s="564"/>
      <c r="H294" s="355"/>
      <c r="I294" s="354" t="s">
        <v>2</v>
      </c>
      <c r="J294" s="355"/>
      <c r="K294" s="354" t="s">
        <v>3</v>
      </c>
      <c r="L294" s="355"/>
    </row>
    <row r="295" spans="1:12" x14ac:dyDescent="0.25">
      <c r="A295" s="565" t="s">
        <v>56</v>
      </c>
      <c r="B295" s="566">
        <v>67575</v>
      </c>
      <c r="C295" s="567"/>
      <c r="D295" s="566">
        <v>108456</v>
      </c>
      <c r="E295" s="567"/>
      <c r="F295" s="568">
        <f t="shared" ref="F295:F306" si="55">D295/B295-1</f>
        <v>0.60497225305216418</v>
      </c>
      <c r="G295" s="569"/>
      <c r="H295" s="570"/>
      <c r="I295" s="566">
        <f t="shared" ref="I295:I306" si="56">D295-B295</f>
        <v>40881</v>
      </c>
      <c r="J295" s="567"/>
      <c r="K295" s="568">
        <f>D295/$D$295</f>
        <v>1</v>
      </c>
      <c r="L295" s="570"/>
    </row>
    <row r="296" spans="1:12" x14ac:dyDescent="0.25">
      <c r="A296" s="571" t="s">
        <v>8</v>
      </c>
      <c r="B296" s="572">
        <v>45814</v>
      </c>
      <c r="C296" s="573"/>
      <c r="D296" s="572">
        <v>79477</v>
      </c>
      <c r="E296" s="573"/>
      <c r="F296" s="574">
        <f t="shared" si="55"/>
        <v>0.73477539616711041</v>
      </c>
      <c r="G296" s="575"/>
      <c r="H296" s="576"/>
      <c r="I296" s="572">
        <f t="shared" si="56"/>
        <v>33663</v>
      </c>
      <c r="J296" s="573"/>
      <c r="K296" s="574">
        <f t="shared" ref="K296:K306" si="57">D296/$D$295</f>
        <v>0.73280408644980455</v>
      </c>
      <c r="L296" s="576"/>
    </row>
    <row r="297" spans="1:12" x14ac:dyDescent="0.25">
      <c r="A297" s="577" t="s">
        <v>57</v>
      </c>
      <c r="B297" s="578">
        <v>8782</v>
      </c>
      <c r="C297" s="579"/>
      <c r="D297" s="578">
        <v>17378</v>
      </c>
      <c r="E297" s="579"/>
      <c r="F297" s="580">
        <f t="shared" si="55"/>
        <v>0.97882031427920757</v>
      </c>
      <c r="G297" s="581"/>
      <c r="H297" s="582"/>
      <c r="I297" s="578">
        <f t="shared" si="56"/>
        <v>8596</v>
      </c>
      <c r="J297" s="579"/>
      <c r="K297" s="580">
        <f t="shared" si="57"/>
        <v>0.1602308770376927</v>
      </c>
      <c r="L297" s="582"/>
    </row>
    <row r="298" spans="1:12" x14ac:dyDescent="0.25">
      <c r="A298" s="324" t="s">
        <v>58</v>
      </c>
      <c r="B298" s="583">
        <v>26951</v>
      </c>
      <c r="C298" s="584"/>
      <c r="D298" s="583">
        <v>46076</v>
      </c>
      <c r="E298" s="584"/>
      <c r="F298" s="585">
        <f t="shared" si="55"/>
        <v>0.70962116433527522</v>
      </c>
      <c r="G298" s="586"/>
      <c r="H298" s="587"/>
      <c r="I298" s="583">
        <f t="shared" si="56"/>
        <v>19125</v>
      </c>
      <c r="J298" s="584"/>
      <c r="K298" s="585">
        <f t="shared" si="57"/>
        <v>0.42483587814413221</v>
      </c>
      <c r="L298" s="587"/>
    </row>
    <row r="299" spans="1:12" x14ac:dyDescent="0.25">
      <c r="A299" s="324" t="s">
        <v>59</v>
      </c>
      <c r="B299" s="583">
        <v>8476</v>
      </c>
      <c r="C299" s="584"/>
      <c r="D299" s="583">
        <v>14158</v>
      </c>
      <c r="E299" s="584"/>
      <c r="F299" s="585">
        <f t="shared" si="55"/>
        <v>0.670363378952336</v>
      </c>
      <c r="G299" s="586"/>
      <c r="H299" s="587"/>
      <c r="I299" s="583">
        <f t="shared" si="56"/>
        <v>5682</v>
      </c>
      <c r="J299" s="584"/>
      <c r="K299" s="585">
        <f t="shared" si="57"/>
        <v>0.13054141771778416</v>
      </c>
      <c r="L299" s="587"/>
    </row>
    <row r="300" spans="1:12" x14ac:dyDescent="0.25">
      <c r="A300" s="324" t="s">
        <v>60</v>
      </c>
      <c r="B300" s="583">
        <v>1355</v>
      </c>
      <c r="C300" s="584"/>
      <c r="D300" s="583">
        <v>1615</v>
      </c>
      <c r="E300" s="584"/>
      <c r="F300" s="585">
        <f t="shared" si="55"/>
        <v>0.19188191881918826</v>
      </c>
      <c r="G300" s="586"/>
      <c r="H300" s="587"/>
      <c r="I300" s="583">
        <f t="shared" si="56"/>
        <v>260</v>
      </c>
      <c r="J300" s="584"/>
      <c r="K300" s="585">
        <f t="shared" si="57"/>
        <v>1.4890831304860958E-2</v>
      </c>
      <c r="L300" s="587"/>
    </row>
    <row r="301" spans="1:12" x14ac:dyDescent="0.25">
      <c r="A301" s="544" t="s">
        <v>61</v>
      </c>
      <c r="B301" s="588">
        <v>250</v>
      </c>
      <c r="C301" s="589"/>
      <c r="D301" s="588">
        <v>250</v>
      </c>
      <c r="E301" s="589"/>
      <c r="F301" s="590">
        <f t="shared" si="55"/>
        <v>0</v>
      </c>
      <c r="G301" s="591"/>
      <c r="H301" s="592"/>
      <c r="I301" s="588">
        <f t="shared" si="56"/>
        <v>0</v>
      </c>
      <c r="J301" s="589"/>
      <c r="K301" s="590">
        <f t="shared" si="57"/>
        <v>2.3050822453345135E-3</v>
      </c>
      <c r="L301" s="592"/>
    </row>
    <row r="302" spans="1:12" x14ac:dyDescent="0.25">
      <c r="A302" s="593" t="s">
        <v>9</v>
      </c>
      <c r="B302" s="572">
        <v>21761</v>
      </c>
      <c r="C302" s="573"/>
      <c r="D302" s="572">
        <v>28979</v>
      </c>
      <c r="E302" s="573"/>
      <c r="F302" s="574">
        <f t="shared" si="55"/>
        <v>0.3316943155185883</v>
      </c>
      <c r="G302" s="575"/>
      <c r="H302" s="576"/>
      <c r="I302" s="572">
        <f t="shared" si="56"/>
        <v>7218</v>
      </c>
      <c r="J302" s="573"/>
      <c r="K302" s="574">
        <f t="shared" si="57"/>
        <v>0.26719591355019545</v>
      </c>
      <c r="L302" s="576"/>
    </row>
    <row r="303" spans="1:12" x14ac:dyDescent="0.25">
      <c r="A303" s="577" t="s">
        <v>62</v>
      </c>
      <c r="B303" s="578">
        <v>13818</v>
      </c>
      <c r="C303" s="579"/>
      <c r="D303" s="578">
        <v>19050</v>
      </c>
      <c r="E303" s="579"/>
      <c r="F303" s="580">
        <f t="shared" si="55"/>
        <v>0.37863656100738163</v>
      </c>
      <c r="G303" s="581"/>
      <c r="H303" s="582"/>
      <c r="I303" s="578">
        <f t="shared" si="56"/>
        <v>5232</v>
      </c>
      <c r="J303" s="579"/>
      <c r="K303" s="580">
        <f t="shared" si="57"/>
        <v>0.17564726709448994</v>
      </c>
      <c r="L303" s="582"/>
    </row>
    <row r="304" spans="1:12" x14ac:dyDescent="0.25">
      <c r="A304" s="324" t="s">
        <v>63</v>
      </c>
      <c r="B304" s="583">
        <v>11806</v>
      </c>
      <c r="C304" s="584"/>
      <c r="D304" s="583">
        <v>16820</v>
      </c>
      <c r="E304" s="584"/>
      <c r="F304" s="585">
        <f t="shared" si="55"/>
        <v>0.4246993054379129</v>
      </c>
      <c r="G304" s="586"/>
      <c r="H304" s="587"/>
      <c r="I304" s="583">
        <f t="shared" si="56"/>
        <v>5014</v>
      </c>
      <c r="J304" s="584"/>
      <c r="K304" s="585">
        <f t="shared" si="57"/>
        <v>0.15508593346610608</v>
      </c>
      <c r="L304" s="587"/>
    </row>
    <row r="305" spans="1:12" x14ac:dyDescent="0.25">
      <c r="A305" s="324" t="s">
        <v>64</v>
      </c>
      <c r="B305" s="583">
        <v>5497</v>
      </c>
      <c r="C305" s="584"/>
      <c r="D305" s="583">
        <v>7016</v>
      </c>
      <c r="E305" s="584"/>
      <c r="F305" s="585">
        <f t="shared" si="55"/>
        <v>0.27633254502455884</v>
      </c>
      <c r="G305" s="586"/>
      <c r="H305" s="587"/>
      <c r="I305" s="583">
        <f t="shared" si="56"/>
        <v>1519</v>
      </c>
      <c r="J305" s="584"/>
      <c r="K305" s="585">
        <f t="shared" si="57"/>
        <v>6.4689828133067784E-2</v>
      </c>
      <c r="L305" s="587"/>
    </row>
    <row r="306" spans="1:12" x14ac:dyDescent="0.25">
      <c r="A306" s="327" t="s">
        <v>65</v>
      </c>
      <c r="B306" s="594">
        <v>2446</v>
      </c>
      <c r="C306" s="595"/>
      <c r="D306" s="594">
        <v>2913</v>
      </c>
      <c r="E306" s="595"/>
      <c r="F306" s="596">
        <f t="shared" si="55"/>
        <v>0.19092395748160262</v>
      </c>
      <c r="G306" s="597"/>
      <c r="H306" s="598"/>
      <c r="I306" s="594">
        <f t="shared" si="56"/>
        <v>467</v>
      </c>
      <c r="J306" s="595"/>
      <c r="K306" s="596">
        <f t="shared" si="57"/>
        <v>2.6858818322637753E-2</v>
      </c>
      <c r="L306" s="598"/>
    </row>
    <row r="307" spans="1:12" ht="21" x14ac:dyDescent="0.35">
      <c r="A307" s="563" t="s">
        <v>110</v>
      </c>
      <c r="B307" s="563"/>
      <c r="C307" s="563"/>
      <c r="D307" s="563"/>
      <c r="E307" s="563"/>
      <c r="F307" s="563"/>
      <c r="G307" s="563"/>
      <c r="H307" s="563"/>
      <c r="I307" s="563"/>
      <c r="J307" s="563"/>
      <c r="K307" s="563"/>
      <c r="L307" s="563"/>
    </row>
    <row r="308" spans="1:12" x14ac:dyDescent="0.25">
      <c r="A308" s="55"/>
      <c r="B308" s="56" t="s">
        <v>150</v>
      </c>
      <c r="C308" s="57"/>
      <c r="D308" s="57"/>
      <c r="E308" s="57"/>
      <c r="F308" s="57"/>
      <c r="G308" s="57"/>
      <c r="H308" s="57"/>
      <c r="I308" s="57"/>
      <c r="J308" s="57"/>
      <c r="K308" s="57"/>
      <c r="L308" s="58"/>
    </row>
    <row r="309" spans="1:12" ht="30" customHeight="1" x14ac:dyDescent="0.25">
      <c r="A309" s="12"/>
      <c r="B309" s="354">
        <v>2020</v>
      </c>
      <c r="C309" s="355"/>
      <c r="D309" s="354">
        <v>2021</v>
      </c>
      <c r="E309" s="355"/>
      <c r="F309" s="354" t="s">
        <v>1</v>
      </c>
      <c r="G309" s="355"/>
      <c r="H309" s="609"/>
      <c r="I309" s="354" t="s">
        <v>2</v>
      </c>
      <c r="J309" s="355"/>
      <c r="K309" s="354" t="s">
        <v>3</v>
      </c>
      <c r="L309" s="355"/>
    </row>
    <row r="310" spans="1:12" x14ac:dyDescent="0.25">
      <c r="A310" s="565" t="s">
        <v>88</v>
      </c>
      <c r="B310" s="566">
        <v>67575</v>
      </c>
      <c r="C310" s="567"/>
      <c r="D310" s="566">
        <v>108456</v>
      </c>
      <c r="E310" s="567"/>
      <c r="F310" s="568">
        <f t="shared" ref="F310:F317" si="58">D310/B310-1</f>
        <v>0.60497225305216418</v>
      </c>
      <c r="G310" s="569"/>
      <c r="H310" s="570"/>
      <c r="I310" s="566">
        <f t="shared" ref="I310:I317" si="59">D310-B310</f>
        <v>40881</v>
      </c>
      <c r="J310" s="567"/>
      <c r="K310" s="568">
        <f t="shared" ref="K310" si="60">D310/$D$310</f>
        <v>1</v>
      </c>
      <c r="L310" s="570"/>
    </row>
    <row r="311" spans="1:12" x14ac:dyDescent="0.25">
      <c r="A311" s="344" t="s">
        <v>89</v>
      </c>
      <c r="B311" s="599">
        <v>23930</v>
      </c>
      <c r="C311" s="600"/>
      <c r="D311" s="599">
        <v>38885</v>
      </c>
      <c r="E311" s="600"/>
      <c r="F311" s="610">
        <f t="shared" si="58"/>
        <v>0.62494776431257826</v>
      </c>
      <c r="G311" s="611"/>
      <c r="H311" s="612"/>
      <c r="I311" s="599">
        <f t="shared" si="59"/>
        <v>14955</v>
      </c>
      <c r="J311" s="600"/>
      <c r="K311" s="601">
        <f>D311/$D$310</f>
        <v>0.35853249243933022</v>
      </c>
      <c r="L311" s="603"/>
    </row>
    <row r="312" spans="1:12" x14ac:dyDescent="0.25">
      <c r="A312" s="347" t="s">
        <v>90</v>
      </c>
      <c r="B312" s="583">
        <v>19692</v>
      </c>
      <c r="C312" s="584"/>
      <c r="D312" s="583">
        <v>34133</v>
      </c>
      <c r="E312" s="584"/>
      <c r="F312" s="610">
        <f t="shared" si="58"/>
        <v>0.73334348974202723</v>
      </c>
      <c r="G312" s="611"/>
      <c r="H312" s="612"/>
      <c r="I312" s="583">
        <f t="shared" si="59"/>
        <v>14441</v>
      </c>
      <c r="J312" s="584"/>
      <c r="K312" s="585">
        <f t="shared" ref="K312:K317" si="61">D312/$D$310</f>
        <v>0.3147174891200118</v>
      </c>
      <c r="L312" s="587"/>
    </row>
    <row r="313" spans="1:12" x14ac:dyDescent="0.25">
      <c r="A313" s="347" t="s">
        <v>92</v>
      </c>
      <c r="B313" s="583">
        <v>9412</v>
      </c>
      <c r="C313" s="584"/>
      <c r="D313" s="583">
        <v>15588</v>
      </c>
      <c r="E313" s="584"/>
      <c r="F313" s="610">
        <f t="shared" si="58"/>
        <v>0.65618359541011473</v>
      </c>
      <c r="G313" s="611"/>
      <c r="H313" s="612"/>
      <c r="I313" s="583">
        <f t="shared" si="59"/>
        <v>6176</v>
      </c>
      <c r="J313" s="584"/>
      <c r="K313" s="585">
        <f t="shared" si="61"/>
        <v>0.14372648816109759</v>
      </c>
      <c r="L313" s="587"/>
    </row>
    <row r="314" spans="1:12" x14ac:dyDescent="0.25">
      <c r="A314" s="347" t="s">
        <v>93</v>
      </c>
      <c r="B314" s="583">
        <v>1657</v>
      </c>
      <c r="C314" s="584"/>
      <c r="D314" s="583">
        <v>2485</v>
      </c>
      <c r="E314" s="584"/>
      <c r="F314" s="610">
        <f t="shared" si="58"/>
        <v>0.49969824984912492</v>
      </c>
      <c r="G314" s="611"/>
      <c r="H314" s="612"/>
      <c r="I314" s="583">
        <f t="shared" si="59"/>
        <v>828</v>
      </c>
      <c r="J314" s="584"/>
      <c r="K314" s="585">
        <f t="shared" si="61"/>
        <v>2.2912517518625063E-2</v>
      </c>
      <c r="L314" s="587"/>
    </row>
    <row r="315" spans="1:12" x14ac:dyDescent="0.25">
      <c r="A315" s="347" t="s">
        <v>94</v>
      </c>
      <c r="B315" s="583">
        <v>3748</v>
      </c>
      <c r="C315" s="584"/>
      <c r="D315" s="583">
        <v>5411</v>
      </c>
      <c r="E315" s="584"/>
      <c r="F315" s="610">
        <f t="shared" si="58"/>
        <v>0.44370330843116323</v>
      </c>
      <c r="G315" s="611"/>
      <c r="H315" s="612"/>
      <c r="I315" s="583">
        <f t="shared" si="59"/>
        <v>1663</v>
      </c>
      <c r="J315" s="584"/>
      <c r="K315" s="585">
        <f t="shared" si="61"/>
        <v>4.9891200118020208E-2</v>
      </c>
      <c r="L315" s="587"/>
    </row>
    <row r="316" spans="1:12" x14ac:dyDescent="0.25">
      <c r="A316" s="347" t="s">
        <v>91</v>
      </c>
      <c r="B316" s="583">
        <v>310</v>
      </c>
      <c r="C316" s="584"/>
      <c r="D316" s="583">
        <v>802</v>
      </c>
      <c r="E316" s="584"/>
      <c r="F316" s="610">
        <f t="shared" si="58"/>
        <v>1.5870967741935482</v>
      </c>
      <c r="G316" s="611"/>
      <c r="H316" s="612"/>
      <c r="I316" s="583">
        <f t="shared" si="59"/>
        <v>492</v>
      </c>
      <c r="J316" s="584"/>
      <c r="K316" s="585">
        <f t="shared" si="61"/>
        <v>7.3947038430331197E-3</v>
      </c>
      <c r="L316" s="587"/>
    </row>
    <row r="317" spans="1:12" x14ac:dyDescent="0.25">
      <c r="A317" s="348" t="s">
        <v>95</v>
      </c>
      <c r="B317" s="604">
        <v>8826</v>
      </c>
      <c r="C317" s="605"/>
      <c r="D317" s="604">
        <v>11152</v>
      </c>
      <c r="E317" s="605"/>
      <c r="F317" s="610">
        <f t="shared" si="58"/>
        <v>0.26353954226150011</v>
      </c>
      <c r="G317" s="611"/>
      <c r="H317" s="612"/>
      <c r="I317" s="604">
        <f t="shared" si="59"/>
        <v>2326</v>
      </c>
      <c r="J317" s="605"/>
      <c r="K317" s="606">
        <f t="shared" si="61"/>
        <v>0.10282510879988198</v>
      </c>
      <c r="L317" s="608"/>
    </row>
    <row r="318" spans="1:12" ht="21" x14ac:dyDescent="0.35">
      <c r="A318" s="563" t="s">
        <v>111</v>
      </c>
      <c r="B318" s="563"/>
      <c r="C318" s="563"/>
      <c r="D318" s="563"/>
      <c r="E318" s="563"/>
      <c r="F318" s="563"/>
      <c r="G318" s="563"/>
      <c r="H318" s="563"/>
      <c r="I318" s="563"/>
      <c r="J318" s="563"/>
      <c r="K318" s="563"/>
      <c r="L318" s="563"/>
    </row>
  </sheetData>
  <mergeCells count="598">
    <mergeCell ref="A318:L318"/>
    <mergeCell ref="B316:C316"/>
    <mergeCell ref="D316:E316"/>
    <mergeCell ref="F316:H316"/>
    <mergeCell ref="I316:J316"/>
    <mergeCell ref="K316:L316"/>
    <mergeCell ref="B317:C317"/>
    <mergeCell ref="D317:E317"/>
    <mergeCell ref="F317:H317"/>
    <mergeCell ref="I317:J317"/>
    <mergeCell ref="K317:L317"/>
    <mergeCell ref="B314:C314"/>
    <mergeCell ref="D314:E314"/>
    <mergeCell ref="F314:H314"/>
    <mergeCell ref="I314:J314"/>
    <mergeCell ref="K314:L314"/>
    <mergeCell ref="B315:C315"/>
    <mergeCell ref="D315:E315"/>
    <mergeCell ref="F315:H315"/>
    <mergeCell ref="I315:J315"/>
    <mergeCell ref="K315:L315"/>
    <mergeCell ref="B312:C312"/>
    <mergeCell ref="D312:E312"/>
    <mergeCell ref="F312:H312"/>
    <mergeCell ref="I312:J312"/>
    <mergeCell ref="K312:L312"/>
    <mergeCell ref="B313:C313"/>
    <mergeCell ref="D313:E313"/>
    <mergeCell ref="F313:H313"/>
    <mergeCell ref="I313:J313"/>
    <mergeCell ref="K313:L313"/>
    <mergeCell ref="B310:C310"/>
    <mergeCell ref="D310:E310"/>
    <mergeCell ref="F310:H310"/>
    <mergeCell ref="I310:J310"/>
    <mergeCell ref="K310:L310"/>
    <mergeCell ref="B311:C311"/>
    <mergeCell ref="D311:E311"/>
    <mergeCell ref="F311:H311"/>
    <mergeCell ref="I311:J311"/>
    <mergeCell ref="K311:L311"/>
    <mergeCell ref="A307:L307"/>
    <mergeCell ref="B308:L308"/>
    <mergeCell ref="B309:C309"/>
    <mergeCell ref="D309:E309"/>
    <mergeCell ref="F309:G309"/>
    <mergeCell ref="I309:J309"/>
    <mergeCell ref="K309:L309"/>
    <mergeCell ref="B305:C305"/>
    <mergeCell ref="D305:E305"/>
    <mergeCell ref="F305:H305"/>
    <mergeCell ref="I305:J305"/>
    <mergeCell ref="K305:L305"/>
    <mergeCell ref="B306:C306"/>
    <mergeCell ref="D306:E306"/>
    <mergeCell ref="F306:H306"/>
    <mergeCell ref="I306:J306"/>
    <mergeCell ref="K306:L306"/>
    <mergeCell ref="B303:C303"/>
    <mergeCell ref="D303:E303"/>
    <mergeCell ref="F303:H303"/>
    <mergeCell ref="I303:J303"/>
    <mergeCell ref="K303:L303"/>
    <mergeCell ref="B304:C304"/>
    <mergeCell ref="D304:E304"/>
    <mergeCell ref="F304:H304"/>
    <mergeCell ref="I304:J304"/>
    <mergeCell ref="K304:L304"/>
    <mergeCell ref="B301:C301"/>
    <mergeCell ref="D301:E301"/>
    <mergeCell ref="F301:H301"/>
    <mergeCell ref="I301:J301"/>
    <mergeCell ref="K301:L301"/>
    <mergeCell ref="B302:C302"/>
    <mergeCell ref="D302:E302"/>
    <mergeCell ref="F302:H302"/>
    <mergeCell ref="I302:J302"/>
    <mergeCell ref="K302:L302"/>
    <mergeCell ref="B299:C299"/>
    <mergeCell ref="D299:E299"/>
    <mergeCell ref="F299:H299"/>
    <mergeCell ref="I299:J299"/>
    <mergeCell ref="K299:L299"/>
    <mergeCell ref="B300:C300"/>
    <mergeCell ref="D300:E300"/>
    <mergeCell ref="F300:H300"/>
    <mergeCell ref="I300:J300"/>
    <mergeCell ref="K300:L300"/>
    <mergeCell ref="B297:C297"/>
    <mergeCell ref="D297:E297"/>
    <mergeCell ref="F297:H297"/>
    <mergeCell ref="I297:J297"/>
    <mergeCell ref="K297:L297"/>
    <mergeCell ref="B298:C298"/>
    <mergeCell ref="D298:E298"/>
    <mergeCell ref="F298:H298"/>
    <mergeCell ref="I298:J298"/>
    <mergeCell ref="K298:L298"/>
    <mergeCell ref="B295:C295"/>
    <mergeCell ref="D295:E295"/>
    <mergeCell ref="F295:H295"/>
    <mergeCell ref="I295:J295"/>
    <mergeCell ref="K295:L295"/>
    <mergeCell ref="B296:C296"/>
    <mergeCell ref="D296:E296"/>
    <mergeCell ref="F296:H296"/>
    <mergeCell ref="I296:J296"/>
    <mergeCell ref="K296:L296"/>
    <mergeCell ref="A292:L292"/>
    <mergeCell ref="B293:L293"/>
    <mergeCell ref="B294:C294"/>
    <mergeCell ref="D294:E294"/>
    <mergeCell ref="F294:H294"/>
    <mergeCell ref="I294:J294"/>
    <mergeCell ref="K294:L294"/>
    <mergeCell ref="B290:C290"/>
    <mergeCell ref="D290:E290"/>
    <mergeCell ref="F290:H290"/>
    <mergeCell ref="I290:J290"/>
    <mergeCell ref="K290:L290"/>
    <mergeCell ref="B291:C291"/>
    <mergeCell ref="D291:E291"/>
    <mergeCell ref="F291:H291"/>
    <mergeCell ref="I291:J291"/>
    <mergeCell ref="K291:L291"/>
    <mergeCell ref="B288:C288"/>
    <mergeCell ref="D288:E288"/>
    <mergeCell ref="F288:H288"/>
    <mergeCell ref="I288:J288"/>
    <mergeCell ref="K288:L288"/>
    <mergeCell ref="B289:C289"/>
    <mergeCell ref="D289:E289"/>
    <mergeCell ref="F289:H289"/>
    <mergeCell ref="I289:J289"/>
    <mergeCell ref="K289:L289"/>
    <mergeCell ref="B286:C286"/>
    <mergeCell ref="D286:E286"/>
    <mergeCell ref="F286:H286"/>
    <mergeCell ref="I286:J286"/>
    <mergeCell ref="K286:L286"/>
    <mergeCell ref="B287:C287"/>
    <mergeCell ref="D287:E287"/>
    <mergeCell ref="F287:H287"/>
    <mergeCell ref="I287:J287"/>
    <mergeCell ref="K287:L287"/>
    <mergeCell ref="B284:C284"/>
    <mergeCell ref="D284:E284"/>
    <mergeCell ref="F284:H284"/>
    <mergeCell ref="I284:J284"/>
    <mergeCell ref="K284:L284"/>
    <mergeCell ref="B285:C285"/>
    <mergeCell ref="D285:E285"/>
    <mergeCell ref="F285:H285"/>
    <mergeCell ref="I285:J285"/>
    <mergeCell ref="K285:L285"/>
    <mergeCell ref="B282:L282"/>
    <mergeCell ref="B283:C283"/>
    <mergeCell ref="D283:E283"/>
    <mergeCell ref="F283:H283"/>
    <mergeCell ref="I283:J283"/>
    <mergeCell ref="K283:L283"/>
    <mergeCell ref="B280:C280"/>
    <mergeCell ref="D280:E280"/>
    <mergeCell ref="F280:H280"/>
    <mergeCell ref="I280:J280"/>
    <mergeCell ref="K280:L280"/>
    <mergeCell ref="A281:L281"/>
    <mergeCell ref="B278:C278"/>
    <mergeCell ref="D278:E278"/>
    <mergeCell ref="F278:H278"/>
    <mergeCell ref="I278:J278"/>
    <mergeCell ref="K278:L278"/>
    <mergeCell ref="B279:C279"/>
    <mergeCell ref="D279:E279"/>
    <mergeCell ref="F279:H279"/>
    <mergeCell ref="I279:J279"/>
    <mergeCell ref="K279:L279"/>
    <mergeCell ref="B276:C276"/>
    <mergeCell ref="D276:E276"/>
    <mergeCell ref="F276:H276"/>
    <mergeCell ref="I276:J276"/>
    <mergeCell ref="K276:L276"/>
    <mergeCell ref="B277:C277"/>
    <mergeCell ref="D277:E277"/>
    <mergeCell ref="F277:H277"/>
    <mergeCell ref="I277:J277"/>
    <mergeCell ref="K277:L277"/>
    <mergeCell ref="B274:C274"/>
    <mergeCell ref="D274:E274"/>
    <mergeCell ref="F274:H274"/>
    <mergeCell ref="I274:J274"/>
    <mergeCell ref="K274:L274"/>
    <mergeCell ref="B275:C275"/>
    <mergeCell ref="D275:E275"/>
    <mergeCell ref="F275:H275"/>
    <mergeCell ref="I275:J275"/>
    <mergeCell ref="K275:L275"/>
    <mergeCell ref="B272:C272"/>
    <mergeCell ref="D272:E272"/>
    <mergeCell ref="F272:H272"/>
    <mergeCell ref="I272:J272"/>
    <mergeCell ref="K272:L272"/>
    <mergeCell ref="B273:C273"/>
    <mergeCell ref="D273:E273"/>
    <mergeCell ref="F273:H273"/>
    <mergeCell ref="I273:J273"/>
    <mergeCell ref="K273:L273"/>
    <mergeCell ref="B270:C270"/>
    <mergeCell ref="D270:E270"/>
    <mergeCell ref="F270:H270"/>
    <mergeCell ref="I270:J270"/>
    <mergeCell ref="K270:L270"/>
    <mergeCell ref="B271:C271"/>
    <mergeCell ref="D271:E271"/>
    <mergeCell ref="F271:H271"/>
    <mergeCell ref="I271:J271"/>
    <mergeCell ref="K271:L271"/>
    <mergeCell ref="B268:C268"/>
    <mergeCell ref="D268:E268"/>
    <mergeCell ref="F268:H268"/>
    <mergeCell ref="I268:J268"/>
    <mergeCell ref="K268:L268"/>
    <mergeCell ref="B269:C269"/>
    <mergeCell ref="D269:E269"/>
    <mergeCell ref="F269:H269"/>
    <mergeCell ref="I269:J269"/>
    <mergeCell ref="K269:L269"/>
    <mergeCell ref="E263:F263"/>
    <mergeCell ref="K263:L263"/>
    <mergeCell ref="A264:L264"/>
    <mergeCell ref="A265:L265"/>
    <mergeCell ref="A266:L266"/>
    <mergeCell ref="B267:L267"/>
    <mergeCell ref="E260:F260"/>
    <mergeCell ref="K260:L260"/>
    <mergeCell ref="E261:F261"/>
    <mergeCell ref="K261:L261"/>
    <mergeCell ref="E262:F262"/>
    <mergeCell ref="K262:L262"/>
    <mergeCell ref="E257:F257"/>
    <mergeCell ref="K257:L257"/>
    <mergeCell ref="E258:F258"/>
    <mergeCell ref="K258:L258"/>
    <mergeCell ref="E259:F259"/>
    <mergeCell ref="K259:L259"/>
    <mergeCell ref="B254:F254"/>
    <mergeCell ref="H254:L254"/>
    <mergeCell ref="E255:F255"/>
    <mergeCell ref="K255:L255"/>
    <mergeCell ref="E256:F256"/>
    <mergeCell ref="K256:L256"/>
    <mergeCell ref="E250:F250"/>
    <mergeCell ref="K250:L250"/>
    <mergeCell ref="E251:F251"/>
    <mergeCell ref="K251:L251"/>
    <mergeCell ref="A252:L252"/>
    <mergeCell ref="A253:L253"/>
    <mergeCell ref="E247:F247"/>
    <mergeCell ref="K247:L247"/>
    <mergeCell ref="E248:F248"/>
    <mergeCell ref="K248:L248"/>
    <mergeCell ref="E249:F249"/>
    <mergeCell ref="K249:L249"/>
    <mergeCell ref="E244:F244"/>
    <mergeCell ref="K244:L244"/>
    <mergeCell ref="E245:F245"/>
    <mergeCell ref="K245:L245"/>
    <mergeCell ref="E246:F246"/>
    <mergeCell ref="K246:L246"/>
    <mergeCell ref="B241:F241"/>
    <mergeCell ref="H241:L241"/>
    <mergeCell ref="E242:F242"/>
    <mergeCell ref="K242:L242"/>
    <mergeCell ref="E243:F243"/>
    <mergeCell ref="K243:L243"/>
    <mergeCell ref="E237:F237"/>
    <mergeCell ref="K237:L237"/>
    <mergeCell ref="E238:F238"/>
    <mergeCell ref="K238:L238"/>
    <mergeCell ref="A239:L239"/>
    <mergeCell ref="A240:L240"/>
    <mergeCell ref="E234:F234"/>
    <mergeCell ref="K234:L234"/>
    <mergeCell ref="E235:F235"/>
    <mergeCell ref="K235:L235"/>
    <mergeCell ref="E236:F236"/>
    <mergeCell ref="K236:L236"/>
    <mergeCell ref="E231:F231"/>
    <mergeCell ref="K231:L231"/>
    <mergeCell ref="E232:F232"/>
    <mergeCell ref="K232:L232"/>
    <mergeCell ref="E233:F233"/>
    <mergeCell ref="K233:L233"/>
    <mergeCell ref="A227:L227"/>
    <mergeCell ref="A228:L228"/>
    <mergeCell ref="B229:F229"/>
    <mergeCell ref="H229:L229"/>
    <mergeCell ref="E230:F230"/>
    <mergeCell ref="K230:L230"/>
    <mergeCell ref="E224:F224"/>
    <mergeCell ref="K224:L224"/>
    <mergeCell ref="E225:F225"/>
    <mergeCell ref="K225:L225"/>
    <mergeCell ref="E226:F226"/>
    <mergeCell ref="K226:L226"/>
    <mergeCell ref="E221:F221"/>
    <mergeCell ref="K221:L221"/>
    <mergeCell ref="E222:F222"/>
    <mergeCell ref="K222:L222"/>
    <mergeCell ref="E223:F223"/>
    <mergeCell ref="K223:L223"/>
    <mergeCell ref="E218:F218"/>
    <mergeCell ref="K218:L218"/>
    <mergeCell ref="E219:F219"/>
    <mergeCell ref="K219:L219"/>
    <mergeCell ref="E220:F220"/>
    <mergeCell ref="K220:L220"/>
    <mergeCell ref="B205:F205"/>
    <mergeCell ref="H205:L205"/>
    <mergeCell ref="A215:L215"/>
    <mergeCell ref="B216:F216"/>
    <mergeCell ref="H216:L216"/>
    <mergeCell ref="E217:F217"/>
    <mergeCell ref="K217:L217"/>
    <mergeCell ref="A190:L190"/>
    <mergeCell ref="A191:L191"/>
    <mergeCell ref="B192:F192"/>
    <mergeCell ref="H192:L192"/>
    <mergeCell ref="A203:L203"/>
    <mergeCell ref="A204:L204"/>
    <mergeCell ref="E187:F187"/>
    <mergeCell ref="K187:L187"/>
    <mergeCell ref="E188:F188"/>
    <mergeCell ref="K188:L188"/>
    <mergeCell ref="E189:F189"/>
    <mergeCell ref="K189:L189"/>
    <mergeCell ref="E184:F184"/>
    <mergeCell ref="K184:L184"/>
    <mergeCell ref="E185:F185"/>
    <mergeCell ref="K185:L185"/>
    <mergeCell ref="E186:F186"/>
    <mergeCell ref="K186:L186"/>
    <mergeCell ref="E181:F181"/>
    <mergeCell ref="K181:L181"/>
    <mergeCell ref="E182:F182"/>
    <mergeCell ref="K182:L182"/>
    <mergeCell ref="E183:F183"/>
    <mergeCell ref="K183:L183"/>
    <mergeCell ref="E177:F177"/>
    <mergeCell ref="K177:L177"/>
    <mergeCell ref="A178:L178"/>
    <mergeCell ref="A179:L179"/>
    <mergeCell ref="B180:F180"/>
    <mergeCell ref="H180:L180"/>
    <mergeCell ref="E174:F174"/>
    <mergeCell ref="K174:L174"/>
    <mergeCell ref="E175:F175"/>
    <mergeCell ref="K175:L175"/>
    <mergeCell ref="E176:F176"/>
    <mergeCell ref="K176:L176"/>
    <mergeCell ref="E171:F171"/>
    <mergeCell ref="K171:L171"/>
    <mergeCell ref="E172:F172"/>
    <mergeCell ref="K172:L172"/>
    <mergeCell ref="E173:F173"/>
    <mergeCell ref="K173:L173"/>
    <mergeCell ref="E168:F168"/>
    <mergeCell ref="K168:L168"/>
    <mergeCell ref="E169:F169"/>
    <mergeCell ref="K169:L169"/>
    <mergeCell ref="E170:F170"/>
    <mergeCell ref="K170:L170"/>
    <mergeCell ref="E165:F165"/>
    <mergeCell ref="K165:L165"/>
    <mergeCell ref="E166:F166"/>
    <mergeCell ref="K166:L166"/>
    <mergeCell ref="E167:F167"/>
    <mergeCell ref="K167:L167"/>
    <mergeCell ref="B162:C162"/>
    <mergeCell ref="E162:F162"/>
    <mergeCell ref="H162:I162"/>
    <mergeCell ref="K162:L162"/>
    <mergeCell ref="A163:L163"/>
    <mergeCell ref="B164:F164"/>
    <mergeCell ref="H164:L164"/>
    <mergeCell ref="B160:C160"/>
    <mergeCell ref="E160:F160"/>
    <mergeCell ref="H160:I160"/>
    <mergeCell ref="K160:L160"/>
    <mergeCell ref="B161:C161"/>
    <mergeCell ref="E161:F161"/>
    <mergeCell ref="H161:I161"/>
    <mergeCell ref="K161:L161"/>
    <mergeCell ref="B158:C158"/>
    <mergeCell ref="E158:F158"/>
    <mergeCell ref="H158:I158"/>
    <mergeCell ref="K158:L158"/>
    <mergeCell ref="B159:C159"/>
    <mergeCell ref="E159:F159"/>
    <mergeCell ref="H159:I159"/>
    <mergeCell ref="K159:L159"/>
    <mergeCell ref="B156:C156"/>
    <mergeCell ref="E156:F156"/>
    <mergeCell ref="H156:I156"/>
    <mergeCell ref="K156:L156"/>
    <mergeCell ref="B157:C157"/>
    <mergeCell ref="E157:F157"/>
    <mergeCell ref="H157:I157"/>
    <mergeCell ref="K157:L157"/>
    <mergeCell ref="B154:C154"/>
    <mergeCell ref="E154:F154"/>
    <mergeCell ref="H154:I154"/>
    <mergeCell ref="K154:L154"/>
    <mergeCell ref="B155:C155"/>
    <mergeCell ref="E155:F155"/>
    <mergeCell ref="H155:I155"/>
    <mergeCell ref="K155:L155"/>
    <mergeCell ref="B151:C151"/>
    <mergeCell ref="E151:F151"/>
    <mergeCell ref="H151:I151"/>
    <mergeCell ref="K151:L151"/>
    <mergeCell ref="A152:L152"/>
    <mergeCell ref="B153:F153"/>
    <mergeCell ref="H153:L153"/>
    <mergeCell ref="B149:C149"/>
    <mergeCell ref="E149:F149"/>
    <mergeCell ref="H149:I149"/>
    <mergeCell ref="K149:L149"/>
    <mergeCell ref="B150:C150"/>
    <mergeCell ref="E150:F150"/>
    <mergeCell ref="H150:I150"/>
    <mergeCell ref="K150:L150"/>
    <mergeCell ref="B147:C147"/>
    <mergeCell ref="E147:F147"/>
    <mergeCell ref="H147:I147"/>
    <mergeCell ref="K147:L147"/>
    <mergeCell ref="B148:C148"/>
    <mergeCell ref="E148:F148"/>
    <mergeCell ref="H148:I148"/>
    <mergeCell ref="K148:L148"/>
    <mergeCell ref="B145:C145"/>
    <mergeCell ref="E145:F145"/>
    <mergeCell ref="H145:I145"/>
    <mergeCell ref="K145:L145"/>
    <mergeCell ref="B146:C146"/>
    <mergeCell ref="E146:F146"/>
    <mergeCell ref="H146:I146"/>
    <mergeCell ref="K146:L146"/>
    <mergeCell ref="B143:C143"/>
    <mergeCell ref="E143:F143"/>
    <mergeCell ref="H143:I143"/>
    <mergeCell ref="K143:L143"/>
    <mergeCell ref="B144:C144"/>
    <mergeCell ref="E144:F144"/>
    <mergeCell ref="H144:I144"/>
    <mergeCell ref="K144:L144"/>
    <mergeCell ref="B141:C141"/>
    <mergeCell ref="E141:F141"/>
    <mergeCell ref="H141:I141"/>
    <mergeCell ref="K141:L141"/>
    <mergeCell ref="B142:C142"/>
    <mergeCell ref="E142:F142"/>
    <mergeCell ref="H142:I142"/>
    <mergeCell ref="K142:L142"/>
    <mergeCell ref="B139:C139"/>
    <mergeCell ref="E139:F139"/>
    <mergeCell ref="H139:I139"/>
    <mergeCell ref="K139:L139"/>
    <mergeCell ref="B140:C140"/>
    <mergeCell ref="E140:F140"/>
    <mergeCell ref="H140:I140"/>
    <mergeCell ref="K140:L140"/>
    <mergeCell ref="B137:C137"/>
    <mergeCell ref="E137:F137"/>
    <mergeCell ref="H137:I137"/>
    <mergeCell ref="K137:L137"/>
    <mergeCell ref="B138:C138"/>
    <mergeCell ref="E138:F138"/>
    <mergeCell ref="H138:I138"/>
    <mergeCell ref="K138:L138"/>
    <mergeCell ref="B135:C135"/>
    <mergeCell ref="E135:F135"/>
    <mergeCell ref="H135:I135"/>
    <mergeCell ref="K135:L135"/>
    <mergeCell ref="B136:C136"/>
    <mergeCell ref="E136:F136"/>
    <mergeCell ref="H136:I136"/>
    <mergeCell ref="K136:L136"/>
    <mergeCell ref="B133:C133"/>
    <mergeCell ref="E133:F133"/>
    <mergeCell ref="H133:I133"/>
    <mergeCell ref="K133:L133"/>
    <mergeCell ref="B134:C134"/>
    <mergeCell ref="E134:F134"/>
    <mergeCell ref="H134:I134"/>
    <mergeCell ref="K134:L134"/>
    <mergeCell ref="B131:C131"/>
    <mergeCell ref="E131:F131"/>
    <mergeCell ref="H131:I131"/>
    <mergeCell ref="K131:L131"/>
    <mergeCell ref="B132:C132"/>
    <mergeCell ref="E132:F132"/>
    <mergeCell ref="H132:I132"/>
    <mergeCell ref="K132:L132"/>
    <mergeCell ref="B129:C129"/>
    <mergeCell ref="E129:F129"/>
    <mergeCell ref="H129:I129"/>
    <mergeCell ref="K129:L129"/>
    <mergeCell ref="B130:C130"/>
    <mergeCell ref="E130:F130"/>
    <mergeCell ref="H130:I130"/>
    <mergeCell ref="K130:L130"/>
    <mergeCell ref="B127:F127"/>
    <mergeCell ref="H127:L127"/>
    <mergeCell ref="B128:C128"/>
    <mergeCell ref="E128:F128"/>
    <mergeCell ref="H128:I128"/>
    <mergeCell ref="K128:L128"/>
    <mergeCell ref="B124:C124"/>
    <mergeCell ref="E124:F124"/>
    <mergeCell ref="H124:I124"/>
    <mergeCell ref="K124:L124"/>
    <mergeCell ref="A125:L125"/>
    <mergeCell ref="A126:L126"/>
    <mergeCell ref="B122:C122"/>
    <mergeCell ref="E122:F122"/>
    <mergeCell ref="H122:I122"/>
    <mergeCell ref="K122:L122"/>
    <mergeCell ref="B123:C123"/>
    <mergeCell ref="E123:F123"/>
    <mergeCell ref="H123:I123"/>
    <mergeCell ref="K123:L123"/>
    <mergeCell ref="B120:C120"/>
    <mergeCell ref="E120:F120"/>
    <mergeCell ref="H120:I120"/>
    <mergeCell ref="K120:L120"/>
    <mergeCell ref="B121:C121"/>
    <mergeCell ref="E121:F121"/>
    <mergeCell ref="H121:I121"/>
    <mergeCell ref="K121:L121"/>
    <mergeCell ref="B118:C118"/>
    <mergeCell ref="E118:F118"/>
    <mergeCell ref="H118:I118"/>
    <mergeCell ref="K118:L118"/>
    <mergeCell ref="B119:C119"/>
    <mergeCell ref="E119:F119"/>
    <mergeCell ref="H119:I119"/>
    <mergeCell ref="K119:L119"/>
    <mergeCell ref="B116:C116"/>
    <mergeCell ref="E116:F116"/>
    <mergeCell ref="H116:I116"/>
    <mergeCell ref="K116:L116"/>
    <mergeCell ref="B117:C117"/>
    <mergeCell ref="E117:F117"/>
    <mergeCell ref="H117:I117"/>
    <mergeCell ref="K117:L117"/>
    <mergeCell ref="B114:C114"/>
    <mergeCell ref="E114:F114"/>
    <mergeCell ref="H114:I114"/>
    <mergeCell ref="K114:L114"/>
    <mergeCell ref="B115:C115"/>
    <mergeCell ref="E115:F115"/>
    <mergeCell ref="H115:I115"/>
    <mergeCell ref="K115:L115"/>
    <mergeCell ref="B112:C112"/>
    <mergeCell ref="E112:F112"/>
    <mergeCell ref="H112:I112"/>
    <mergeCell ref="K112:L112"/>
    <mergeCell ref="B113:C113"/>
    <mergeCell ref="E113:F113"/>
    <mergeCell ref="H113:I113"/>
    <mergeCell ref="K113:L113"/>
    <mergeCell ref="A99:L99"/>
    <mergeCell ref="B100:F100"/>
    <mergeCell ref="H100:L100"/>
    <mergeCell ref="A110:L110"/>
    <mergeCell ref="B111:F111"/>
    <mergeCell ref="H111:L111"/>
    <mergeCell ref="A57:L57"/>
    <mergeCell ref="B58:F58"/>
    <mergeCell ref="H58:L58"/>
    <mergeCell ref="A72:L72"/>
    <mergeCell ref="A73:L73"/>
    <mergeCell ref="B74:F74"/>
    <mergeCell ref="H74:L74"/>
    <mergeCell ref="A19:L19"/>
    <mergeCell ref="A20:L20"/>
    <mergeCell ref="B21:F21"/>
    <mergeCell ref="H21:L21"/>
    <mergeCell ref="A46:L46"/>
    <mergeCell ref="B47:F47"/>
    <mergeCell ref="H47:L47"/>
    <mergeCell ref="A1:L1"/>
    <mergeCell ref="A2:L2"/>
    <mergeCell ref="A3:L3"/>
    <mergeCell ref="A4:L4"/>
    <mergeCell ref="B5:F5"/>
    <mergeCell ref="H5:L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4AD74-9A96-4546-A225-80E22768B44F}">
  <sheetPr codeName="Hoja10"/>
  <dimension ref="A1:R78"/>
  <sheetViews>
    <sheetView workbookViewId="0">
      <selection activeCell="I23" sqref="I23"/>
    </sheetView>
  </sheetViews>
  <sheetFormatPr baseColWidth="10" defaultColWidth="0" defaultRowHeight="15" customHeight="1" zeroHeight="1" x14ac:dyDescent="0.25"/>
  <cols>
    <col min="1" max="1" width="29.85546875" bestFit="1" customWidth="1"/>
    <col min="2" max="3" width="11.42578125" style="150" customWidth="1"/>
    <col min="4" max="4" width="12.28515625" style="150" bestFit="1" customWidth="1"/>
    <col min="5" max="5" width="12.7109375" style="150" customWidth="1"/>
    <col min="6" max="6" width="11.42578125" style="150" customWidth="1"/>
    <col min="7" max="7" width="1.28515625" style="150" customWidth="1"/>
    <col min="8" max="8" width="12.5703125" style="150" customWidth="1"/>
    <col min="9" max="10" width="11.42578125" style="150" customWidth="1"/>
    <col min="11" max="11" width="14" style="150" customWidth="1"/>
    <col min="12" max="12" width="11.42578125" style="150" customWidth="1"/>
    <col min="13" max="16" width="11.42578125" hidden="1"/>
    <col min="17" max="17" width="24" hidden="1"/>
    <col min="19" max="16384" width="11.42578125" hidden="1"/>
  </cols>
  <sheetData>
    <row r="1" spans="1:18" ht="53.25" customHeight="1" x14ac:dyDescent="0.25">
      <c r="A1" s="246" t="s">
        <v>53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</row>
    <row r="2" spans="1:18" ht="21" x14ac:dyDescent="0.35">
      <c r="A2" s="613" t="s">
        <v>112</v>
      </c>
      <c r="B2" s="613"/>
      <c r="C2" s="613"/>
      <c r="D2" s="613"/>
      <c r="E2" s="613"/>
      <c r="F2" s="613"/>
      <c r="G2" s="613"/>
      <c r="H2" s="613"/>
      <c r="I2" s="613"/>
      <c r="J2" s="613"/>
      <c r="K2" s="613"/>
      <c r="L2" s="613"/>
    </row>
    <row r="3" spans="1:18" ht="21" x14ac:dyDescent="0.25">
      <c r="A3" s="249" t="s">
        <v>113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1"/>
    </row>
    <row r="4" spans="1:18" ht="21" x14ac:dyDescent="0.35">
      <c r="A4" s="614" t="s">
        <v>33</v>
      </c>
      <c r="B4" s="614"/>
      <c r="C4" s="614"/>
      <c r="D4" s="614"/>
      <c r="E4" s="614"/>
      <c r="F4" s="614"/>
      <c r="G4" s="614"/>
      <c r="H4" s="614"/>
      <c r="I4" s="614"/>
      <c r="J4" s="614"/>
      <c r="K4" s="614"/>
      <c r="L4" s="614"/>
    </row>
    <row r="5" spans="1:18" x14ac:dyDescent="0.25">
      <c r="A5" s="55"/>
      <c r="B5" s="56" t="s">
        <v>150</v>
      </c>
      <c r="C5" s="57"/>
      <c r="D5" s="57"/>
      <c r="E5" s="57"/>
      <c r="F5" s="58"/>
      <c r="G5" s="169"/>
      <c r="H5" s="56" t="str">
        <f>CONCATENATE("acumulado ",B5)</f>
        <v>acumulado septiembre</v>
      </c>
      <c r="I5" s="57"/>
      <c r="J5" s="57"/>
      <c r="K5" s="57"/>
      <c r="L5" s="58"/>
    </row>
    <row r="6" spans="1:18" ht="30" x14ac:dyDescent="0.25">
      <c r="A6" s="12"/>
      <c r="B6" s="13">
        <v>2020</v>
      </c>
      <c r="C6" s="13">
        <v>2021</v>
      </c>
      <c r="D6" s="13" t="s">
        <v>1</v>
      </c>
      <c r="E6" s="13" t="s">
        <v>2</v>
      </c>
      <c r="F6" s="13" t="s">
        <v>3</v>
      </c>
      <c r="G6" s="173"/>
      <c r="H6" s="13">
        <v>2020</v>
      </c>
      <c r="I6" s="13">
        <v>2021</v>
      </c>
      <c r="J6" s="13" t="s">
        <v>1</v>
      </c>
      <c r="K6" s="13" t="s">
        <v>2</v>
      </c>
      <c r="L6" s="13" t="s">
        <v>3</v>
      </c>
      <c r="R6" s="18"/>
    </row>
    <row r="7" spans="1:18" x14ac:dyDescent="0.25">
      <c r="A7" s="615" t="s">
        <v>34</v>
      </c>
      <c r="B7" s="616">
        <v>198893</v>
      </c>
      <c r="C7" s="616">
        <v>479678</v>
      </c>
      <c r="D7" s="617">
        <f>C7/B7-1</f>
        <v>1.4117389752278862</v>
      </c>
      <c r="E7" s="616">
        <f>C7-B7</f>
        <v>280785</v>
      </c>
      <c r="F7" s="617">
        <f>C7/$C$7</f>
        <v>1</v>
      </c>
      <c r="G7" s="618"/>
      <c r="H7" s="616">
        <v>2427267</v>
      </c>
      <c r="I7" s="616">
        <v>2390811</v>
      </c>
      <c r="J7" s="617">
        <f>I7/H7-1</f>
        <v>-1.5019361281638943E-2</v>
      </c>
      <c r="K7" s="616">
        <f>I7-H7</f>
        <v>-36456</v>
      </c>
      <c r="L7" s="617">
        <f>I7/$I$7</f>
        <v>1</v>
      </c>
      <c r="R7" s="99"/>
    </row>
    <row r="8" spans="1:18" x14ac:dyDescent="0.25">
      <c r="A8" s="619" t="s">
        <v>35</v>
      </c>
      <c r="B8" s="183">
        <v>197983</v>
      </c>
      <c r="C8" s="183">
        <v>461918</v>
      </c>
      <c r="D8" s="184">
        <f t="shared" ref="D8:D9" si="0">C8/B8-1</f>
        <v>1.3331195102609819</v>
      </c>
      <c r="E8" s="183">
        <f>C8-B8</f>
        <v>263935</v>
      </c>
      <c r="F8" s="184">
        <f>C8/$C$7</f>
        <v>0.96297516250484705</v>
      </c>
      <c r="G8" s="173"/>
      <c r="H8" s="183">
        <v>2196390</v>
      </c>
      <c r="I8" s="183">
        <v>2324618</v>
      </c>
      <c r="J8" s="184">
        <f t="shared" ref="J8:J9" si="1">I8/H8-1</f>
        <v>5.8381252874034173E-2</v>
      </c>
      <c r="K8" s="183">
        <f t="shared" ref="K8:K9" si="2">I8-H8</f>
        <v>128228</v>
      </c>
      <c r="L8" s="184">
        <f t="shared" ref="L8:L9" si="3">I8/$I$7</f>
        <v>0.97231357894873327</v>
      </c>
    </row>
    <row r="9" spans="1:18" x14ac:dyDescent="0.25">
      <c r="A9" s="619" t="s">
        <v>36</v>
      </c>
      <c r="B9" s="183">
        <v>910</v>
      </c>
      <c r="C9" s="183">
        <v>17760</v>
      </c>
      <c r="D9" s="184">
        <f t="shared" si="0"/>
        <v>18.516483516483518</v>
      </c>
      <c r="E9" s="183">
        <f>C9-B9</f>
        <v>16850</v>
      </c>
      <c r="F9" s="184">
        <f>C9/$C$7</f>
        <v>3.7024837495153E-2</v>
      </c>
      <c r="G9" s="173"/>
      <c r="H9" s="183">
        <v>230877</v>
      </c>
      <c r="I9" s="183">
        <v>66193</v>
      </c>
      <c r="J9" s="184">
        <f t="shared" si="1"/>
        <v>-0.71329755670768424</v>
      </c>
      <c r="K9" s="183">
        <f t="shared" si="2"/>
        <v>-164684</v>
      </c>
      <c r="L9" s="184">
        <f t="shared" si="3"/>
        <v>2.7686421051266705E-2</v>
      </c>
    </row>
    <row r="10" spans="1:18" ht="21" x14ac:dyDescent="0.35">
      <c r="A10" s="614" t="s">
        <v>37</v>
      </c>
      <c r="B10" s="614"/>
      <c r="C10" s="614"/>
      <c r="D10" s="614"/>
      <c r="E10" s="614"/>
      <c r="F10" s="614"/>
      <c r="G10" s="614"/>
      <c r="H10" s="614"/>
      <c r="I10" s="614"/>
      <c r="J10" s="614"/>
      <c r="K10" s="614"/>
      <c r="L10" s="614"/>
    </row>
    <row r="11" spans="1:18" x14ac:dyDescent="0.25">
      <c r="A11" s="55"/>
      <c r="B11" s="56" t="s">
        <v>150</v>
      </c>
      <c r="C11" s="57"/>
      <c r="D11" s="57"/>
      <c r="E11" s="57"/>
      <c r="F11" s="58"/>
      <c r="G11" s="169"/>
      <c r="H11" s="56" t="str">
        <f>CONCATENATE("acumulado ",B11)</f>
        <v>acumulado septiembre</v>
      </c>
      <c r="I11" s="57"/>
      <c r="J11" s="57"/>
      <c r="K11" s="57"/>
      <c r="L11" s="58"/>
      <c r="Q11" s="620"/>
    </row>
    <row r="12" spans="1:18" ht="30" x14ac:dyDescent="0.25">
      <c r="A12" s="12" t="s">
        <v>114</v>
      </c>
      <c r="B12" s="13">
        <v>2020</v>
      </c>
      <c r="C12" s="13">
        <v>2021</v>
      </c>
      <c r="D12" s="13" t="s">
        <v>1</v>
      </c>
      <c r="E12" s="13" t="s">
        <v>2</v>
      </c>
      <c r="F12" s="13" t="s">
        <v>3</v>
      </c>
      <c r="G12" s="173"/>
      <c r="H12" s="13">
        <v>2020</v>
      </c>
      <c r="I12" s="13">
        <v>2021</v>
      </c>
      <c r="J12" s="13" t="s">
        <v>1</v>
      </c>
      <c r="K12" s="13" t="s">
        <v>2</v>
      </c>
      <c r="L12" s="13" t="s">
        <v>3</v>
      </c>
      <c r="Q12" s="621"/>
    </row>
    <row r="13" spans="1:18" x14ac:dyDescent="0.25">
      <c r="A13" s="622" t="s">
        <v>115</v>
      </c>
      <c r="B13" s="623">
        <v>198893</v>
      </c>
      <c r="C13" s="623">
        <v>479678</v>
      </c>
      <c r="D13" s="624">
        <f t="shared" ref="D13:D20" si="4">IFERROR(C13/B13-1,"-")</f>
        <v>1.4117389752278862</v>
      </c>
      <c r="E13" s="623">
        <f t="shared" ref="E13:E34" si="5">IFERROR(C13-B13,"-")</f>
        <v>280785</v>
      </c>
      <c r="F13" s="624">
        <f>IFERROR(C13/$C$7,"-")</f>
        <v>1</v>
      </c>
      <c r="G13" s="618"/>
      <c r="H13" s="616">
        <v>2427267</v>
      </c>
      <c r="I13" s="616">
        <v>2390811</v>
      </c>
      <c r="J13" s="617">
        <f t="shared" ref="J13:J20" si="6">IFERROR(I13/H13-1,"-")</f>
        <v>-1.5019361281638943E-2</v>
      </c>
      <c r="K13" s="616">
        <f t="shared" ref="K13:K20" si="7">IFERROR(I13-H13,"-")</f>
        <v>-36456</v>
      </c>
      <c r="L13" s="617">
        <f>I13/$I$13</f>
        <v>1</v>
      </c>
      <c r="Q13" s="621"/>
    </row>
    <row r="14" spans="1:18" x14ac:dyDescent="0.25">
      <c r="A14" s="625" t="s">
        <v>38</v>
      </c>
      <c r="B14" s="626">
        <v>148978</v>
      </c>
      <c r="C14" s="626">
        <v>240779</v>
      </c>
      <c r="D14" s="627">
        <f t="shared" si="4"/>
        <v>0.61620507725972962</v>
      </c>
      <c r="E14" s="626">
        <f t="shared" si="5"/>
        <v>91801</v>
      </c>
      <c r="F14" s="627">
        <f t="shared" ref="F14:F20" si="8">IFERROR(C14/$C$7,"-")</f>
        <v>0.50195964793048675</v>
      </c>
      <c r="G14" s="618"/>
      <c r="H14" s="626">
        <v>1164788</v>
      </c>
      <c r="I14" s="626">
        <v>1475774</v>
      </c>
      <c r="J14" s="627">
        <f t="shared" si="6"/>
        <v>0.26698935772003152</v>
      </c>
      <c r="K14" s="626">
        <f t="shared" si="7"/>
        <v>310986</v>
      </c>
      <c r="L14" s="627">
        <f t="shared" ref="L14:L34" si="9">I14/$I$13</f>
        <v>0.61726920279352904</v>
      </c>
    </row>
    <row r="15" spans="1:18" x14ac:dyDescent="0.25">
      <c r="A15" s="619" t="s">
        <v>116</v>
      </c>
      <c r="B15" s="183">
        <v>73226</v>
      </c>
      <c r="C15" s="183">
        <v>119070</v>
      </c>
      <c r="D15" s="184">
        <f t="shared" si="4"/>
        <v>0.62606178133449863</v>
      </c>
      <c r="E15" s="183">
        <f t="shared" si="5"/>
        <v>45844</v>
      </c>
      <c r="F15" s="184">
        <f t="shared" si="8"/>
        <v>0.24822902030111868</v>
      </c>
      <c r="G15" s="173"/>
      <c r="H15" s="183">
        <v>557923</v>
      </c>
      <c r="I15" s="183">
        <v>812611</v>
      </c>
      <c r="J15" s="184">
        <f t="shared" si="6"/>
        <v>0.45649310030237156</v>
      </c>
      <c r="K15" s="183">
        <f t="shared" si="7"/>
        <v>254688</v>
      </c>
      <c r="L15" s="184">
        <f t="shared" si="9"/>
        <v>0.33988926770037448</v>
      </c>
    </row>
    <row r="16" spans="1:18" x14ac:dyDescent="0.25">
      <c r="A16" s="628" t="s">
        <v>117</v>
      </c>
      <c r="B16" s="200">
        <v>75752</v>
      </c>
      <c r="C16" s="200">
        <v>121709</v>
      </c>
      <c r="D16" s="201">
        <f t="shared" si="4"/>
        <v>0.60667705143098538</v>
      </c>
      <c r="E16" s="200">
        <f t="shared" si="5"/>
        <v>45957</v>
      </c>
      <c r="F16" s="201">
        <f t="shared" si="8"/>
        <v>0.25373062762936804</v>
      </c>
      <c r="G16" s="173"/>
      <c r="H16" s="200">
        <v>606865</v>
      </c>
      <c r="I16" s="200">
        <v>663163</v>
      </c>
      <c r="J16" s="201">
        <f t="shared" si="6"/>
        <v>9.2768572911603009E-2</v>
      </c>
      <c r="K16" s="200">
        <f t="shared" si="7"/>
        <v>56298</v>
      </c>
      <c r="L16" s="201">
        <f t="shared" si="9"/>
        <v>0.27737993509315456</v>
      </c>
    </row>
    <row r="17" spans="1:12" x14ac:dyDescent="0.25">
      <c r="A17" s="625" t="s">
        <v>39</v>
      </c>
      <c r="B17" s="626">
        <v>49915</v>
      </c>
      <c r="C17" s="626">
        <v>238899</v>
      </c>
      <c r="D17" s="627">
        <f t="shared" si="4"/>
        <v>3.7861163978763894</v>
      </c>
      <c r="E17" s="626">
        <f t="shared" si="5"/>
        <v>188984</v>
      </c>
      <c r="F17" s="627">
        <f t="shared" si="8"/>
        <v>0.4980403520695133</v>
      </c>
      <c r="G17" s="618"/>
      <c r="H17" s="626">
        <v>1262479</v>
      </c>
      <c r="I17" s="626">
        <v>915037</v>
      </c>
      <c r="J17" s="627">
        <f t="shared" si="6"/>
        <v>-0.2752061618450683</v>
      </c>
      <c r="K17" s="626">
        <f t="shared" si="7"/>
        <v>-347442</v>
      </c>
      <c r="L17" s="627">
        <f t="shared" si="9"/>
        <v>0.38273079720647096</v>
      </c>
    </row>
    <row r="18" spans="1:12" x14ac:dyDescent="0.25">
      <c r="A18" s="619" t="s">
        <v>118</v>
      </c>
      <c r="B18" s="183">
        <v>16247</v>
      </c>
      <c r="C18" s="183">
        <v>89536</v>
      </c>
      <c r="D18" s="184">
        <f t="shared" si="4"/>
        <v>4.5109250938634826</v>
      </c>
      <c r="E18" s="183">
        <f t="shared" si="5"/>
        <v>73289</v>
      </c>
      <c r="F18" s="184">
        <f t="shared" si="8"/>
        <v>0.18665855011069926</v>
      </c>
      <c r="G18" s="173"/>
      <c r="H18" s="183">
        <v>486683</v>
      </c>
      <c r="I18" s="183">
        <v>203352</v>
      </c>
      <c r="J18" s="184">
        <f t="shared" si="6"/>
        <v>-0.58216744780483398</v>
      </c>
      <c r="K18" s="183">
        <f t="shared" si="7"/>
        <v>-283331</v>
      </c>
      <c r="L18" s="184">
        <f t="shared" si="9"/>
        <v>8.5055656846149699E-2</v>
      </c>
    </row>
    <row r="19" spans="1:12" x14ac:dyDescent="0.25">
      <c r="A19" s="619" t="s">
        <v>71</v>
      </c>
      <c r="B19" s="183">
        <v>4343</v>
      </c>
      <c r="C19" s="183">
        <v>40229</v>
      </c>
      <c r="D19" s="184">
        <f t="shared" si="4"/>
        <v>8.2629518765830063</v>
      </c>
      <c r="E19" s="183">
        <f t="shared" si="5"/>
        <v>35886</v>
      </c>
      <c r="F19" s="184">
        <f t="shared" si="8"/>
        <v>8.386667722930799E-2</v>
      </c>
      <c r="G19" s="173"/>
      <c r="H19" s="183">
        <v>226408</v>
      </c>
      <c r="I19" s="183">
        <v>188540</v>
      </c>
      <c r="J19" s="184">
        <f t="shared" si="6"/>
        <v>-0.16725557400798563</v>
      </c>
      <c r="K19" s="183">
        <f t="shared" si="7"/>
        <v>-37868</v>
      </c>
      <c r="L19" s="184">
        <f t="shared" si="9"/>
        <v>7.8860269590528068E-2</v>
      </c>
    </row>
    <row r="20" spans="1:12" x14ac:dyDescent="0.25">
      <c r="A20" s="619" t="s">
        <v>80</v>
      </c>
      <c r="B20" s="183">
        <v>13082</v>
      </c>
      <c r="C20" s="183">
        <v>17676</v>
      </c>
      <c r="D20" s="184">
        <f t="shared" si="4"/>
        <v>0.35116954594098759</v>
      </c>
      <c r="E20" s="183">
        <f t="shared" si="5"/>
        <v>4594</v>
      </c>
      <c r="F20" s="184">
        <f t="shared" si="8"/>
        <v>3.684972002051376E-2</v>
      </c>
      <c r="G20" s="173"/>
      <c r="H20" s="183">
        <v>84638</v>
      </c>
      <c r="I20" s="183">
        <v>79714</v>
      </c>
      <c r="J20" s="184">
        <f t="shared" si="6"/>
        <v>-5.8177178099671489E-2</v>
      </c>
      <c r="K20" s="183">
        <f t="shared" si="7"/>
        <v>-4924</v>
      </c>
      <c r="L20" s="184">
        <f t="shared" si="9"/>
        <v>3.3341824175980452E-2</v>
      </c>
    </row>
    <row r="21" spans="1:12" x14ac:dyDescent="0.25">
      <c r="A21" s="619" t="s">
        <v>76</v>
      </c>
      <c r="B21" s="183">
        <v>0</v>
      </c>
      <c r="C21" s="183">
        <v>768</v>
      </c>
      <c r="D21" s="184" t="str">
        <f>IFERROR(C21/B21-1,"-")</f>
        <v>-</v>
      </c>
      <c r="E21" s="183">
        <f t="shared" si="5"/>
        <v>768</v>
      </c>
      <c r="F21" s="184">
        <f>IFERROR(C21/$C$7,"-")</f>
        <v>1.6010740538444539E-3</v>
      </c>
      <c r="G21" s="173"/>
      <c r="H21" s="183">
        <v>41126</v>
      </c>
      <c r="I21" s="183">
        <v>768</v>
      </c>
      <c r="J21" s="184">
        <f>IFERROR(I21/H21-1,"-")</f>
        <v>-0.98132568205028448</v>
      </c>
      <c r="K21" s="183">
        <f>IFERROR(I21-H21,"-")</f>
        <v>-40358</v>
      </c>
      <c r="L21" s="184">
        <f t="shared" si="9"/>
        <v>3.2122990901413786E-4</v>
      </c>
    </row>
    <row r="22" spans="1:12" x14ac:dyDescent="0.25">
      <c r="A22" s="619" t="s">
        <v>84</v>
      </c>
      <c r="B22" s="183" t="s">
        <v>151</v>
      </c>
      <c r="C22" s="183" t="s">
        <v>151</v>
      </c>
      <c r="D22" s="184" t="str">
        <f t="shared" ref="D22:D34" si="10">IFERROR(C22/B22-1,"-")</f>
        <v>-</v>
      </c>
      <c r="E22" s="183" t="str">
        <f t="shared" si="5"/>
        <v>-</v>
      </c>
      <c r="F22" s="184" t="str">
        <f t="shared" ref="F22:F34" si="11">IFERROR(C22/$C$7,"-")</f>
        <v>-</v>
      </c>
      <c r="G22" s="173"/>
      <c r="H22" s="183">
        <v>39912</v>
      </c>
      <c r="I22" s="183">
        <v>2162</v>
      </c>
      <c r="J22" s="184">
        <f t="shared" ref="J22:J34" si="12">IFERROR(I22/H22-1,"-")</f>
        <v>-0.94583082782120664</v>
      </c>
      <c r="K22" s="183">
        <f t="shared" ref="K22:K34" si="13">IFERROR(I22-H22,"-")</f>
        <v>-37750</v>
      </c>
      <c r="L22" s="184">
        <f t="shared" si="9"/>
        <v>9.042956553236538E-4</v>
      </c>
    </row>
    <row r="23" spans="1:12" x14ac:dyDescent="0.25">
      <c r="A23" s="619" t="s">
        <v>78</v>
      </c>
      <c r="B23" s="183">
        <v>1319</v>
      </c>
      <c r="C23" s="183">
        <v>10554</v>
      </c>
      <c r="D23" s="184">
        <f t="shared" si="10"/>
        <v>7.0015163002274452</v>
      </c>
      <c r="E23" s="183">
        <f t="shared" si="5"/>
        <v>9235</v>
      </c>
      <c r="F23" s="184">
        <f t="shared" si="11"/>
        <v>2.2002259849315583E-2</v>
      </c>
      <c r="G23" s="173"/>
      <c r="H23" s="183">
        <v>46066</v>
      </c>
      <c r="I23" s="183">
        <v>73764</v>
      </c>
      <c r="J23" s="184">
        <f t="shared" si="12"/>
        <v>0.60126774627708079</v>
      </c>
      <c r="K23" s="183">
        <f t="shared" si="13"/>
        <v>27698</v>
      </c>
      <c r="L23" s="184">
        <f t="shared" si="9"/>
        <v>3.0853128917342276E-2</v>
      </c>
    </row>
    <row r="24" spans="1:12" x14ac:dyDescent="0.25">
      <c r="A24" s="619" t="s">
        <v>79</v>
      </c>
      <c r="B24" s="183">
        <v>532</v>
      </c>
      <c r="C24" s="183">
        <v>16060</v>
      </c>
      <c r="D24" s="184">
        <f t="shared" si="10"/>
        <v>29.18796992481203</v>
      </c>
      <c r="E24" s="183">
        <f t="shared" si="5"/>
        <v>15528</v>
      </c>
      <c r="F24" s="184">
        <f t="shared" si="11"/>
        <v>3.3480793365549391E-2</v>
      </c>
      <c r="G24" s="173"/>
      <c r="H24" s="183">
        <v>46377</v>
      </c>
      <c r="I24" s="183">
        <v>50900</v>
      </c>
      <c r="J24" s="184">
        <f t="shared" si="12"/>
        <v>9.7526791297410265E-2</v>
      </c>
      <c r="K24" s="183">
        <f t="shared" si="13"/>
        <v>4523</v>
      </c>
      <c r="L24" s="184">
        <f t="shared" si="9"/>
        <v>2.1289846834400543E-2</v>
      </c>
    </row>
    <row r="25" spans="1:12" x14ac:dyDescent="0.25">
      <c r="A25" s="619" t="s">
        <v>82</v>
      </c>
      <c r="B25" s="183">
        <v>5186</v>
      </c>
      <c r="C25" s="183">
        <v>17152</v>
      </c>
      <c r="D25" s="184">
        <f t="shared" si="10"/>
        <v>2.30736598534516</v>
      </c>
      <c r="E25" s="183">
        <f t="shared" si="5"/>
        <v>11966</v>
      </c>
      <c r="F25" s="184">
        <f t="shared" si="11"/>
        <v>3.575732053585947E-2</v>
      </c>
      <c r="G25" s="173"/>
      <c r="H25" s="183">
        <v>50076</v>
      </c>
      <c r="I25" s="183">
        <v>75079</v>
      </c>
      <c r="J25" s="184">
        <f t="shared" si="12"/>
        <v>0.49930106238517458</v>
      </c>
      <c r="K25" s="183">
        <f t="shared" si="13"/>
        <v>25003</v>
      </c>
      <c r="L25" s="184">
        <f t="shared" si="9"/>
        <v>3.1403151482906844E-2</v>
      </c>
    </row>
    <row r="26" spans="1:12" x14ac:dyDescent="0.25">
      <c r="A26" s="619" t="s">
        <v>74</v>
      </c>
      <c r="B26" s="183">
        <v>0</v>
      </c>
      <c r="C26" s="183">
        <v>1142</v>
      </c>
      <c r="D26" s="184" t="str">
        <f t="shared" si="10"/>
        <v>-</v>
      </c>
      <c r="E26" s="183">
        <f t="shared" si="5"/>
        <v>1142</v>
      </c>
      <c r="F26" s="184">
        <f t="shared" si="11"/>
        <v>2.3807637623572478E-3</v>
      </c>
      <c r="G26" s="173"/>
      <c r="H26" s="183">
        <v>36005</v>
      </c>
      <c r="I26" s="183">
        <v>3385</v>
      </c>
      <c r="J26" s="184">
        <f t="shared" si="12"/>
        <v>-0.90598527982224697</v>
      </c>
      <c r="K26" s="183">
        <f t="shared" si="13"/>
        <v>-32620</v>
      </c>
      <c r="L26" s="184">
        <f t="shared" si="9"/>
        <v>1.4158375547042405E-3</v>
      </c>
    </row>
    <row r="27" spans="1:12" x14ac:dyDescent="0.25">
      <c r="A27" s="619" t="s">
        <v>119</v>
      </c>
      <c r="B27" s="183">
        <v>1598</v>
      </c>
      <c r="C27" s="183">
        <v>10461</v>
      </c>
      <c r="D27" s="184">
        <f t="shared" si="10"/>
        <v>5.5463078848560698</v>
      </c>
      <c r="E27" s="183">
        <f t="shared" si="5"/>
        <v>8863</v>
      </c>
      <c r="F27" s="184">
        <f t="shared" si="11"/>
        <v>2.1808379788107856E-2</v>
      </c>
      <c r="G27" s="173"/>
      <c r="H27" s="183">
        <v>37886</v>
      </c>
      <c r="I27" s="183">
        <v>62506</v>
      </c>
      <c r="J27" s="184">
        <f t="shared" si="12"/>
        <v>0.64984426965105846</v>
      </c>
      <c r="K27" s="183">
        <f t="shared" si="13"/>
        <v>24620</v>
      </c>
      <c r="L27" s="184">
        <f t="shared" si="9"/>
        <v>2.6144266527132424E-2</v>
      </c>
    </row>
    <row r="28" spans="1:12" x14ac:dyDescent="0.25">
      <c r="A28" s="619" t="s">
        <v>81</v>
      </c>
      <c r="B28" s="183">
        <v>1194</v>
      </c>
      <c r="C28" s="183">
        <v>8064</v>
      </c>
      <c r="D28" s="184">
        <f t="shared" si="10"/>
        <v>5.7537688442211055</v>
      </c>
      <c r="E28" s="183">
        <f t="shared" si="5"/>
        <v>6870</v>
      </c>
      <c r="F28" s="184">
        <f t="shared" si="11"/>
        <v>1.6811277565366767E-2</v>
      </c>
      <c r="G28" s="173"/>
      <c r="H28" s="183">
        <v>32058</v>
      </c>
      <c r="I28" s="183">
        <v>22648</v>
      </c>
      <c r="J28" s="184">
        <f t="shared" si="12"/>
        <v>-0.29353047601222781</v>
      </c>
      <c r="K28" s="183">
        <f t="shared" si="13"/>
        <v>-9410</v>
      </c>
      <c r="L28" s="184">
        <f t="shared" si="9"/>
        <v>9.4729361710315027E-3</v>
      </c>
    </row>
    <row r="29" spans="1:12" x14ac:dyDescent="0.25">
      <c r="A29" s="619" t="s">
        <v>85</v>
      </c>
      <c r="B29" s="183">
        <v>1999</v>
      </c>
      <c r="C29" s="183">
        <v>6184</v>
      </c>
      <c r="D29" s="184">
        <f t="shared" si="10"/>
        <v>2.0935467733866933</v>
      </c>
      <c r="E29" s="183">
        <f t="shared" si="5"/>
        <v>4185</v>
      </c>
      <c r="F29" s="184">
        <f t="shared" si="11"/>
        <v>1.2891981704393363E-2</v>
      </c>
      <c r="G29" s="173"/>
      <c r="H29" s="183">
        <v>27909</v>
      </c>
      <c r="I29" s="183">
        <v>36459</v>
      </c>
      <c r="J29" s="184">
        <f t="shared" si="12"/>
        <v>0.30635278942276689</v>
      </c>
      <c r="K29" s="183">
        <f t="shared" si="13"/>
        <v>8550</v>
      </c>
      <c r="L29" s="184">
        <f t="shared" si="9"/>
        <v>1.5249637047846943E-2</v>
      </c>
    </row>
    <row r="30" spans="1:12" x14ac:dyDescent="0.25">
      <c r="A30" s="619" t="s">
        <v>83</v>
      </c>
      <c r="B30" s="183" t="s">
        <v>151</v>
      </c>
      <c r="C30" s="183" t="s">
        <v>151</v>
      </c>
      <c r="D30" s="184" t="str">
        <f t="shared" si="10"/>
        <v>-</v>
      </c>
      <c r="E30" s="183" t="str">
        <f t="shared" si="5"/>
        <v>-</v>
      </c>
      <c r="F30" s="184" t="str">
        <f t="shared" si="11"/>
        <v>-</v>
      </c>
      <c r="G30" s="173"/>
      <c r="H30" s="183">
        <v>20900</v>
      </c>
      <c r="I30" s="183">
        <v>2</v>
      </c>
      <c r="J30" s="184">
        <f t="shared" si="12"/>
        <v>-0.99990430622009574</v>
      </c>
      <c r="K30" s="183">
        <f t="shared" si="13"/>
        <v>-20898</v>
      </c>
      <c r="L30" s="184">
        <f t="shared" si="9"/>
        <v>8.3653622139098411E-7</v>
      </c>
    </row>
    <row r="31" spans="1:12" x14ac:dyDescent="0.25">
      <c r="A31" s="619" t="s">
        <v>72</v>
      </c>
      <c r="B31" s="183">
        <v>1165</v>
      </c>
      <c r="C31" s="183">
        <v>3949</v>
      </c>
      <c r="D31" s="184">
        <f t="shared" si="10"/>
        <v>2.3896995708154507</v>
      </c>
      <c r="E31" s="183">
        <f t="shared" si="5"/>
        <v>2784</v>
      </c>
      <c r="F31" s="184">
        <f t="shared" si="11"/>
        <v>8.23260603988509E-3</v>
      </c>
      <c r="G31" s="173"/>
      <c r="H31" s="183">
        <v>19448</v>
      </c>
      <c r="I31" s="183">
        <v>23012</v>
      </c>
      <c r="J31" s="184">
        <f t="shared" si="12"/>
        <v>0.18325791855203621</v>
      </c>
      <c r="K31" s="183">
        <f t="shared" si="13"/>
        <v>3564</v>
      </c>
      <c r="L31" s="184">
        <f t="shared" si="9"/>
        <v>9.6251857633246618E-3</v>
      </c>
    </row>
    <row r="32" spans="1:12" x14ac:dyDescent="0.25">
      <c r="A32" s="619" t="s">
        <v>120</v>
      </c>
      <c r="B32" s="183">
        <v>1211</v>
      </c>
      <c r="C32" s="183">
        <v>3705</v>
      </c>
      <c r="D32" s="184">
        <f t="shared" si="10"/>
        <v>2.0594549958711807</v>
      </c>
      <c r="E32" s="183">
        <f t="shared" si="5"/>
        <v>2494</v>
      </c>
      <c r="F32" s="184">
        <f t="shared" si="11"/>
        <v>7.7239314706949247E-3</v>
      </c>
      <c r="G32" s="173"/>
      <c r="H32" s="183">
        <v>14165</v>
      </c>
      <c r="I32" s="183">
        <v>19097</v>
      </c>
      <c r="J32" s="184">
        <f t="shared" si="12"/>
        <v>0.34818213907518536</v>
      </c>
      <c r="K32" s="183">
        <f t="shared" si="13"/>
        <v>4932</v>
      </c>
      <c r="L32" s="184">
        <f t="shared" si="9"/>
        <v>7.9876661099518107E-3</v>
      </c>
    </row>
    <row r="33" spans="1:12" x14ac:dyDescent="0.25">
      <c r="A33" s="619" t="s">
        <v>121</v>
      </c>
      <c r="B33" s="183">
        <v>0</v>
      </c>
      <c r="C33" s="183">
        <v>430</v>
      </c>
      <c r="D33" s="184" t="str">
        <f t="shared" si="10"/>
        <v>-</v>
      </c>
      <c r="E33" s="183">
        <f t="shared" si="5"/>
        <v>430</v>
      </c>
      <c r="F33" s="184">
        <f t="shared" si="11"/>
        <v>8.9643469160561879E-4</v>
      </c>
      <c r="G33" s="173"/>
      <c r="H33" s="183">
        <v>10861</v>
      </c>
      <c r="I33" s="183">
        <v>1357</v>
      </c>
      <c r="J33" s="184">
        <f t="shared" si="12"/>
        <v>-0.87505754534573243</v>
      </c>
      <c r="K33" s="183">
        <f t="shared" si="13"/>
        <v>-9504</v>
      </c>
      <c r="L33" s="184">
        <f t="shared" si="9"/>
        <v>5.6758982621378268E-4</v>
      </c>
    </row>
    <row r="34" spans="1:12" x14ac:dyDescent="0.25">
      <c r="A34" s="619" t="s">
        <v>122</v>
      </c>
      <c r="B34" s="183" t="s">
        <v>151</v>
      </c>
      <c r="C34" s="183" t="s">
        <v>151</v>
      </c>
      <c r="D34" s="184" t="str">
        <f t="shared" si="10"/>
        <v>-</v>
      </c>
      <c r="E34" s="183" t="str">
        <f t="shared" si="5"/>
        <v>-</v>
      </c>
      <c r="F34" s="184" t="str">
        <f t="shared" si="11"/>
        <v>-</v>
      </c>
      <c r="G34" s="173"/>
      <c r="H34" s="183">
        <v>41961</v>
      </c>
      <c r="I34" s="183">
        <v>72292</v>
      </c>
      <c r="J34" s="184">
        <f t="shared" si="12"/>
        <v>0.72283787326326832</v>
      </c>
      <c r="K34" s="183">
        <f t="shared" si="13"/>
        <v>30331</v>
      </c>
      <c r="L34" s="184">
        <f t="shared" si="9"/>
        <v>3.0237438258398509E-2</v>
      </c>
    </row>
    <row r="35" spans="1:12" ht="21" x14ac:dyDescent="0.35">
      <c r="A35" s="614" t="s">
        <v>40</v>
      </c>
      <c r="B35" s="614"/>
      <c r="C35" s="614"/>
      <c r="D35" s="614"/>
      <c r="E35" s="614"/>
      <c r="F35" s="614"/>
      <c r="G35" s="614"/>
      <c r="H35" s="614"/>
      <c r="I35" s="614"/>
      <c r="J35" s="614"/>
      <c r="K35" s="614"/>
      <c r="L35" s="614"/>
    </row>
    <row r="36" spans="1:12" x14ac:dyDescent="0.25">
      <c r="A36" s="55"/>
      <c r="B36" s="56" t="s">
        <v>150</v>
      </c>
      <c r="C36" s="57"/>
      <c r="D36" s="57"/>
      <c r="E36" s="57"/>
      <c r="F36" s="58"/>
      <c r="G36" s="169"/>
      <c r="H36" s="56" t="str">
        <f>CONCATENATE("acumulado ",B36)</f>
        <v>acumulado septiembre</v>
      </c>
      <c r="I36" s="57"/>
      <c r="J36" s="57"/>
      <c r="K36" s="57"/>
      <c r="L36" s="58"/>
    </row>
    <row r="37" spans="1:12" ht="30" x14ac:dyDescent="0.25">
      <c r="A37" s="12"/>
      <c r="B37" s="13">
        <v>2020</v>
      </c>
      <c r="C37" s="13">
        <v>2021</v>
      </c>
      <c r="D37" s="13" t="s">
        <v>1</v>
      </c>
      <c r="E37" s="13" t="s">
        <v>2</v>
      </c>
      <c r="F37" s="13" t="s">
        <v>3</v>
      </c>
      <c r="G37" s="173"/>
      <c r="H37" s="13">
        <v>2020</v>
      </c>
      <c r="I37" s="13">
        <v>2021</v>
      </c>
      <c r="J37" s="13" t="s">
        <v>1</v>
      </c>
      <c r="K37" s="13" t="s">
        <v>2</v>
      </c>
      <c r="L37" s="13" t="s">
        <v>3</v>
      </c>
    </row>
    <row r="38" spans="1:12" x14ac:dyDescent="0.25">
      <c r="A38" s="629" t="s">
        <v>34</v>
      </c>
      <c r="B38" s="616">
        <v>198893</v>
      </c>
      <c r="C38" s="616">
        <v>479678</v>
      </c>
      <c r="D38" s="617">
        <f>C38/B38-1</f>
        <v>1.4117389752278862</v>
      </c>
      <c r="E38" s="616">
        <f>C38-B38</f>
        <v>280785</v>
      </c>
      <c r="F38" s="617">
        <f>C38/$C$38</f>
        <v>1</v>
      </c>
      <c r="G38" s="618"/>
      <c r="H38" s="616">
        <v>2427267</v>
      </c>
      <c r="I38" s="616">
        <v>2390811</v>
      </c>
      <c r="J38" s="617">
        <f>I38/H38-1</f>
        <v>-1.5019361281638943E-2</v>
      </c>
      <c r="K38" s="616">
        <f>I38-H38</f>
        <v>-36456</v>
      </c>
      <c r="L38" s="617">
        <f>I38/$I$38</f>
        <v>1</v>
      </c>
    </row>
    <row r="39" spans="1:12" x14ac:dyDescent="0.25">
      <c r="A39" s="619" t="s">
        <v>41</v>
      </c>
      <c r="B39" s="183">
        <v>137110</v>
      </c>
      <c r="C39" s="183">
        <v>212511</v>
      </c>
      <c r="D39" s="184">
        <f t="shared" ref="D39:D40" si="14">C39/B39-1</f>
        <v>0.54993071256655246</v>
      </c>
      <c r="E39" s="183">
        <f>C39-B39</f>
        <v>75401</v>
      </c>
      <c r="F39" s="184">
        <f>C39/$C$38</f>
        <v>0.44302844825070153</v>
      </c>
      <c r="G39" s="173"/>
      <c r="H39" s="183">
        <v>2196390</v>
      </c>
      <c r="I39" s="183">
        <v>2324618</v>
      </c>
      <c r="J39" s="184">
        <f t="shared" ref="J39:J40" si="15">I39/H39-1</f>
        <v>5.8381252874034173E-2</v>
      </c>
      <c r="K39" s="183">
        <f t="shared" ref="K39:K40" si="16">I39-H39</f>
        <v>128228</v>
      </c>
      <c r="L39" s="184">
        <f t="shared" ref="L39:L40" si="17">I39/$I$38</f>
        <v>0.97231357894873327</v>
      </c>
    </row>
    <row r="40" spans="1:12" x14ac:dyDescent="0.25">
      <c r="A40" s="619" t="s">
        <v>42</v>
      </c>
      <c r="B40" s="183">
        <v>61783</v>
      </c>
      <c r="C40" s="183">
        <v>267167</v>
      </c>
      <c r="D40" s="184">
        <f t="shared" si="14"/>
        <v>3.3242801417865753</v>
      </c>
      <c r="E40" s="183">
        <f>C40-B40</f>
        <v>205384</v>
      </c>
      <c r="F40" s="184">
        <f>C40/$C$38</f>
        <v>0.55697155174929847</v>
      </c>
      <c r="G40" s="173"/>
      <c r="H40" s="183">
        <v>230877</v>
      </c>
      <c r="I40" s="183">
        <v>66193</v>
      </c>
      <c r="J40" s="184">
        <f t="shared" si="15"/>
        <v>-0.71329755670768424</v>
      </c>
      <c r="K40" s="183">
        <f t="shared" si="16"/>
        <v>-164684</v>
      </c>
      <c r="L40" s="184">
        <f t="shared" si="17"/>
        <v>2.7686421051266705E-2</v>
      </c>
    </row>
    <row r="41" spans="1:12" ht="21" x14ac:dyDescent="0.35">
      <c r="A41" s="563" t="s">
        <v>43</v>
      </c>
      <c r="B41" s="563"/>
      <c r="C41" s="563"/>
      <c r="D41" s="563"/>
      <c r="E41" s="563"/>
      <c r="F41" s="563"/>
      <c r="G41" s="563"/>
      <c r="H41" s="563"/>
      <c r="I41" s="563"/>
      <c r="J41" s="563"/>
      <c r="K41" s="563"/>
      <c r="L41" s="563"/>
    </row>
    <row r="42" spans="1:12" x14ac:dyDescent="0.25">
      <c r="A42" s="55"/>
      <c r="B42" s="56" t="s">
        <v>150</v>
      </c>
      <c r="C42" s="57"/>
      <c r="D42" s="57"/>
      <c r="E42" s="57"/>
      <c r="F42" s="58"/>
      <c r="G42" s="630"/>
      <c r="H42" s="56" t="str">
        <f>CONCATENATE("acumulado ",B42)</f>
        <v>acumulado septiembre</v>
      </c>
      <c r="I42" s="57"/>
      <c r="J42" s="57"/>
      <c r="K42" s="57"/>
      <c r="L42" s="58"/>
    </row>
    <row r="43" spans="1:12" ht="30" x14ac:dyDescent="0.25">
      <c r="A43" s="12"/>
      <c r="B43" s="13">
        <v>2020</v>
      </c>
      <c r="C43" s="13">
        <v>2021</v>
      </c>
      <c r="D43" s="13" t="s">
        <v>1</v>
      </c>
      <c r="E43" s="13" t="s">
        <v>2</v>
      </c>
      <c r="F43" s="13" t="s">
        <v>3</v>
      </c>
      <c r="G43" s="631"/>
      <c r="H43" s="13">
        <v>2020</v>
      </c>
      <c r="I43" s="13">
        <v>2021</v>
      </c>
      <c r="J43" s="13" t="s">
        <v>1</v>
      </c>
      <c r="K43" s="13" t="s">
        <v>2</v>
      </c>
      <c r="L43" s="13" t="s">
        <v>3</v>
      </c>
    </row>
    <row r="44" spans="1:12" x14ac:dyDescent="0.25">
      <c r="A44" s="632" t="s">
        <v>34</v>
      </c>
      <c r="B44" s="633">
        <v>3039</v>
      </c>
      <c r="C44" s="633">
        <v>4528</v>
      </c>
      <c r="D44" s="634">
        <f>C44/B44-1</f>
        <v>0.48996380388285621</v>
      </c>
      <c r="E44" s="633">
        <f>C44-B44</f>
        <v>1489</v>
      </c>
      <c r="F44" s="634">
        <f>C44/$C$44</f>
        <v>1</v>
      </c>
      <c r="G44" s="212"/>
      <c r="H44" s="633">
        <v>26058</v>
      </c>
      <c r="I44" s="633">
        <v>27601</v>
      </c>
      <c r="J44" s="634">
        <f>I44/H44-1</f>
        <v>5.921406094097792E-2</v>
      </c>
      <c r="K44" s="633">
        <f>I44-H44</f>
        <v>1543</v>
      </c>
      <c r="L44" s="634">
        <f>I44/$I$44</f>
        <v>1</v>
      </c>
    </row>
    <row r="45" spans="1:12" x14ac:dyDescent="0.25">
      <c r="A45" s="619" t="s">
        <v>35</v>
      </c>
      <c r="B45" s="183">
        <v>2976</v>
      </c>
      <c r="C45" s="183">
        <v>4350</v>
      </c>
      <c r="D45" s="184">
        <f t="shared" ref="D45:D46" si="18">C45/B45-1</f>
        <v>0.46169354838709675</v>
      </c>
      <c r="E45" s="183">
        <f>C45-B45</f>
        <v>1374</v>
      </c>
      <c r="F45" s="184">
        <f>C45/$C$44</f>
        <v>0.96068904593639581</v>
      </c>
      <c r="G45" s="631"/>
      <c r="H45" s="183">
        <v>24106</v>
      </c>
      <c r="I45" s="183">
        <v>26526</v>
      </c>
      <c r="J45" s="184">
        <f t="shared" ref="J45:J46" si="19">I45/H45-1</f>
        <v>0.10038994441217963</v>
      </c>
      <c r="K45" s="183">
        <f t="shared" ref="K45:K46" si="20">I45-H45</f>
        <v>2420</v>
      </c>
      <c r="L45" s="184">
        <f t="shared" ref="L45:L46" si="21">I45/$I$44</f>
        <v>0.96105213579218141</v>
      </c>
    </row>
    <row r="46" spans="1:12" x14ac:dyDescent="0.25">
      <c r="A46" s="619" t="s">
        <v>36</v>
      </c>
      <c r="B46" s="183">
        <v>63</v>
      </c>
      <c r="C46" s="183">
        <v>178</v>
      </c>
      <c r="D46" s="184">
        <f t="shared" si="18"/>
        <v>1.8253968253968256</v>
      </c>
      <c r="E46" s="183">
        <f>C46-B46</f>
        <v>115</v>
      </c>
      <c r="F46" s="184">
        <f>C46/$C$44</f>
        <v>3.9310954063604242E-2</v>
      </c>
      <c r="G46" s="631"/>
      <c r="H46" s="183">
        <v>1952</v>
      </c>
      <c r="I46" s="183">
        <v>1075</v>
      </c>
      <c r="J46" s="184">
        <f t="shared" si="19"/>
        <v>-0.44928278688524592</v>
      </c>
      <c r="K46" s="183">
        <f t="shared" si="20"/>
        <v>-877</v>
      </c>
      <c r="L46" s="184">
        <f t="shared" si="21"/>
        <v>3.894786420781856E-2</v>
      </c>
    </row>
    <row r="47" spans="1:12" ht="21" x14ac:dyDescent="0.35">
      <c r="A47" s="563" t="s">
        <v>45</v>
      </c>
      <c r="B47" s="563"/>
      <c r="C47" s="563"/>
      <c r="D47" s="563"/>
      <c r="E47" s="563"/>
      <c r="F47" s="563"/>
      <c r="G47" s="563"/>
      <c r="H47" s="563"/>
      <c r="I47" s="563"/>
      <c r="J47" s="563"/>
      <c r="K47" s="563"/>
      <c r="L47" s="563"/>
    </row>
    <row r="48" spans="1:12" x14ac:dyDescent="0.25">
      <c r="A48" s="55"/>
      <c r="B48" s="56" t="s">
        <v>150</v>
      </c>
      <c r="C48" s="57"/>
      <c r="D48" s="57"/>
      <c r="E48" s="57"/>
      <c r="F48" s="58"/>
      <c r="G48" s="630"/>
      <c r="H48" s="56" t="str">
        <f>CONCATENATE("acumulado ",B48)</f>
        <v>acumulado septiembre</v>
      </c>
      <c r="I48" s="57"/>
      <c r="J48" s="57"/>
      <c r="K48" s="57"/>
      <c r="L48" s="58"/>
    </row>
    <row r="49" spans="1:12" ht="30" x14ac:dyDescent="0.25">
      <c r="A49" s="12" t="s">
        <v>114</v>
      </c>
      <c r="B49" s="13">
        <v>2020</v>
      </c>
      <c r="C49" s="13">
        <v>2021</v>
      </c>
      <c r="D49" s="13" t="s">
        <v>1</v>
      </c>
      <c r="E49" s="13" t="s">
        <v>2</v>
      </c>
      <c r="F49" s="13" t="s">
        <v>3</v>
      </c>
      <c r="G49" s="631"/>
      <c r="H49" s="13">
        <v>2020</v>
      </c>
      <c r="I49" s="13">
        <v>2021</v>
      </c>
      <c r="J49" s="13" t="s">
        <v>1</v>
      </c>
      <c r="K49" s="13" t="s">
        <v>2</v>
      </c>
      <c r="L49" s="13" t="s">
        <v>3</v>
      </c>
    </row>
    <row r="50" spans="1:12" x14ac:dyDescent="0.25">
      <c r="A50" s="635" t="s">
        <v>115</v>
      </c>
      <c r="B50" s="205">
        <v>3039</v>
      </c>
      <c r="C50" s="205">
        <v>4528</v>
      </c>
      <c r="D50" s="206">
        <f t="shared" ref="D50:D57" si="22">IFERROR(C50/B50-1,"-")</f>
        <v>0.48996380388285621</v>
      </c>
      <c r="E50" s="205">
        <f t="shared" ref="E50:E57" si="23">IFERROR(C50-B50,"-")</f>
        <v>1489</v>
      </c>
      <c r="F50" s="206">
        <f t="shared" ref="F50:F57" si="24">IFERROR(C50/$C$50,"-")</f>
        <v>1</v>
      </c>
      <c r="G50" s="212"/>
      <c r="H50" s="205">
        <v>26058</v>
      </c>
      <c r="I50" s="205">
        <v>27601</v>
      </c>
      <c r="J50" s="206">
        <f t="shared" ref="J50:J57" si="25">IFERROR(I50/H50-1,"-")</f>
        <v>5.921406094097792E-2</v>
      </c>
      <c r="K50" s="205">
        <f t="shared" ref="K50:K57" si="26">IFERROR(I50-H50,"-")</f>
        <v>1543</v>
      </c>
      <c r="L50" s="206">
        <f>I50/$I$50</f>
        <v>1</v>
      </c>
    </row>
    <row r="51" spans="1:12" x14ac:dyDescent="0.25">
      <c r="A51" s="636" t="s">
        <v>38</v>
      </c>
      <c r="B51" s="637">
        <v>2358</v>
      </c>
      <c r="C51" s="637">
        <v>2809</v>
      </c>
      <c r="D51" s="638">
        <f t="shared" si="22"/>
        <v>0.19126378286683621</v>
      </c>
      <c r="E51" s="637">
        <f t="shared" si="23"/>
        <v>451</v>
      </c>
      <c r="F51" s="638">
        <f t="shared" si="24"/>
        <v>0.62036219081272082</v>
      </c>
      <c r="G51" s="639"/>
      <c r="H51" s="637">
        <v>17004</v>
      </c>
      <c r="I51" s="637">
        <v>20015</v>
      </c>
      <c r="J51" s="638">
        <f t="shared" si="25"/>
        <v>0.17707598212185371</v>
      </c>
      <c r="K51" s="637">
        <f t="shared" si="26"/>
        <v>3011</v>
      </c>
      <c r="L51" s="638">
        <f t="shared" ref="L51:L71" si="27">I51/$I$50</f>
        <v>0.72515488569254738</v>
      </c>
    </row>
    <row r="52" spans="1:12" x14ac:dyDescent="0.25">
      <c r="A52" s="619" t="s">
        <v>116</v>
      </c>
      <c r="B52" s="183">
        <v>1625</v>
      </c>
      <c r="C52" s="183">
        <v>1941</v>
      </c>
      <c r="D52" s="184">
        <f t="shared" si="22"/>
        <v>0.19446153846153846</v>
      </c>
      <c r="E52" s="183">
        <f t="shared" si="23"/>
        <v>316</v>
      </c>
      <c r="F52" s="184">
        <f t="shared" si="24"/>
        <v>0.42866607773851589</v>
      </c>
      <c r="G52" s="631"/>
      <c r="H52" s="183">
        <v>11958</v>
      </c>
      <c r="I52" s="183">
        <v>14647</v>
      </c>
      <c r="J52" s="184">
        <f t="shared" si="25"/>
        <v>0.22487037966215095</v>
      </c>
      <c r="K52" s="183">
        <f t="shared" si="26"/>
        <v>2689</v>
      </c>
      <c r="L52" s="184">
        <f t="shared" si="27"/>
        <v>0.53066917865294738</v>
      </c>
    </row>
    <row r="53" spans="1:12" x14ac:dyDescent="0.25">
      <c r="A53" s="619" t="s">
        <v>117</v>
      </c>
      <c r="B53" s="183">
        <v>733</v>
      </c>
      <c r="C53" s="183">
        <v>868</v>
      </c>
      <c r="D53" s="184">
        <f t="shared" si="22"/>
        <v>0.184174624829468</v>
      </c>
      <c r="E53" s="183">
        <f t="shared" si="23"/>
        <v>135</v>
      </c>
      <c r="F53" s="184">
        <f t="shared" si="24"/>
        <v>0.19169611307420495</v>
      </c>
      <c r="G53" s="631"/>
      <c r="H53" s="183">
        <v>5046</v>
      </c>
      <c r="I53" s="183">
        <v>5368</v>
      </c>
      <c r="J53" s="184">
        <f t="shared" si="25"/>
        <v>6.3812921125644184E-2</v>
      </c>
      <c r="K53" s="183">
        <f t="shared" si="26"/>
        <v>322</v>
      </c>
      <c r="L53" s="184">
        <f t="shared" si="27"/>
        <v>0.19448570703960003</v>
      </c>
    </row>
    <row r="54" spans="1:12" x14ac:dyDescent="0.25">
      <c r="A54" s="636" t="s">
        <v>39</v>
      </c>
      <c r="B54" s="637">
        <v>681</v>
      </c>
      <c r="C54" s="637">
        <v>1719</v>
      </c>
      <c r="D54" s="638">
        <f t="shared" si="22"/>
        <v>1.5242290748898677</v>
      </c>
      <c r="E54" s="637">
        <f t="shared" si="23"/>
        <v>1038</v>
      </c>
      <c r="F54" s="638">
        <f t="shared" si="24"/>
        <v>0.37963780918727913</v>
      </c>
      <c r="G54" s="639"/>
      <c r="H54" s="637">
        <v>9054</v>
      </c>
      <c r="I54" s="637">
        <v>7586</v>
      </c>
      <c r="J54" s="638">
        <f t="shared" si="25"/>
        <v>-0.16213828142257569</v>
      </c>
      <c r="K54" s="637">
        <f t="shared" si="26"/>
        <v>-1468</v>
      </c>
      <c r="L54" s="638">
        <f t="shared" si="27"/>
        <v>0.27484511430745262</v>
      </c>
    </row>
    <row r="55" spans="1:12" x14ac:dyDescent="0.25">
      <c r="A55" s="619" t="s">
        <v>118</v>
      </c>
      <c r="B55" s="183">
        <v>277</v>
      </c>
      <c r="C55" s="183">
        <v>753</v>
      </c>
      <c r="D55" s="184">
        <f t="shared" si="22"/>
        <v>1.7184115523465704</v>
      </c>
      <c r="E55" s="183">
        <f t="shared" si="23"/>
        <v>476</v>
      </c>
      <c r="F55" s="184">
        <f t="shared" si="24"/>
        <v>0.16629858657243815</v>
      </c>
      <c r="G55" s="631"/>
      <c r="H55" s="183">
        <v>3378</v>
      </c>
      <c r="I55" s="183">
        <v>2155</v>
      </c>
      <c r="J55" s="184">
        <f t="shared" si="25"/>
        <v>-0.36204854943753706</v>
      </c>
      <c r="K55" s="183">
        <f t="shared" si="26"/>
        <v>-1223</v>
      </c>
      <c r="L55" s="184">
        <f t="shared" si="27"/>
        <v>7.8076881272417673E-2</v>
      </c>
    </row>
    <row r="56" spans="1:12" x14ac:dyDescent="0.25">
      <c r="A56" s="619" t="s">
        <v>71</v>
      </c>
      <c r="B56" s="183">
        <v>84</v>
      </c>
      <c r="C56" s="183">
        <v>246</v>
      </c>
      <c r="D56" s="184">
        <f t="shared" si="22"/>
        <v>1.9285714285714284</v>
      </c>
      <c r="E56" s="183">
        <f t="shared" si="23"/>
        <v>162</v>
      </c>
      <c r="F56" s="184">
        <f t="shared" si="24"/>
        <v>5.4328621908127206E-2</v>
      </c>
      <c r="G56" s="631"/>
      <c r="H56" s="183">
        <v>1624</v>
      </c>
      <c r="I56" s="183">
        <v>1489</v>
      </c>
      <c r="J56" s="184">
        <f t="shared" si="25"/>
        <v>-8.3128078817733986E-2</v>
      </c>
      <c r="K56" s="183">
        <f t="shared" si="26"/>
        <v>-135</v>
      </c>
      <c r="L56" s="184">
        <f t="shared" si="27"/>
        <v>5.3947320749248219E-2</v>
      </c>
    </row>
    <row r="57" spans="1:12" x14ac:dyDescent="0.25">
      <c r="A57" s="619" t="s">
        <v>80</v>
      </c>
      <c r="B57" s="183">
        <v>79</v>
      </c>
      <c r="C57" s="183">
        <v>102</v>
      </c>
      <c r="D57" s="184">
        <f t="shared" si="22"/>
        <v>0.29113924050632911</v>
      </c>
      <c r="E57" s="183">
        <f t="shared" si="23"/>
        <v>23</v>
      </c>
      <c r="F57" s="184">
        <f t="shared" si="24"/>
        <v>2.2526501766784453E-2</v>
      </c>
      <c r="G57" s="631"/>
      <c r="H57" s="183">
        <v>588</v>
      </c>
      <c r="I57" s="183">
        <v>603</v>
      </c>
      <c r="J57" s="184">
        <f t="shared" si="25"/>
        <v>2.5510204081632626E-2</v>
      </c>
      <c r="K57" s="183">
        <f t="shared" si="26"/>
        <v>15</v>
      </c>
      <c r="L57" s="184">
        <f t="shared" si="27"/>
        <v>2.1847034527734503E-2</v>
      </c>
    </row>
    <row r="58" spans="1:12" x14ac:dyDescent="0.25">
      <c r="A58" s="619" t="s">
        <v>76</v>
      </c>
      <c r="B58" s="183">
        <v>0</v>
      </c>
      <c r="C58" s="183">
        <v>9</v>
      </c>
      <c r="D58" s="184" t="str">
        <f>IFERROR(C58/B58-1,"-")</f>
        <v>-</v>
      </c>
      <c r="E58" s="183">
        <f>IFERROR(C58-B58,"-")</f>
        <v>9</v>
      </c>
      <c r="F58" s="184">
        <f>IFERROR(C58/$C$50,"-")</f>
        <v>1.9876325088339221E-3</v>
      </c>
      <c r="G58" s="631"/>
      <c r="H58" s="183">
        <v>247</v>
      </c>
      <c r="I58" s="183">
        <v>9</v>
      </c>
      <c r="J58" s="184">
        <f>IFERROR(I58/H58-1,"-")</f>
        <v>-0.96356275303643724</v>
      </c>
      <c r="K58" s="183">
        <f>IFERROR(I58-H58,"-")</f>
        <v>-238</v>
      </c>
      <c r="L58" s="184">
        <f t="shared" si="27"/>
        <v>3.2607514220499257E-4</v>
      </c>
    </row>
    <row r="59" spans="1:12" x14ac:dyDescent="0.25">
      <c r="A59" s="619" t="s">
        <v>84</v>
      </c>
      <c r="B59" s="183" t="s">
        <v>151</v>
      </c>
      <c r="C59" s="183" t="s">
        <v>151</v>
      </c>
      <c r="D59" s="184" t="str">
        <f t="shared" ref="D59:D71" si="28">IFERROR(C59/B59-1,"-")</f>
        <v>-</v>
      </c>
      <c r="E59" s="183" t="str">
        <f t="shared" ref="E59:E71" si="29">IFERROR(C59-B59,"-")</f>
        <v>-</v>
      </c>
      <c r="F59" s="184" t="str">
        <f t="shared" ref="F59:F71" si="30">IFERROR(C59/$C$50,"-")</f>
        <v>-</v>
      </c>
      <c r="G59" s="631"/>
      <c r="H59" s="183">
        <v>222</v>
      </c>
      <c r="I59" s="183">
        <v>15</v>
      </c>
      <c r="J59" s="184">
        <f t="shared" ref="J59:J71" si="31">IFERROR(I59/H59-1,"-")</f>
        <v>-0.93243243243243246</v>
      </c>
      <c r="K59" s="183">
        <f t="shared" ref="K59:K71" si="32">IFERROR(I59-H59,"-")</f>
        <v>-207</v>
      </c>
      <c r="L59" s="184">
        <f t="shared" si="27"/>
        <v>5.4345857034165425E-4</v>
      </c>
    </row>
    <row r="60" spans="1:12" x14ac:dyDescent="0.25">
      <c r="A60" s="619" t="s">
        <v>78</v>
      </c>
      <c r="B60" s="183">
        <v>16</v>
      </c>
      <c r="C60" s="183">
        <v>71</v>
      </c>
      <c r="D60" s="184">
        <f t="shared" si="28"/>
        <v>3.4375</v>
      </c>
      <c r="E60" s="183">
        <f t="shared" si="29"/>
        <v>55</v>
      </c>
      <c r="F60" s="184">
        <f t="shared" si="30"/>
        <v>1.5680212014134276E-2</v>
      </c>
      <c r="G60" s="631"/>
      <c r="H60" s="183">
        <v>342</v>
      </c>
      <c r="I60" s="183">
        <v>527</v>
      </c>
      <c r="J60" s="184">
        <f t="shared" si="31"/>
        <v>0.54093567251461994</v>
      </c>
      <c r="K60" s="183">
        <f t="shared" si="32"/>
        <v>185</v>
      </c>
      <c r="L60" s="184">
        <f t="shared" si="27"/>
        <v>1.909351110467012E-2</v>
      </c>
    </row>
    <row r="61" spans="1:12" x14ac:dyDescent="0.25">
      <c r="A61" s="619" t="s">
        <v>79</v>
      </c>
      <c r="B61" s="183">
        <v>18</v>
      </c>
      <c r="C61" s="183">
        <v>93</v>
      </c>
      <c r="D61" s="184">
        <f t="shared" si="28"/>
        <v>4.166666666666667</v>
      </c>
      <c r="E61" s="183">
        <f t="shared" si="29"/>
        <v>75</v>
      </c>
      <c r="F61" s="184">
        <f t="shared" si="30"/>
        <v>2.053886925795053E-2</v>
      </c>
      <c r="G61" s="631"/>
      <c r="H61" s="183">
        <v>356</v>
      </c>
      <c r="I61" s="183">
        <v>352</v>
      </c>
      <c r="J61" s="184">
        <f t="shared" si="31"/>
        <v>-1.1235955056179803E-2</v>
      </c>
      <c r="K61" s="183">
        <f t="shared" si="32"/>
        <v>-4</v>
      </c>
      <c r="L61" s="184">
        <f t="shared" si="27"/>
        <v>1.2753161117350821E-2</v>
      </c>
    </row>
    <row r="62" spans="1:12" x14ac:dyDescent="0.25">
      <c r="A62" s="619" t="s">
        <v>82</v>
      </c>
      <c r="B62" s="183">
        <v>69</v>
      </c>
      <c r="C62" s="183">
        <v>123</v>
      </c>
      <c r="D62" s="184">
        <f t="shared" si="28"/>
        <v>0.78260869565217384</v>
      </c>
      <c r="E62" s="183">
        <f t="shared" si="29"/>
        <v>54</v>
      </c>
      <c r="F62" s="184">
        <f t="shared" si="30"/>
        <v>2.7164310954063603E-2</v>
      </c>
      <c r="G62" s="631"/>
      <c r="H62" s="183">
        <v>390</v>
      </c>
      <c r="I62" s="183">
        <v>558</v>
      </c>
      <c r="J62" s="184">
        <f t="shared" si="31"/>
        <v>0.43076923076923079</v>
      </c>
      <c r="K62" s="183">
        <f t="shared" si="32"/>
        <v>168</v>
      </c>
      <c r="L62" s="184">
        <f t="shared" si="27"/>
        <v>2.0216658816709539E-2</v>
      </c>
    </row>
    <row r="63" spans="1:12" x14ac:dyDescent="0.25">
      <c r="A63" s="619" t="s">
        <v>74</v>
      </c>
      <c r="B63" s="183">
        <v>0</v>
      </c>
      <c r="C63" s="183">
        <v>8</v>
      </c>
      <c r="D63" s="184" t="str">
        <f t="shared" si="28"/>
        <v>-</v>
      </c>
      <c r="E63" s="183">
        <f t="shared" si="29"/>
        <v>8</v>
      </c>
      <c r="F63" s="184">
        <f t="shared" si="30"/>
        <v>1.7667844522968198E-3</v>
      </c>
      <c r="G63" s="631"/>
      <c r="H63" s="183">
        <v>228</v>
      </c>
      <c r="I63" s="183">
        <v>22</v>
      </c>
      <c r="J63" s="184">
        <f t="shared" si="31"/>
        <v>-0.90350877192982459</v>
      </c>
      <c r="K63" s="183">
        <f t="shared" si="32"/>
        <v>-206</v>
      </c>
      <c r="L63" s="184">
        <f t="shared" si="27"/>
        <v>7.970725698344263E-4</v>
      </c>
    </row>
    <row r="64" spans="1:12" x14ac:dyDescent="0.25">
      <c r="A64" s="619" t="s">
        <v>119</v>
      </c>
      <c r="B64" s="183">
        <v>10</v>
      </c>
      <c r="C64" s="183">
        <v>56</v>
      </c>
      <c r="D64" s="184">
        <f t="shared" si="28"/>
        <v>4.5999999999999996</v>
      </c>
      <c r="E64" s="183">
        <f t="shared" si="29"/>
        <v>46</v>
      </c>
      <c r="F64" s="184">
        <f t="shared" si="30"/>
        <v>1.2367491166077738E-2</v>
      </c>
      <c r="G64" s="631"/>
      <c r="H64" s="183">
        <v>251</v>
      </c>
      <c r="I64" s="183">
        <v>368</v>
      </c>
      <c r="J64" s="184">
        <f t="shared" si="31"/>
        <v>0.46613545816733071</v>
      </c>
      <c r="K64" s="183">
        <f t="shared" si="32"/>
        <v>117</v>
      </c>
      <c r="L64" s="184">
        <f t="shared" si="27"/>
        <v>1.3332850259048585E-2</v>
      </c>
    </row>
    <row r="65" spans="1:12" x14ac:dyDescent="0.25">
      <c r="A65" s="619" t="s">
        <v>81</v>
      </c>
      <c r="B65" s="183">
        <v>30</v>
      </c>
      <c r="C65" s="183">
        <v>51</v>
      </c>
      <c r="D65" s="184">
        <f t="shared" si="28"/>
        <v>0.7</v>
      </c>
      <c r="E65" s="183">
        <f t="shared" si="29"/>
        <v>21</v>
      </c>
      <c r="F65" s="184">
        <f t="shared" si="30"/>
        <v>1.1263250883392226E-2</v>
      </c>
      <c r="G65" s="631"/>
      <c r="H65" s="183">
        <v>273</v>
      </c>
      <c r="I65" s="183">
        <v>188</v>
      </c>
      <c r="J65" s="184">
        <f t="shared" si="31"/>
        <v>-0.31135531135531136</v>
      </c>
      <c r="K65" s="183">
        <f t="shared" si="32"/>
        <v>-85</v>
      </c>
      <c r="L65" s="184">
        <f t="shared" si="27"/>
        <v>6.8113474149487339E-3</v>
      </c>
    </row>
    <row r="66" spans="1:12" x14ac:dyDescent="0.25">
      <c r="A66" s="619" t="s">
        <v>85</v>
      </c>
      <c r="B66" s="183">
        <v>31</v>
      </c>
      <c r="C66" s="183">
        <v>49</v>
      </c>
      <c r="D66" s="184">
        <f t="shared" si="28"/>
        <v>0.58064516129032251</v>
      </c>
      <c r="E66" s="183">
        <f t="shared" si="29"/>
        <v>18</v>
      </c>
      <c r="F66" s="184">
        <f t="shared" si="30"/>
        <v>1.0821554770318022E-2</v>
      </c>
      <c r="G66" s="631"/>
      <c r="H66" s="183">
        <v>246</v>
      </c>
      <c r="I66" s="183">
        <v>333</v>
      </c>
      <c r="J66" s="184">
        <f t="shared" si="31"/>
        <v>0.35365853658536595</v>
      </c>
      <c r="K66" s="183">
        <f t="shared" si="32"/>
        <v>87</v>
      </c>
      <c r="L66" s="184">
        <f t="shared" si="27"/>
        <v>1.2064780261584725E-2</v>
      </c>
    </row>
    <row r="67" spans="1:12" x14ac:dyDescent="0.25">
      <c r="A67" s="619" t="s">
        <v>83</v>
      </c>
      <c r="B67" s="183" t="s">
        <v>151</v>
      </c>
      <c r="C67" s="183" t="s">
        <v>151</v>
      </c>
      <c r="D67" s="184" t="str">
        <f t="shared" si="28"/>
        <v>-</v>
      </c>
      <c r="E67" s="183" t="str">
        <f t="shared" si="29"/>
        <v>-</v>
      </c>
      <c r="F67" s="184" t="str">
        <f t="shared" si="30"/>
        <v>-</v>
      </c>
      <c r="G67" s="631"/>
      <c r="H67" s="183">
        <v>123</v>
      </c>
      <c r="I67" s="183">
        <v>2</v>
      </c>
      <c r="J67" s="184">
        <f t="shared" si="31"/>
        <v>-0.98373983739837401</v>
      </c>
      <c r="K67" s="183">
        <f t="shared" si="32"/>
        <v>-121</v>
      </c>
      <c r="L67" s="184">
        <f t="shared" si="27"/>
        <v>7.2461142712220577E-5</v>
      </c>
    </row>
    <row r="68" spans="1:12" x14ac:dyDescent="0.25">
      <c r="A68" s="619" t="s">
        <v>72</v>
      </c>
      <c r="B68" s="183">
        <v>14</v>
      </c>
      <c r="C68" s="183">
        <v>27</v>
      </c>
      <c r="D68" s="184">
        <f t="shared" si="28"/>
        <v>0.9285714285714286</v>
      </c>
      <c r="E68" s="183">
        <f t="shared" si="29"/>
        <v>13</v>
      </c>
      <c r="F68" s="184">
        <f t="shared" si="30"/>
        <v>5.9628975265017667E-3</v>
      </c>
      <c r="G68" s="631"/>
      <c r="H68" s="183">
        <v>158</v>
      </c>
      <c r="I68" s="183">
        <v>183</v>
      </c>
      <c r="J68" s="184">
        <f t="shared" si="31"/>
        <v>0.15822784810126578</v>
      </c>
      <c r="K68" s="183">
        <f t="shared" si="32"/>
        <v>25</v>
      </c>
      <c r="L68" s="184">
        <f t="shared" si="27"/>
        <v>6.6301945581681825E-3</v>
      </c>
    </row>
    <row r="69" spans="1:12" x14ac:dyDescent="0.25">
      <c r="A69" s="619" t="s">
        <v>120</v>
      </c>
      <c r="B69" s="183">
        <v>28</v>
      </c>
      <c r="C69" s="183">
        <v>34</v>
      </c>
      <c r="D69" s="184">
        <f t="shared" si="28"/>
        <v>0.21428571428571419</v>
      </c>
      <c r="E69" s="183">
        <f t="shared" si="29"/>
        <v>6</v>
      </c>
      <c r="F69" s="184">
        <f t="shared" si="30"/>
        <v>7.5088339222614837E-3</v>
      </c>
      <c r="G69" s="631"/>
      <c r="H69" s="183">
        <v>182</v>
      </c>
      <c r="I69" s="183">
        <v>204</v>
      </c>
      <c r="J69" s="184">
        <f t="shared" si="31"/>
        <v>0.12087912087912089</v>
      </c>
      <c r="K69" s="183">
        <f t="shared" si="32"/>
        <v>22</v>
      </c>
      <c r="L69" s="184">
        <f t="shared" si="27"/>
        <v>7.3910365566464981E-3</v>
      </c>
    </row>
    <row r="70" spans="1:12" x14ac:dyDescent="0.25">
      <c r="A70" s="619" t="s">
        <v>121</v>
      </c>
      <c r="B70" s="183">
        <v>0</v>
      </c>
      <c r="C70" s="183">
        <v>6</v>
      </c>
      <c r="D70" s="184" t="str">
        <f t="shared" si="28"/>
        <v>-</v>
      </c>
      <c r="E70" s="183">
        <f t="shared" si="29"/>
        <v>6</v>
      </c>
      <c r="F70" s="184">
        <f t="shared" si="30"/>
        <v>1.3250883392226149E-3</v>
      </c>
      <c r="G70" s="631"/>
      <c r="H70" s="183">
        <v>70</v>
      </c>
      <c r="I70" s="183">
        <v>20</v>
      </c>
      <c r="J70" s="184">
        <f t="shared" si="31"/>
        <v>-0.7142857142857143</v>
      </c>
      <c r="K70" s="183">
        <f t="shared" si="32"/>
        <v>-50</v>
      </c>
      <c r="L70" s="184">
        <f t="shared" si="27"/>
        <v>7.2461142712220566E-4</v>
      </c>
    </row>
    <row r="71" spans="1:12" x14ac:dyDescent="0.25">
      <c r="A71" s="619" t="s">
        <v>122</v>
      </c>
      <c r="B71" s="183" t="s">
        <v>151</v>
      </c>
      <c r="C71" s="183" t="s">
        <v>151</v>
      </c>
      <c r="D71" s="184" t="str">
        <f t="shared" si="28"/>
        <v>-</v>
      </c>
      <c r="E71" s="183" t="str">
        <f t="shared" si="29"/>
        <v>-</v>
      </c>
      <c r="F71" s="184" t="str">
        <f t="shared" si="30"/>
        <v>-</v>
      </c>
      <c r="G71" s="631"/>
      <c r="H71" s="183">
        <v>376</v>
      </c>
      <c r="I71" s="183">
        <v>558</v>
      </c>
      <c r="J71" s="184">
        <f t="shared" si="31"/>
        <v>0.48404255319148937</v>
      </c>
      <c r="K71" s="183">
        <f t="shared" si="32"/>
        <v>182</v>
      </c>
      <c r="L71" s="184">
        <f t="shared" si="27"/>
        <v>2.0216658816709539E-2</v>
      </c>
    </row>
    <row r="72" spans="1:12" ht="21" x14ac:dyDescent="0.35">
      <c r="A72" s="563" t="s">
        <v>46</v>
      </c>
      <c r="B72" s="563"/>
      <c r="C72" s="563"/>
      <c r="D72" s="563"/>
      <c r="E72" s="563"/>
      <c r="F72" s="563"/>
      <c r="G72" s="563"/>
      <c r="H72" s="563"/>
      <c r="I72" s="563"/>
      <c r="J72" s="563"/>
      <c r="K72" s="563"/>
      <c r="L72" s="563"/>
    </row>
    <row r="73" spans="1:12" x14ac:dyDescent="0.25">
      <c r="A73" s="55"/>
      <c r="B73" s="56" t="s">
        <v>150</v>
      </c>
      <c r="C73" s="57"/>
      <c r="D73" s="57"/>
      <c r="E73" s="57"/>
      <c r="F73" s="58"/>
      <c r="G73" s="630"/>
      <c r="H73" s="56" t="str">
        <f>CONCATENATE("acumulado ",B73)</f>
        <v>acumulado septiembre</v>
      </c>
      <c r="I73" s="57"/>
      <c r="J73" s="57"/>
      <c r="K73" s="57"/>
      <c r="L73" s="58"/>
    </row>
    <row r="74" spans="1:12" ht="30" x14ac:dyDescent="0.25">
      <c r="A74" s="12"/>
      <c r="B74" s="13">
        <v>2020</v>
      </c>
      <c r="C74" s="13">
        <v>2021</v>
      </c>
      <c r="D74" s="13" t="s">
        <v>1</v>
      </c>
      <c r="E74" s="13" t="s">
        <v>2</v>
      </c>
      <c r="F74" s="13" t="s">
        <v>3</v>
      </c>
      <c r="G74" s="631"/>
      <c r="H74" s="13">
        <v>2020</v>
      </c>
      <c r="I74" s="13">
        <v>2021</v>
      </c>
      <c r="J74" s="13" t="s">
        <v>1</v>
      </c>
      <c r="K74" s="13" t="s">
        <v>2</v>
      </c>
      <c r="L74" s="13" t="s">
        <v>3</v>
      </c>
    </row>
    <row r="75" spans="1:12" x14ac:dyDescent="0.25">
      <c r="A75" s="632" t="s">
        <v>34</v>
      </c>
      <c r="B75" s="633">
        <v>3039</v>
      </c>
      <c r="C75" s="633">
        <v>4528</v>
      </c>
      <c r="D75" s="634">
        <f>C75/B75-1</f>
        <v>0.48996380388285621</v>
      </c>
      <c r="E75" s="633">
        <f>C75-B75</f>
        <v>1489</v>
      </c>
      <c r="F75" s="634">
        <f>C75/$C$75</f>
        <v>1</v>
      </c>
      <c r="G75" s="212"/>
      <c r="H75" s="633">
        <v>26058</v>
      </c>
      <c r="I75" s="633">
        <v>27601</v>
      </c>
      <c r="J75" s="634">
        <f>I75/H75-1</f>
        <v>5.921406094097792E-2</v>
      </c>
      <c r="K75" s="633">
        <f>I75-H75</f>
        <v>1543</v>
      </c>
      <c r="L75" s="634">
        <f>I75/$I$75</f>
        <v>1</v>
      </c>
    </row>
    <row r="76" spans="1:12" x14ac:dyDescent="0.25">
      <c r="A76" s="619" t="s">
        <v>41</v>
      </c>
      <c r="B76" s="183">
        <v>2191</v>
      </c>
      <c r="C76" s="183">
        <v>2557</v>
      </c>
      <c r="D76" s="184">
        <f t="shared" ref="D76:D77" si="33">C76/B76-1</f>
        <v>0.16704701049748971</v>
      </c>
      <c r="E76" s="183">
        <f>C76-B76</f>
        <v>366</v>
      </c>
      <c r="F76" s="184">
        <f>C76/$C$75</f>
        <v>0.56470848056537104</v>
      </c>
      <c r="G76" s="631"/>
      <c r="H76" s="183">
        <v>15840</v>
      </c>
      <c r="I76" s="183">
        <v>18371</v>
      </c>
      <c r="J76" s="184">
        <f t="shared" ref="J76:J77" si="34">I76/H76-1</f>
        <v>0.1597853535353535</v>
      </c>
      <c r="K76" s="183">
        <f t="shared" ref="K76:K77" si="35">I76-H76</f>
        <v>2531</v>
      </c>
      <c r="L76" s="184">
        <f t="shared" ref="L76:L77" si="36">I76/$I$75</f>
        <v>0.6655918263831021</v>
      </c>
    </row>
    <row r="77" spans="1:12" x14ac:dyDescent="0.25">
      <c r="A77" s="619" t="s">
        <v>42</v>
      </c>
      <c r="B77" s="183">
        <v>848</v>
      </c>
      <c r="C77" s="183">
        <v>1971</v>
      </c>
      <c r="D77" s="184">
        <f t="shared" si="33"/>
        <v>1.3242924528301887</v>
      </c>
      <c r="E77" s="183">
        <f>C77-B77</f>
        <v>1123</v>
      </c>
      <c r="F77" s="184">
        <f>C77/$C$75</f>
        <v>0.43529151943462896</v>
      </c>
      <c r="G77" s="631"/>
      <c r="H77" s="183">
        <v>10218</v>
      </c>
      <c r="I77" s="183">
        <v>9230</v>
      </c>
      <c r="J77" s="184">
        <f t="shared" si="34"/>
        <v>-9.6692111959287508E-2</v>
      </c>
      <c r="K77" s="183">
        <f t="shared" si="35"/>
        <v>-988</v>
      </c>
      <c r="L77" s="184">
        <f t="shared" si="36"/>
        <v>0.33440817361689795</v>
      </c>
    </row>
    <row r="78" spans="1:12" ht="21" x14ac:dyDescent="0.35">
      <c r="A78" s="563" t="s">
        <v>123</v>
      </c>
      <c r="B78" s="563"/>
      <c r="C78" s="563"/>
      <c r="D78" s="563"/>
      <c r="E78" s="563"/>
      <c r="F78" s="563"/>
      <c r="G78" s="563"/>
      <c r="H78" s="563"/>
      <c r="I78" s="563"/>
      <c r="J78" s="563"/>
      <c r="K78" s="563"/>
      <c r="L78" s="563"/>
    </row>
  </sheetData>
  <mergeCells count="22">
    <mergeCell ref="A72:L72"/>
    <mergeCell ref="B73:F73"/>
    <mergeCell ref="H73:L73"/>
    <mergeCell ref="A78:L78"/>
    <mergeCell ref="A41:L41"/>
    <mergeCell ref="B42:F42"/>
    <mergeCell ref="H42:L42"/>
    <mergeCell ref="A47:L47"/>
    <mergeCell ref="B48:F48"/>
    <mergeCell ref="H48:L48"/>
    <mergeCell ref="A10:L10"/>
    <mergeCell ref="B11:F11"/>
    <mergeCell ref="H11:L11"/>
    <mergeCell ref="A35:L35"/>
    <mergeCell ref="B36:F36"/>
    <mergeCell ref="H36:L36"/>
    <mergeCell ref="A1:L1"/>
    <mergeCell ref="A2:L2"/>
    <mergeCell ref="A3:L3"/>
    <mergeCell ref="A4:L4"/>
    <mergeCell ref="B5:F5"/>
    <mergeCell ref="H5:L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EF16A-ED04-4479-8148-D18F403A96B6}">
  <sheetPr codeName="Hoja11"/>
  <dimension ref="A1:L50"/>
  <sheetViews>
    <sheetView workbookViewId="0">
      <selection activeCell="I23" sqref="I23"/>
    </sheetView>
  </sheetViews>
  <sheetFormatPr baseColWidth="10" defaultColWidth="0" defaultRowHeight="15" customHeight="1" zeroHeight="1" x14ac:dyDescent="0.25"/>
  <cols>
    <col min="1" max="1" width="37.85546875" customWidth="1"/>
    <col min="2" max="3" width="11.42578125" style="150" customWidth="1"/>
    <col min="4" max="4" width="12.28515625" style="150" bestFit="1" customWidth="1"/>
    <col min="5" max="5" width="12.7109375" style="150" customWidth="1"/>
    <col min="6" max="6" width="11.42578125" style="150" customWidth="1"/>
    <col min="7" max="7" width="1.28515625" style="150" customWidth="1"/>
    <col min="8" max="8" width="12.5703125" style="150" customWidth="1"/>
    <col min="9" max="10" width="11.42578125" style="150" customWidth="1"/>
    <col min="11" max="11" width="14" style="150" customWidth="1"/>
    <col min="12" max="12" width="11.42578125" style="150" customWidth="1"/>
    <col min="13" max="16384" width="11.42578125" hidden="1"/>
  </cols>
  <sheetData>
    <row r="1" spans="1:12" ht="53.25" customHeight="1" x14ac:dyDescent="0.25">
      <c r="A1" s="246" t="s">
        <v>53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</row>
    <row r="2" spans="1:12" ht="36.75" customHeight="1" x14ac:dyDescent="0.25">
      <c r="A2" s="640" t="s">
        <v>124</v>
      </c>
      <c r="B2" s="640"/>
      <c r="C2" s="640"/>
      <c r="D2" s="640"/>
      <c r="E2" s="640"/>
      <c r="F2" s="640"/>
      <c r="G2" s="640"/>
      <c r="H2" s="640"/>
      <c r="I2" s="640"/>
      <c r="J2" s="640"/>
      <c r="K2" s="640"/>
      <c r="L2" s="640"/>
    </row>
    <row r="3" spans="1:12" ht="21" x14ac:dyDescent="0.25">
      <c r="A3" s="249" t="s">
        <v>125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1"/>
    </row>
    <row r="4" spans="1:12" ht="21" x14ac:dyDescent="0.35">
      <c r="A4" s="641" t="s">
        <v>48</v>
      </c>
      <c r="B4" s="641"/>
      <c r="C4" s="641"/>
      <c r="D4" s="641"/>
      <c r="E4" s="641"/>
      <c r="F4" s="641"/>
      <c r="G4" s="641"/>
      <c r="H4" s="641"/>
      <c r="I4" s="641"/>
      <c r="J4" s="641"/>
      <c r="K4" s="641"/>
      <c r="L4" s="641"/>
    </row>
    <row r="5" spans="1:12" x14ac:dyDescent="0.25">
      <c r="A5" s="55"/>
      <c r="B5" s="56" t="s">
        <v>150</v>
      </c>
      <c r="C5" s="57"/>
      <c r="D5" s="57"/>
      <c r="E5" s="57"/>
      <c r="F5" s="58"/>
      <c r="G5" s="224"/>
      <c r="H5" s="56" t="str">
        <f>CONCATENATE("acumulado ",B5)</f>
        <v>acumulado septiembre</v>
      </c>
      <c r="I5" s="57"/>
      <c r="J5" s="57"/>
      <c r="K5" s="57"/>
      <c r="L5" s="58"/>
    </row>
    <row r="6" spans="1:12" ht="30" x14ac:dyDescent="0.25">
      <c r="A6" s="12"/>
      <c r="B6" s="13">
        <v>2020</v>
      </c>
      <c r="C6" s="13">
        <v>2021</v>
      </c>
      <c r="D6" s="13" t="s">
        <v>1</v>
      </c>
      <c r="E6" s="13" t="s">
        <v>2</v>
      </c>
      <c r="F6" s="13" t="s">
        <v>3</v>
      </c>
      <c r="G6" s="224"/>
      <c r="H6" s="13">
        <v>2020</v>
      </c>
      <c r="I6" s="13">
        <v>2021</v>
      </c>
      <c r="J6" s="13" t="s">
        <v>1</v>
      </c>
      <c r="K6" s="13" t="s">
        <v>2</v>
      </c>
      <c r="L6" s="13" t="s">
        <v>3</v>
      </c>
    </row>
    <row r="7" spans="1:12" x14ac:dyDescent="0.25">
      <c r="A7" s="642" t="s">
        <v>49</v>
      </c>
      <c r="B7" s="620">
        <v>100893</v>
      </c>
      <c r="C7" s="620">
        <v>323760</v>
      </c>
      <c r="D7" s="643">
        <f>C7/B7-1</f>
        <v>2.2089441289286671</v>
      </c>
      <c r="E7" s="620">
        <f t="shared" ref="E7:E18" si="0">C7-B7</f>
        <v>222867</v>
      </c>
      <c r="F7" s="643">
        <f t="shared" ref="F7:F18" si="1">C7/$C$7</f>
        <v>1</v>
      </c>
      <c r="G7" s="224"/>
      <c r="H7" s="620">
        <v>1635443</v>
      </c>
      <c r="I7" s="620">
        <v>1412601</v>
      </c>
      <c r="J7" s="643">
        <f>I7/H7-1</f>
        <v>-0.13625788242084869</v>
      </c>
      <c r="K7" s="620">
        <f>I7-H7</f>
        <v>-222842</v>
      </c>
      <c r="L7" s="643">
        <f>I7/$I$7</f>
        <v>1</v>
      </c>
    </row>
    <row r="8" spans="1:12" x14ac:dyDescent="0.25">
      <c r="A8" s="644" t="s">
        <v>50</v>
      </c>
      <c r="B8" s="621">
        <v>53685</v>
      </c>
      <c r="C8" s="621">
        <v>84830</v>
      </c>
      <c r="D8" s="645">
        <f>C8/B8-1</f>
        <v>0.58014342926329521</v>
      </c>
      <c r="E8" s="621">
        <f t="shared" si="0"/>
        <v>31145</v>
      </c>
      <c r="F8" s="645">
        <f t="shared" si="1"/>
        <v>0.26201507289350134</v>
      </c>
      <c r="G8" s="224"/>
      <c r="H8" s="621">
        <v>285836</v>
      </c>
      <c r="I8" s="621">
        <v>419708</v>
      </c>
      <c r="J8" s="645">
        <f>I8/H8-1</f>
        <v>0.46835248184273492</v>
      </c>
      <c r="K8" s="621">
        <f>I8-H8</f>
        <v>133872</v>
      </c>
      <c r="L8" s="645">
        <f t="shared" ref="L8:L18" si="2">I8/$I$7</f>
        <v>0.29711716188789333</v>
      </c>
    </row>
    <row r="9" spans="1:12" x14ac:dyDescent="0.25">
      <c r="A9" s="644" t="s">
        <v>51</v>
      </c>
      <c r="B9" s="621">
        <v>47208</v>
      </c>
      <c r="C9" s="621">
        <v>238930</v>
      </c>
      <c r="D9" s="645">
        <f t="shared" ref="D9:D18" si="3">C9/B9-1</f>
        <v>4.0612184375529568</v>
      </c>
      <c r="E9" s="621">
        <f t="shared" si="0"/>
        <v>191722</v>
      </c>
      <c r="F9" s="645">
        <f t="shared" si="1"/>
        <v>0.73798492710649866</v>
      </c>
      <c r="G9" s="224"/>
      <c r="H9" s="621">
        <v>1349608</v>
      </c>
      <c r="I9" s="621">
        <v>992894</v>
      </c>
      <c r="J9" s="645">
        <f t="shared" ref="J9:J18" si="4">I9/H9-1</f>
        <v>-0.26430934019359698</v>
      </c>
      <c r="K9" s="621">
        <f t="shared" ref="K9:K18" si="5">I9-H9</f>
        <v>-356714</v>
      </c>
      <c r="L9" s="645">
        <f t="shared" si="2"/>
        <v>0.70288354602608949</v>
      </c>
    </row>
    <row r="10" spans="1:12" x14ac:dyDescent="0.25">
      <c r="A10" s="619" t="s">
        <v>71</v>
      </c>
      <c r="B10" s="646">
        <v>3192</v>
      </c>
      <c r="C10" s="646">
        <v>39381</v>
      </c>
      <c r="D10" s="647">
        <f t="shared" si="3"/>
        <v>11.337406015037594</v>
      </c>
      <c r="E10" s="646">
        <f t="shared" si="0"/>
        <v>36189</v>
      </c>
      <c r="F10" s="647">
        <f t="shared" si="1"/>
        <v>0.12163639733135656</v>
      </c>
      <c r="G10" s="224"/>
      <c r="H10" s="646">
        <v>239579</v>
      </c>
      <c r="I10" s="646">
        <v>193732</v>
      </c>
      <c r="J10" s="647">
        <f t="shared" si="4"/>
        <v>-0.19136485251211499</v>
      </c>
      <c r="K10" s="646">
        <f t="shared" si="5"/>
        <v>-45847</v>
      </c>
      <c r="L10" s="647">
        <f t="shared" si="2"/>
        <v>0.13714559171344209</v>
      </c>
    </row>
    <row r="11" spans="1:12" x14ac:dyDescent="0.25">
      <c r="A11" s="619" t="s">
        <v>80</v>
      </c>
      <c r="B11" s="277">
        <v>11833</v>
      </c>
      <c r="C11" s="277">
        <v>16110</v>
      </c>
      <c r="D11" s="278">
        <f t="shared" si="3"/>
        <v>0.36144680131834694</v>
      </c>
      <c r="E11" s="277">
        <f t="shared" si="0"/>
        <v>4277</v>
      </c>
      <c r="F11" s="278">
        <f t="shared" si="1"/>
        <v>4.9759080800593034E-2</v>
      </c>
      <c r="G11" s="224"/>
      <c r="H11" s="277">
        <v>77045</v>
      </c>
      <c r="I11" s="277">
        <v>77590</v>
      </c>
      <c r="J11" s="278">
        <f t="shared" si="4"/>
        <v>7.0737880459472713E-3</v>
      </c>
      <c r="K11" s="277">
        <f t="shared" si="5"/>
        <v>545</v>
      </c>
      <c r="L11" s="278">
        <f t="shared" si="2"/>
        <v>5.4927045924503808E-2</v>
      </c>
    </row>
    <row r="12" spans="1:12" x14ac:dyDescent="0.25">
      <c r="A12" s="619" t="s">
        <v>78</v>
      </c>
      <c r="B12" s="277">
        <v>2920</v>
      </c>
      <c r="C12" s="277">
        <v>15998</v>
      </c>
      <c r="D12" s="278">
        <f t="shared" si="3"/>
        <v>4.4787671232876711</v>
      </c>
      <c r="E12" s="277">
        <f t="shared" si="0"/>
        <v>13078</v>
      </c>
      <c r="F12" s="278">
        <f t="shared" si="1"/>
        <v>4.9413145539906105E-2</v>
      </c>
      <c r="G12" s="224"/>
      <c r="H12" s="277">
        <v>68670</v>
      </c>
      <c r="I12" s="277">
        <v>123519</v>
      </c>
      <c r="J12" s="278">
        <f t="shared" si="4"/>
        <v>0.79873307121013548</v>
      </c>
      <c r="K12" s="277">
        <f t="shared" si="5"/>
        <v>54849</v>
      </c>
      <c r="L12" s="278">
        <f t="shared" si="2"/>
        <v>8.7440827239963728E-2</v>
      </c>
    </row>
    <row r="13" spans="1:12" x14ac:dyDescent="0.25">
      <c r="A13" s="619" t="s">
        <v>79</v>
      </c>
      <c r="B13" s="277">
        <v>699</v>
      </c>
      <c r="C13" s="277">
        <v>16346</v>
      </c>
      <c r="D13" s="278">
        <f t="shared" si="3"/>
        <v>22.384835479256079</v>
      </c>
      <c r="E13" s="277">
        <f t="shared" si="0"/>
        <v>15647</v>
      </c>
      <c r="F13" s="278">
        <f t="shared" si="1"/>
        <v>5.0488015814183343E-2</v>
      </c>
      <c r="G13" s="224"/>
      <c r="H13" s="277">
        <v>52011</v>
      </c>
      <c r="I13" s="277">
        <v>54002</v>
      </c>
      <c r="J13" s="278">
        <f t="shared" si="4"/>
        <v>3.828036376920263E-2</v>
      </c>
      <c r="K13" s="277">
        <f t="shared" si="5"/>
        <v>1991</v>
      </c>
      <c r="L13" s="278">
        <f t="shared" si="2"/>
        <v>3.8228770898505661E-2</v>
      </c>
    </row>
    <row r="14" spans="1:12" x14ac:dyDescent="0.25">
      <c r="A14" s="619" t="s">
        <v>81</v>
      </c>
      <c r="B14" s="277">
        <v>1189</v>
      </c>
      <c r="C14" s="277">
        <v>8220</v>
      </c>
      <c r="D14" s="278">
        <f t="shared" si="3"/>
        <v>5.9133725820016823</v>
      </c>
      <c r="E14" s="277">
        <f t="shared" si="0"/>
        <v>7031</v>
      </c>
      <c r="F14" s="278">
        <f t="shared" si="1"/>
        <v>2.5389177168272794E-2</v>
      </c>
      <c r="G14" s="224"/>
      <c r="H14" s="277">
        <v>35066</v>
      </c>
      <c r="I14" s="277">
        <v>24551</v>
      </c>
      <c r="J14" s="278">
        <f t="shared" si="4"/>
        <v>-0.29986311526835108</v>
      </c>
      <c r="K14" s="277">
        <f t="shared" si="5"/>
        <v>-10515</v>
      </c>
      <c r="L14" s="278">
        <f t="shared" si="2"/>
        <v>1.7379996191422772E-2</v>
      </c>
    </row>
    <row r="15" spans="1:12" x14ac:dyDescent="0.25">
      <c r="A15" s="619" t="s">
        <v>82</v>
      </c>
      <c r="B15" s="277">
        <v>4019</v>
      </c>
      <c r="C15" s="277">
        <v>15340</v>
      </c>
      <c r="D15" s="278">
        <f t="shared" si="3"/>
        <v>2.8168698681263997</v>
      </c>
      <c r="E15" s="277">
        <f t="shared" si="0"/>
        <v>11321</v>
      </c>
      <c r="F15" s="278">
        <f t="shared" si="1"/>
        <v>4.7380775883370398E-2</v>
      </c>
      <c r="G15" s="224"/>
      <c r="H15" s="277">
        <v>56374</v>
      </c>
      <c r="I15" s="277">
        <v>78261</v>
      </c>
      <c r="J15" s="278">
        <f t="shared" si="4"/>
        <v>0.38824635470252233</v>
      </c>
      <c r="K15" s="277">
        <f t="shared" si="5"/>
        <v>21887</v>
      </c>
      <c r="L15" s="278">
        <f t="shared" si="2"/>
        <v>5.5402056206954403E-2</v>
      </c>
    </row>
    <row r="16" spans="1:12" x14ac:dyDescent="0.25">
      <c r="A16" s="619" t="s">
        <v>126</v>
      </c>
      <c r="B16" s="277">
        <v>259</v>
      </c>
      <c r="C16" s="277">
        <v>2010</v>
      </c>
      <c r="D16" s="278">
        <f t="shared" si="3"/>
        <v>6.7606177606177607</v>
      </c>
      <c r="E16" s="277">
        <f t="shared" si="0"/>
        <v>1751</v>
      </c>
      <c r="F16" s="278">
        <f t="shared" si="1"/>
        <v>6.2083024462564864E-3</v>
      </c>
      <c r="G16" s="224"/>
      <c r="H16" s="277">
        <v>152605</v>
      </c>
      <c r="I16" s="277">
        <v>11980</v>
      </c>
      <c r="J16" s="278">
        <f t="shared" si="4"/>
        <v>-0.92149667442089056</v>
      </c>
      <c r="K16" s="277">
        <f t="shared" si="5"/>
        <v>-140625</v>
      </c>
      <c r="L16" s="278">
        <f t="shared" si="2"/>
        <v>8.4808095137975971E-3</v>
      </c>
    </row>
    <row r="17" spans="1:12" x14ac:dyDescent="0.25">
      <c r="A17" s="619" t="s">
        <v>118</v>
      </c>
      <c r="B17" s="277">
        <v>13829</v>
      </c>
      <c r="C17" s="277">
        <v>84470</v>
      </c>
      <c r="D17" s="278">
        <f t="shared" si="3"/>
        <v>5.108178465543423</v>
      </c>
      <c r="E17" s="277">
        <f t="shared" si="0"/>
        <v>70641</v>
      </c>
      <c r="F17" s="278">
        <f t="shared" si="1"/>
        <v>0.26090313812700766</v>
      </c>
      <c r="G17" s="224"/>
      <c r="H17" s="277">
        <v>493894</v>
      </c>
      <c r="I17" s="277">
        <v>191723</v>
      </c>
      <c r="J17" s="278">
        <f t="shared" si="4"/>
        <v>-0.61181346604737041</v>
      </c>
      <c r="K17" s="277">
        <f t="shared" si="5"/>
        <v>-302171</v>
      </c>
      <c r="L17" s="278">
        <f t="shared" si="2"/>
        <v>0.13572339252202142</v>
      </c>
    </row>
    <row r="18" spans="1:12" x14ac:dyDescent="0.25">
      <c r="A18" s="619" t="s">
        <v>86</v>
      </c>
      <c r="B18" s="277">
        <v>9268</v>
      </c>
      <c r="C18" s="277">
        <v>41056</v>
      </c>
      <c r="D18" s="278">
        <f t="shared" si="3"/>
        <v>3.4298662063012513</v>
      </c>
      <c r="E18" s="277">
        <f t="shared" si="0"/>
        <v>31788</v>
      </c>
      <c r="F18" s="278">
        <f t="shared" si="1"/>
        <v>0.12680998270323696</v>
      </c>
      <c r="G18" s="224"/>
      <c r="H18" s="277">
        <v>174364</v>
      </c>
      <c r="I18" s="277">
        <v>237538</v>
      </c>
      <c r="J18" s="278">
        <f t="shared" si="4"/>
        <v>0.36231102750567779</v>
      </c>
      <c r="K18" s="277">
        <f t="shared" si="5"/>
        <v>63174</v>
      </c>
      <c r="L18" s="278">
        <f t="shared" si="2"/>
        <v>0.16815647164344355</v>
      </c>
    </row>
    <row r="19" spans="1:12" ht="21" x14ac:dyDescent="0.35">
      <c r="A19" s="648" t="s">
        <v>127</v>
      </c>
      <c r="B19" s="648"/>
      <c r="C19" s="648"/>
      <c r="D19" s="648"/>
      <c r="E19" s="648"/>
      <c r="F19" s="648"/>
      <c r="G19" s="648"/>
      <c r="H19" s="648"/>
      <c r="I19" s="648"/>
      <c r="J19" s="648"/>
      <c r="K19" s="648"/>
      <c r="L19" s="648"/>
    </row>
    <row r="20" spans="1:12" x14ac:dyDescent="0.25">
      <c r="A20" s="55"/>
      <c r="B20" s="56" t="s">
        <v>150</v>
      </c>
      <c r="C20" s="57"/>
      <c r="D20" s="57"/>
      <c r="E20" s="57"/>
      <c r="F20" s="58"/>
      <c r="G20" s="649"/>
      <c r="H20" s="56" t="str">
        <f>CONCATENATE("acumulado ",B20)</f>
        <v>acumulado septiembre</v>
      </c>
      <c r="I20" s="57"/>
      <c r="J20" s="57"/>
      <c r="K20" s="57"/>
      <c r="L20" s="58"/>
    </row>
    <row r="21" spans="1:12" ht="30" x14ac:dyDescent="0.25">
      <c r="A21" s="12"/>
      <c r="B21" s="13">
        <v>2020</v>
      </c>
      <c r="C21" s="13">
        <v>2021</v>
      </c>
      <c r="D21" s="13" t="s">
        <v>1</v>
      </c>
      <c r="E21" s="13" t="s">
        <v>2</v>
      </c>
      <c r="F21" s="13" t="s">
        <v>3</v>
      </c>
      <c r="G21" s="649"/>
      <c r="H21" s="13">
        <v>2020</v>
      </c>
      <c r="I21" s="13">
        <v>2021</v>
      </c>
      <c r="J21" s="13" t="s">
        <v>1</v>
      </c>
      <c r="K21" s="13" t="s">
        <v>2</v>
      </c>
      <c r="L21" s="13" t="s">
        <v>3</v>
      </c>
    </row>
    <row r="22" spans="1:12" x14ac:dyDescent="0.25">
      <c r="A22" s="650" t="s">
        <v>128</v>
      </c>
      <c r="B22" s="651">
        <v>100893</v>
      </c>
      <c r="C22" s="651">
        <v>323760</v>
      </c>
      <c r="D22" s="652">
        <f>C22/B22-1</f>
        <v>2.2089441289286671</v>
      </c>
      <c r="E22" s="651">
        <f>C22-B22</f>
        <v>222867</v>
      </c>
      <c r="F22" s="652">
        <f>C22/$C$22</f>
        <v>1</v>
      </c>
      <c r="G22" s="649"/>
      <c r="H22" s="651">
        <v>1635443</v>
      </c>
      <c r="I22" s="651">
        <v>1412601</v>
      </c>
      <c r="J22" s="652">
        <f>I22/H22-1</f>
        <v>-0.13625788242084869</v>
      </c>
      <c r="K22" s="651">
        <f>I22-H22</f>
        <v>-222842</v>
      </c>
      <c r="L22" s="652">
        <f>I22/$I$22</f>
        <v>1</v>
      </c>
    </row>
    <row r="23" spans="1:12" x14ac:dyDescent="0.25">
      <c r="A23" s="619" t="s">
        <v>129</v>
      </c>
      <c r="B23" s="646">
        <v>61056</v>
      </c>
      <c r="C23" s="646">
        <v>181910</v>
      </c>
      <c r="D23" s="647">
        <f t="shared" ref="D23:D26" si="6">C23/B23-1</f>
        <v>1.9793959643605872</v>
      </c>
      <c r="E23" s="646">
        <f>C23-B23</f>
        <v>120854</v>
      </c>
      <c r="F23" s="647">
        <f>C23/$C$22</f>
        <v>0.56186681492463553</v>
      </c>
      <c r="G23" s="649"/>
      <c r="H23" s="646">
        <v>1056030</v>
      </c>
      <c r="I23" s="646">
        <v>775051</v>
      </c>
      <c r="J23" s="647">
        <f t="shared" ref="J23:J26" si="7">I23/H23-1</f>
        <v>-0.26607103964849488</v>
      </c>
      <c r="K23" s="646">
        <f t="shared" ref="K23:K26" si="8">I23-H23</f>
        <v>-280979</v>
      </c>
      <c r="L23" s="647">
        <f t="shared" ref="L23:L26" si="9">I23/$I$22</f>
        <v>0.54866944027365128</v>
      </c>
    </row>
    <row r="24" spans="1:12" x14ac:dyDescent="0.25">
      <c r="A24" s="619" t="s">
        <v>130</v>
      </c>
      <c r="B24" s="646">
        <v>8268</v>
      </c>
      <c r="C24" s="646">
        <v>18534</v>
      </c>
      <c r="D24" s="647">
        <f t="shared" si="6"/>
        <v>1.241654571843251</v>
      </c>
      <c r="E24" s="646">
        <f>C24-B24</f>
        <v>10266</v>
      </c>
      <c r="F24" s="647">
        <f>C24/$C$22</f>
        <v>5.7246108228317272E-2</v>
      </c>
      <c r="G24" s="649"/>
      <c r="H24" s="646">
        <v>93752</v>
      </c>
      <c r="I24" s="646">
        <v>116677</v>
      </c>
      <c r="J24" s="647">
        <f t="shared" si="7"/>
        <v>0.2445281167335096</v>
      </c>
      <c r="K24" s="646">
        <f t="shared" si="8"/>
        <v>22925</v>
      </c>
      <c r="L24" s="647">
        <f t="shared" si="9"/>
        <v>8.2597279769729734E-2</v>
      </c>
    </row>
    <row r="25" spans="1:12" x14ac:dyDescent="0.25">
      <c r="A25" s="619" t="s">
        <v>131</v>
      </c>
      <c r="B25" s="646">
        <v>28409</v>
      </c>
      <c r="C25" s="646">
        <v>114864</v>
      </c>
      <c r="D25" s="647">
        <f t="shared" si="6"/>
        <v>3.0432257383223629</v>
      </c>
      <c r="E25" s="646">
        <f>C25-B25</f>
        <v>86455</v>
      </c>
      <c r="F25" s="647">
        <f>C25/$C$22</f>
        <v>0.3547813194959229</v>
      </c>
      <c r="G25" s="649"/>
      <c r="H25" s="646">
        <v>456908</v>
      </c>
      <c r="I25" s="646">
        <v>472198</v>
      </c>
      <c r="J25" s="647">
        <f t="shared" si="7"/>
        <v>3.3464067164505673E-2</v>
      </c>
      <c r="K25" s="646">
        <f t="shared" si="8"/>
        <v>15290</v>
      </c>
      <c r="L25" s="647">
        <f t="shared" si="9"/>
        <v>0.33427556684442389</v>
      </c>
    </row>
    <row r="26" spans="1:12" x14ac:dyDescent="0.25">
      <c r="A26" s="619" t="s">
        <v>132</v>
      </c>
      <c r="B26" s="646">
        <v>3160</v>
      </c>
      <c r="C26" s="646">
        <v>8452</v>
      </c>
      <c r="D26" s="647">
        <f t="shared" si="6"/>
        <v>1.6746835443037975</v>
      </c>
      <c r="E26" s="646">
        <f>C26-B26</f>
        <v>5292</v>
      </c>
      <c r="F26" s="647">
        <f>C26/$C$22</f>
        <v>2.610575735112429E-2</v>
      </c>
      <c r="G26" s="649"/>
      <c r="H26" s="646">
        <v>28755</v>
      </c>
      <c r="I26" s="646">
        <v>48677</v>
      </c>
      <c r="J26" s="647">
        <f t="shared" si="7"/>
        <v>0.69281864023648065</v>
      </c>
      <c r="K26" s="646">
        <f t="shared" si="8"/>
        <v>19922</v>
      </c>
      <c r="L26" s="647">
        <f t="shared" si="9"/>
        <v>3.445912894016074E-2</v>
      </c>
    </row>
    <row r="27" spans="1:12" ht="21" x14ac:dyDescent="0.35">
      <c r="A27" s="653" t="s">
        <v>133</v>
      </c>
      <c r="B27" s="653"/>
      <c r="C27" s="653"/>
      <c r="D27" s="653"/>
      <c r="E27" s="653"/>
      <c r="F27" s="653"/>
      <c r="G27" s="653"/>
      <c r="H27" s="653"/>
      <c r="I27" s="653"/>
      <c r="J27" s="653"/>
      <c r="K27" s="653"/>
      <c r="L27" s="653"/>
    </row>
    <row r="28" spans="1:12" x14ac:dyDescent="0.25">
      <c r="A28" s="55"/>
      <c r="B28" s="56" t="s">
        <v>150</v>
      </c>
      <c r="C28" s="57"/>
      <c r="D28" s="57"/>
      <c r="E28" s="57"/>
      <c r="F28" s="58"/>
      <c r="G28" s="654"/>
      <c r="H28" s="56" t="str">
        <f>CONCATENATE("acumulado ",B28)</f>
        <v>acumulado septiembre</v>
      </c>
      <c r="I28" s="57"/>
      <c r="J28" s="57"/>
      <c r="K28" s="57"/>
      <c r="L28" s="58"/>
    </row>
    <row r="29" spans="1:12" ht="30" x14ac:dyDescent="0.25">
      <c r="A29" s="12"/>
      <c r="B29" s="13">
        <v>2020</v>
      </c>
      <c r="C29" s="13">
        <v>2021</v>
      </c>
      <c r="D29" s="13" t="s">
        <v>1</v>
      </c>
      <c r="E29" s="13" t="s">
        <v>2</v>
      </c>
      <c r="F29" s="13" t="s">
        <v>3</v>
      </c>
      <c r="G29" s="654"/>
      <c r="H29" s="13">
        <v>2020</v>
      </c>
      <c r="I29" s="13">
        <v>2021</v>
      </c>
      <c r="J29" s="13" t="s">
        <v>1</v>
      </c>
      <c r="K29" s="13" t="s">
        <v>2</v>
      </c>
      <c r="L29" s="13" t="s">
        <v>3</v>
      </c>
    </row>
    <row r="30" spans="1:12" x14ac:dyDescent="0.25">
      <c r="A30" s="655" t="s">
        <v>134</v>
      </c>
      <c r="B30" s="656">
        <v>100893</v>
      </c>
      <c r="C30" s="656">
        <v>323760</v>
      </c>
      <c r="D30" s="657">
        <f>C30/B30-1</f>
        <v>2.2089441289286671</v>
      </c>
      <c r="E30" s="656">
        <f t="shared" ref="E30:E35" si="10">C30-B30</f>
        <v>222867</v>
      </c>
      <c r="F30" s="657">
        <f t="shared" ref="F30:F35" si="11">C30/$C$30</f>
        <v>1</v>
      </c>
      <c r="G30" s="658"/>
      <c r="H30" s="656">
        <v>1635443</v>
      </c>
      <c r="I30" s="656">
        <v>1412601</v>
      </c>
      <c r="J30" s="657">
        <f>I30/H30-1</f>
        <v>-0.13625788242084869</v>
      </c>
      <c r="K30" s="656">
        <f>I30-H30</f>
        <v>-222842</v>
      </c>
      <c r="L30" s="657">
        <f>I30/$I$30</f>
        <v>1</v>
      </c>
    </row>
    <row r="31" spans="1:12" x14ac:dyDescent="0.25">
      <c r="A31" s="619" t="s">
        <v>135</v>
      </c>
      <c r="B31" s="183">
        <v>62722</v>
      </c>
      <c r="C31" s="183">
        <v>219478</v>
      </c>
      <c r="D31" s="659">
        <f>C31/B31-1</f>
        <v>2.4992187749115145</v>
      </c>
      <c r="E31" s="183">
        <f t="shared" si="10"/>
        <v>156756</v>
      </c>
      <c r="F31" s="659">
        <f t="shared" si="11"/>
        <v>0.67790338522362248</v>
      </c>
      <c r="G31" s="654"/>
      <c r="H31" s="183">
        <v>1020347</v>
      </c>
      <c r="I31" s="183">
        <v>854003</v>
      </c>
      <c r="J31" s="659">
        <f>I31/H31-1</f>
        <v>-0.16302689183189645</v>
      </c>
      <c r="K31" s="183">
        <f>I31-H31</f>
        <v>-166344</v>
      </c>
      <c r="L31" s="659">
        <f t="shared" ref="L31:L35" si="12">I31/$I$30</f>
        <v>0.604560665042712</v>
      </c>
    </row>
    <row r="32" spans="1:12" x14ac:dyDescent="0.25">
      <c r="A32" s="619" t="s">
        <v>136</v>
      </c>
      <c r="B32" s="183">
        <v>13949</v>
      </c>
      <c r="C32" s="183">
        <v>17730</v>
      </c>
      <c r="D32" s="659">
        <f t="shared" ref="D32:D35" si="13">C32/B32-1</f>
        <v>0.27105885726575374</v>
      </c>
      <c r="E32" s="183">
        <f t="shared" si="10"/>
        <v>3781</v>
      </c>
      <c r="F32" s="659">
        <f t="shared" si="11"/>
        <v>5.4762787249814676E-2</v>
      </c>
      <c r="G32" s="654"/>
      <c r="H32" s="183">
        <v>196110</v>
      </c>
      <c r="I32" s="183">
        <v>125100</v>
      </c>
      <c r="J32" s="659">
        <f t="shared" ref="J32:J35" si="14">I32/H32-1</f>
        <v>-0.36209270307480501</v>
      </c>
      <c r="K32" s="183">
        <f t="shared" ref="K32:K35" si="15">I32-H32</f>
        <v>-71010</v>
      </c>
      <c r="L32" s="659">
        <f t="shared" si="12"/>
        <v>8.856003924675121E-2</v>
      </c>
    </row>
    <row r="33" spans="1:12" x14ac:dyDescent="0.25">
      <c r="A33" s="619" t="s">
        <v>137</v>
      </c>
      <c r="B33" s="183">
        <v>6255</v>
      </c>
      <c r="C33" s="183">
        <v>18811</v>
      </c>
      <c r="D33" s="659">
        <f t="shared" si="13"/>
        <v>2.0073541167066349</v>
      </c>
      <c r="E33" s="183">
        <f t="shared" si="10"/>
        <v>12556</v>
      </c>
      <c r="F33" s="659">
        <f t="shared" si="11"/>
        <v>5.8101680256980481E-2</v>
      </c>
      <c r="G33" s="654"/>
      <c r="H33" s="183">
        <v>73458</v>
      </c>
      <c r="I33" s="183">
        <v>97754</v>
      </c>
      <c r="J33" s="659">
        <f t="shared" si="14"/>
        <v>0.33074682131285904</v>
      </c>
      <c r="K33" s="183">
        <f t="shared" si="15"/>
        <v>24296</v>
      </c>
      <c r="L33" s="659">
        <f t="shared" si="12"/>
        <v>6.9201423473436594E-2</v>
      </c>
    </row>
    <row r="34" spans="1:12" ht="30" x14ac:dyDescent="0.25">
      <c r="A34" s="660" t="s">
        <v>138</v>
      </c>
      <c r="B34" s="183">
        <v>17952</v>
      </c>
      <c r="C34" s="183">
        <v>67536</v>
      </c>
      <c r="D34" s="659">
        <f t="shared" si="13"/>
        <v>2.7620320855614975</v>
      </c>
      <c r="E34" s="183">
        <f t="shared" si="10"/>
        <v>49584</v>
      </c>
      <c r="F34" s="659">
        <f t="shared" si="11"/>
        <v>0.20859896219421795</v>
      </c>
      <c r="G34" s="654"/>
      <c r="H34" s="183">
        <v>254746</v>
      </c>
      <c r="I34" s="183">
        <v>304958</v>
      </c>
      <c r="J34" s="659">
        <f t="shared" si="14"/>
        <v>0.19710613709341862</v>
      </c>
      <c r="K34" s="183">
        <f t="shared" si="15"/>
        <v>50212</v>
      </c>
      <c r="L34" s="659">
        <f t="shared" si="12"/>
        <v>0.21588403236299564</v>
      </c>
    </row>
    <row r="35" spans="1:12" x14ac:dyDescent="0.25">
      <c r="A35" s="619" t="s">
        <v>139</v>
      </c>
      <c r="B35" s="183">
        <v>14</v>
      </c>
      <c r="C35" s="183">
        <v>205</v>
      </c>
      <c r="D35" s="659">
        <f t="shared" si="13"/>
        <v>13.642857142857142</v>
      </c>
      <c r="E35" s="183">
        <f t="shared" si="10"/>
        <v>191</v>
      </c>
      <c r="F35" s="659">
        <f t="shared" si="11"/>
        <v>6.3318507536446746E-4</v>
      </c>
      <c r="G35" s="654"/>
      <c r="H35" s="183">
        <v>90782</v>
      </c>
      <c r="I35" s="183">
        <v>30784</v>
      </c>
      <c r="J35" s="659">
        <f t="shared" si="14"/>
        <v>-0.66090194091339693</v>
      </c>
      <c r="K35" s="183">
        <f t="shared" si="15"/>
        <v>-59998</v>
      </c>
      <c r="L35" s="659">
        <f t="shared" si="12"/>
        <v>2.1792424046139E-2</v>
      </c>
    </row>
    <row r="36" spans="1:12" ht="21" x14ac:dyDescent="0.35">
      <c r="A36" s="661" t="s">
        <v>140</v>
      </c>
      <c r="B36" s="661"/>
      <c r="C36" s="661"/>
      <c r="D36" s="661"/>
      <c r="E36" s="661"/>
      <c r="F36" s="661"/>
      <c r="G36" s="661"/>
      <c r="H36" s="661"/>
      <c r="I36" s="661"/>
      <c r="J36" s="661"/>
      <c r="K36" s="661"/>
      <c r="L36" s="661"/>
    </row>
    <row r="37" spans="1:12" x14ac:dyDescent="0.25">
      <c r="A37" s="55"/>
      <c r="B37" s="56" t="s">
        <v>150</v>
      </c>
      <c r="C37" s="57"/>
      <c r="D37" s="57"/>
      <c r="E37" s="57"/>
      <c r="F37" s="58"/>
      <c r="G37" s="662"/>
      <c r="H37" s="56" t="str">
        <f>CONCATENATE("acumulado ",B37)</f>
        <v>acumulado septiembre</v>
      </c>
      <c r="I37" s="57"/>
      <c r="J37" s="57"/>
      <c r="K37" s="57"/>
      <c r="L37" s="58"/>
    </row>
    <row r="38" spans="1:12" ht="30" x14ac:dyDescent="0.25">
      <c r="A38" s="12"/>
      <c r="B38" s="13">
        <v>2020</v>
      </c>
      <c r="C38" s="13">
        <v>2021</v>
      </c>
      <c r="D38" s="13" t="s">
        <v>1</v>
      </c>
      <c r="E38" s="13" t="s">
        <v>2</v>
      </c>
      <c r="F38" s="13" t="s">
        <v>3</v>
      </c>
      <c r="G38" s="662"/>
      <c r="H38" s="13">
        <v>2020</v>
      </c>
      <c r="I38" s="13">
        <v>2021</v>
      </c>
      <c r="J38" s="13" t="s">
        <v>1</v>
      </c>
      <c r="K38" s="13" t="s">
        <v>2</v>
      </c>
      <c r="L38" s="13" t="s">
        <v>3</v>
      </c>
    </row>
    <row r="39" spans="1:12" x14ac:dyDescent="0.25">
      <c r="A39" s="663" t="s">
        <v>141</v>
      </c>
      <c r="B39" s="664">
        <v>100893</v>
      </c>
      <c r="C39" s="664">
        <v>323760</v>
      </c>
      <c r="D39" s="665">
        <f>C39/B39-1</f>
        <v>2.2089441289286671</v>
      </c>
      <c r="E39" s="664">
        <f>C39-B39</f>
        <v>222867</v>
      </c>
      <c r="F39" s="665">
        <f>C39/$C$39</f>
        <v>1</v>
      </c>
      <c r="G39" s="666"/>
      <c r="H39" s="664">
        <v>1635443</v>
      </c>
      <c r="I39" s="664">
        <v>1412601</v>
      </c>
      <c r="J39" s="665">
        <f>I39/H39-1</f>
        <v>-0.13625788242084869</v>
      </c>
      <c r="K39" s="664">
        <f>I39-H39</f>
        <v>-222842</v>
      </c>
      <c r="L39" s="665">
        <f>I39/$I$39</f>
        <v>1</v>
      </c>
    </row>
    <row r="40" spans="1:12" x14ac:dyDescent="0.25">
      <c r="A40" s="619" t="s">
        <v>142</v>
      </c>
      <c r="B40" s="183">
        <v>92744</v>
      </c>
      <c r="C40" s="183">
        <v>309819</v>
      </c>
      <c r="D40" s="184">
        <f>C40/B40-1</f>
        <v>2.3405826792029671</v>
      </c>
      <c r="E40" s="183">
        <f>C40-B40</f>
        <v>217075</v>
      </c>
      <c r="F40" s="184">
        <f>C40/$C$39</f>
        <v>0.95694032616753155</v>
      </c>
      <c r="G40" s="662"/>
      <c r="H40" s="183">
        <v>1561504</v>
      </c>
      <c r="I40" s="183">
        <v>1275398</v>
      </c>
      <c r="J40" s="184">
        <f>I40/H40-1</f>
        <v>-0.18322463471115025</v>
      </c>
      <c r="K40" s="183">
        <f>I40-H40</f>
        <v>-286106</v>
      </c>
      <c r="L40" s="184">
        <f t="shared" ref="L40:L43" si="16">I40/$I$39</f>
        <v>0.90287207781956835</v>
      </c>
    </row>
    <row r="41" spans="1:12" x14ac:dyDescent="0.25">
      <c r="A41" s="619" t="s">
        <v>143</v>
      </c>
      <c r="B41" s="183">
        <v>3300</v>
      </c>
      <c r="C41" s="183">
        <v>2880</v>
      </c>
      <c r="D41" s="184">
        <f t="shared" ref="D41:D43" si="17">C41/B41-1</f>
        <v>-0.12727272727272732</v>
      </c>
      <c r="E41" s="183">
        <f>C41-B41</f>
        <v>-420</v>
      </c>
      <c r="F41" s="184">
        <f>C41/$C$39</f>
        <v>8.8954781319495919E-3</v>
      </c>
      <c r="G41" s="662"/>
      <c r="H41" s="183">
        <v>33597</v>
      </c>
      <c r="I41" s="183">
        <v>53653</v>
      </c>
      <c r="J41" s="184">
        <f t="shared" ref="J41:J43" si="18">I41/H41-1</f>
        <v>0.59695806173170229</v>
      </c>
      <c r="K41" s="183">
        <f t="shared" ref="K41:K43" si="19">I41-H41</f>
        <v>20056</v>
      </c>
      <c r="L41" s="184">
        <f t="shared" si="16"/>
        <v>3.7981708918512727E-2</v>
      </c>
    </row>
    <row r="42" spans="1:12" x14ac:dyDescent="0.25">
      <c r="A42" s="619" t="s">
        <v>144</v>
      </c>
      <c r="B42" s="183">
        <v>4261</v>
      </c>
      <c r="C42" s="183">
        <v>9398</v>
      </c>
      <c r="D42" s="184">
        <f t="shared" si="17"/>
        <v>1.2055855432996947</v>
      </c>
      <c r="E42" s="183">
        <f>C42-B42</f>
        <v>5137</v>
      </c>
      <c r="F42" s="184">
        <f>C42/$C$39</f>
        <v>2.9027674820854953E-2</v>
      </c>
      <c r="G42" s="662"/>
      <c r="H42" s="183">
        <v>34116</v>
      </c>
      <c r="I42" s="183">
        <v>60321</v>
      </c>
      <c r="J42" s="184">
        <f t="shared" si="18"/>
        <v>0.76811466760464309</v>
      </c>
      <c r="K42" s="183">
        <f t="shared" si="19"/>
        <v>26205</v>
      </c>
      <c r="L42" s="184">
        <f t="shared" si="16"/>
        <v>4.2702079355741641E-2</v>
      </c>
    </row>
    <row r="43" spans="1:12" x14ac:dyDescent="0.25">
      <c r="A43" s="660" t="s">
        <v>145</v>
      </c>
      <c r="B43" s="183">
        <v>588</v>
      </c>
      <c r="C43" s="183">
        <v>1664</v>
      </c>
      <c r="D43" s="184">
        <f t="shared" si="17"/>
        <v>1.8299319727891157</v>
      </c>
      <c r="E43" s="183">
        <f>C43-B43</f>
        <v>1076</v>
      </c>
      <c r="F43" s="184">
        <f>C43/$C$39</f>
        <v>5.1396095873486531E-3</v>
      </c>
      <c r="G43" s="662"/>
      <c r="H43" s="183">
        <v>6227</v>
      </c>
      <c r="I43" s="183">
        <v>23228</v>
      </c>
      <c r="J43" s="184">
        <f t="shared" si="18"/>
        <v>2.7302071623574755</v>
      </c>
      <c r="K43" s="183">
        <f t="shared" si="19"/>
        <v>17001</v>
      </c>
      <c r="L43" s="184">
        <f t="shared" si="16"/>
        <v>1.6443425992194539E-2</v>
      </c>
    </row>
    <row r="44" spans="1:12" ht="21" x14ac:dyDescent="0.35">
      <c r="A44" s="667" t="s">
        <v>146</v>
      </c>
      <c r="B44" s="667"/>
      <c r="C44" s="667"/>
      <c r="D44" s="667"/>
      <c r="E44" s="667"/>
      <c r="F44" s="667"/>
      <c r="G44" s="667"/>
      <c r="H44" s="667"/>
      <c r="I44" s="667"/>
      <c r="J44" s="667"/>
      <c r="K44" s="667"/>
      <c r="L44" s="667"/>
    </row>
    <row r="45" spans="1:12" x14ac:dyDescent="0.25">
      <c r="A45" s="55"/>
      <c r="B45" s="56" t="s">
        <v>150</v>
      </c>
      <c r="C45" s="57"/>
      <c r="D45" s="57"/>
      <c r="E45" s="57"/>
      <c r="F45" s="58"/>
      <c r="G45" s="668"/>
      <c r="H45" s="56" t="str">
        <f>CONCATENATE("acumulado ",B45)</f>
        <v>acumulado septiembre</v>
      </c>
      <c r="I45" s="57"/>
      <c r="J45" s="57"/>
      <c r="K45" s="57"/>
      <c r="L45" s="58"/>
    </row>
    <row r="46" spans="1:12" ht="30" x14ac:dyDescent="0.25">
      <c r="A46" s="12"/>
      <c r="B46" s="13">
        <v>2020</v>
      </c>
      <c r="C46" s="13">
        <v>2021</v>
      </c>
      <c r="D46" s="13" t="s">
        <v>1</v>
      </c>
      <c r="E46" s="13" t="s">
        <v>2</v>
      </c>
      <c r="F46" s="13" t="s">
        <v>3</v>
      </c>
      <c r="G46" s="668"/>
      <c r="H46" s="13">
        <v>2020</v>
      </c>
      <c r="I46" s="13">
        <v>2021</v>
      </c>
      <c r="J46" s="13" t="s">
        <v>1</v>
      </c>
      <c r="K46" s="13" t="s">
        <v>2</v>
      </c>
      <c r="L46" s="13" t="s">
        <v>3</v>
      </c>
    </row>
    <row r="47" spans="1:12" x14ac:dyDescent="0.25">
      <c r="A47" s="669" t="s">
        <v>49</v>
      </c>
      <c r="B47" s="670">
        <v>100893</v>
      </c>
      <c r="C47" s="670">
        <v>323760</v>
      </c>
      <c r="D47" s="671">
        <f>C47/B47-1</f>
        <v>2.2089441289286671</v>
      </c>
      <c r="E47" s="670">
        <f>C47-B47</f>
        <v>222867</v>
      </c>
      <c r="F47" s="671">
        <f>C47/$C$47</f>
        <v>1</v>
      </c>
      <c r="G47" s="672"/>
      <c r="H47" s="670">
        <v>1635443</v>
      </c>
      <c r="I47" s="670">
        <v>1412601</v>
      </c>
      <c r="J47" s="671">
        <f>I47/H47-1</f>
        <v>-0.13625788242084869</v>
      </c>
      <c r="K47" s="670">
        <f>I47-H47</f>
        <v>-222842</v>
      </c>
      <c r="L47" s="671">
        <f>I47/$I$47</f>
        <v>1</v>
      </c>
    </row>
    <row r="48" spans="1:12" x14ac:dyDescent="0.25">
      <c r="A48" s="619" t="s">
        <v>147</v>
      </c>
      <c r="B48" s="183">
        <v>24260</v>
      </c>
      <c r="C48" s="183">
        <v>139366</v>
      </c>
      <c r="D48" s="184">
        <f>C48/B48-1</f>
        <v>4.7446826051112945</v>
      </c>
      <c r="E48" s="183">
        <f>C48-B48</f>
        <v>115106</v>
      </c>
      <c r="F48" s="184">
        <f>C48/$C$47</f>
        <v>0.43046083518655792</v>
      </c>
      <c r="G48" s="668"/>
      <c r="H48" s="183">
        <v>746749</v>
      </c>
      <c r="I48" s="183">
        <v>463783</v>
      </c>
      <c r="J48" s="184">
        <f>I48/H48-1</f>
        <v>-0.37893053757018758</v>
      </c>
      <c r="K48" s="183">
        <f>I48-H48</f>
        <v>-282966</v>
      </c>
      <c r="L48" s="184">
        <f t="shared" ref="L48:L49" si="20">I48/$I$47</f>
        <v>0.32831847067926473</v>
      </c>
    </row>
    <row r="49" spans="1:12" x14ac:dyDescent="0.25">
      <c r="A49" s="619" t="s">
        <v>148</v>
      </c>
      <c r="B49" s="183">
        <v>76633</v>
      </c>
      <c r="C49" s="183">
        <v>184394</v>
      </c>
      <c r="D49" s="184">
        <f t="shared" ref="D49" si="21">C49/B49-1</f>
        <v>1.4061957642268998</v>
      </c>
      <c r="E49" s="183">
        <f>C49-B49</f>
        <v>107761</v>
      </c>
      <c r="F49" s="184">
        <f>C49/$C$47</f>
        <v>0.56953916481344202</v>
      </c>
      <c r="G49" s="668"/>
      <c r="H49" s="183">
        <v>888696</v>
      </c>
      <c r="I49" s="183">
        <v>948819</v>
      </c>
      <c r="J49" s="184">
        <f t="shared" ref="J49" si="22">I49/H49-1</f>
        <v>6.765305571308966E-2</v>
      </c>
      <c r="K49" s="183">
        <f t="shared" ref="K49" si="23">I49-H49</f>
        <v>60123</v>
      </c>
      <c r="L49" s="184">
        <f t="shared" si="20"/>
        <v>0.67168223723471809</v>
      </c>
    </row>
    <row r="50" spans="1:12" ht="21" x14ac:dyDescent="0.35">
      <c r="A50" s="563" t="s">
        <v>149</v>
      </c>
      <c r="B50" s="563"/>
      <c r="C50" s="563"/>
      <c r="D50" s="563"/>
      <c r="E50" s="563"/>
      <c r="F50" s="563"/>
      <c r="G50" s="563"/>
      <c r="H50" s="563"/>
      <c r="I50" s="563"/>
      <c r="J50" s="563"/>
      <c r="K50" s="563"/>
      <c r="L50" s="563"/>
    </row>
  </sheetData>
  <mergeCells count="19">
    <mergeCell ref="A50:L50"/>
    <mergeCell ref="A36:L36"/>
    <mergeCell ref="B37:F37"/>
    <mergeCell ref="H37:L37"/>
    <mergeCell ref="A44:L44"/>
    <mergeCell ref="B45:F45"/>
    <mergeCell ref="H45:L45"/>
    <mergeCell ref="A19:L19"/>
    <mergeCell ref="B20:F20"/>
    <mergeCell ref="H20:L20"/>
    <mergeCell ref="A27:L27"/>
    <mergeCell ref="B28:F28"/>
    <mergeCell ref="H28:L28"/>
    <mergeCell ref="A1:L1"/>
    <mergeCell ref="A2:L2"/>
    <mergeCell ref="A3:L3"/>
    <mergeCell ref="A4:L4"/>
    <mergeCell ref="B5:F5"/>
    <mergeCell ref="H5:L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64779473284F558EE892CC72B462DF" ma:contentTypeVersion="64" ma:contentTypeDescription="Crear nuevo documento." ma:contentTypeScope="" ma:versionID="bac0caf040eca5efa545ce325427ca51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bd9dfa008388b2efd21e326acb8a8051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  <xsd:element ref="ns3:Pagi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Pagina" ma:index="17" nillable="true" ma:displayName="Pagina" ma:list="{ACDE9BB4-8E7B-4447-BDA1-3C324CA00812}" ma:internalName="Pagina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septiembre</mes>
    <year xmlns="36c86fb7-c3ab-4219-b2b9-06651c03637a">2021</year>
    <PublishingExpirationDate xmlns="http://schemas.microsoft.com/sharepoint/v3" xsi:nil="true"/>
    <DocumentoAdjunto1_mercado_cp xmlns="8b099203-c902-4a5b-992f-1f849b15ff82" xsi:nil="true"/>
    <DestacadoHome xmlns="8b099203-c902-4a5b-992f-1f849b15ff82">No</DestacadoHome>
    <PublishingStartDate xmlns="http://schemas.microsoft.com/sharepoint/v3">2021-11-04T10:03:46+00:00</PublishingStartDate>
    <Pagina xmlns="36c86fb7-c3ab-4219-b2b9-06651c03637a" xsi:nil="true"/>
    <_dlc_DocId xmlns="8b099203-c902-4a5b-992f-1f849b15ff82">Q5F7QW3RQ55V-2035-456</_dlc_DocId>
    <_dlc_DocIdUrl xmlns="8b099203-c902-4a5b-992f-1f849b15ff82">
      <Url>http://admin.webtenerife.com/es/investigacion/Situacion-turistica/indicadores-turisticos/_layouts/DocIdRedir.aspx?ID=Q5F7QW3RQ55V-2035-456</Url>
      <Description>Q5F7QW3RQ55V-2035-456</Description>
    </_dlc_DocIdUrl>
  </documentManagement>
</p:properties>
</file>

<file path=customXml/itemProps1.xml><?xml version="1.0" encoding="utf-8"?>
<ds:datastoreItem xmlns:ds="http://schemas.openxmlformats.org/officeDocument/2006/customXml" ds:itemID="{ED960F30-ACAC-4E38-A64E-D3142C4E7FAD}"/>
</file>

<file path=customXml/itemProps2.xml><?xml version="1.0" encoding="utf-8"?>
<ds:datastoreItem xmlns:ds="http://schemas.openxmlformats.org/officeDocument/2006/customXml" ds:itemID="{7295BA08-CEAA-4884-93FA-DFFE4E8C2473}"/>
</file>

<file path=customXml/itemProps3.xml><?xml version="1.0" encoding="utf-8"?>
<ds:datastoreItem xmlns:ds="http://schemas.openxmlformats.org/officeDocument/2006/customXml" ds:itemID="{6445523D-8311-4EA9-8215-C417336133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 indicadores</vt:lpstr>
      <vt:lpstr>Indicadores alojativos</vt:lpstr>
      <vt:lpstr>Pasajeros</vt:lpstr>
      <vt:lpstr>Turistas FRONTUR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Datos Turísticos de Tenerife septiembre 2021 (ISTAC-AENA)</dc:title>
  <dc:creator>Marjorie Perez Garcia</dc:creator>
  <cp:lastModifiedBy>Marjorie Perez Garcia</cp:lastModifiedBy>
  <dcterms:created xsi:type="dcterms:W3CDTF">2021-11-04T08:55:09Z</dcterms:created>
  <dcterms:modified xsi:type="dcterms:W3CDTF">2021-11-04T08:55:53Z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0x0101006E64779473284F558EE892CC72B462DF</vt:lpwstr>
  </property>
  <property fmtid="{D5CDD505-2E9C-101B-9397-08002B2CF9AE}" pid="3" name="_dlc_DocIdItemGuid">
    <vt:lpwstr>00ab807b-bbf6-4872-bd7a-605f848664d4</vt:lpwstr>
  </property>
</Properties>
</file>