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0/"/>
    </mc:Choice>
  </mc:AlternateContent>
  <xr:revisionPtr revIDLastSave="1" documentId="8_{DBC49835-C8BA-428D-8932-FB56B3ED6CB5}" xr6:coauthVersionLast="45" xr6:coauthVersionMax="45" xr10:uidLastSave="{ECA8C902-7B8A-4B22-8761-BDB2D79079A0}"/>
  <bookViews>
    <workbookView xWindow="-60" yWindow="-60" windowWidth="28920" windowHeight="15720" xr2:uid="{5017CB4F-F28C-4D95-9FE3-D58D5F67467C}"/>
  </bookViews>
  <sheets>
    <sheet name="Resumen indicadores" sheetId="1" r:id="rId1"/>
    <sheet name="Idicadores alojativos" sheetId="2" r:id="rId2"/>
    <sheet name="Pasajeros" sheetId="3" r:id="rId3"/>
    <sheet name="Turistas FRONTUR" sheetId="4" r:id="rId4"/>
  </sheets>
  <definedNames>
    <definedName name="_xlnm.Print_Area" localSheetId="0">'Resumen indicadores'!$A$1:$N$69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4" l="1"/>
  <c r="H37" i="4"/>
  <c r="H28" i="4"/>
  <c r="H20" i="4"/>
  <c r="H5" i="4"/>
  <c r="H73" i="3"/>
  <c r="H48" i="3"/>
  <c r="H42" i="3"/>
  <c r="H36" i="3"/>
  <c r="H11" i="3"/>
  <c r="H5" i="3"/>
  <c r="H254" i="2"/>
  <c r="H241" i="2"/>
  <c r="H229" i="2"/>
  <c r="H216" i="2"/>
  <c r="H205" i="2"/>
  <c r="H192" i="2"/>
  <c r="H180" i="2"/>
  <c r="H164" i="2"/>
  <c r="H153" i="2"/>
  <c r="H127" i="2"/>
  <c r="H111" i="2"/>
  <c r="H100" i="2"/>
  <c r="H74" i="2"/>
  <c r="H58" i="2"/>
  <c r="H47" i="2"/>
  <c r="H21" i="2"/>
  <c r="H5" i="2"/>
  <c r="I64" i="1"/>
  <c r="I48" i="1"/>
  <c r="I31" i="1"/>
  <c r="I26" i="1"/>
  <c r="I21" i="1"/>
  <c r="I14" i="1"/>
  <c r="I2" i="1"/>
  <c r="G4" i="1" l="1"/>
  <c r="G6" i="1"/>
  <c r="L36" i="1"/>
  <c r="K36" i="1"/>
  <c r="L24" i="2"/>
  <c r="L32" i="2"/>
  <c r="F55" i="2"/>
  <c r="H139" i="2"/>
  <c r="M4" i="1"/>
  <c r="M8" i="1"/>
  <c r="M12" i="1"/>
  <c r="K19" i="1"/>
  <c r="G29" i="1"/>
  <c r="M53" i="1"/>
  <c r="L53" i="1"/>
  <c r="K53" i="1"/>
  <c r="M61" i="1"/>
  <c r="L61" i="1"/>
  <c r="K61" i="1"/>
  <c r="M66" i="1"/>
  <c r="L66" i="1"/>
  <c r="K66" i="1"/>
  <c r="L7" i="2"/>
  <c r="B27" i="2"/>
  <c r="L26" i="2"/>
  <c r="K26" i="2"/>
  <c r="J26" i="2"/>
  <c r="L34" i="2"/>
  <c r="L42" i="2"/>
  <c r="F84" i="2"/>
  <c r="H143" i="2"/>
  <c r="G8" i="1"/>
  <c r="I17" i="1"/>
  <c r="I19" i="1"/>
  <c r="L40" i="2"/>
  <c r="F96" i="2"/>
  <c r="F195" i="2"/>
  <c r="G5" i="1"/>
  <c r="G7" i="1"/>
  <c r="G9" i="1"/>
  <c r="I16" i="1"/>
  <c r="G11" i="1"/>
  <c r="I18" i="1"/>
  <c r="G13" i="1"/>
  <c r="I20" i="1"/>
  <c r="G28" i="1"/>
  <c r="M55" i="1"/>
  <c r="L55" i="1"/>
  <c r="K55" i="1"/>
  <c r="M63" i="1"/>
  <c r="L63" i="1"/>
  <c r="K63" i="1"/>
  <c r="M68" i="1"/>
  <c r="L68" i="1"/>
  <c r="K68" i="1"/>
  <c r="L28" i="2"/>
  <c r="L36" i="2"/>
  <c r="L44" i="2"/>
  <c r="L56" i="2"/>
  <c r="H131" i="2"/>
  <c r="H80" i="2"/>
  <c r="F88" i="2"/>
  <c r="H147" i="2"/>
  <c r="J158" i="2"/>
  <c r="L105" i="2"/>
  <c r="G10" i="1"/>
  <c r="G12" i="1"/>
  <c r="M51" i="1"/>
  <c r="L51" i="1"/>
  <c r="K51" i="1"/>
  <c r="M59" i="1"/>
  <c r="L59" i="1"/>
  <c r="K59" i="1"/>
  <c r="M7" i="1"/>
  <c r="M9" i="1"/>
  <c r="K16" i="1"/>
  <c r="L16" i="1" s="1"/>
  <c r="K20" i="1"/>
  <c r="L20" i="1" s="1"/>
  <c r="M13" i="1"/>
  <c r="L45" i="1"/>
  <c r="J45" i="1"/>
  <c r="G45" i="1"/>
  <c r="M57" i="1"/>
  <c r="L57" i="1"/>
  <c r="K57" i="1"/>
  <c r="L30" i="2"/>
  <c r="L38" i="2"/>
  <c r="L50" i="2"/>
  <c r="L54" i="2"/>
  <c r="F76" i="2"/>
  <c r="H135" i="2"/>
  <c r="F92" i="2"/>
  <c r="K302" i="2"/>
  <c r="I302" i="2"/>
  <c r="F302" i="2"/>
  <c r="J42" i="1"/>
  <c r="G42" i="1"/>
  <c r="L42" i="1"/>
  <c r="J46" i="1"/>
  <c r="G46" i="1"/>
  <c r="L46" i="1"/>
  <c r="F50" i="1"/>
  <c r="E50" i="1"/>
  <c r="G50" i="1"/>
  <c r="F52" i="1"/>
  <c r="E52" i="1"/>
  <c r="G52" i="1"/>
  <c r="F54" i="1"/>
  <c r="E54" i="1"/>
  <c r="G54" i="1"/>
  <c r="F56" i="1"/>
  <c r="E56" i="1"/>
  <c r="G56" i="1"/>
  <c r="F58" i="1"/>
  <c r="E58" i="1"/>
  <c r="G58" i="1"/>
  <c r="F60" i="1"/>
  <c r="E60" i="1"/>
  <c r="G60" i="1"/>
  <c r="F62" i="1"/>
  <c r="E62" i="1"/>
  <c r="G62" i="1"/>
  <c r="F67" i="1"/>
  <c r="E67" i="1"/>
  <c r="G67" i="1"/>
  <c r="F8" i="2"/>
  <c r="F10" i="2"/>
  <c r="F12" i="2"/>
  <c r="F14" i="2"/>
  <c r="F16" i="2"/>
  <c r="F18" i="2"/>
  <c r="F23" i="2"/>
  <c r="C27" i="2"/>
  <c r="F25" i="2"/>
  <c r="H27" i="2"/>
  <c r="F29" i="2"/>
  <c r="F31" i="2"/>
  <c r="F33" i="2"/>
  <c r="F35" i="2"/>
  <c r="F37" i="2"/>
  <c r="F39" i="2"/>
  <c r="F41" i="2"/>
  <c r="F43" i="2"/>
  <c r="F45" i="2"/>
  <c r="F49" i="2"/>
  <c r="F51" i="2"/>
  <c r="L52" i="2"/>
  <c r="F53" i="2"/>
  <c r="L53" i="2"/>
  <c r="F61" i="2"/>
  <c r="H116" i="2"/>
  <c r="F65" i="2"/>
  <c r="H120" i="2"/>
  <c r="F69" i="2"/>
  <c r="H124" i="2"/>
  <c r="B80" i="2"/>
  <c r="L79" i="2"/>
  <c r="K79" i="2"/>
  <c r="J132" i="2"/>
  <c r="J79" i="2"/>
  <c r="J136" i="2"/>
  <c r="L83" i="2"/>
  <c r="J140" i="2"/>
  <c r="L87" i="2"/>
  <c r="J144" i="2"/>
  <c r="L91" i="2"/>
  <c r="L95" i="2"/>
  <c r="J148" i="2"/>
  <c r="L107" i="2"/>
  <c r="J160" i="2"/>
  <c r="F208" i="2"/>
  <c r="K286" i="2"/>
  <c r="I286" i="2"/>
  <c r="F286" i="2"/>
  <c r="G30" i="1"/>
  <c r="K33" i="1"/>
  <c r="L33" i="1"/>
  <c r="G43" i="1"/>
  <c r="L43" i="1"/>
  <c r="J43" i="1"/>
  <c r="G47" i="1"/>
  <c r="L47" i="1"/>
  <c r="J47" i="1"/>
  <c r="K50" i="1"/>
  <c r="M50" i="1"/>
  <c r="L50" i="1"/>
  <c r="K52" i="1"/>
  <c r="M52" i="1"/>
  <c r="L52" i="1"/>
  <c r="K54" i="1"/>
  <c r="M54" i="1"/>
  <c r="L54" i="1"/>
  <c r="K56" i="1"/>
  <c r="M56" i="1"/>
  <c r="L56" i="1"/>
  <c r="K58" i="1"/>
  <c r="M58" i="1"/>
  <c r="L58" i="1"/>
  <c r="K60" i="1"/>
  <c r="M60" i="1"/>
  <c r="L60" i="1"/>
  <c r="K62" i="1"/>
  <c r="M62" i="1"/>
  <c r="L62" i="1"/>
  <c r="K67" i="1"/>
  <c r="M67" i="1"/>
  <c r="L67" i="1"/>
  <c r="L23" i="2"/>
  <c r="I27" i="2"/>
  <c r="L25" i="2"/>
  <c r="L29" i="2"/>
  <c r="L31" i="2"/>
  <c r="L33" i="2"/>
  <c r="L35" i="2"/>
  <c r="L37" i="2"/>
  <c r="L39" i="2"/>
  <c r="L41" i="2"/>
  <c r="L43" i="2"/>
  <c r="L45" i="2"/>
  <c r="L49" i="2"/>
  <c r="L51" i="2"/>
  <c r="L60" i="2"/>
  <c r="J113" i="2"/>
  <c r="H129" i="2"/>
  <c r="F78" i="2"/>
  <c r="C80" i="2"/>
  <c r="F82" i="2"/>
  <c r="H137" i="2"/>
  <c r="F86" i="2"/>
  <c r="H141" i="2"/>
  <c r="F90" i="2"/>
  <c r="F94" i="2"/>
  <c r="H149" i="2"/>
  <c r="L97" i="2"/>
  <c r="J150" i="2"/>
  <c r="J162" i="2"/>
  <c r="L109" i="2"/>
  <c r="E132" i="2"/>
  <c r="M28" i="1"/>
  <c r="L44" i="1"/>
  <c r="J44" i="1"/>
  <c r="G44" i="1"/>
  <c r="G51" i="1"/>
  <c r="F51" i="1"/>
  <c r="E51" i="1"/>
  <c r="G53" i="1"/>
  <c r="F53" i="1"/>
  <c r="E53" i="1"/>
  <c r="G55" i="1"/>
  <c r="F55" i="1"/>
  <c r="E55" i="1"/>
  <c r="G57" i="1"/>
  <c r="F57" i="1"/>
  <c r="E57" i="1"/>
  <c r="G59" i="1"/>
  <c r="F59" i="1"/>
  <c r="E59" i="1"/>
  <c r="G61" i="1"/>
  <c r="F61" i="1"/>
  <c r="E61" i="1"/>
  <c r="G63" i="1"/>
  <c r="F63" i="1"/>
  <c r="E63" i="1"/>
  <c r="G66" i="1"/>
  <c r="F66" i="1"/>
  <c r="E66" i="1"/>
  <c r="G68" i="1"/>
  <c r="F68" i="1"/>
  <c r="E68" i="1"/>
  <c r="F7" i="2"/>
  <c r="F9" i="2"/>
  <c r="F11" i="2"/>
  <c r="F13" i="2"/>
  <c r="F15" i="2"/>
  <c r="F17" i="2"/>
  <c r="F24" i="2"/>
  <c r="H28" i="2"/>
  <c r="F26" i="2"/>
  <c r="E26" i="2"/>
  <c r="D26" i="2"/>
  <c r="F28" i="2"/>
  <c r="F30" i="2"/>
  <c r="F32" i="2"/>
  <c r="F34" i="2"/>
  <c r="F36" i="2"/>
  <c r="F38" i="2"/>
  <c r="F40" i="2"/>
  <c r="F42" i="2"/>
  <c r="F44" i="2"/>
  <c r="F50" i="2"/>
  <c r="H114" i="2"/>
  <c r="F63" i="2"/>
  <c r="H118" i="2"/>
  <c r="F67" i="2"/>
  <c r="H122" i="2"/>
  <c r="F71" i="2"/>
  <c r="L77" i="2"/>
  <c r="J130" i="2"/>
  <c r="L81" i="2"/>
  <c r="J134" i="2"/>
  <c r="L85" i="2"/>
  <c r="J138" i="2"/>
  <c r="L89" i="2"/>
  <c r="J142" i="2"/>
  <c r="L93" i="2"/>
  <c r="J146" i="2"/>
  <c r="L103" i="2"/>
  <c r="J156" i="2"/>
  <c r="L21" i="3"/>
  <c r="J21" i="3"/>
  <c r="K21" i="3"/>
  <c r="F98" i="2"/>
  <c r="H151" i="2"/>
  <c r="F102" i="2"/>
  <c r="H155" i="2"/>
  <c r="F104" i="2"/>
  <c r="H157" i="2"/>
  <c r="F106" i="2"/>
  <c r="H159" i="2"/>
  <c r="F108" i="2"/>
  <c r="H161" i="2"/>
  <c r="F201" i="2"/>
  <c r="F210" i="2"/>
  <c r="K218" i="2"/>
  <c r="J218" i="2"/>
  <c r="K270" i="2"/>
  <c r="I270" i="2"/>
  <c r="F270" i="2"/>
  <c r="K290" i="2"/>
  <c r="I290" i="2"/>
  <c r="F290" i="2"/>
  <c r="K306" i="2"/>
  <c r="I306" i="2"/>
  <c r="F306" i="2"/>
  <c r="K310" i="2"/>
  <c r="I310" i="2"/>
  <c r="F310" i="2"/>
  <c r="L25" i="3"/>
  <c r="J25" i="3"/>
  <c r="K25" i="3"/>
  <c r="F60" i="3"/>
  <c r="E60" i="3"/>
  <c r="D60" i="3"/>
  <c r="L55" i="2"/>
  <c r="J129" i="2"/>
  <c r="K129" i="2" s="1"/>
  <c r="L76" i="2"/>
  <c r="I80" i="2"/>
  <c r="L78" i="2"/>
  <c r="J131" i="2"/>
  <c r="K131" i="2" s="1"/>
  <c r="L82" i="2"/>
  <c r="J135" i="2"/>
  <c r="K135" i="2" s="1"/>
  <c r="J137" i="2"/>
  <c r="K137" i="2" s="1"/>
  <c r="L84" i="2"/>
  <c r="L86" i="2"/>
  <c r="J139" i="2"/>
  <c r="J141" i="2"/>
  <c r="K141" i="2" s="1"/>
  <c r="L88" i="2"/>
  <c r="J143" i="2"/>
  <c r="L90" i="2"/>
  <c r="L92" i="2"/>
  <c r="J147" i="2"/>
  <c r="K147" i="2" s="1"/>
  <c r="L94" i="2"/>
  <c r="J149" i="2"/>
  <c r="L96" i="2"/>
  <c r="J151" i="2"/>
  <c r="K151" i="2" s="1"/>
  <c r="L98" i="2"/>
  <c r="J155" i="2"/>
  <c r="K155" i="2" s="1"/>
  <c r="L102" i="2"/>
  <c r="L104" i="2"/>
  <c r="J157" i="2"/>
  <c r="J159" i="2"/>
  <c r="K159" i="2" s="1"/>
  <c r="L106" i="2"/>
  <c r="J161" i="2"/>
  <c r="K161" i="2" s="1"/>
  <c r="L108" i="2"/>
  <c r="F199" i="2"/>
  <c r="F212" i="2"/>
  <c r="K274" i="2"/>
  <c r="I274" i="2"/>
  <c r="F274" i="2"/>
  <c r="K314" i="2"/>
  <c r="I314" i="2"/>
  <c r="F314" i="2"/>
  <c r="L29" i="3"/>
  <c r="J29" i="3"/>
  <c r="K29" i="3"/>
  <c r="F52" i="2"/>
  <c r="F54" i="2"/>
  <c r="F56" i="2"/>
  <c r="F60" i="2"/>
  <c r="H113" i="2"/>
  <c r="F62" i="2"/>
  <c r="H115" i="2"/>
  <c r="F64" i="2"/>
  <c r="H117" i="2"/>
  <c r="F66" i="2"/>
  <c r="H119" i="2"/>
  <c r="F68" i="2"/>
  <c r="H121" i="2"/>
  <c r="F70" i="2"/>
  <c r="H123" i="2"/>
  <c r="F77" i="2"/>
  <c r="H130" i="2"/>
  <c r="H81" i="2"/>
  <c r="F79" i="2"/>
  <c r="D79" i="2"/>
  <c r="E79" i="2"/>
  <c r="H132" i="2"/>
  <c r="F81" i="2"/>
  <c r="F83" i="2"/>
  <c r="H136" i="2"/>
  <c r="F85" i="2"/>
  <c r="H138" i="2"/>
  <c r="F87" i="2"/>
  <c r="H140" i="2"/>
  <c r="F89" i="2"/>
  <c r="H142" i="2"/>
  <c r="F91" i="2"/>
  <c r="H144" i="2"/>
  <c r="F93" i="2"/>
  <c r="H146" i="2"/>
  <c r="F95" i="2"/>
  <c r="H148" i="2"/>
  <c r="F97" i="2"/>
  <c r="H150" i="2"/>
  <c r="F103" i="2"/>
  <c r="H156" i="2"/>
  <c r="F105" i="2"/>
  <c r="H158" i="2"/>
  <c r="F107" i="2"/>
  <c r="H160" i="2"/>
  <c r="F109" i="2"/>
  <c r="H162" i="2"/>
  <c r="F132" i="2"/>
  <c r="C133" i="2"/>
  <c r="F133" i="2" s="1"/>
  <c r="F197" i="2"/>
  <c r="F214" i="2"/>
  <c r="K278" i="2"/>
  <c r="I278" i="2"/>
  <c r="F278" i="2"/>
  <c r="K298" i="2"/>
  <c r="I298" i="2"/>
  <c r="F298" i="2"/>
  <c r="L17" i="3"/>
  <c r="J17" i="3"/>
  <c r="K17" i="3"/>
  <c r="L33" i="3"/>
  <c r="J33" i="3"/>
  <c r="K33" i="3"/>
  <c r="L208" i="2"/>
  <c r="L210" i="2"/>
  <c r="L212" i="2"/>
  <c r="L214" i="2"/>
  <c r="K256" i="2"/>
  <c r="J256" i="2"/>
  <c r="I271" i="2"/>
  <c r="F271" i="2"/>
  <c r="K271" i="2"/>
  <c r="I275" i="2"/>
  <c r="F275" i="2"/>
  <c r="K275" i="2"/>
  <c r="I279" i="2"/>
  <c r="F279" i="2"/>
  <c r="K279" i="2"/>
  <c r="I287" i="2"/>
  <c r="F287" i="2"/>
  <c r="K287" i="2"/>
  <c r="I291" i="2"/>
  <c r="F291" i="2"/>
  <c r="K291" i="2"/>
  <c r="I295" i="2"/>
  <c r="F295" i="2"/>
  <c r="K295" i="2"/>
  <c r="I299" i="2"/>
  <c r="F299" i="2"/>
  <c r="K299" i="2"/>
  <c r="I303" i="2"/>
  <c r="F303" i="2"/>
  <c r="K303" i="2"/>
  <c r="I311" i="2"/>
  <c r="F311" i="2"/>
  <c r="K311" i="2"/>
  <c r="I315" i="2"/>
  <c r="F315" i="2"/>
  <c r="K315" i="2"/>
  <c r="J14" i="3"/>
  <c r="L14" i="3"/>
  <c r="K14" i="3"/>
  <c r="J18" i="3"/>
  <c r="L18" i="3"/>
  <c r="K18" i="3"/>
  <c r="J22" i="3"/>
  <c r="L22" i="3"/>
  <c r="K22" i="3"/>
  <c r="J26" i="3"/>
  <c r="L26" i="3"/>
  <c r="K26" i="3"/>
  <c r="J30" i="3"/>
  <c r="L30" i="3"/>
  <c r="K30" i="3"/>
  <c r="F68" i="3"/>
  <c r="E68" i="3"/>
  <c r="D68" i="3"/>
  <c r="F194" i="2"/>
  <c r="F196" i="2"/>
  <c r="F198" i="2"/>
  <c r="F200" i="2"/>
  <c r="F202" i="2"/>
  <c r="F207" i="2"/>
  <c r="F209" i="2"/>
  <c r="F211" i="2"/>
  <c r="F213" i="2"/>
  <c r="J231" i="2"/>
  <c r="K231" i="2"/>
  <c r="F272" i="2"/>
  <c r="K272" i="2"/>
  <c r="I272" i="2"/>
  <c r="F276" i="2"/>
  <c r="K276" i="2"/>
  <c r="I276" i="2"/>
  <c r="F280" i="2"/>
  <c r="K280" i="2"/>
  <c r="I280" i="2"/>
  <c r="F284" i="2"/>
  <c r="K284" i="2"/>
  <c r="I284" i="2"/>
  <c r="F288" i="2"/>
  <c r="K288" i="2"/>
  <c r="I288" i="2"/>
  <c r="F296" i="2"/>
  <c r="K296" i="2"/>
  <c r="I296" i="2"/>
  <c r="F300" i="2"/>
  <c r="K300" i="2"/>
  <c r="I300" i="2"/>
  <c r="F304" i="2"/>
  <c r="K304" i="2"/>
  <c r="I304" i="2"/>
  <c r="F312" i="2"/>
  <c r="K312" i="2"/>
  <c r="I312" i="2"/>
  <c r="F316" i="2"/>
  <c r="K316" i="2"/>
  <c r="I316" i="2"/>
  <c r="D7" i="3"/>
  <c r="F7" i="3"/>
  <c r="E7" i="3"/>
  <c r="L9" i="3"/>
  <c r="J9" i="3"/>
  <c r="K9" i="3"/>
  <c r="L15" i="3"/>
  <c r="J15" i="3"/>
  <c r="K15" i="3"/>
  <c r="L19" i="3"/>
  <c r="J19" i="3"/>
  <c r="K19" i="3"/>
  <c r="L23" i="3"/>
  <c r="J23" i="3"/>
  <c r="K23" i="3"/>
  <c r="L27" i="3"/>
  <c r="J27" i="3"/>
  <c r="K27" i="3"/>
  <c r="L31" i="3"/>
  <c r="J31" i="3"/>
  <c r="K31" i="3"/>
  <c r="E52" i="3"/>
  <c r="D52" i="3"/>
  <c r="F52" i="3"/>
  <c r="L194" i="2"/>
  <c r="L207" i="2"/>
  <c r="L209" i="2"/>
  <c r="L211" i="2"/>
  <c r="L213" i="2"/>
  <c r="K243" i="2"/>
  <c r="J243" i="2"/>
  <c r="K269" i="2"/>
  <c r="I269" i="2"/>
  <c r="F269" i="2"/>
  <c r="K273" i="2"/>
  <c r="I273" i="2"/>
  <c r="F273" i="2"/>
  <c r="K277" i="2"/>
  <c r="I277" i="2"/>
  <c r="F277" i="2"/>
  <c r="K285" i="2"/>
  <c r="I285" i="2"/>
  <c r="F285" i="2"/>
  <c r="K289" i="2"/>
  <c r="I289" i="2"/>
  <c r="F289" i="2"/>
  <c r="K297" i="2"/>
  <c r="I297" i="2"/>
  <c r="F297" i="2"/>
  <c r="K301" i="2"/>
  <c r="I301" i="2"/>
  <c r="F301" i="2"/>
  <c r="K305" i="2"/>
  <c r="I305" i="2"/>
  <c r="F305" i="2"/>
  <c r="K313" i="2"/>
  <c r="I313" i="2"/>
  <c r="F313" i="2"/>
  <c r="K317" i="2"/>
  <c r="I317" i="2"/>
  <c r="F317" i="2"/>
  <c r="L7" i="3"/>
  <c r="K7" i="3"/>
  <c r="J7" i="3"/>
  <c r="E8" i="3"/>
  <c r="F8" i="3"/>
  <c r="D8" i="3"/>
  <c r="J8" i="3"/>
  <c r="L8" i="3"/>
  <c r="K8" i="3"/>
  <c r="L13" i="3"/>
  <c r="K13" i="3"/>
  <c r="J13" i="3"/>
  <c r="J16" i="3"/>
  <c r="L16" i="3"/>
  <c r="K16" i="3"/>
  <c r="J20" i="3"/>
  <c r="L20" i="3"/>
  <c r="K20" i="3"/>
  <c r="J24" i="3"/>
  <c r="L24" i="3"/>
  <c r="K24" i="3"/>
  <c r="J28" i="3"/>
  <c r="L28" i="3"/>
  <c r="K28" i="3"/>
  <c r="J32" i="3"/>
  <c r="L32" i="3"/>
  <c r="K32" i="3"/>
  <c r="E38" i="3"/>
  <c r="D38" i="3"/>
  <c r="F38" i="3"/>
  <c r="E14" i="3"/>
  <c r="D14" i="3"/>
  <c r="F14" i="3"/>
  <c r="E16" i="3"/>
  <c r="F16" i="3"/>
  <c r="D16" i="3"/>
  <c r="E18" i="3"/>
  <c r="D18" i="3"/>
  <c r="F18" i="3"/>
  <c r="E20" i="3"/>
  <c r="F20" i="3"/>
  <c r="D20" i="3"/>
  <c r="E22" i="3"/>
  <c r="D22" i="3"/>
  <c r="F22" i="3"/>
  <c r="E24" i="3"/>
  <c r="F24" i="3"/>
  <c r="D24" i="3"/>
  <c r="E26" i="3"/>
  <c r="D26" i="3"/>
  <c r="F26" i="3"/>
  <c r="E28" i="3"/>
  <c r="F28" i="3"/>
  <c r="D28" i="3"/>
  <c r="E30" i="3"/>
  <c r="D30" i="3"/>
  <c r="F30" i="3"/>
  <c r="E32" i="3"/>
  <c r="F32" i="3"/>
  <c r="D32" i="3"/>
  <c r="E34" i="3"/>
  <c r="F34" i="3"/>
  <c r="D34" i="3"/>
  <c r="J34" i="3"/>
  <c r="L34" i="3"/>
  <c r="K34" i="3"/>
  <c r="L39" i="3"/>
  <c r="K39" i="3"/>
  <c r="J39" i="3"/>
  <c r="E40" i="3"/>
  <c r="F40" i="3"/>
  <c r="D40" i="3"/>
  <c r="J40" i="3"/>
  <c r="L40" i="3"/>
  <c r="K40" i="3"/>
  <c r="L45" i="3"/>
  <c r="K45" i="3"/>
  <c r="J45" i="3"/>
  <c r="E46" i="3"/>
  <c r="F46" i="3"/>
  <c r="D46" i="3"/>
  <c r="J46" i="3"/>
  <c r="L46" i="3"/>
  <c r="K46" i="3"/>
  <c r="L51" i="3"/>
  <c r="K51" i="3"/>
  <c r="J51" i="3"/>
  <c r="F54" i="3"/>
  <c r="E54" i="3"/>
  <c r="D54" i="3"/>
  <c r="F62" i="3"/>
  <c r="E62" i="3"/>
  <c r="D62" i="3"/>
  <c r="J38" i="3"/>
  <c r="K38" i="3"/>
  <c r="L38" i="3"/>
  <c r="E44" i="3"/>
  <c r="D44" i="3"/>
  <c r="F44" i="3"/>
  <c r="J44" i="3"/>
  <c r="K44" i="3"/>
  <c r="L44" i="3"/>
  <c r="E50" i="3"/>
  <c r="D50" i="3"/>
  <c r="F50" i="3"/>
  <c r="F56" i="3"/>
  <c r="E56" i="3"/>
  <c r="D56" i="3"/>
  <c r="F64" i="3"/>
  <c r="E64" i="3"/>
  <c r="D64" i="3"/>
  <c r="L15" i="4"/>
  <c r="K15" i="4"/>
  <c r="J15" i="4"/>
  <c r="D9" i="3"/>
  <c r="F9" i="3"/>
  <c r="E9" i="3"/>
  <c r="F13" i="3"/>
  <c r="E13" i="3"/>
  <c r="D13" i="3"/>
  <c r="E15" i="3"/>
  <c r="F15" i="3"/>
  <c r="D15" i="3"/>
  <c r="E17" i="3"/>
  <c r="F17" i="3"/>
  <c r="D17" i="3"/>
  <c r="E19" i="3"/>
  <c r="F19" i="3"/>
  <c r="D19" i="3"/>
  <c r="E21" i="3"/>
  <c r="F21" i="3"/>
  <c r="D21" i="3"/>
  <c r="E23" i="3"/>
  <c r="F23" i="3"/>
  <c r="D23" i="3"/>
  <c r="E25" i="3"/>
  <c r="F25" i="3"/>
  <c r="D25" i="3"/>
  <c r="E27" i="3"/>
  <c r="F27" i="3"/>
  <c r="D27" i="3"/>
  <c r="E29" i="3"/>
  <c r="F29" i="3"/>
  <c r="D29" i="3"/>
  <c r="E31" i="3"/>
  <c r="F31" i="3"/>
  <c r="D31" i="3"/>
  <c r="E33" i="3"/>
  <c r="F33" i="3"/>
  <c r="D33" i="3"/>
  <c r="L53" i="3"/>
  <c r="K53" i="3"/>
  <c r="J53" i="3"/>
  <c r="F58" i="3"/>
  <c r="E58" i="3"/>
  <c r="D58" i="3"/>
  <c r="F66" i="3"/>
  <c r="E66" i="3"/>
  <c r="D66" i="3"/>
  <c r="L69" i="3"/>
  <c r="J69" i="3"/>
  <c r="K69" i="3"/>
  <c r="L75" i="3"/>
  <c r="J75" i="3"/>
  <c r="K75" i="3"/>
  <c r="L7" i="4"/>
  <c r="J7" i="4"/>
  <c r="K7" i="4"/>
  <c r="L31" i="4"/>
  <c r="K31" i="4"/>
  <c r="J31" i="4"/>
  <c r="J50" i="3"/>
  <c r="L50" i="3"/>
  <c r="K50" i="3"/>
  <c r="J52" i="3"/>
  <c r="K52" i="3"/>
  <c r="L52" i="3"/>
  <c r="K54" i="3"/>
  <c r="J54" i="3"/>
  <c r="L54" i="3"/>
  <c r="K56" i="3"/>
  <c r="J56" i="3"/>
  <c r="L56" i="3"/>
  <c r="K58" i="3"/>
  <c r="J58" i="3"/>
  <c r="L58" i="3"/>
  <c r="K60" i="3"/>
  <c r="J60" i="3"/>
  <c r="L60" i="3"/>
  <c r="K62" i="3"/>
  <c r="J62" i="3"/>
  <c r="L62" i="3"/>
  <c r="K64" i="3"/>
  <c r="J64" i="3"/>
  <c r="L64" i="3"/>
  <c r="K66" i="3"/>
  <c r="J66" i="3"/>
  <c r="L66" i="3"/>
  <c r="L68" i="3"/>
  <c r="K68" i="3"/>
  <c r="J68" i="3"/>
  <c r="E69" i="3"/>
  <c r="F69" i="3"/>
  <c r="D69" i="3"/>
  <c r="J70" i="3"/>
  <c r="L70" i="3"/>
  <c r="K70" i="3"/>
  <c r="J76" i="3"/>
  <c r="L76" i="3"/>
  <c r="K76" i="3"/>
  <c r="J8" i="4"/>
  <c r="L8" i="4"/>
  <c r="K8" i="4"/>
  <c r="L17" i="4"/>
  <c r="K17" i="4"/>
  <c r="J17" i="4"/>
  <c r="L33" i="4"/>
  <c r="K33" i="4"/>
  <c r="J33" i="4"/>
  <c r="L39" i="4"/>
  <c r="K39" i="4"/>
  <c r="J39" i="4"/>
  <c r="E39" i="3"/>
  <c r="D39" i="3"/>
  <c r="F39" i="3"/>
  <c r="E45" i="3"/>
  <c r="D45" i="3"/>
  <c r="F45" i="3"/>
  <c r="F51" i="3"/>
  <c r="D51" i="3"/>
  <c r="E51" i="3"/>
  <c r="F53" i="3"/>
  <c r="E53" i="3"/>
  <c r="D53" i="3"/>
  <c r="D55" i="3"/>
  <c r="F55" i="3"/>
  <c r="E55" i="3"/>
  <c r="D57" i="3"/>
  <c r="F57" i="3"/>
  <c r="E57" i="3"/>
  <c r="D59" i="3"/>
  <c r="F59" i="3"/>
  <c r="E59" i="3"/>
  <c r="D61" i="3"/>
  <c r="F61" i="3"/>
  <c r="E61" i="3"/>
  <c r="D63" i="3"/>
  <c r="F63" i="3"/>
  <c r="E63" i="3"/>
  <c r="D65" i="3"/>
  <c r="F65" i="3"/>
  <c r="E65" i="3"/>
  <c r="D67" i="3"/>
  <c r="F67" i="3"/>
  <c r="E67" i="3"/>
  <c r="L71" i="3"/>
  <c r="J71" i="3"/>
  <c r="K71" i="3"/>
  <c r="L77" i="3"/>
  <c r="J77" i="3"/>
  <c r="K77" i="3"/>
  <c r="L9" i="4"/>
  <c r="J9" i="4"/>
  <c r="K9" i="4"/>
  <c r="L11" i="4"/>
  <c r="K11" i="4"/>
  <c r="J11" i="4"/>
  <c r="L23" i="4"/>
  <c r="K23" i="4"/>
  <c r="J23" i="4"/>
  <c r="L35" i="4"/>
  <c r="K35" i="4"/>
  <c r="J35" i="4"/>
  <c r="L41" i="4"/>
  <c r="K41" i="4"/>
  <c r="J41" i="4"/>
  <c r="L47" i="4"/>
  <c r="K47" i="4"/>
  <c r="J47" i="4"/>
  <c r="L55" i="3"/>
  <c r="K55" i="3"/>
  <c r="J55" i="3"/>
  <c r="L57" i="3"/>
  <c r="K57" i="3"/>
  <c r="J57" i="3"/>
  <c r="L59" i="3"/>
  <c r="K59" i="3"/>
  <c r="J59" i="3"/>
  <c r="L61" i="3"/>
  <c r="K61" i="3"/>
  <c r="J61" i="3"/>
  <c r="L63" i="3"/>
  <c r="K63" i="3"/>
  <c r="J63" i="3"/>
  <c r="L65" i="3"/>
  <c r="K65" i="3"/>
  <c r="J65" i="3"/>
  <c r="L67" i="3"/>
  <c r="K67" i="3"/>
  <c r="J67" i="3"/>
  <c r="J10" i="4"/>
  <c r="L10" i="4"/>
  <c r="K10" i="4"/>
  <c r="L13" i="4"/>
  <c r="K13" i="4"/>
  <c r="J13" i="4"/>
  <c r="L25" i="4"/>
  <c r="K25" i="4"/>
  <c r="J25" i="4"/>
  <c r="L43" i="4"/>
  <c r="K43" i="4"/>
  <c r="J43" i="4"/>
  <c r="L49" i="4"/>
  <c r="K49" i="4"/>
  <c r="J49" i="4"/>
  <c r="E70" i="3"/>
  <c r="D70" i="3"/>
  <c r="F70" i="3"/>
  <c r="E76" i="3"/>
  <c r="D76" i="3"/>
  <c r="F76" i="3"/>
  <c r="E8" i="4"/>
  <c r="D8" i="4"/>
  <c r="F8" i="4"/>
  <c r="E10" i="4"/>
  <c r="F10" i="4"/>
  <c r="D10" i="4"/>
  <c r="E12" i="4"/>
  <c r="D12" i="4"/>
  <c r="F12" i="4"/>
  <c r="E14" i="4"/>
  <c r="D14" i="4"/>
  <c r="F14" i="4"/>
  <c r="E16" i="4"/>
  <c r="D16" i="4"/>
  <c r="F16" i="4"/>
  <c r="E18" i="4"/>
  <c r="D18" i="4"/>
  <c r="F18" i="4"/>
  <c r="E22" i="4"/>
  <c r="D22" i="4"/>
  <c r="F22" i="4"/>
  <c r="E24" i="4"/>
  <c r="D24" i="4"/>
  <c r="F24" i="4"/>
  <c r="E26" i="4"/>
  <c r="D26" i="4"/>
  <c r="F26" i="4"/>
  <c r="E30" i="4"/>
  <c r="D30" i="4"/>
  <c r="F30" i="4"/>
  <c r="E32" i="4"/>
  <c r="D32" i="4"/>
  <c r="F32" i="4"/>
  <c r="E34" i="4"/>
  <c r="D34" i="4"/>
  <c r="F34" i="4"/>
  <c r="E40" i="4"/>
  <c r="D40" i="4"/>
  <c r="F40" i="4"/>
  <c r="E42" i="4"/>
  <c r="D42" i="4"/>
  <c r="F42" i="4"/>
  <c r="E48" i="4"/>
  <c r="D48" i="4"/>
  <c r="F48" i="4"/>
  <c r="J12" i="4"/>
  <c r="L12" i="4"/>
  <c r="K12" i="4"/>
  <c r="J14" i="4"/>
  <c r="L14" i="4"/>
  <c r="K14" i="4"/>
  <c r="J16" i="4"/>
  <c r="L16" i="4"/>
  <c r="K16" i="4"/>
  <c r="J18" i="4"/>
  <c r="L18" i="4"/>
  <c r="K18" i="4"/>
  <c r="J22" i="4"/>
  <c r="L22" i="4"/>
  <c r="K22" i="4"/>
  <c r="J24" i="4"/>
  <c r="L24" i="4"/>
  <c r="K24" i="4"/>
  <c r="J26" i="4"/>
  <c r="L26" i="4"/>
  <c r="K26" i="4"/>
  <c r="J30" i="4"/>
  <c r="L30" i="4"/>
  <c r="K30" i="4"/>
  <c r="J32" i="4"/>
  <c r="L32" i="4"/>
  <c r="K32" i="4"/>
  <c r="J34" i="4"/>
  <c r="L34" i="4"/>
  <c r="K34" i="4"/>
  <c r="J40" i="4"/>
  <c r="L40" i="4"/>
  <c r="K40" i="4"/>
  <c r="J42" i="4"/>
  <c r="L42" i="4"/>
  <c r="K42" i="4"/>
  <c r="J48" i="4"/>
  <c r="L48" i="4"/>
  <c r="K48" i="4"/>
  <c r="E71" i="3"/>
  <c r="F71" i="3"/>
  <c r="D71" i="3"/>
  <c r="E75" i="3"/>
  <c r="F75" i="3"/>
  <c r="D75" i="3"/>
  <c r="E77" i="3"/>
  <c r="F77" i="3"/>
  <c r="D77" i="3"/>
  <c r="E7" i="4"/>
  <c r="F7" i="4"/>
  <c r="D7" i="4"/>
  <c r="E9" i="4"/>
  <c r="F9" i="4"/>
  <c r="D9" i="4"/>
  <c r="F11" i="4"/>
  <c r="E11" i="4"/>
  <c r="D11" i="4"/>
  <c r="F13" i="4"/>
  <c r="E13" i="4"/>
  <c r="D13" i="4"/>
  <c r="F15" i="4"/>
  <c r="E15" i="4"/>
  <c r="D15" i="4"/>
  <c r="F17" i="4"/>
  <c r="E17" i="4"/>
  <c r="D17" i="4"/>
  <c r="F23" i="4"/>
  <c r="E23" i="4"/>
  <c r="D23" i="4"/>
  <c r="F25" i="4"/>
  <c r="E25" i="4"/>
  <c r="D25" i="4"/>
  <c r="F31" i="4"/>
  <c r="E31" i="4"/>
  <c r="D31" i="4"/>
  <c r="F33" i="4"/>
  <c r="E33" i="4"/>
  <c r="D33" i="4"/>
  <c r="F35" i="4"/>
  <c r="E35" i="4"/>
  <c r="D35" i="4"/>
  <c r="F39" i="4"/>
  <c r="E39" i="4"/>
  <c r="D39" i="4"/>
  <c r="F41" i="4"/>
  <c r="E41" i="4"/>
  <c r="D41" i="4"/>
  <c r="F43" i="4"/>
  <c r="E43" i="4"/>
  <c r="D43" i="4"/>
  <c r="F47" i="4"/>
  <c r="E47" i="4"/>
  <c r="D47" i="4"/>
  <c r="F49" i="4"/>
  <c r="E49" i="4"/>
  <c r="D49" i="4"/>
  <c r="B133" i="2" l="1"/>
  <c r="H134" i="2"/>
  <c r="K149" i="2"/>
  <c r="K139" i="2"/>
  <c r="K157" i="2"/>
  <c r="K143" i="2"/>
  <c r="J27" i="2"/>
  <c r="L27" i="2"/>
  <c r="K27" i="2"/>
  <c r="K144" i="2"/>
  <c r="K136" i="2"/>
  <c r="E27" i="2"/>
  <c r="D27" i="2"/>
  <c r="F27" i="2"/>
  <c r="K158" i="2"/>
  <c r="L19" i="1"/>
  <c r="K156" i="2"/>
  <c r="K142" i="2"/>
  <c r="K134" i="2"/>
  <c r="K162" i="2"/>
  <c r="K148" i="2"/>
  <c r="J80" i="2"/>
  <c r="J133" i="2"/>
  <c r="K80" i="2"/>
  <c r="L80" i="2"/>
  <c r="K150" i="2"/>
  <c r="K113" i="2"/>
  <c r="K140" i="2"/>
  <c r="K132" i="2"/>
  <c r="K146" i="2"/>
  <c r="K138" i="2"/>
  <c r="K130" i="2"/>
  <c r="E80" i="2"/>
  <c r="D80" i="2"/>
  <c r="D133" i="2"/>
  <c r="E133" i="2" s="1"/>
  <c r="F80" i="2"/>
  <c r="K160" i="2"/>
  <c r="H133" i="2"/>
  <c r="K133" i="2" l="1"/>
</calcChain>
</file>

<file path=xl/sharedStrings.xml><?xml version="1.0" encoding="utf-8"?>
<sst xmlns="http://schemas.openxmlformats.org/spreadsheetml/2006/main" count="1004" uniqueCount="152">
  <si>
    <t>Resumen de Indicadores Turísticos Tenerife</t>
  </si>
  <si>
    <t>var interanual</t>
  </si>
  <si>
    <t>diferencia interanual</t>
  </si>
  <si>
    <t>cuota</t>
  </si>
  <si>
    <t>Fuente</t>
  </si>
  <si>
    <t>Viajeros entrados en establecimientos alojativos (hoteles y apartamentos)</t>
  </si>
  <si>
    <t>Total viajeros entrados (hotel + apartamento)</t>
  </si>
  <si>
    <t xml:space="preserve"> Encuestas de Alojamientos Turístico ISTAC</t>
  </si>
  <si>
    <t>Hoteles</t>
  </si>
  <si>
    <t>nd</t>
  </si>
  <si>
    <t>-</t>
  </si>
  <si>
    <t>Apartamentos</t>
  </si>
  <si>
    <t>Viajeros entrados según lugar de residencia</t>
  </si>
  <si>
    <t>Total residentes en España</t>
  </si>
  <si>
    <t>Total residentes en el extranjero</t>
  </si>
  <si>
    <t>Pernoctaciones en establecimientos alojativos (hoteles y apartamentos)</t>
  </si>
  <si>
    <t>Total pernoctaciones (hotel + apartamento)</t>
  </si>
  <si>
    <t>Pernoctaciones según lugar de residencia</t>
  </si>
  <si>
    <t>Estancia media en establecimientos alojativos (hoteles y apartamentos)</t>
  </si>
  <si>
    <t>Estancia media total (hotel + apartamento)</t>
  </si>
  <si>
    <t>Estancia media  según lugar de residencia</t>
  </si>
  <si>
    <t>Tasas de ocupación en establecimientos alojativos (hoteles y apartamentos)</t>
  </si>
  <si>
    <t>Tasa de ocupación total (hotel + apartamento)</t>
  </si>
  <si>
    <t>Ingresos totales según tipología y categoría alojativa</t>
  </si>
  <si>
    <t>Ingresos totales (hotel + apartamento)</t>
  </si>
  <si>
    <t>Tarifa media diaria (ADR) según tipología y categoría alojativa</t>
  </si>
  <si>
    <t>ADR total (hotel + apartamento)</t>
  </si>
  <si>
    <t>Ingresos por habitación disponible (RevPAR) según tipología y categoría alojativa</t>
  </si>
  <si>
    <t>RevPAR total (hotel + apartamento)</t>
  </si>
  <si>
    <t>nd: dato no disponible ya que en algunos meses no se ha publicado el dato desagregado por tipología y categoría alojativa</t>
  </si>
  <si>
    <t>Número de establecimientos abiertos por tipología y categoría</t>
  </si>
  <si>
    <t>Número establecimientos Total (hotel + apartamento)</t>
  </si>
  <si>
    <t>Número de plazas por tipología y categoría</t>
  </si>
  <si>
    <t>Número de plazas total (hotel + apartamento)</t>
  </si>
  <si>
    <t>Fuente: AENA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</si>
  <si>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</si>
  <si>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</si>
  <si>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</si>
  <si>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</si>
  <si>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</si>
  <si>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España</t>
  </si>
  <si>
    <t>Extranjero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</si>
  <si>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</si>
  <si>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</si>
  <si>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</si>
  <si>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</si>
  <si>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Total operaciones</t>
  </si>
  <si>
    <t>Operaciones de llegada a los aeropuertos de Tenerife según procedencia del vuelo</t>
  </si>
  <si>
    <t>Operaciones de llegada a los aeropuertos de Tenerife según aeropuerto de llegada</t>
  </si>
  <si>
    <t>Frontur Canarias ISTAC</t>
  </si>
  <si>
    <t>Turistas entrados en Tenerife según lugar de residencia</t>
  </si>
  <si>
    <t>TOTAL</t>
  </si>
  <si>
    <t>TOTAL RESIDENTES EN ESPAÑA</t>
  </si>
  <si>
    <t>TOTAL RESIDENTES EN EL EXTRANJERO</t>
  </si>
  <si>
    <t>Elaboración: Turismo de Tenerife</t>
  </si>
  <si>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</si>
  <si>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</si>
  <si>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</si>
  <si>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Total (hotel + apartamento)</t>
  </si>
  <si>
    <t>5 estrellas</t>
  </si>
  <si>
    <t>4 estrellas</t>
  </si>
  <si>
    <t>3 estrellas</t>
  </si>
  <si>
    <t>2 estrellas</t>
  </si>
  <si>
    <t>1 estrella</t>
  </si>
  <si>
    <t>3, 4, 5 llaves</t>
  </si>
  <si>
    <t>3 llaves</t>
  </si>
  <si>
    <t>2 llaves</t>
  </si>
  <si>
    <t>1 llave</t>
  </si>
  <si>
    <t>Total lugares de residencia</t>
  </si>
  <si>
    <t>Canarias</t>
  </si>
  <si>
    <t>Residentes en Tenerife</t>
  </si>
  <si>
    <t>Resto Canarias</t>
  </si>
  <si>
    <t>Resto de España</t>
  </si>
  <si>
    <t>Alemania</t>
  </si>
  <si>
    <t>Austria</t>
  </si>
  <si>
    <t>Canada</t>
  </si>
  <si>
    <t>Dinamarca</t>
  </si>
  <si>
    <t>Estados Unidos</t>
  </si>
  <si>
    <t>Finlandia</t>
  </si>
  <si>
    <t>Gran Bretaña</t>
  </si>
  <si>
    <t>Francia</t>
  </si>
  <si>
    <t>Holanda</t>
  </si>
  <si>
    <t>Bélgica</t>
  </si>
  <si>
    <t>Irlanda</t>
  </si>
  <si>
    <t>Italia</t>
  </si>
  <si>
    <t>Noruega</t>
  </si>
  <si>
    <t>Suecia</t>
  </si>
  <si>
    <t>Suiza</t>
  </si>
  <si>
    <t>Otros países</t>
  </si>
  <si>
    <t>Viajeros entrados según municipio de alojamiento</t>
  </si>
  <si>
    <t>Total municipios de alojamiento</t>
  </si>
  <si>
    <t>Adeje</t>
  </si>
  <si>
    <t>Arona</t>
  </si>
  <si>
    <t>Granadilla de Abona</t>
  </si>
  <si>
    <t>Puerto de la Cruz</t>
  </si>
  <si>
    <t>Santa Cruz de Tenerife</t>
  </si>
  <si>
    <t>Santiago del Teide</t>
  </si>
  <si>
    <t>Resto de municipios de Tenerife</t>
  </si>
  <si>
    <t>Pernoctaciones según municipio de alojamiento</t>
  </si>
  <si>
    <t>Resto España</t>
  </si>
  <si>
    <t>Estancia media  según municipio de alojamiento</t>
  </si>
  <si>
    <t>Tasas de ocupación según municipio de alojamiento</t>
  </si>
  <si>
    <t>Indicadores de rentabilidad alojativa (hoteles y apartamentos)</t>
  </si>
  <si>
    <t>4, 5 Estrellas</t>
  </si>
  <si>
    <t>1, 2, 3 Estrellas</t>
  </si>
  <si>
    <t>dn</t>
  </si>
  <si>
    <t>Ingresos totales según municipio del alojamiento</t>
  </si>
  <si>
    <t>Tarifa media diaria (ADR) según municipio del alojamiento</t>
  </si>
  <si>
    <t>Ingresos por habitación disponible (RevPAR) según municipio del alojamiento</t>
  </si>
  <si>
    <t>Establecimientos abiertos y plazas ofertadas</t>
  </si>
  <si>
    <t>Número de establecimientos abiertos por municipio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</si>
  <si>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</si>
  <si>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</si>
  <si>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</si>
  <si>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</si>
  <si>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Procedencia del vuelo</t>
  </si>
  <si>
    <t>Total</t>
  </si>
  <si>
    <t>aeropuertos insulares</t>
  </si>
  <si>
    <t>aeropuertos peninsulares</t>
  </si>
  <si>
    <t>Reino Unido</t>
  </si>
  <si>
    <t>Polonia</t>
  </si>
  <si>
    <t>Portugal</t>
  </si>
  <si>
    <t>Federación Rusa</t>
  </si>
  <si>
    <t>Resto países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</si>
  <si>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</si>
  <si>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</si>
  <si>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</si>
  <si>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Países Nórdicos</t>
  </si>
  <si>
    <t>Turistas entrados en Tenerife según número de pernoctaciones realizadas</t>
  </si>
  <si>
    <t>TOTAL NOCHES</t>
  </si>
  <si>
    <t>De 1 a 7 noches</t>
  </si>
  <si>
    <t>De 16 a 31 noches</t>
  </si>
  <si>
    <t>De 8 a 15 noches</t>
  </si>
  <si>
    <t>Más de 31 noches</t>
  </si>
  <si>
    <t>Turistas entrados en Tenerife según tipo de alojamiento utilizado</t>
  </si>
  <si>
    <t>TOTAL ALOJAMIENTO</t>
  </si>
  <si>
    <t>Hoteles o similares</t>
  </si>
  <si>
    <t>Alojamiento en alquiler</t>
  </si>
  <si>
    <t>Alojamiento en propiedad</t>
  </si>
  <si>
    <t>Alojamiento de familiares o amigos y otros alojamientos</t>
  </si>
  <si>
    <t>Cruceros</t>
  </si>
  <si>
    <t>Turistas entrados en Tenerife según motivo del viaje</t>
  </si>
  <si>
    <t>TOTAL MOTIVOS</t>
  </si>
  <si>
    <t>Ocio o vacaciones</t>
  </si>
  <si>
    <t>Trabajo o negocios</t>
  </si>
  <si>
    <t>Personal</t>
  </si>
  <si>
    <t>Otros motivos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</si>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</sst>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rgb="FFF79057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92">
    <border>
      <left/>
      <right/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 style="dashed">
        <color theme="0" tint="-0.34998626667073579"/>
      </top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/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/>
      <top style="hair">
        <color rgb="FFACD1FE"/>
      </top>
      <bottom style="hair">
        <color rgb="FFACD1FE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/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/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/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rgb="FFE29700"/>
      </left>
      <right/>
      <top/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rgb="FF666633"/>
      </right>
      <top style="hair">
        <color rgb="FF666633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/>
      <bottom/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/>
      <bottom style="hair">
        <color rgb="FF666633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/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79057"/>
      </left>
      <right style="hair">
        <color rgb="FFF79057"/>
      </right>
      <top style="dotted">
        <color rgb="FFF79057"/>
      </top>
      <bottom/>
      <diagonal/>
    </border>
    <border>
      <left style="hair">
        <color rgb="FFF79057"/>
      </left>
      <right style="hair">
        <color rgb="FFF79057"/>
      </right>
      <top style="dotted">
        <color rgb="FFF79057"/>
      </top>
      <bottom style="hair">
        <color rgb="FFF79057"/>
      </bottom>
      <diagonal/>
    </border>
    <border>
      <left/>
      <right/>
      <top style="dotted">
        <color rgb="FFF79057"/>
      </top>
      <bottom/>
      <diagonal/>
    </border>
    <border>
      <left style="hair">
        <color rgb="FFF79057"/>
      </left>
      <right/>
      <top style="dotted">
        <color rgb="FFF79057"/>
      </top>
      <bottom style="hair">
        <color rgb="FFF79057"/>
      </bottom>
      <diagonal/>
    </border>
    <border>
      <left style="dotted">
        <color rgb="FFF79057"/>
      </left>
      <right style="hair">
        <color rgb="FFF79057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rgb="FFF79057"/>
      </bottom>
      <diagonal/>
    </border>
    <border>
      <left/>
      <right/>
      <top/>
      <bottom style="dotted">
        <color rgb="FFF79057"/>
      </bottom>
      <diagonal/>
    </border>
    <border>
      <left style="hair">
        <color theme="0" tint="-0.24994659260841701"/>
      </left>
      <right/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rgb="FFF79057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rgb="FFF79057"/>
      </top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dotted">
        <color theme="8"/>
      </top>
      <bottom/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theme="8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theme="8"/>
      </top>
      <bottom style="hair">
        <color theme="0" tint="-4.9989318521683403E-2"/>
      </bottom>
      <diagonal/>
    </border>
    <border>
      <left/>
      <right/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theme="8"/>
      </bottom>
      <diagonal/>
    </border>
    <border>
      <left style="hair">
        <color theme="0" tint="-0.24994659260841701"/>
      </left>
      <right/>
      <top/>
      <bottom style="dotted">
        <color theme="8"/>
      </bottom>
      <diagonal/>
    </border>
    <border>
      <left style="dotted">
        <color theme="8"/>
      </left>
      <right style="hair">
        <color theme="8"/>
      </right>
      <top style="dotted">
        <color theme="8"/>
      </top>
      <bottom/>
      <diagonal/>
    </border>
    <border>
      <left style="dotted">
        <color theme="8"/>
      </left>
      <right style="hair">
        <color theme="8"/>
      </right>
      <top/>
      <bottom style="dotted">
        <color theme="8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5" tint="-0.24994659260841701"/>
      </left>
      <right style="hair">
        <color theme="5" tint="-0.24994659260841701"/>
      </right>
      <top style="dotted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otted">
        <color theme="5" tint="-0.24994659260841701"/>
      </top>
      <bottom style="hair">
        <color theme="5" tint="-0.24994659260841701"/>
      </bottom>
      <diagonal/>
    </border>
    <border>
      <left/>
      <right/>
      <top style="dotted">
        <color theme="5" tint="-0.24994659260841701"/>
      </top>
      <bottom/>
      <diagonal/>
    </border>
    <border>
      <left style="hair">
        <color theme="5" tint="-0.24994659260841701"/>
      </left>
      <right/>
      <top style="dotted">
        <color theme="5" tint="-0.24994659260841701"/>
      </top>
      <bottom style="hair">
        <color theme="5" tint="-0.24994659260841701"/>
      </bottom>
      <diagonal/>
    </border>
    <border>
      <left style="dotted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/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6">
    <xf numFmtId="0" fontId="0" fillId="0" borderId="0" xfId="0"/>
    <xf numFmtId="0" fontId="0" fillId="2" borderId="4" xfId="0" applyFill="1" applyBorder="1" applyAlignment="1">
      <alignment vertical="center"/>
    </xf>
    <xf numFmtId="0" fontId="0" fillId="2" borderId="4" xfId="0" applyFill="1" applyBorder="1"/>
    <xf numFmtId="164" fontId="3" fillId="3" borderId="0" xfId="1" applyNumberFormat="1" applyFont="1" applyFill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6" xfId="0" applyFont="1" applyBorder="1" applyAlignment="1">
      <alignment horizontal="left" indent="1"/>
    </xf>
    <xf numFmtId="3" fontId="5" fillId="0" borderId="16" xfId="0" applyNumberFormat="1" applyFont="1" applyBorder="1"/>
    <xf numFmtId="164" fontId="5" fillId="0" borderId="16" xfId="1" applyNumberFormat="1" applyFont="1" applyBorder="1"/>
    <xf numFmtId="164" fontId="5" fillId="3" borderId="15" xfId="1" applyNumberFormat="1" applyFont="1" applyFill="1" applyBorder="1"/>
    <xf numFmtId="3" fontId="5" fillId="0" borderId="16" xfId="0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/>
    </xf>
    <xf numFmtId="164" fontId="5" fillId="3" borderId="16" xfId="1" applyNumberFormat="1" applyFont="1" applyFill="1" applyBorder="1"/>
    <xf numFmtId="164" fontId="5" fillId="0" borderId="17" xfId="1" applyNumberFormat="1" applyFont="1" applyBorder="1"/>
    <xf numFmtId="0" fontId="6" fillId="0" borderId="19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164" fontId="6" fillId="4" borderId="20" xfId="1" applyNumberFormat="1" applyFont="1" applyFill="1" applyBorder="1" applyAlignment="1">
      <alignment vertical="center"/>
    </xf>
    <xf numFmtId="164" fontId="6" fillId="0" borderId="21" xfId="1" applyNumberFormat="1" applyFont="1" applyBorder="1" applyAlignment="1">
      <alignment vertical="center"/>
    </xf>
    <xf numFmtId="0" fontId="5" fillId="0" borderId="23" xfId="0" applyFont="1" applyBorder="1" applyAlignment="1">
      <alignment horizontal="left" indent="1"/>
    </xf>
    <xf numFmtId="3" fontId="5" fillId="0" borderId="23" xfId="0" applyNumberFormat="1" applyFont="1" applyBorder="1"/>
    <xf numFmtId="164" fontId="5" fillId="0" borderId="23" xfId="1" applyNumberFormat="1" applyFont="1" applyBorder="1"/>
    <xf numFmtId="164" fontId="5" fillId="4" borderId="23" xfId="1" applyNumberFormat="1" applyFont="1" applyFill="1" applyBorder="1"/>
    <xf numFmtId="3" fontId="5" fillId="0" borderId="23" xfId="0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0" fontId="5" fillId="0" borderId="19" xfId="0" applyFont="1" applyBorder="1"/>
    <xf numFmtId="3" fontId="5" fillId="0" borderId="19" xfId="0" applyNumberFormat="1" applyFont="1" applyBorder="1"/>
    <xf numFmtId="164" fontId="5" fillId="0" borderId="19" xfId="1" applyNumberFormat="1" applyFont="1" applyBorder="1"/>
    <xf numFmtId="164" fontId="5" fillId="4" borderId="22" xfId="1" applyNumberFormat="1" applyFont="1" applyFill="1" applyBorder="1"/>
    <xf numFmtId="164" fontId="5" fillId="0" borderId="21" xfId="1" applyNumberFormat="1" applyFont="1" applyBorder="1"/>
    <xf numFmtId="0" fontId="0" fillId="2" borderId="8" xfId="0" applyFill="1" applyBorder="1" applyAlignment="1">
      <alignment vertical="center"/>
    </xf>
    <xf numFmtId="0" fontId="0" fillId="2" borderId="8" xfId="0" applyFill="1" applyBorder="1"/>
    <xf numFmtId="0" fontId="0" fillId="5" borderId="0" xfId="0" applyFill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9" fillId="0" borderId="27" xfId="0" applyFont="1" applyBorder="1" applyAlignment="1">
      <alignment vertical="center" wrapText="1"/>
    </xf>
    <xf numFmtId="2" fontId="8" fillId="0" borderId="27" xfId="0" applyNumberFormat="1" applyFont="1" applyBorder="1" applyAlignment="1">
      <alignment vertical="center"/>
    </xf>
    <xf numFmtId="2" fontId="8" fillId="5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vertical="center"/>
    </xf>
    <xf numFmtId="0" fontId="5" fillId="0" borderId="31" xfId="0" applyFont="1" applyBorder="1" applyAlignment="1">
      <alignment horizontal="left" indent="1"/>
    </xf>
    <xf numFmtId="2" fontId="5" fillId="0" borderId="31" xfId="0" applyNumberFormat="1" applyFont="1" applyBorder="1"/>
    <xf numFmtId="2" fontId="5" fillId="5" borderId="0" xfId="0" applyNumberFormat="1" applyFont="1" applyFill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0" fillId="0" borderId="0" xfId="0" applyNumberFormat="1"/>
    <xf numFmtId="0" fontId="5" fillId="0" borderId="34" xfId="0" applyFont="1" applyBorder="1" applyAlignment="1">
      <alignment horizontal="left" indent="1"/>
    </xf>
    <xf numFmtId="2" fontId="5" fillId="0" borderId="34" xfId="0" applyNumberFormat="1" applyFont="1" applyBorder="1"/>
    <xf numFmtId="2" fontId="5" fillId="0" borderId="34" xfId="0" applyNumberFormat="1" applyFont="1" applyBorder="1" applyAlignment="1">
      <alignment horizontal="center"/>
    </xf>
    <xf numFmtId="0" fontId="5" fillId="0" borderId="27" xfId="0" applyFont="1" applyBorder="1"/>
    <xf numFmtId="2" fontId="5" fillId="0" borderId="28" xfId="0" applyNumberFormat="1" applyFont="1" applyBorder="1"/>
    <xf numFmtId="2" fontId="5" fillId="0" borderId="27" xfId="0" applyNumberFormat="1" applyFont="1" applyBorder="1"/>
    <xf numFmtId="0" fontId="5" fillId="0" borderId="31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11" fillId="0" borderId="38" xfId="0" applyFont="1" applyBorder="1" applyAlignment="1">
      <alignment vertical="center" wrapText="1"/>
    </xf>
    <xf numFmtId="165" fontId="10" fillId="0" borderId="38" xfId="0" applyNumberFormat="1" applyFont="1" applyBorder="1" applyAlignment="1">
      <alignment vertical="center"/>
    </xf>
    <xf numFmtId="164" fontId="10" fillId="0" borderId="38" xfId="1" applyNumberFormat="1" applyFont="1" applyBorder="1" applyAlignment="1">
      <alignment vertical="center"/>
    </xf>
    <xf numFmtId="166" fontId="10" fillId="6" borderId="0" xfId="0" applyNumberFormat="1" applyFont="1" applyFill="1" applyAlignment="1">
      <alignment horizontal="center" vertical="center"/>
    </xf>
    <xf numFmtId="0" fontId="5" fillId="0" borderId="41" xfId="0" applyFont="1" applyBorder="1" applyAlignment="1">
      <alignment horizontal="left" indent="1"/>
    </xf>
    <xf numFmtId="165" fontId="5" fillId="0" borderId="41" xfId="0" applyNumberFormat="1" applyFont="1" applyBorder="1"/>
    <xf numFmtId="164" fontId="5" fillId="0" borderId="41" xfId="1" applyNumberFormat="1" applyFont="1" applyBorder="1"/>
    <xf numFmtId="166" fontId="5" fillId="6" borderId="0" xfId="0" applyNumberFormat="1" applyFont="1" applyFill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1" xfId="0" applyFill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3" fontId="13" fillId="0" borderId="45" xfId="0" applyNumberFormat="1" applyFont="1" applyBorder="1" applyAlignment="1">
      <alignment vertical="center"/>
    </xf>
    <xf numFmtId="164" fontId="13" fillId="0" borderId="45" xfId="1" applyNumberFormat="1" applyFont="1" applyBorder="1" applyAlignment="1">
      <alignment vertical="center"/>
    </xf>
    <xf numFmtId="164" fontId="13" fillId="7" borderId="0" xfId="1" applyNumberFormat="1" applyFont="1" applyFill="1" applyAlignment="1">
      <alignment vertical="center"/>
    </xf>
    <xf numFmtId="164" fontId="13" fillId="0" borderId="46" xfId="1" applyNumberFormat="1" applyFont="1" applyBorder="1" applyAlignment="1">
      <alignment vertical="center"/>
    </xf>
    <xf numFmtId="0" fontId="5" fillId="0" borderId="48" xfId="0" applyFont="1" applyBorder="1" applyAlignment="1">
      <alignment horizontal="left" indent="1"/>
    </xf>
    <xf numFmtId="3" fontId="5" fillId="0" borderId="48" xfId="0" applyNumberFormat="1" applyFont="1" applyBorder="1"/>
    <xf numFmtId="164" fontId="5" fillId="0" borderId="48" xfId="1" applyNumberFormat="1" applyFont="1" applyBorder="1"/>
    <xf numFmtId="164" fontId="5" fillId="7" borderId="0" xfId="1" applyNumberFormat="1" applyFont="1" applyFill="1"/>
    <xf numFmtId="3" fontId="5" fillId="0" borderId="48" xfId="0" applyNumberFormat="1" applyFont="1" applyBorder="1" applyAlignment="1">
      <alignment horizontal="center"/>
    </xf>
    <xf numFmtId="164" fontId="5" fillId="0" borderId="48" xfId="1" applyNumberFormat="1" applyFont="1" applyBorder="1" applyAlignment="1">
      <alignment horizontal="center"/>
    </xf>
    <xf numFmtId="164" fontId="5" fillId="0" borderId="49" xfId="1" applyNumberFormat="1" applyFont="1" applyBorder="1" applyAlignment="1">
      <alignment horizontal="center"/>
    </xf>
    <xf numFmtId="0" fontId="0" fillId="2" borderId="51" xfId="0" applyFill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2" fontId="13" fillId="0" borderId="46" xfId="0" applyNumberFormat="1" applyFont="1" applyBorder="1" applyAlignment="1">
      <alignment vertical="center"/>
    </xf>
    <xf numFmtId="0" fontId="13" fillId="7" borderId="0" xfId="0" applyFont="1" applyFill="1" applyAlignment="1">
      <alignment vertical="center"/>
    </xf>
    <xf numFmtId="2" fontId="13" fillId="0" borderId="45" xfId="0" applyNumberFormat="1" applyFont="1" applyBorder="1" applyAlignment="1">
      <alignment vertical="center"/>
    </xf>
    <xf numFmtId="0" fontId="5" fillId="0" borderId="48" xfId="0" applyFont="1" applyBorder="1"/>
    <xf numFmtId="0" fontId="5" fillId="0" borderId="49" xfId="0" applyFont="1" applyBorder="1"/>
    <xf numFmtId="164" fontId="5" fillId="0" borderId="49" xfId="1" applyNumberFormat="1" applyFont="1" applyBorder="1" applyAlignment="1"/>
    <xf numFmtId="0" fontId="5" fillId="7" borderId="0" xfId="0" applyFont="1" applyFill="1"/>
    <xf numFmtId="2" fontId="5" fillId="0" borderId="48" xfId="0" applyNumberFormat="1" applyFont="1" applyBorder="1"/>
    <xf numFmtId="2" fontId="5" fillId="0" borderId="48" xfId="0" applyNumberFormat="1" applyFont="1" applyBorder="1" applyAlignment="1">
      <alignment horizontal="center"/>
    </xf>
    <xf numFmtId="0" fontId="13" fillId="0" borderId="46" xfId="0" applyFont="1" applyBorder="1" applyAlignment="1">
      <alignment vertical="center"/>
    </xf>
    <xf numFmtId="0" fontId="15" fillId="0" borderId="56" xfId="0" applyFont="1" applyBorder="1" applyAlignment="1">
      <alignment vertical="center" wrapText="1"/>
    </xf>
    <xf numFmtId="0" fontId="5" fillId="0" borderId="61" xfId="0" applyFont="1" applyBorder="1" applyAlignment="1">
      <alignment horizontal="left" indent="1"/>
    </xf>
    <xf numFmtId="0" fontId="5" fillId="0" borderId="66" xfId="0" applyFont="1" applyBorder="1" applyAlignment="1">
      <alignment horizontal="left" indent="1"/>
    </xf>
    <xf numFmtId="0" fontId="0" fillId="2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8" borderId="0" xfId="0" applyFill="1"/>
    <xf numFmtId="0" fontId="17" fillId="0" borderId="72" xfId="0" applyFont="1" applyBorder="1" applyAlignment="1">
      <alignment vertical="center" wrapText="1"/>
    </xf>
    <xf numFmtId="3" fontId="17" fillId="0" borderId="72" xfId="0" applyNumberFormat="1" applyFont="1" applyBorder="1" applyAlignment="1">
      <alignment vertical="center"/>
    </xf>
    <xf numFmtId="164" fontId="17" fillId="0" borderId="72" xfId="1" applyNumberFormat="1" applyFont="1" applyBorder="1" applyAlignment="1">
      <alignment vertical="center"/>
    </xf>
    <xf numFmtId="0" fontId="16" fillId="8" borderId="73" xfId="0" applyFont="1" applyFill="1" applyBorder="1" applyAlignment="1">
      <alignment vertical="center"/>
    </xf>
    <xf numFmtId="164" fontId="17" fillId="0" borderId="74" xfId="1" applyNumberFormat="1" applyFont="1" applyBorder="1" applyAlignment="1">
      <alignment vertical="center"/>
    </xf>
    <xf numFmtId="3" fontId="0" fillId="0" borderId="76" xfId="0" applyNumberFormat="1" applyBorder="1" applyAlignment="1">
      <alignment horizontal="left" vertical="center" indent="2"/>
    </xf>
    <xf numFmtId="3" fontId="0" fillId="0" borderId="76" xfId="0" applyNumberFormat="1" applyBorder="1" applyAlignment="1">
      <alignment vertical="center"/>
    </xf>
    <xf numFmtId="164" fontId="1" fillId="0" borderId="76" xfId="1" applyNumberFormat="1" applyFont="1" applyBorder="1" applyAlignment="1">
      <alignment vertical="center"/>
    </xf>
    <xf numFmtId="0" fontId="0" fillId="8" borderId="0" xfId="0" applyFill="1" applyAlignment="1">
      <alignment vertical="center"/>
    </xf>
    <xf numFmtId="164" fontId="1" fillId="0" borderId="77" xfId="1" applyNumberFormat="1" applyFont="1" applyBorder="1" applyAlignment="1">
      <alignment vertical="center"/>
    </xf>
    <xf numFmtId="3" fontId="0" fillId="0" borderId="79" xfId="0" applyNumberFormat="1" applyBorder="1" applyAlignment="1">
      <alignment horizontal="left" vertical="center" indent="2"/>
    </xf>
    <xf numFmtId="3" fontId="0" fillId="0" borderId="79" xfId="0" applyNumberFormat="1" applyBorder="1" applyAlignment="1">
      <alignment vertical="center"/>
    </xf>
    <xf numFmtId="164" fontId="1" fillId="0" borderId="79" xfId="1" applyNumberFormat="1" applyFont="1" applyBorder="1" applyAlignment="1">
      <alignment vertical="center"/>
    </xf>
    <xf numFmtId="0" fontId="0" fillId="8" borderId="80" xfId="0" applyFill="1" applyBorder="1" applyAlignment="1">
      <alignment vertical="center"/>
    </xf>
    <xf numFmtId="164" fontId="1" fillId="0" borderId="81" xfId="1" applyNumberFormat="1" applyFont="1" applyBorder="1" applyAlignment="1">
      <alignment vertical="center"/>
    </xf>
    <xf numFmtId="3" fontId="0" fillId="0" borderId="82" xfId="0" applyNumberFormat="1" applyBorder="1" applyAlignment="1">
      <alignment horizontal="left" vertical="center" indent="2"/>
    </xf>
    <xf numFmtId="3" fontId="0" fillId="0" borderId="82" xfId="0" applyNumberFormat="1" applyBorder="1" applyAlignment="1">
      <alignment vertical="center"/>
    </xf>
    <xf numFmtId="164" fontId="1" fillId="0" borderId="82" xfId="1" applyNumberFormat="1" applyFont="1" applyBorder="1" applyAlignment="1">
      <alignment vertical="center"/>
    </xf>
    <xf numFmtId="0" fontId="0" fillId="8" borderId="73" xfId="0" applyFill="1" applyBorder="1" applyAlignment="1">
      <alignment vertical="center"/>
    </xf>
    <xf numFmtId="164" fontId="1" fillId="0" borderId="83" xfId="1" applyNumberFormat="1" applyFont="1" applyBorder="1" applyAlignment="1">
      <alignment vertical="center"/>
    </xf>
    <xf numFmtId="3" fontId="0" fillId="0" borderId="85" xfId="0" applyNumberFormat="1" applyBorder="1" applyAlignment="1">
      <alignment horizontal="left" vertical="center" indent="2"/>
    </xf>
    <xf numFmtId="3" fontId="0" fillId="0" borderId="85" xfId="0" applyNumberFormat="1" applyBorder="1" applyAlignment="1">
      <alignment vertical="center"/>
    </xf>
    <xf numFmtId="164" fontId="1" fillId="0" borderId="85" xfId="1" applyNumberFormat="1" applyFont="1" applyBorder="1" applyAlignment="1">
      <alignment vertical="center"/>
    </xf>
    <xf numFmtId="164" fontId="1" fillId="0" borderId="86" xfId="1" applyNumberFormat="1" applyFont="1" applyBorder="1" applyAlignment="1">
      <alignment vertical="center"/>
    </xf>
    <xf numFmtId="0" fontId="18" fillId="0" borderId="88" xfId="0" applyFont="1" applyBorder="1" applyAlignment="1">
      <alignment vertical="center" wrapText="1"/>
    </xf>
    <xf numFmtId="3" fontId="18" fillId="0" borderId="88" xfId="0" applyNumberFormat="1" applyFont="1" applyBorder="1" applyAlignment="1">
      <alignment vertical="center"/>
    </xf>
    <xf numFmtId="164" fontId="18" fillId="0" borderId="88" xfId="1" applyNumberFormat="1" applyFont="1" applyBorder="1" applyAlignment="1">
      <alignment vertical="center"/>
    </xf>
    <xf numFmtId="0" fontId="16" fillId="9" borderId="0" xfId="0" applyFont="1" applyFill="1" applyAlignment="1">
      <alignment vertical="center"/>
    </xf>
    <xf numFmtId="3" fontId="0" fillId="0" borderId="89" xfId="0" applyNumberFormat="1" applyBorder="1" applyAlignment="1">
      <alignment horizontal="left" vertical="center" indent="2"/>
    </xf>
    <xf numFmtId="3" fontId="0" fillId="0" borderId="89" xfId="0" applyNumberFormat="1" applyBorder="1" applyAlignment="1">
      <alignment vertical="center"/>
    </xf>
    <xf numFmtId="164" fontId="1" fillId="0" borderId="89" xfId="1" applyNumberFormat="1" applyFont="1" applyBorder="1" applyAlignment="1">
      <alignment vertical="center"/>
    </xf>
    <xf numFmtId="0" fontId="16" fillId="9" borderId="0" xfId="0" applyFont="1" applyFill="1"/>
    <xf numFmtId="164" fontId="1" fillId="0" borderId="90" xfId="1" applyNumberFormat="1" applyFont="1" applyBorder="1" applyAlignment="1">
      <alignment vertical="center"/>
    </xf>
    <xf numFmtId="3" fontId="0" fillId="0" borderId="92" xfId="0" applyNumberFormat="1" applyBorder="1" applyAlignment="1">
      <alignment horizontal="left" vertical="center" indent="2"/>
    </xf>
    <xf numFmtId="3" fontId="0" fillId="0" borderId="92" xfId="0" applyNumberFormat="1" applyBorder="1" applyAlignment="1">
      <alignment vertical="center"/>
    </xf>
    <xf numFmtId="164" fontId="1" fillId="0" borderId="92" xfId="1" applyNumberFormat="1" applyFont="1" applyBorder="1" applyAlignment="1">
      <alignment vertical="center"/>
    </xf>
    <xf numFmtId="164" fontId="1" fillId="0" borderId="93" xfId="1" applyNumberFormat="1" applyFont="1" applyBorder="1" applyAlignment="1">
      <alignment vertic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20" fillId="0" borderId="98" xfId="0" applyFont="1" applyBorder="1" applyAlignment="1">
      <alignment vertical="center" wrapText="1"/>
    </xf>
    <xf numFmtId="3" fontId="20" fillId="0" borderId="98" xfId="0" applyNumberFormat="1" applyFont="1" applyBorder="1" applyAlignment="1">
      <alignment vertical="center"/>
    </xf>
    <xf numFmtId="164" fontId="20" fillId="0" borderId="98" xfId="1" applyNumberFormat="1" applyFont="1" applyBorder="1" applyAlignment="1">
      <alignment vertical="center"/>
    </xf>
    <xf numFmtId="0" fontId="0" fillId="10" borderId="99" xfId="0" applyFill="1" applyBorder="1" applyAlignment="1">
      <alignment vertical="center"/>
    </xf>
    <xf numFmtId="164" fontId="20" fillId="0" borderId="100" xfId="1" applyNumberFormat="1" applyFont="1" applyBorder="1" applyAlignment="1">
      <alignment vertical="center"/>
    </xf>
    <xf numFmtId="0" fontId="5" fillId="0" borderId="102" xfId="0" applyFont="1" applyBorder="1" applyAlignment="1">
      <alignment horizontal="left" indent="1"/>
    </xf>
    <xf numFmtId="3" fontId="5" fillId="0" borderId="102" xfId="0" applyNumberFormat="1" applyFont="1" applyBorder="1"/>
    <xf numFmtId="164" fontId="5" fillId="0" borderId="102" xfId="1" applyNumberFormat="1" applyFont="1" applyBorder="1"/>
    <xf numFmtId="0" fontId="5" fillId="10" borderId="0" xfId="0" applyFont="1" applyFill="1"/>
    <xf numFmtId="164" fontId="5" fillId="0" borderId="103" xfId="1" applyNumberFormat="1" applyFont="1" applyBorder="1"/>
    <xf numFmtId="0" fontId="5" fillId="0" borderId="104" xfId="0" applyFont="1" applyBorder="1" applyAlignment="1">
      <alignment horizontal="left" indent="1"/>
    </xf>
    <xf numFmtId="3" fontId="5" fillId="0" borderId="104" xfId="0" applyNumberFormat="1" applyFont="1" applyBorder="1"/>
    <xf numFmtId="164" fontId="5" fillId="0" borderId="104" xfId="1" applyNumberFormat="1" applyFont="1" applyBorder="1"/>
    <xf numFmtId="164" fontId="5" fillId="0" borderId="105" xfId="1" applyNumberFormat="1" applyFont="1" applyBorder="1"/>
    <xf numFmtId="0" fontId="0" fillId="0" borderId="0" xfId="0" applyAlignment="1">
      <alignment vertical="center" wrapText="1"/>
    </xf>
    <xf numFmtId="0" fontId="3" fillId="0" borderId="12" xfId="0" applyFont="1" applyBorder="1"/>
    <xf numFmtId="3" fontId="3" fillId="0" borderId="12" xfId="0" applyNumberFormat="1" applyFont="1" applyBorder="1"/>
    <xf numFmtId="164" fontId="3" fillId="0" borderId="12" xfId="1" applyNumberFormat="1" applyFont="1" applyBorder="1"/>
    <xf numFmtId="164" fontId="3" fillId="3" borderId="13" xfId="1" applyNumberFormat="1" applyFont="1" applyFill="1" applyBorder="1"/>
    <xf numFmtId="0" fontId="4" fillId="0" borderId="16" xfId="0" applyFont="1" applyBorder="1" applyAlignment="1">
      <alignment horizontal="left" indent="1"/>
    </xf>
    <xf numFmtId="3" fontId="4" fillId="0" borderId="16" xfId="0" applyNumberFormat="1" applyFont="1" applyBorder="1"/>
    <xf numFmtId="164" fontId="4" fillId="0" borderId="16" xfId="1" applyNumberFormat="1" applyFont="1" applyBorder="1"/>
    <xf numFmtId="164" fontId="4" fillId="3" borderId="15" xfId="1" applyNumberFormat="1" applyFont="1" applyFill="1" applyBorder="1"/>
    <xf numFmtId="3" fontId="4" fillId="0" borderId="16" xfId="0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0" fontId="0" fillId="0" borderId="115" xfId="0" applyBorder="1" applyAlignment="1">
      <alignment horizontal="left" indent="3"/>
    </xf>
    <xf numFmtId="3" fontId="0" fillId="0" borderId="115" xfId="0" applyNumberFormat="1" applyBorder="1"/>
    <xf numFmtId="164" fontId="0" fillId="0" borderId="115" xfId="1" applyNumberFormat="1" applyFont="1" applyBorder="1"/>
    <xf numFmtId="164" fontId="0" fillId="3" borderId="85" xfId="1" applyNumberFormat="1" applyFont="1" applyFill="1" applyBorder="1"/>
    <xf numFmtId="3" fontId="0" fillId="0" borderId="115" xfId="0" applyNumberFormat="1" applyBorder="1" applyAlignment="1">
      <alignment horizontal="center"/>
    </xf>
    <xf numFmtId="164" fontId="0" fillId="0" borderId="115" xfId="1" applyNumberFormat="1" applyFont="1" applyBorder="1" applyAlignment="1">
      <alignment horizontal="center"/>
    </xf>
    <xf numFmtId="0" fontId="0" fillId="0" borderId="116" xfId="0" applyBorder="1" applyAlignment="1">
      <alignment horizontal="left" indent="3"/>
    </xf>
    <xf numFmtId="3" fontId="0" fillId="0" borderId="116" xfId="0" applyNumberFormat="1" applyBorder="1"/>
    <xf numFmtId="164" fontId="0" fillId="0" borderId="116" xfId="1" applyNumberFormat="1" applyFont="1" applyBorder="1"/>
    <xf numFmtId="3" fontId="0" fillId="0" borderId="116" xfId="0" applyNumberFormat="1" applyBorder="1" applyAlignment="1">
      <alignment horizontal="center"/>
    </xf>
    <xf numFmtId="164" fontId="0" fillId="0" borderId="116" xfId="1" applyNumberFormat="1" applyFont="1" applyBorder="1" applyAlignment="1">
      <alignment horizontal="center"/>
    </xf>
    <xf numFmtId="0" fontId="0" fillId="0" borderId="117" xfId="0" applyBorder="1" applyAlignment="1">
      <alignment horizontal="left" indent="3"/>
    </xf>
    <xf numFmtId="3" fontId="0" fillId="0" borderId="117" xfId="0" applyNumberFormat="1" applyBorder="1"/>
    <xf numFmtId="164" fontId="0" fillId="0" borderId="117" xfId="1" applyNumberFormat="1" applyFont="1" applyBorder="1"/>
    <xf numFmtId="3" fontId="0" fillId="0" borderId="117" xfId="0" applyNumberFormat="1" applyBorder="1" applyAlignment="1">
      <alignment horizontal="center"/>
    </xf>
    <xf numFmtId="164" fontId="0" fillId="0" borderId="117" xfId="1" applyNumberFormat="1" applyFont="1" applyBorder="1" applyAlignment="1">
      <alignment horizontal="center"/>
    </xf>
    <xf numFmtId="0" fontId="0" fillId="0" borderId="118" xfId="0" applyBorder="1" applyAlignment="1">
      <alignment horizontal="left" indent="3"/>
    </xf>
    <xf numFmtId="3" fontId="0" fillId="0" borderId="118" xfId="0" applyNumberFormat="1" applyBorder="1"/>
    <xf numFmtId="164" fontId="0" fillId="0" borderId="118" xfId="1" applyNumberFormat="1" applyFont="1" applyBorder="1"/>
    <xf numFmtId="164" fontId="0" fillId="3" borderId="119" xfId="1" applyNumberFormat="1" applyFont="1" applyFill="1" applyBorder="1"/>
    <xf numFmtId="3" fontId="0" fillId="0" borderId="118" xfId="0" applyNumberFormat="1" applyBorder="1" applyAlignment="1">
      <alignment horizontal="center"/>
    </xf>
    <xf numFmtId="164" fontId="0" fillId="0" borderId="118" xfId="1" applyNumberFormat="1" applyFont="1" applyBorder="1" applyAlignment="1">
      <alignment horizontal="center"/>
    </xf>
    <xf numFmtId="164" fontId="4" fillId="3" borderId="16" xfId="1" applyNumberFormat="1" applyFont="1" applyFill="1" applyBorder="1"/>
    <xf numFmtId="0" fontId="0" fillId="0" borderId="115" xfId="0" applyBorder="1" applyAlignment="1">
      <alignment horizontal="left" indent="1"/>
    </xf>
    <xf numFmtId="0" fontId="0" fillId="0" borderId="85" xfId="0" applyBorder="1" applyAlignment="1">
      <alignment horizontal="left" indent="2"/>
    </xf>
    <xf numFmtId="3" fontId="0" fillId="0" borderId="85" xfId="0" applyNumberFormat="1" applyBorder="1"/>
    <xf numFmtId="164" fontId="0" fillId="0" borderId="85" xfId="1" applyNumberFormat="1" applyFont="1" applyBorder="1"/>
    <xf numFmtId="0" fontId="0" fillId="0" borderId="117" xfId="0" applyBorder="1" applyAlignment="1">
      <alignment horizontal="left" indent="1"/>
    </xf>
    <xf numFmtId="0" fontId="0" fillId="0" borderId="116" xfId="0" applyBorder="1" applyAlignment="1">
      <alignment horizontal="left" indent="1"/>
    </xf>
    <xf numFmtId="0" fontId="24" fillId="0" borderId="13" xfId="0" applyFont="1" applyBorder="1" applyAlignment="1">
      <alignment horizontal="left"/>
    </xf>
    <xf numFmtId="3" fontId="24" fillId="0" borderId="13" xfId="0" applyNumberFormat="1" applyFont="1" applyBorder="1"/>
    <xf numFmtId="164" fontId="24" fillId="0" borderId="13" xfId="1" applyNumberFormat="1" applyFont="1" applyBorder="1"/>
    <xf numFmtId="164" fontId="24" fillId="3" borderId="15" xfId="1" applyNumberFormat="1" applyFont="1" applyFill="1" applyBorder="1"/>
    <xf numFmtId="0" fontId="0" fillId="0" borderId="116" xfId="0" applyBorder="1" applyAlignment="1">
      <alignment horizontal="left"/>
    </xf>
    <xf numFmtId="0" fontId="0" fillId="0" borderId="76" xfId="0" applyBorder="1" applyAlignment="1">
      <alignment horizontal="left"/>
    </xf>
    <xf numFmtId="3" fontId="0" fillId="0" borderId="76" xfId="0" applyNumberFormat="1" applyBorder="1"/>
    <xf numFmtId="164" fontId="0" fillId="0" borderId="76" xfId="1" applyNumberFormat="1" applyFont="1" applyBorder="1"/>
    <xf numFmtId="0" fontId="0" fillId="0" borderId="123" xfId="0" applyBorder="1" applyAlignment="1">
      <alignment horizontal="left"/>
    </xf>
    <xf numFmtId="3" fontId="0" fillId="0" borderId="123" xfId="0" applyNumberFormat="1" applyBorder="1"/>
    <xf numFmtId="164" fontId="0" fillId="0" borderId="123" xfId="1" applyNumberFormat="1" applyFont="1" applyBorder="1"/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 vertical="center" wrapText="1"/>
    </xf>
    <xf numFmtId="0" fontId="6" fillId="0" borderId="19" xfId="0" applyFont="1" applyBorder="1"/>
    <xf numFmtId="3" fontId="6" fillId="0" borderId="19" xfId="0" applyNumberFormat="1" applyFont="1" applyBorder="1"/>
    <xf numFmtId="164" fontId="6" fillId="0" borderId="19" xfId="1" applyNumberFormat="1" applyFont="1" applyBorder="1"/>
    <xf numFmtId="164" fontId="6" fillId="4" borderId="20" xfId="1" applyNumberFormat="1" applyFont="1" applyFill="1" applyBorder="1"/>
    <xf numFmtId="0" fontId="7" fillId="0" borderId="23" xfId="0" applyFont="1" applyBorder="1" applyAlignment="1">
      <alignment horizontal="left" indent="1"/>
    </xf>
    <xf numFmtId="3" fontId="7" fillId="0" borderId="23" xfId="0" applyNumberFormat="1" applyFont="1" applyBorder="1"/>
    <xf numFmtId="164" fontId="7" fillId="0" borderId="23" xfId="1" applyNumberFormat="1" applyFont="1" applyBorder="1"/>
    <xf numFmtId="164" fontId="7" fillId="4" borderId="23" xfId="1" applyNumberFormat="1" applyFont="1" applyFill="1" applyBorder="1"/>
    <xf numFmtId="3" fontId="7" fillId="0" borderId="23" xfId="0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0" fillId="0" borderId="116" xfId="0" applyBorder="1" applyAlignment="1">
      <alignment horizontal="left" indent="2"/>
    </xf>
    <xf numFmtId="164" fontId="0" fillId="4" borderId="85" xfId="1" applyNumberFormat="1" applyFont="1" applyFill="1" applyBorder="1"/>
    <xf numFmtId="0" fontId="0" fillId="0" borderId="117" xfId="0" applyBorder="1" applyAlignment="1">
      <alignment horizontal="left" indent="2"/>
    </xf>
    <xf numFmtId="0" fontId="0" fillId="0" borderId="123" xfId="0" applyBorder="1" applyAlignment="1">
      <alignment horizontal="left" indent="2"/>
    </xf>
    <xf numFmtId="3" fontId="0" fillId="0" borderId="123" xfId="0" applyNumberFormat="1" applyBorder="1" applyAlignment="1">
      <alignment horizontal="center"/>
    </xf>
    <xf numFmtId="164" fontId="0" fillId="0" borderId="123" xfId="1" applyNumberFormat="1" applyFont="1" applyBorder="1" applyAlignment="1">
      <alignment horizontal="center"/>
    </xf>
    <xf numFmtId="0" fontId="7" fillId="0" borderId="19" xfId="0" applyFont="1" applyBorder="1"/>
    <xf numFmtId="3" fontId="7" fillId="0" borderId="19" xfId="0" applyNumberFormat="1" applyFont="1" applyBorder="1"/>
    <xf numFmtId="164" fontId="7" fillId="0" borderId="19" xfId="1" applyNumberFormat="1" applyFont="1" applyBorder="1"/>
    <xf numFmtId="164" fontId="7" fillId="4" borderId="22" xfId="1" applyNumberFormat="1" applyFont="1" applyFill="1" applyBorder="1"/>
    <xf numFmtId="0" fontId="0" fillId="0" borderId="118" xfId="0" applyBorder="1" applyAlignment="1">
      <alignment horizontal="left" indent="1"/>
    </xf>
    <xf numFmtId="0" fontId="0" fillId="0" borderId="124" xfId="0" applyBorder="1" applyAlignment="1">
      <alignment horizontal="left" indent="1"/>
    </xf>
    <xf numFmtId="3" fontId="0" fillId="0" borderId="124" xfId="0" applyNumberFormat="1" applyBorder="1"/>
    <xf numFmtId="164" fontId="0" fillId="0" borderId="124" xfId="1" applyNumberFormat="1" applyFont="1" applyBorder="1"/>
    <xf numFmtId="0" fontId="0" fillId="0" borderId="125" xfId="0" applyBorder="1" applyAlignment="1">
      <alignment horizontal="left" indent="1"/>
    </xf>
    <xf numFmtId="3" fontId="0" fillId="0" borderId="125" xfId="0" applyNumberFormat="1" applyBorder="1"/>
    <xf numFmtId="164" fontId="0" fillId="0" borderId="125" xfId="1" applyNumberFormat="1" applyFont="1" applyBorder="1"/>
    <xf numFmtId="164" fontId="0" fillId="4" borderId="126" xfId="1" applyNumberFormat="1" applyFont="1" applyFill="1" applyBorder="1"/>
    <xf numFmtId="164" fontId="0" fillId="4" borderId="0" xfId="1" applyNumberFormat="1" applyFont="1" applyFill="1"/>
    <xf numFmtId="0" fontId="0" fillId="0" borderId="123" xfId="0" applyBorder="1" applyAlignment="1">
      <alignment horizontal="left" indent="1"/>
    </xf>
    <xf numFmtId="0" fontId="0" fillId="0" borderId="127" xfId="0" applyBorder="1"/>
    <xf numFmtId="3" fontId="0" fillId="0" borderId="127" xfId="0" applyNumberFormat="1" applyBorder="1"/>
    <xf numFmtId="164" fontId="0" fillId="0" borderId="127" xfId="1" applyNumberFormat="1" applyFont="1" applyBorder="1"/>
    <xf numFmtId="0" fontId="0" fillId="0" borderId="116" xfId="0" applyBorder="1"/>
    <xf numFmtId="0" fontId="0" fillId="0" borderId="128" xfId="0" applyBorder="1"/>
    <xf numFmtId="3" fontId="0" fillId="0" borderId="128" xfId="0" applyNumberFormat="1" applyBorder="1"/>
    <xf numFmtId="164" fontId="0" fillId="0" borderId="128" xfId="1" applyNumberFormat="1" applyFont="1" applyBorder="1"/>
    <xf numFmtId="0" fontId="9" fillId="0" borderId="27" xfId="0" applyFont="1" applyBorder="1"/>
    <xf numFmtId="2" fontId="8" fillId="0" borderId="27" xfId="0" applyNumberFormat="1" applyFont="1" applyBorder="1"/>
    <xf numFmtId="2" fontId="8" fillId="5" borderId="0" xfId="0" applyNumberFormat="1" applyFont="1" applyFill="1" applyAlignment="1">
      <alignment horizontal="center"/>
    </xf>
    <xf numFmtId="0" fontId="8" fillId="0" borderId="31" xfId="0" applyFont="1" applyBorder="1" applyAlignment="1">
      <alignment horizontal="left" indent="1"/>
    </xf>
    <xf numFmtId="2" fontId="8" fillId="0" borderId="31" xfId="0" applyNumberFormat="1" applyFont="1" applyBorder="1"/>
    <xf numFmtId="2" fontId="8" fillId="0" borderId="31" xfId="0" applyNumberFormat="1" applyFont="1" applyBorder="1" applyAlignment="1">
      <alignment horizontal="center"/>
    </xf>
    <xf numFmtId="0" fontId="0" fillId="0" borderId="129" xfId="0" applyBorder="1" applyAlignment="1">
      <alignment horizontal="left" indent="2"/>
    </xf>
    <xf numFmtId="2" fontId="0" fillId="0" borderId="129" xfId="0" applyNumberFormat="1" applyBorder="1"/>
    <xf numFmtId="2" fontId="0" fillId="5" borderId="0" xfId="0" applyNumberFormat="1" applyFill="1" applyAlignment="1">
      <alignment horizontal="center"/>
    </xf>
    <xf numFmtId="2" fontId="0" fillId="0" borderId="129" xfId="0" applyNumberFormat="1" applyBorder="1" applyAlignment="1">
      <alignment horizontal="center"/>
    </xf>
    <xf numFmtId="2" fontId="0" fillId="0" borderId="116" xfId="0" applyNumberFormat="1" applyBorder="1"/>
    <xf numFmtId="2" fontId="0" fillId="0" borderId="116" xfId="0" applyNumberFormat="1" applyBorder="1" applyAlignment="1">
      <alignment horizontal="center"/>
    </xf>
    <xf numFmtId="0" fontId="0" fillId="0" borderId="134" xfId="0" applyBorder="1" applyAlignment="1">
      <alignment horizontal="left" indent="2"/>
    </xf>
    <xf numFmtId="2" fontId="0" fillId="0" borderId="134" xfId="0" applyNumberFormat="1" applyBorder="1"/>
    <xf numFmtId="2" fontId="0" fillId="0" borderId="134" xfId="0" applyNumberFormat="1" applyBorder="1" applyAlignment="1">
      <alignment horizontal="center"/>
    </xf>
    <xf numFmtId="0" fontId="8" fillId="0" borderId="34" xfId="0" applyFont="1" applyBorder="1" applyAlignment="1">
      <alignment horizontal="left" indent="1"/>
    </xf>
    <xf numFmtId="2" fontId="8" fillId="0" borderId="34" xfId="0" applyNumberFormat="1" applyFont="1" applyBorder="1"/>
    <xf numFmtId="2" fontId="8" fillId="0" borderId="34" xfId="0" applyNumberFormat="1" applyFont="1" applyBorder="1" applyAlignment="1">
      <alignment horizontal="center"/>
    </xf>
    <xf numFmtId="0" fontId="0" fillId="0" borderId="137" xfId="0" applyBorder="1" applyAlignment="1">
      <alignment horizontal="left" indent="2"/>
    </xf>
    <xf numFmtId="2" fontId="0" fillId="0" borderId="137" xfId="0" applyNumberFormat="1" applyBorder="1"/>
    <xf numFmtId="2" fontId="0" fillId="0" borderId="137" xfId="0" applyNumberFormat="1" applyBorder="1" applyAlignment="1">
      <alignment horizontal="center"/>
    </xf>
    <xf numFmtId="0" fontId="0" fillId="0" borderId="140" xfId="0" applyBorder="1" applyAlignment="1">
      <alignment horizontal="left" indent="2"/>
    </xf>
    <xf numFmtId="2" fontId="0" fillId="0" borderId="140" xfId="0" applyNumberFormat="1" applyBorder="1"/>
    <xf numFmtId="2" fontId="0" fillId="0" borderId="140" xfId="0" applyNumberFormat="1" applyBorder="1" applyAlignment="1">
      <alignment horizontal="center"/>
    </xf>
    <xf numFmtId="0" fontId="0" fillId="0" borderId="143" xfId="0" applyBorder="1" applyAlignment="1">
      <alignment horizontal="left" indent="2"/>
    </xf>
    <xf numFmtId="2" fontId="0" fillId="0" borderId="143" xfId="0" applyNumberFormat="1" applyBorder="1"/>
    <xf numFmtId="2" fontId="0" fillId="0" borderId="143" xfId="0" applyNumberFormat="1" applyBorder="1" applyAlignment="1">
      <alignment horizontal="center"/>
    </xf>
    <xf numFmtId="0" fontId="8" fillId="0" borderId="27" xfId="0" applyFont="1" applyBorder="1"/>
    <xf numFmtId="2" fontId="8" fillId="0" borderId="28" xfId="0" applyNumberFormat="1" applyFont="1" applyBorder="1"/>
    <xf numFmtId="0" fontId="0" fillId="0" borderId="129" xfId="0" applyBorder="1" applyAlignment="1">
      <alignment horizontal="left" indent="1"/>
    </xf>
    <xf numFmtId="2" fontId="0" fillId="0" borderId="146" xfId="0" applyNumberFormat="1" applyBorder="1"/>
    <xf numFmtId="2" fontId="0" fillId="0" borderId="130" xfId="0" applyNumberFormat="1" applyBorder="1"/>
    <xf numFmtId="0" fontId="0" fillId="0" borderId="134" xfId="0" applyBorder="1" applyAlignment="1">
      <alignment horizontal="left" indent="1"/>
    </xf>
    <xf numFmtId="0" fontId="8" fillId="0" borderId="31" xfId="0" applyFont="1" applyBorder="1"/>
    <xf numFmtId="0" fontId="0" fillId="0" borderId="147" xfId="0" applyBorder="1" applyAlignment="1">
      <alignment horizontal="left" indent="1"/>
    </xf>
    <xf numFmtId="2" fontId="0" fillId="0" borderId="147" xfId="0" applyNumberFormat="1" applyBorder="1"/>
    <xf numFmtId="0" fontId="0" fillId="0" borderId="140" xfId="0" applyBorder="1" applyAlignment="1">
      <alignment horizontal="left" indent="1"/>
    </xf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0" fontId="0" fillId="0" borderId="143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48" xfId="0" applyBorder="1"/>
    <xf numFmtId="2" fontId="0" fillId="0" borderId="148" xfId="0" applyNumberFormat="1" applyBorder="1"/>
    <xf numFmtId="0" fontId="0" fillId="0" borderId="140" xfId="0" applyBorder="1"/>
    <xf numFmtId="0" fontId="0" fillId="0" borderId="143" xfId="0" applyBorder="1"/>
    <xf numFmtId="0" fontId="11" fillId="0" borderId="38" xfId="0" applyFont="1" applyBorder="1"/>
    <xf numFmtId="165" fontId="10" fillId="0" borderId="38" xfId="0" applyNumberFormat="1" applyFont="1" applyBorder="1"/>
    <xf numFmtId="164" fontId="10" fillId="0" borderId="38" xfId="1" applyNumberFormat="1" applyFont="1" applyBorder="1"/>
    <xf numFmtId="166" fontId="10" fillId="6" borderId="0" xfId="0" applyNumberFormat="1" applyFont="1" applyFill="1" applyAlignment="1">
      <alignment horizontal="center"/>
    </xf>
    <xf numFmtId="0" fontId="10" fillId="0" borderId="41" xfId="0" applyFont="1" applyBorder="1" applyAlignment="1">
      <alignment horizontal="left" indent="1"/>
    </xf>
    <xf numFmtId="165" fontId="10" fillId="0" borderId="41" xfId="0" applyNumberFormat="1" applyFont="1" applyBorder="1"/>
    <xf numFmtId="164" fontId="10" fillId="0" borderId="41" xfId="1" applyNumberFormat="1" applyFont="1" applyBorder="1"/>
    <xf numFmtId="165" fontId="10" fillId="0" borderId="41" xfId="0" applyNumberFormat="1" applyFont="1" applyBorder="1" applyAlignment="1">
      <alignment horizontal="center"/>
    </xf>
    <xf numFmtId="164" fontId="10" fillId="0" borderId="41" xfId="1" applyNumberFormat="1" applyFont="1" applyBorder="1" applyAlignment="1">
      <alignment horizontal="center"/>
    </xf>
    <xf numFmtId="0" fontId="0" fillId="0" borderId="151" xfId="0" applyBorder="1" applyAlignment="1">
      <alignment horizontal="left" indent="2"/>
    </xf>
    <xf numFmtId="165" fontId="0" fillId="0" borderId="151" xfId="0" applyNumberFormat="1" applyBorder="1"/>
    <xf numFmtId="164" fontId="0" fillId="0" borderId="151" xfId="1" applyNumberFormat="1" applyFont="1" applyBorder="1"/>
    <xf numFmtId="166" fontId="0" fillId="6" borderId="0" xfId="0" applyNumberFormat="1" applyFill="1" applyAlignment="1">
      <alignment horizontal="center"/>
    </xf>
    <xf numFmtId="165" fontId="0" fillId="0" borderId="151" xfId="0" applyNumberFormat="1" applyBorder="1" applyAlignment="1">
      <alignment horizontal="center"/>
    </xf>
    <xf numFmtId="164" fontId="0" fillId="0" borderId="151" xfId="1" applyNumberFormat="1" applyFont="1" applyBorder="1" applyAlignment="1">
      <alignment horizontal="center"/>
    </xf>
    <xf numFmtId="165" fontId="0" fillId="0" borderId="116" xfId="0" applyNumberFormat="1" applyBorder="1"/>
    <xf numFmtId="165" fontId="0" fillId="0" borderId="116" xfId="0" applyNumberFormat="1" applyBorder="1" applyAlignment="1">
      <alignment horizontal="center"/>
    </xf>
    <xf numFmtId="0" fontId="0" fillId="0" borderId="152" xfId="0" applyBorder="1" applyAlignment="1">
      <alignment horizontal="left" indent="2"/>
    </xf>
    <xf numFmtId="165" fontId="0" fillId="0" borderId="152" xfId="0" applyNumberFormat="1" applyBorder="1"/>
    <xf numFmtId="164" fontId="0" fillId="0" borderId="152" xfId="1" applyNumberFormat="1" applyFont="1" applyBorder="1"/>
    <xf numFmtId="165" fontId="0" fillId="0" borderId="152" xfId="0" applyNumberFormat="1" applyBorder="1" applyAlignment="1">
      <alignment horizontal="center"/>
    </xf>
    <xf numFmtId="164" fontId="0" fillId="0" borderId="152" xfId="1" applyNumberFormat="1" applyFont="1" applyBorder="1" applyAlignment="1">
      <alignment horizontal="center"/>
    </xf>
    <xf numFmtId="0" fontId="0" fillId="0" borderId="128" xfId="0" applyBorder="1" applyAlignment="1">
      <alignment horizontal="left" indent="2"/>
    </xf>
    <xf numFmtId="165" fontId="0" fillId="0" borderId="128" xfId="0" applyNumberFormat="1" applyBorder="1"/>
    <xf numFmtId="165" fontId="0" fillId="0" borderId="128" xfId="0" applyNumberFormat="1" applyBorder="1" applyAlignment="1">
      <alignment horizontal="center"/>
    </xf>
    <xf numFmtId="164" fontId="0" fillId="0" borderId="128" xfId="1" applyNumberFormat="1" applyFont="1" applyBorder="1" applyAlignment="1">
      <alignment horizontal="center"/>
    </xf>
    <xf numFmtId="0" fontId="0" fillId="0" borderId="151" xfId="0" applyBorder="1"/>
    <xf numFmtId="165" fontId="0" fillId="0" borderId="127" xfId="0" applyNumberFormat="1" applyBorder="1"/>
    <xf numFmtId="0" fontId="13" fillId="0" borderId="45" xfId="0" applyFont="1" applyBorder="1"/>
    <xf numFmtId="3" fontId="13" fillId="0" borderId="45" xfId="0" applyNumberFormat="1" applyFont="1" applyBorder="1"/>
    <xf numFmtId="164" fontId="13" fillId="0" borderId="45" xfId="1" applyNumberFormat="1" applyFont="1" applyBorder="1"/>
    <xf numFmtId="164" fontId="13" fillId="7" borderId="0" xfId="1" applyNumberFormat="1" applyFont="1" applyFill="1"/>
    <xf numFmtId="0" fontId="12" fillId="0" borderId="48" xfId="0" applyFont="1" applyBorder="1" applyAlignment="1">
      <alignment horizontal="left" indent="1"/>
    </xf>
    <xf numFmtId="3" fontId="12" fillId="0" borderId="48" xfId="0" applyNumberFormat="1" applyFont="1" applyBorder="1"/>
    <xf numFmtId="164" fontId="12" fillId="0" borderId="48" xfId="1" applyNumberFormat="1" applyFont="1" applyBorder="1"/>
    <xf numFmtId="164" fontId="12" fillId="7" borderId="0" xfId="1" applyNumberFormat="1" applyFont="1" applyFill="1"/>
    <xf numFmtId="3" fontId="12" fillId="0" borderId="48" xfId="0" applyNumberFormat="1" applyFont="1" applyBorder="1" applyAlignment="1">
      <alignment horizontal="center"/>
    </xf>
    <xf numFmtId="164" fontId="12" fillId="0" borderId="48" xfId="1" applyNumberFormat="1" applyFont="1" applyBorder="1" applyAlignment="1">
      <alignment horizontal="center"/>
    </xf>
    <xf numFmtId="0" fontId="0" fillId="0" borderId="154" xfId="0" applyBorder="1" applyAlignment="1">
      <alignment horizontal="left" indent="2"/>
    </xf>
    <xf numFmtId="3" fontId="0" fillId="0" borderId="154" xfId="0" applyNumberFormat="1" applyBorder="1"/>
    <xf numFmtId="164" fontId="0" fillId="0" borderId="154" xfId="1" applyNumberFormat="1" applyFont="1" applyBorder="1"/>
    <xf numFmtId="164" fontId="0" fillId="7" borderId="0" xfId="1" applyNumberFormat="1" applyFont="1" applyFill="1"/>
    <xf numFmtId="3" fontId="0" fillId="0" borderId="155" xfId="0" applyNumberFormat="1" applyBorder="1"/>
    <xf numFmtId="3" fontId="0" fillId="0" borderId="155" xfId="0" applyNumberFormat="1" applyBorder="1" applyAlignment="1">
      <alignment horizontal="center"/>
    </xf>
    <xf numFmtId="164" fontId="0" fillId="0" borderId="155" xfId="1" applyNumberFormat="1" applyFont="1" applyBorder="1" applyAlignment="1">
      <alignment horizontal="center"/>
    </xf>
    <xf numFmtId="0" fontId="0" fillId="0" borderId="156" xfId="0" applyBorder="1" applyAlignment="1">
      <alignment horizontal="left" indent="2"/>
    </xf>
    <xf numFmtId="3" fontId="0" fillId="0" borderId="156" xfId="0" applyNumberFormat="1" applyBorder="1"/>
    <xf numFmtId="164" fontId="0" fillId="0" borderId="156" xfId="1" applyNumberFormat="1" applyFont="1" applyBorder="1"/>
    <xf numFmtId="3" fontId="0" fillId="0" borderId="157" xfId="0" applyNumberFormat="1" applyBorder="1"/>
    <xf numFmtId="3" fontId="0" fillId="0" borderId="157" xfId="0" applyNumberFormat="1" applyBorder="1" applyAlignment="1">
      <alignment horizontal="center"/>
    </xf>
    <xf numFmtId="164" fontId="0" fillId="0" borderId="157" xfId="1" applyNumberFormat="1" applyFont="1" applyBorder="1" applyAlignment="1">
      <alignment horizontal="center"/>
    </xf>
    <xf numFmtId="0" fontId="0" fillId="0" borderId="158" xfId="0" applyBorder="1" applyAlignment="1">
      <alignment horizontal="left" indent="2"/>
    </xf>
    <xf numFmtId="3" fontId="0" fillId="0" borderId="158" xfId="0" applyNumberFormat="1" applyBorder="1"/>
    <xf numFmtId="164" fontId="0" fillId="0" borderId="158" xfId="1" applyNumberFormat="1" applyFont="1" applyBorder="1"/>
    <xf numFmtId="3" fontId="0" fillId="0" borderId="158" xfId="0" applyNumberFormat="1" applyBorder="1" applyAlignment="1">
      <alignment horizontal="center"/>
    </xf>
    <xf numFmtId="164" fontId="0" fillId="0" borderId="158" xfId="1" applyNumberFormat="1" applyFont="1" applyBorder="1" applyAlignment="1">
      <alignment horizontal="center"/>
    </xf>
    <xf numFmtId="3" fontId="0" fillId="0" borderId="128" xfId="0" applyNumberFormat="1" applyBorder="1" applyAlignment="1">
      <alignment horizontal="center"/>
    </xf>
    <xf numFmtId="0" fontId="0" fillId="2" borderId="5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2" fontId="13" fillId="0" borderId="46" xfId="0" applyNumberFormat="1" applyFont="1" applyBorder="1"/>
    <xf numFmtId="164" fontId="13" fillId="0" borderId="46" xfId="1" applyNumberFormat="1" applyFont="1" applyBorder="1" applyAlignment="1"/>
    <xf numFmtId="0" fontId="13" fillId="7" borderId="0" xfId="0" applyFont="1" applyFill="1"/>
    <xf numFmtId="2" fontId="13" fillId="0" borderId="45" xfId="0" applyNumberFormat="1" applyFont="1" applyBorder="1"/>
    <xf numFmtId="0" fontId="12" fillId="0" borderId="48" xfId="0" applyFont="1" applyBorder="1"/>
    <xf numFmtId="0" fontId="12" fillId="0" borderId="49" xfId="0" applyFont="1" applyBorder="1"/>
    <xf numFmtId="164" fontId="12" fillId="0" borderId="49" xfId="1" applyNumberFormat="1" applyFont="1" applyBorder="1" applyAlignment="1"/>
    <xf numFmtId="0" fontId="12" fillId="7" borderId="0" xfId="0" applyFont="1" applyFill="1"/>
    <xf numFmtId="2" fontId="12" fillId="0" borderId="48" xfId="0" applyNumberFormat="1" applyFont="1" applyBorder="1"/>
    <xf numFmtId="2" fontId="12" fillId="0" borderId="48" xfId="0" applyNumberFormat="1" applyFont="1" applyBorder="1" applyAlignment="1">
      <alignment horizontal="center"/>
    </xf>
    <xf numFmtId="164" fontId="12" fillId="0" borderId="49" xfId="1" applyNumberFormat="1" applyFont="1" applyBorder="1" applyAlignment="1">
      <alignment horizontal="center"/>
    </xf>
    <xf numFmtId="0" fontId="0" fillId="0" borderId="155" xfId="0" applyBorder="1" applyAlignment="1">
      <alignment horizontal="left" indent="2"/>
    </xf>
    <xf numFmtId="0" fontId="0" fillId="0" borderId="155" xfId="0" applyBorder="1"/>
    <xf numFmtId="0" fontId="0" fillId="0" borderId="159" xfId="0" applyBorder="1"/>
    <xf numFmtId="164" fontId="0" fillId="0" borderId="159" xfId="1" applyNumberFormat="1" applyFont="1" applyBorder="1" applyAlignment="1"/>
    <xf numFmtId="2" fontId="0" fillId="0" borderId="155" xfId="0" applyNumberFormat="1" applyBorder="1"/>
    <xf numFmtId="2" fontId="0" fillId="0" borderId="155" xfId="0" applyNumberFormat="1" applyBorder="1" applyAlignment="1">
      <alignment horizontal="center"/>
    </xf>
    <xf numFmtId="164" fontId="0" fillId="0" borderId="159" xfId="1" applyNumberFormat="1" applyFont="1" applyBorder="1" applyAlignment="1">
      <alignment horizontal="center"/>
    </xf>
    <xf numFmtId="0" fontId="0" fillId="0" borderId="157" xfId="0" applyBorder="1" applyAlignment="1">
      <alignment horizontal="left" indent="2"/>
    </xf>
    <xf numFmtId="0" fontId="0" fillId="0" borderId="157" xfId="0" applyBorder="1"/>
    <xf numFmtId="0" fontId="0" fillId="0" borderId="160" xfId="0" applyBorder="1"/>
    <xf numFmtId="164" fontId="0" fillId="0" borderId="160" xfId="1" applyNumberFormat="1" applyFont="1" applyBorder="1" applyAlignment="1"/>
    <xf numFmtId="2" fontId="0" fillId="0" borderId="157" xfId="0" applyNumberFormat="1" applyBorder="1"/>
    <xf numFmtId="2" fontId="0" fillId="0" borderId="157" xfId="0" applyNumberFormat="1" applyBorder="1" applyAlignment="1">
      <alignment horizontal="center"/>
    </xf>
    <xf numFmtId="164" fontId="0" fillId="0" borderId="160" xfId="1" applyNumberFormat="1" applyFont="1" applyBorder="1" applyAlignment="1">
      <alignment horizontal="center"/>
    </xf>
    <xf numFmtId="0" fontId="0" fillId="0" borderId="158" xfId="0" applyBorder="1"/>
    <xf numFmtId="0" fontId="0" fillId="0" borderId="161" xfId="0" applyBorder="1"/>
    <xf numFmtId="164" fontId="0" fillId="0" borderId="161" xfId="1" applyNumberFormat="1" applyFont="1" applyBorder="1" applyAlignment="1"/>
    <xf numFmtId="2" fontId="0" fillId="0" borderId="158" xfId="0" applyNumberFormat="1" applyBorder="1"/>
    <xf numFmtId="2" fontId="0" fillId="0" borderId="158" xfId="0" applyNumberFormat="1" applyBorder="1" applyAlignment="1">
      <alignment horizontal="center"/>
    </xf>
    <xf numFmtId="164" fontId="0" fillId="0" borderId="161" xfId="1" applyNumberFormat="1" applyFont="1" applyBorder="1" applyAlignment="1">
      <alignment horizontal="center"/>
    </xf>
    <xf numFmtId="0" fontId="0" fillId="0" borderId="132" xfId="0" applyBorder="1"/>
    <xf numFmtId="164" fontId="0" fillId="0" borderId="132" xfId="1" applyNumberFormat="1" applyFont="1" applyBorder="1" applyAlignment="1"/>
    <xf numFmtId="164" fontId="0" fillId="0" borderId="132" xfId="1" applyNumberFormat="1" applyFont="1" applyBorder="1" applyAlignment="1">
      <alignment horizontal="center"/>
    </xf>
    <xf numFmtId="0" fontId="0" fillId="0" borderId="118" xfId="0" applyBorder="1" applyAlignment="1">
      <alignment horizontal="left" indent="2"/>
    </xf>
    <xf numFmtId="0" fontId="0" fillId="0" borderId="118" xfId="0" applyBorder="1"/>
    <xf numFmtId="2" fontId="0" fillId="0" borderId="162" xfId="0" applyNumberFormat="1" applyBorder="1"/>
    <xf numFmtId="164" fontId="0" fillId="0" borderId="162" xfId="1" applyNumberFormat="1" applyFont="1" applyBorder="1" applyAlignment="1"/>
    <xf numFmtId="2" fontId="0" fillId="0" borderId="118" xfId="0" applyNumberFormat="1" applyBorder="1"/>
    <xf numFmtId="2" fontId="0" fillId="0" borderId="118" xfId="0" applyNumberFormat="1" applyBorder="1" applyAlignment="1">
      <alignment horizontal="center"/>
    </xf>
    <xf numFmtId="164" fontId="0" fillId="0" borderId="162" xfId="1" applyNumberFormat="1" applyFont="1" applyBorder="1" applyAlignment="1">
      <alignment horizontal="center"/>
    </xf>
    <xf numFmtId="2" fontId="0" fillId="0" borderId="127" xfId="0" applyNumberFormat="1" applyBorder="1"/>
    <xf numFmtId="2" fontId="0" fillId="0" borderId="163" xfId="0" applyNumberFormat="1" applyBorder="1"/>
    <xf numFmtId="164" fontId="0" fillId="0" borderId="163" xfId="1" applyNumberFormat="1" applyFont="1" applyBorder="1" applyAlignment="1"/>
    <xf numFmtId="2" fontId="0" fillId="0" borderId="127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2" fontId="0" fillId="0" borderId="132" xfId="0" applyNumberFormat="1" applyBorder="1"/>
    <xf numFmtId="2" fontId="0" fillId="0" borderId="128" xfId="0" applyNumberFormat="1" applyBorder="1"/>
    <xf numFmtId="2" fontId="0" fillId="0" borderId="164" xfId="0" applyNumberFormat="1" applyBorder="1"/>
    <xf numFmtId="164" fontId="0" fillId="0" borderId="164" xfId="1" applyNumberFormat="1" applyFont="1" applyBorder="1" applyAlignment="1"/>
    <xf numFmtId="2" fontId="0" fillId="0" borderId="128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0" fontId="13" fillId="0" borderId="46" xfId="0" applyFont="1" applyBorder="1"/>
    <xf numFmtId="0" fontId="0" fillId="0" borderId="164" xfId="0" applyBorder="1"/>
    <xf numFmtId="0" fontId="15" fillId="0" borderId="56" xfId="0" applyFont="1" applyBorder="1"/>
    <xf numFmtId="0" fontId="14" fillId="0" borderId="61" xfId="0" applyFont="1" applyBorder="1" applyAlignment="1">
      <alignment horizontal="left" indent="1"/>
    </xf>
    <xf numFmtId="0" fontId="0" fillId="0" borderId="76" xfId="0" applyBorder="1" applyAlignment="1">
      <alignment horizontal="left" indent="2"/>
    </xf>
    <xf numFmtId="0" fontId="14" fillId="0" borderId="66" xfId="0" applyFont="1" applyBorder="1" applyAlignment="1">
      <alignment horizontal="left" indent="1"/>
    </xf>
    <xf numFmtId="0" fontId="0" fillId="8" borderId="0" xfId="0" applyFill="1" applyAlignment="1">
      <alignment horizontal="center"/>
    </xf>
    <xf numFmtId="0" fontId="17" fillId="0" borderId="179" xfId="0" applyFont="1" applyBorder="1" applyAlignment="1">
      <alignment horizontal="left" indent="1"/>
    </xf>
    <xf numFmtId="3" fontId="17" fillId="0" borderId="179" xfId="0" applyNumberFormat="1" applyFont="1" applyBorder="1" applyAlignment="1">
      <alignment vertical="center"/>
    </xf>
    <xf numFmtId="164" fontId="17" fillId="0" borderId="179" xfId="1" applyNumberFormat="1" applyFont="1" applyBorder="1" applyAlignment="1">
      <alignment vertical="center"/>
    </xf>
    <xf numFmtId="0" fontId="16" fillId="8" borderId="0" xfId="0" applyFont="1" applyFill="1"/>
    <xf numFmtId="3" fontId="0" fillId="0" borderId="76" xfId="0" applyNumberFormat="1" applyBorder="1" applyAlignment="1">
      <alignment horizontal="left" indent="3"/>
    </xf>
    <xf numFmtId="0" fontId="17" fillId="0" borderId="180" xfId="0" applyFont="1" applyBorder="1" applyAlignment="1">
      <alignment horizontal="left"/>
    </xf>
    <xf numFmtId="3" fontId="17" fillId="0" borderId="180" xfId="0" applyNumberFormat="1" applyFont="1" applyBorder="1" applyAlignment="1">
      <alignment vertical="center"/>
    </xf>
    <xf numFmtId="164" fontId="17" fillId="0" borderId="180" xfId="1" applyNumberFormat="1" applyFont="1" applyBorder="1" applyAlignment="1">
      <alignment vertical="center"/>
    </xf>
    <xf numFmtId="0" fontId="16" fillId="0" borderId="181" xfId="0" applyFont="1" applyBorder="1" applyAlignment="1">
      <alignment horizontal="left" indent="1"/>
    </xf>
    <xf numFmtId="3" fontId="16" fillId="0" borderId="181" xfId="0" applyNumberFormat="1" applyFont="1" applyBorder="1" applyAlignment="1">
      <alignment vertical="center"/>
    </xf>
    <xf numFmtId="164" fontId="16" fillId="0" borderId="181" xfId="1" applyNumberFormat="1" applyFont="1" applyBorder="1" applyAlignment="1">
      <alignment vertical="center"/>
    </xf>
    <xf numFmtId="3" fontId="0" fillId="0" borderId="85" xfId="0" applyNumberFormat="1" applyBorder="1" applyAlignment="1">
      <alignment horizontal="left" indent="3"/>
    </xf>
    <xf numFmtId="3" fontId="0" fillId="0" borderId="76" xfId="0" applyNumberFormat="1" applyBorder="1" applyAlignment="1">
      <alignment horizontal="right" vertical="center"/>
    </xf>
    <xf numFmtId="164" fontId="1" fillId="0" borderId="76" xfId="1" applyNumberFormat="1" applyFont="1" applyBorder="1" applyAlignment="1">
      <alignment horizontal="right" vertical="center"/>
    </xf>
    <xf numFmtId="0" fontId="17" fillId="0" borderId="179" xfId="0" applyFont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0" fontId="18" fillId="0" borderId="182" xfId="0" applyFont="1" applyBorder="1" applyAlignment="1">
      <alignment horizontal="left"/>
    </xf>
    <xf numFmtId="3" fontId="18" fillId="0" borderId="182" xfId="0" applyNumberFormat="1" applyFont="1" applyBorder="1" applyAlignment="1">
      <alignment vertical="center"/>
    </xf>
    <xf numFmtId="164" fontId="18" fillId="0" borderId="182" xfId="1" applyNumberFormat="1" applyFont="1" applyBorder="1" applyAlignment="1">
      <alignment vertical="center"/>
    </xf>
    <xf numFmtId="0" fontId="18" fillId="0" borderId="88" xfId="0" applyFont="1" applyBorder="1" applyAlignment="1">
      <alignment horizontal="left"/>
    </xf>
    <xf numFmtId="0" fontId="26" fillId="0" borderId="183" xfId="0" applyFont="1" applyBorder="1" applyAlignment="1">
      <alignment horizontal="left" indent="1"/>
    </xf>
    <xf numFmtId="3" fontId="26" fillId="0" borderId="183" xfId="0" applyNumberFormat="1" applyFont="1" applyBorder="1" applyAlignment="1">
      <alignment vertical="center"/>
    </xf>
    <xf numFmtId="164" fontId="26" fillId="0" borderId="183" xfId="1" applyNumberFormat="1" applyFont="1" applyBorder="1" applyAlignment="1">
      <alignment vertical="center"/>
    </xf>
    <xf numFmtId="0" fontId="27" fillId="9" borderId="0" xfId="0" applyFont="1" applyFill="1"/>
    <xf numFmtId="0" fontId="20" fillId="0" borderId="184" xfId="0" applyFont="1" applyBorder="1" applyAlignment="1">
      <alignment horizontal="left" indent="1"/>
    </xf>
    <xf numFmtId="3" fontId="20" fillId="0" borderId="184" xfId="0" applyNumberFormat="1" applyFont="1" applyBorder="1"/>
    <xf numFmtId="164" fontId="20" fillId="0" borderId="184" xfId="1" applyNumberFormat="1" applyFont="1" applyBorder="1"/>
    <xf numFmtId="0" fontId="19" fillId="0" borderId="185" xfId="0" applyFont="1" applyBorder="1" applyAlignment="1">
      <alignment horizontal="left" indent="2"/>
    </xf>
    <xf numFmtId="3" fontId="19" fillId="0" borderId="185" xfId="0" applyNumberFormat="1" applyFont="1" applyBorder="1"/>
    <xf numFmtId="164" fontId="19" fillId="0" borderId="185" xfId="1" applyNumberFormat="1" applyFont="1" applyBorder="1"/>
    <xf numFmtId="0" fontId="0" fillId="15" borderId="0" xfId="0" applyFill="1" applyAlignment="1">
      <alignment horizontal="center"/>
    </xf>
    <xf numFmtId="0" fontId="0" fillId="15" borderId="0" xfId="0" applyFill="1"/>
    <xf numFmtId="0" fontId="28" fillId="0" borderId="186" xfId="0" applyFont="1" applyBorder="1" applyAlignment="1">
      <alignment horizontal="left" indent="1"/>
    </xf>
    <xf numFmtId="3" fontId="28" fillId="0" borderId="186" xfId="0" applyNumberFormat="1" applyFont="1" applyBorder="1"/>
    <xf numFmtId="164" fontId="28" fillId="0" borderId="186" xfId="1" applyNumberFormat="1" applyFont="1" applyBorder="1"/>
    <xf numFmtId="0" fontId="0" fillId="16" borderId="0" xfId="0" applyFill="1" applyAlignment="1">
      <alignment horizontal="center"/>
    </xf>
    <xf numFmtId="0" fontId="0" fillId="16" borderId="0" xfId="0" applyFill="1"/>
    <xf numFmtId="0" fontId="29" fillId="0" borderId="187" xfId="0" applyFont="1" applyBorder="1" applyAlignment="1">
      <alignment horizontal="left" indent="1"/>
    </xf>
    <xf numFmtId="3" fontId="29" fillId="0" borderId="187" xfId="0" applyNumberFormat="1" applyFont="1" applyBorder="1" applyAlignment="1">
      <alignment vertical="center"/>
    </xf>
    <xf numFmtId="164" fontId="29" fillId="0" borderId="187" xfId="1" applyNumberFormat="1" applyFont="1" applyBorder="1" applyAlignment="1">
      <alignment vertical="center"/>
    </xf>
    <xf numFmtId="0" fontId="30" fillId="16" borderId="0" xfId="0" applyFont="1" applyFill="1"/>
    <xf numFmtId="164" fontId="0" fillId="0" borderId="76" xfId="1" applyNumberFormat="1" applyFont="1" applyBorder="1" applyAlignment="1">
      <alignment vertical="center"/>
    </xf>
    <xf numFmtId="3" fontId="0" fillId="0" borderId="76" xfId="0" applyNumberFormat="1" applyBorder="1" applyAlignment="1">
      <alignment horizontal="left" wrapText="1" indent="3"/>
    </xf>
    <xf numFmtId="0" fontId="0" fillId="17" borderId="0" xfId="0" applyFill="1" applyAlignment="1">
      <alignment horizontal="center"/>
    </xf>
    <xf numFmtId="0" fontId="0" fillId="17" borderId="0" xfId="0" applyFill="1"/>
    <xf numFmtId="0" fontId="31" fillId="0" borderId="188" xfId="0" applyFont="1" applyBorder="1" applyAlignment="1">
      <alignment horizontal="left" indent="1"/>
    </xf>
    <xf numFmtId="3" fontId="31" fillId="0" borderId="188" xfId="0" applyNumberFormat="1" applyFont="1" applyBorder="1" applyAlignment="1">
      <alignment vertical="center"/>
    </xf>
    <xf numFmtId="164" fontId="31" fillId="0" borderId="188" xfId="1" applyNumberFormat="1" applyFont="1" applyBorder="1" applyAlignment="1">
      <alignment vertical="center"/>
    </xf>
    <xf numFmtId="0" fontId="32" fillId="17" borderId="189" xfId="0" applyFont="1" applyFill="1" applyBorder="1"/>
    <xf numFmtId="0" fontId="0" fillId="18" borderId="0" xfId="0" applyFill="1" applyAlignment="1">
      <alignment horizontal="center"/>
    </xf>
    <xf numFmtId="0" fontId="0" fillId="18" borderId="0" xfId="0" applyFill="1"/>
    <xf numFmtId="0" fontId="33" fillId="0" borderId="190" xfId="0" applyFont="1" applyBorder="1" applyAlignment="1">
      <alignment horizontal="left" indent="1"/>
    </xf>
    <xf numFmtId="3" fontId="33" fillId="0" borderId="190" xfId="0" applyNumberFormat="1" applyFont="1" applyBorder="1" applyAlignment="1">
      <alignment vertical="center"/>
    </xf>
    <xf numFmtId="164" fontId="33" fillId="0" borderId="190" xfId="1" applyNumberFormat="1" applyFont="1" applyBorder="1" applyAlignment="1">
      <alignment vertical="center"/>
    </xf>
    <xf numFmtId="0" fontId="27" fillId="18" borderId="191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9" fillId="0" borderId="70" xfId="0" applyFont="1" applyBorder="1" applyAlignment="1">
      <alignment horizontal="center" vertical="center" wrapText="1"/>
    </xf>
    <xf numFmtId="0" fontId="19" fillId="0" borderId="96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9" fillId="0" borderId="101" xfId="0" applyFont="1" applyBorder="1" applyAlignment="1">
      <alignment horizontal="center" vertical="center" wrapText="1"/>
    </xf>
    <xf numFmtId="0" fontId="21" fillId="9" borderId="106" xfId="0" applyFont="1" applyFill="1" applyBorder="1" applyAlignment="1">
      <alignment horizontal="left"/>
    </xf>
    <xf numFmtId="0" fontId="21" fillId="9" borderId="107" xfId="0" applyFont="1" applyFill="1" applyBorder="1" applyAlignment="1">
      <alignment horizontal="left"/>
    </xf>
    <xf numFmtId="0" fontId="21" fillId="9" borderId="108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91" xfId="0" applyFont="1" applyBorder="1" applyAlignment="1">
      <alignment horizontal="center" vertical="center" wrapText="1"/>
    </xf>
    <xf numFmtId="0" fontId="18" fillId="0" borderId="94" xfId="0" applyFont="1" applyBorder="1" applyAlignment="1">
      <alignment horizontal="center" vertical="center" wrapText="1"/>
    </xf>
    <xf numFmtId="0" fontId="18" fillId="0" borderId="95" xfId="0" applyFont="1" applyBorder="1" applyAlignment="1">
      <alignment horizontal="center" vertical="center" wrapText="1"/>
    </xf>
    <xf numFmtId="164" fontId="5" fillId="0" borderId="62" xfId="1" applyNumberFormat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3" fontId="15" fillId="0" borderId="57" xfId="0" applyNumberFormat="1" applyFont="1" applyBorder="1" applyAlignment="1">
      <alignment horizontal="center" vertical="center"/>
    </xf>
    <xf numFmtId="3" fontId="15" fillId="0" borderId="58" xfId="0" applyNumberFormat="1" applyFont="1" applyBorder="1" applyAlignment="1">
      <alignment horizontal="center" vertical="center"/>
    </xf>
    <xf numFmtId="164" fontId="15" fillId="0" borderId="57" xfId="1" applyNumberFormat="1" applyFont="1" applyBorder="1" applyAlignment="1">
      <alignment horizontal="center" vertical="center"/>
    </xf>
    <xf numFmtId="164" fontId="15" fillId="0" borderId="59" xfId="1" applyNumberFormat="1" applyFont="1" applyBorder="1" applyAlignment="1">
      <alignment horizontal="center" vertical="center"/>
    </xf>
    <xf numFmtId="164" fontId="15" fillId="0" borderId="58" xfId="1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2" fontId="0" fillId="0" borderId="52" xfId="0" applyNumberFormat="1" applyBorder="1" applyAlignment="1">
      <alignment horizontal="right"/>
    </xf>
    <xf numFmtId="2" fontId="0" fillId="0" borderId="53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0" fontId="12" fillId="0" borderId="44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2" fontId="13" fillId="0" borderId="45" xfId="0" applyNumberFormat="1" applyFont="1" applyBorder="1" applyAlignment="1">
      <alignment horizontal="center" vertical="center"/>
    </xf>
    <xf numFmtId="2" fontId="13" fillId="0" borderId="46" xfId="0" applyNumberFormat="1" applyFont="1" applyBorder="1" applyAlignment="1">
      <alignment horizontal="center" vertical="center"/>
    </xf>
    <xf numFmtId="2" fontId="5" fillId="0" borderId="48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166" fontId="5" fillId="0" borderId="41" xfId="0" applyNumberFormat="1" applyFont="1" applyBorder="1" applyAlignment="1">
      <alignment horizontal="center"/>
    </xf>
    <xf numFmtId="166" fontId="5" fillId="0" borderId="42" xfId="0" applyNumberFormat="1" applyFont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6" fontId="10" fillId="0" borderId="38" xfId="0" applyNumberFormat="1" applyFont="1" applyBorder="1" applyAlignment="1">
      <alignment horizontal="center" vertical="center"/>
    </xf>
    <xf numFmtId="166" fontId="10" fillId="0" borderId="39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1" fillId="9" borderId="0" xfId="0" applyFont="1" applyFill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3" xfId="0" applyNumberFormat="1" applyBorder="1" applyAlignment="1">
      <alignment horizontal="center"/>
    </xf>
    <xf numFmtId="164" fontId="0" fillId="0" borderId="86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26" xfId="1" applyNumberFormat="1" applyFon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3" fontId="0" fillId="0" borderId="164" xfId="0" applyNumberFormat="1" applyBorder="1" applyAlignment="1">
      <alignment horizontal="center"/>
    </xf>
    <xf numFmtId="3" fontId="0" fillId="0" borderId="177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164" fontId="0" fillId="0" borderId="177" xfId="1" applyNumberFormat="1" applyFont="1" applyBorder="1" applyAlignment="1">
      <alignment horizontal="center"/>
    </xf>
    <xf numFmtId="3" fontId="15" fillId="0" borderId="57" xfId="0" applyNumberFormat="1" applyFont="1" applyBorder="1" applyAlignment="1">
      <alignment horizontal="center"/>
    </xf>
    <xf numFmtId="3" fontId="15" fillId="0" borderId="58" xfId="0" applyNumberFormat="1" applyFont="1" applyBorder="1" applyAlignment="1">
      <alignment horizontal="center"/>
    </xf>
    <xf numFmtId="164" fontId="15" fillId="0" borderId="57" xfId="1" applyNumberFormat="1" applyFont="1" applyBorder="1" applyAlignment="1">
      <alignment horizontal="center"/>
    </xf>
    <xf numFmtId="164" fontId="15" fillId="0" borderId="59" xfId="1" applyNumberFormat="1" applyFont="1" applyBorder="1" applyAlignment="1">
      <alignment horizontal="center"/>
    </xf>
    <xf numFmtId="164" fontId="15" fillId="0" borderId="58" xfId="1" applyNumberFormat="1" applyFont="1" applyBorder="1" applyAlignment="1">
      <alignment horizontal="center"/>
    </xf>
    <xf numFmtId="3" fontId="0" fillId="0" borderId="163" xfId="0" applyNumberFormat="1" applyBorder="1" applyAlignment="1">
      <alignment horizontal="center"/>
    </xf>
    <xf numFmtId="3" fontId="0" fillId="0" borderId="175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164" fontId="0" fillId="0" borderId="175" xfId="1" applyNumberFormat="1" applyFont="1" applyBorder="1" applyAlignment="1">
      <alignment horizontal="center"/>
    </xf>
    <xf numFmtId="164" fontId="0" fillId="0" borderId="168" xfId="1" applyNumberFormat="1" applyFont="1" applyBorder="1" applyAlignment="1">
      <alignment horizontal="center"/>
    </xf>
    <xf numFmtId="3" fontId="0" fillId="0" borderId="172" xfId="0" applyNumberFormat="1" applyBorder="1" applyAlignment="1">
      <alignment horizontal="center"/>
    </xf>
    <xf numFmtId="3" fontId="0" fillId="0" borderId="173" xfId="0" applyNumberFormat="1" applyBorder="1" applyAlignment="1">
      <alignment horizontal="center"/>
    </xf>
    <xf numFmtId="164" fontId="0" fillId="0" borderId="172" xfId="1" applyNumberFormat="1" applyFont="1" applyBorder="1" applyAlignment="1">
      <alignment horizontal="center"/>
    </xf>
    <xf numFmtId="164" fontId="0" fillId="0" borderId="174" xfId="1" applyNumberFormat="1" applyFont="1" applyBorder="1" applyAlignment="1">
      <alignment horizontal="center"/>
    </xf>
    <xf numFmtId="164" fontId="0" fillId="0" borderId="173" xfId="1" applyNumberFormat="1" applyFont="1" applyBorder="1" applyAlignment="1">
      <alignment horizontal="center"/>
    </xf>
    <xf numFmtId="3" fontId="0" fillId="0" borderId="165" xfId="0" applyNumberFormat="1" applyBorder="1" applyAlignment="1">
      <alignment horizontal="center"/>
    </xf>
    <xf numFmtId="3" fontId="0" fillId="0" borderId="166" xfId="0" applyNumberFormat="1" applyBorder="1" applyAlignment="1">
      <alignment horizontal="center"/>
    </xf>
    <xf numFmtId="164" fontId="0" fillId="0" borderId="165" xfId="1" applyNumberFormat="1" applyFont="1" applyBorder="1" applyAlignment="1">
      <alignment horizontal="center"/>
    </xf>
    <xf numFmtId="164" fontId="0" fillId="0" borderId="167" xfId="1" applyNumberFormat="1" applyFont="1" applyBorder="1" applyAlignment="1">
      <alignment horizontal="center"/>
    </xf>
    <xf numFmtId="164" fontId="0" fillId="0" borderId="166" xfId="1" applyNumberFormat="1" applyFont="1" applyBorder="1" applyAlignment="1">
      <alignment horizontal="center"/>
    </xf>
    <xf numFmtId="3" fontId="0" fillId="0" borderId="169" xfId="0" applyNumberFormat="1" applyBorder="1" applyAlignment="1">
      <alignment horizontal="center"/>
    </xf>
    <xf numFmtId="3" fontId="0" fillId="0" borderId="170" xfId="0" applyNumberFormat="1" applyBorder="1" applyAlignment="1">
      <alignment horizontal="center"/>
    </xf>
    <xf numFmtId="164" fontId="0" fillId="0" borderId="169" xfId="1" applyNumberFormat="1" applyFont="1" applyBorder="1" applyAlignment="1">
      <alignment horizontal="center"/>
    </xf>
    <xf numFmtId="164" fontId="0" fillId="0" borderId="171" xfId="1" applyNumberFormat="1" applyFont="1" applyBorder="1" applyAlignment="1">
      <alignment horizontal="center"/>
    </xf>
    <xf numFmtId="164" fontId="0" fillId="0" borderId="170" xfId="1" applyNumberFormat="1" applyFont="1" applyBorder="1" applyAlignment="1">
      <alignment horizontal="center"/>
    </xf>
    <xf numFmtId="3" fontId="14" fillId="0" borderId="62" xfId="0" applyNumberFormat="1" applyFont="1" applyBorder="1" applyAlignment="1">
      <alignment horizontal="center"/>
    </xf>
    <xf numFmtId="3" fontId="14" fillId="0" borderId="63" xfId="0" applyNumberFormat="1" applyFont="1" applyBorder="1" applyAlignment="1">
      <alignment horizontal="center"/>
    </xf>
    <xf numFmtId="164" fontId="14" fillId="0" borderId="62" xfId="1" applyNumberFormat="1" applyFont="1" applyBorder="1" applyAlignment="1">
      <alignment horizontal="center"/>
    </xf>
    <xf numFmtId="164" fontId="14" fillId="0" borderId="64" xfId="1" applyNumberFormat="1" applyFont="1" applyBorder="1" applyAlignment="1">
      <alignment horizontal="center"/>
    </xf>
    <xf numFmtId="164" fontId="14" fillId="0" borderId="63" xfId="1" applyNumberFormat="1" applyFont="1" applyBorder="1" applyAlignment="1">
      <alignment horizontal="center"/>
    </xf>
    <xf numFmtId="164" fontId="0" fillId="0" borderId="178" xfId="1" applyNumberFormat="1" applyFont="1" applyBorder="1" applyAlignment="1">
      <alignment horizontal="center"/>
    </xf>
    <xf numFmtId="164" fontId="0" fillId="0" borderId="176" xfId="1" applyNumberFormat="1" applyFon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0" fontId="25" fillId="14" borderId="0" xfId="0" applyFont="1" applyFill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0" fontId="21" fillId="7" borderId="0" xfId="0" applyFont="1" applyFill="1" applyAlignment="1">
      <alignment horizontal="center"/>
    </xf>
    <xf numFmtId="2" fontId="0" fillId="0" borderId="118" xfId="0" applyNumberFormat="1" applyBorder="1" applyAlignment="1">
      <alignment horizontal="center"/>
    </xf>
    <xf numFmtId="2" fontId="0" fillId="0" borderId="157" xfId="0" applyNumberFormat="1" applyBorder="1" applyAlignment="1">
      <alignment horizontal="center"/>
    </xf>
    <xf numFmtId="2" fontId="12" fillId="0" borderId="48" xfId="0" applyNumberFormat="1" applyFont="1" applyBorder="1" applyAlignment="1">
      <alignment horizontal="center"/>
    </xf>
    <xf numFmtId="2" fontId="0" fillId="0" borderId="158" xfId="0" applyNumberFormat="1" applyBorder="1" applyAlignment="1">
      <alignment horizontal="center"/>
    </xf>
    <xf numFmtId="2" fontId="0" fillId="0" borderId="155" xfId="0" applyNumberFormat="1" applyBorder="1" applyAlignment="1">
      <alignment horizontal="center"/>
    </xf>
    <xf numFmtId="166" fontId="0" fillId="0" borderId="128" xfId="0" applyNumberFormat="1" applyBorder="1" applyAlignment="1">
      <alignment horizontal="center"/>
    </xf>
    <xf numFmtId="0" fontId="25" fillId="13" borderId="0" xfId="0" applyFont="1" applyFill="1" applyAlignment="1">
      <alignment horizontal="center"/>
    </xf>
    <xf numFmtId="166" fontId="0" fillId="0" borderId="116" xfId="0" applyNumberFormat="1" applyBorder="1" applyAlignment="1">
      <alignment horizontal="center"/>
    </xf>
    <xf numFmtId="166" fontId="0" fillId="0" borderId="151" xfId="0" applyNumberFormat="1" applyBorder="1" applyAlignment="1">
      <alignment horizontal="center"/>
    </xf>
    <xf numFmtId="166" fontId="0" fillId="0" borderId="127" xfId="0" applyNumberFormat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153" xfId="0" applyFill="1" applyBorder="1" applyAlignment="1">
      <alignment horizontal="center"/>
    </xf>
    <xf numFmtId="166" fontId="10" fillId="0" borderId="38" xfId="0" applyNumberFormat="1" applyFont="1" applyBorder="1" applyAlignment="1">
      <alignment horizontal="center"/>
    </xf>
    <xf numFmtId="0" fontId="21" fillId="6" borderId="0" xfId="0" applyFont="1" applyFill="1" applyAlignment="1">
      <alignment horizontal="center"/>
    </xf>
    <xf numFmtId="166" fontId="10" fillId="0" borderId="41" xfId="0" applyNumberFormat="1" applyFont="1" applyBorder="1" applyAlignment="1">
      <alignment horizontal="center"/>
    </xf>
    <xf numFmtId="166" fontId="0" fillId="0" borderId="152" xfId="0" applyNumberFormat="1" applyBorder="1" applyAlignment="1">
      <alignment horizontal="center"/>
    </xf>
    <xf numFmtId="2" fontId="0" fillId="0" borderId="140" xfId="0" applyNumberFormat="1" applyBorder="1" applyAlignment="1">
      <alignment horizontal="center"/>
    </xf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2" fontId="0" fillId="0" borderId="143" xfId="0" applyNumberFormat="1" applyBorder="1" applyAlignment="1">
      <alignment horizontal="center"/>
    </xf>
    <xf numFmtId="2" fontId="0" fillId="0" borderId="144" xfId="0" applyNumberFormat="1" applyBorder="1" applyAlignment="1">
      <alignment horizontal="center"/>
    </xf>
    <xf numFmtId="2" fontId="0" fillId="0" borderId="145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0" fillId="0" borderId="148" xfId="0" applyNumberFormat="1" applyBorder="1" applyAlignment="1">
      <alignment horizontal="center"/>
    </xf>
    <xf numFmtId="2" fontId="0" fillId="0" borderId="149" xfId="0" applyNumberFormat="1" applyBorder="1" applyAlignment="1">
      <alignment horizontal="center"/>
    </xf>
    <xf numFmtId="2" fontId="0" fillId="0" borderId="150" xfId="0" applyNumberFormat="1" applyBorder="1" applyAlignment="1">
      <alignment horizontal="center"/>
    </xf>
    <xf numFmtId="0" fontId="21" fillId="5" borderId="0" xfId="0" applyFont="1" applyFill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0" fillId="0" borderId="147" xfId="0" applyNumberFormat="1" applyBorder="1" applyAlignment="1">
      <alignment horizontal="center"/>
    </xf>
    <xf numFmtId="2" fontId="0" fillId="0" borderId="138" xfId="0" applyNumberFormat="1" applyBorder="1" applyAlignment="1">
      <alignment horizontal="center"/>
    </xf>
    <xf numFmtId="2" fontId="0" fillId="0" borderId="139" xfId="0" applyNumberFormat="1" applyBorder="1" applyAlignment="1">
      <alignment horizontal="center"/>
    </xf>
    <xf numFmtId="2" fontId="0" fillId="0" borderId="129" xfId="0" applyNumberFormat="1" applyBorder="1" applyAlignment="1">
      <alignment horizontal="center"/>
    </xf>
    <xf numFmtId="2" fontId="0" fillId="0" borderId="130" xfId="0" applyNumberFormat="1" applyBorder="1" applyAlignment="1">
      <alignment horizontal="center"/>
    </xf>
    <xf numFmtId="2" fontId="0" fillId="0" borderId="131" xfId="0" applyNumberFormat="1" applyBorder="1" applyAlignment="1">
      <alignment horizontal="center"/>
    </xf>
    <xf numFmtId="2" fontId="0" fillId="0" borderId="134" xfId="0" applyNumberFormat="1" applyBorder="1" applyAlignment="1">
      <alignment horizontal="center"/>
    </xf>
    <xf numFmtId="2" fontId="0" fillId="0" borderId="135" xfId="0" applyNumberFormat="1" applyBorder="1" applyAlignment="1">
      <alignment horizontal="center"/>
    </xf>
    <xf numFmtId="2" fontId="0" fillId="0" borderId="136" xfId="0" applyNumberForma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2" fontId="0" fillId="0" borderId="137" xfId="0" applyNumberFormat="1" applyBorder="1" applyAlignment="1">
      <alignment horizontal="center"/>
    </xf>
    <xf numFmtId="2" fontId="0" fillId="0" borderId="132" xfId="0" applyNumberFormat="1" applyBorder="1" applyAlignment="1">
      <alignment horizontal="center"/>
    </xf>
    <xf numFmtId="2" fontId="0" fillId="0" borderId="133" xfId="0" applyNumberFormat="1" applyBorder="1" applyAlignment="1">
      <alignment horizontal="center"/>
    </xf>
    <xf numFmtId="0" fontId="21" fillId="12" borderId="0" xfId="0" applyFont="1" applyFill="1" applyAlignment="1">
      <alignment horizontal="center"/>
    </xf>
    <xf numFmtId="0" fontId="21" fillId="3" borderId="120" xfId="0" applyFont="1" applyFill="1" applyBorder="1" applyAlignment="1">
      <alignment horizontal="center"/>
    </xf>
    <xf numFmtId="0" fontId="21" fillId="3" borderId="121" xfId="0" applyFont="1" applyFill="1" applyBorder="1" applyAlignment="1">
      <alignment horizontal="center"/>
    </xf>
    <xf numFmtId="0" fontId="21" fillId="3" borderId="12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wrapText="1"/>
    </xf>
    <xf numFmtId="0" fontId="23" fillId="2" borderId="109" xfId="0" applyFont="1" applyFill="1" applyBorder="1" applyAlignment="1">
      <alignment horizontal="center" vertical="center" wrapText="1"/>
    </xf>
    <xf numFmtId="0" fontId="23" fillId="2" borderId="110" xfId="0" applyFont="1" applyFill="1" applyBorder="1" applyAlignment="1">
      <alignment horizontal="center" vertical="center" wrapText="1"/>
    </xf>
    <xf numFmtId="0" fontId="23" fillId="2" borderId="111" xfId="0" applyFont="1" applyFill="1" applyBorder="1" applyAlignment="1">
      <alignment horizontal="center" vertical="center" wrapText="1"/>
    </xf>
    <xf numFmtId="0" fontId="21" fillId="3" borderId="112" xfId="0" applyFont="1" applyFill="1" applyBorder="1" applyAlignment="1">
      <alignment horizontal="center"/>
    </xf>
    <xf numFmtId="0" fontId="21" fillId="3" borderId="113" xfId="0" applyFont="1" applyFill="1" applyBorder="1" applyAlignment="1">
      <alignment horizontal="center"/>
    </xf>
    <xf numFmtId="0" fontId="21" fillId="3" borderId="1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2" fillId="11" borderId="113" xfId="0" applyFont="1" applyFill="1" applyBorder="1" applyAlignment="1">
      <alignment horizontal="center" wrapText="1"/>
    </xf>
    <xf numFmtId="0" fontId="21" fillId="17" borderId="0" xfId="0" applyFont="1" applyFill="1" applyAlignment="1">
      <alignment horizontal="center"/>
    </xf>
    <xf numFmtId="0" fontId="21" fillId="18" borderId="0" xfId="0" applyFont="1" applyFill="1" applyAlignment="1">
      <alignment horizontal="center"/>
    </xf>
    <xf numFmtId="0" fontId="21" fillId="15" borderId="0" xfId="0" applyFont="1" applyFill="1" applyAlignment="1">
      <alignment horizontal="center"/>
    </xf>
    <xf numFmtId="0" fontId="21" fillId="16" borderId="0" xfId="0" applyFont="1" applyFill="1" applyAlignment="1">
      <alignment horizontal="center"/>
    </xf>
    <xf numFmtId="0" fontId="22" fillId="11" borderId="113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123825</xdr:rowOff>
    </xdr:from>
    <xdr:to>
      <xdr:col>13</xdr:col>
      <xdr:colOff>857436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7F1FAD-D0BF-4161-A5DF-059F99226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123825"/>
          <a:ext cx="1333686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114300</xdr:rowOff>
    </xdr:from>
    <xdr:to>
      <xdr:col>11</xdr:col>
      <xdr:colOff>447861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66366F-BBEF-4851-94D0-2D50E004D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114300</xdr:rowOff>
    </xdr:from>
    <xdr:to>
      <xdr:col>11</xdr:col>
      <xdr:colOff>581211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0E0D82-75F4-4531-B87C-B6CB5236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123825</xdr:rowOff>
    </xdr:from>
    <xdr:to>
      <xdr:col>11</xdr:col>
      <xdr:colOff>609786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0E1E01-08CA-41EF-9B1B-CF07DCB69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23825"/>
          <a:ext cx="1333686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A7EB-3B2B-49A0-82E5-1A17B3B3D869}">
  <sheetPr codeName="Hoja11">
    <pageSetUpPr fitToPage="1"/>
  </sheetPr>
  <dimension ref="A1:U188"/>
  <sheetViews>
    <sheetView showGridLines="0" tabSelected="1" workbookViewId="0">
      <selection activeCell="E4" sqref="E4"/>
    </sheetView>
  </sheetViews>
  <sheetFormatPr baseColWidth="10" defaultColWidth="0" defaultRowHeight="18.75" customHeight="1" zeroHeight="1" x14ac:dyDescent="0.25"/>
  <cols>
    <col min="1" max="1" width="26.85546875" style="162" customWidth="1"/>
    <col min="2" max="2" width="35.28515625" customWidth="1"/>
    <col min="3" max="3" width="10.85546875" customWidth="1"/>
    <col min="4" max="4" width="11.42578125" customWidth="1"/>
    <col min="5" max="5" width="10.7109375" customWidth="1"/>
    <col min="6" max="6" width="11.85546875" customWidth="1"/>
    <col min="7" max="7" width="9.7109375" customWidth="1"/>
    <col min="8" max="8" width="1.28515625" customWidth="1"/>
    <col min="9" max="9" width="12.5703125" customWidth="1"/>
    <col min="10" max="10" width="11.42578125" customWidth="1"/>
    <col min="11" max="11" width="10.28515625" customWidth="1"/>
    <col min="12" max="12" width="12" customWidth="1"/>
    <col min="13" max="13" width="8.7109375" customWidth="1"/>
    <col min="14" max="14" width="14.85546875" customWidth="1"/>
    <col min="15" max="21" width="0" hidden="1" customWidth="1"/>
    <col min="22" max="16384" width="11.42578125" hidden="1"/>
  </cols>
  <sheetData>
    <row r="1" spans="1:20" ht="51" customHeight="1" x14ac:dyDescent="0.25">
      <c r="A1" s="543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5"/>
    </row>
    <row r="2" spans="1:20" ht="18.75" customHeight="1" x14ac:dyDescent="0.25">
      <c r="A2" s="1"/>
      <c r="B2" s="2"/>
      <c r="C2" s="546" t="s">
        <v>151</v>
      </c>
      <c r="D2" s="547"/>
      <c r="E2" s="547"/>
      <c r="F2" s="547"/>
      <c r="G2" s="548"/>
      <c r="H2" s="3"/>
      <c r="I2" s="546" t="str">
        <f>CONCATENATE("acumulado ",C2)</f>
        <v>acumulado septiembre</v>
      </c>
      <c r="J2" s="547"/>
      <c r="K2" s="547"/>
      <c r="L2" s="547"/>
      <c r="M2" s="548"/>
      <c r="N2" s="4"/>
    </row>
    <row r="3" spans="1:20" ht="30" customHeight="1" x14ac:dyDescent="0.25">
      <c r="A3" s="5"/>
      <c r="B3" s="6"/>
      <c r="C3" s="7">
        <v>2019</v>
      </c>
      <c r="D3" s="7">
        <v>2020</v>
      </c>
      <c r="E3" s="7" t="s">
        <v>1</v>
      </c>
      <c r="F3" s="7" t="s">
        <v>2</v>
      </c>
      <c r="G3" s="7" t="s">
        <v>3</v>
      </c>
      <c r="H3" s="8"/>
      <c r="I3" s="7">
        <v>2019</v>
      </c>
      <c r="J3" s="7">
        <v>2020</v>
      </c>
      <c r="K3" s="7" t="s">
        <v>1</v>
      </c>
      <c r="L3" s="7" t="s">
        <v>2</v>
      </c>
      <c r="M3" s="7" t="s">
        <v>3</v>
      </c>
      <c r="N3" s="9" t="s">
        <v>4</v>
      </c>
    </row>
    <row r="4" spans="1:20" s="15" customFormat="1" ht="32.1" customHeight="1" x14ac:dyDescent="0.25">
      <c r="A4" s="549" t="s">
        <v>5</v>
      </c>
      <c r="B4" s="10" t="s">
        <v>6</v>
      </c>
      <c r="C4" s="11">
        <v>403999</v>
      </c>
      <c r="D4" s="11">
        <v>111133</v>
      </c>
      <c r="E4" s="12">
        <v>-0.72491763593474245</v>
      </c>
      <c r="F4" s="11">
        <v>-292866</v>
      </c>
      <c r="G4" s="12">
        <f>D4/$D$4</f>
        <v>1</v>
      </c>
      <c r="H4" s="13"/>
      <c r="I4" s="11">
        <v>3819743</v>
      </c>
      <c r="J4" s="11">
        <v>1357312</v>
      </c>
      <c r="K4" s="12">
        <v>-0.64465881605123698</v>
      </c>
      <c r="L4" s="11">
        <v>-2462431</v>
      </c>
      <c r="M4" s="14">
        <f>J4/$J$4</f>
        <v>1</v>
      </c>
      <c r="N4" s="552" t="s">
        <v>7</v>
      </c>
    </row>
    <row r="5" spans="1:20" ht="18.75" customHeight="1" x14ac:dyDescent="0.25">
      <c r="A5" s="550"/>
      <c r="B5" s="16" t="s">
        <v>8</v>
      </c>
      <c r="C5" s="17">
        <v>295262</v>
      </c>
      <c r="D5" s="17">
        <v>89429</v>
      </c>
      <c r="E5" s="18">
        <v>-0.69711984610278321</v>
      </c>
      <c r="F5" s="17">
        <v>-205833</v>
      </c>
      <c r="G5" s="18">
        <f>D5/$D$4</f>
        <v>0.80470247361269831</v>
      </c>
      <c r="H5" s="19"/>
      <c r="I5" s="17">
        <v>2749322</v>
      </c>
      <c r="J5" s="20" t="s">
        <v>9</v>
      </c>
      <c r="K5" s="21" t="s">
        <v>10</v>
      </c>
      <c r="L5" s="20" t="s">
        <v>10</v>
      </c>
      <c r="M5" s="22" t="s">
        <v>10</v>
      </c>
      <c r="N5" s="553"/>
    </row>
    <row r="6" spans="1:20" ht="18.75" customHeight="1" x14ac:dyDescent="0.25">
      <c r="A6" s="551"/>
      <c r="B6" s="16" t="s">
        <v>11</v>
      </c>
      <c r="C6" s="17">
        <v>108737</v>
      </c>
      <c r="D6" s="17">
        <v>21704</v>
      </c>
      <c r="E6" s="18">
        <v>-0.80039912817164349</v>
      </c>
      <c r="F6" s="17">
        <v>-87033</v>
      </c>
      <c r="G6" s="18">
        <f>D6/$D$4</f>
        <v>0.19529752638730169</v>
      </c>
      <c r="H6" s="19"/>
      <c r="I6" s="17">
        <v>1070421</v>
      </c>
      <c r="J6" s="20" t="s">
        <v>9</v>
      </c>
      <c r="K6" s="21" t="s">
        <v>10</v>
      </c>
      <c r="L6" s="20" t="s">
        <v>10</v>
      </c>
      <c r="M6" s="22" t="s">
        <v>10</v>
      </c>
      <c r="N6" s="553"/>
    </row>
    <row r="7" spans="1:20" ht="18.75" customHeight="1" x14ac:dyDescent="0.25">
      <c r="A7" s="554" t="s">
        <v>12</v>
      </c>
      <c r="B7" s="16" t="s">
        <v>13</v>
      </c>
      <c r="C7" s="17">
        <v>104606</v>
      </c>
      <c r="D7" s="17">
        <v>74529</v>
      </c>
      <c r="E7" s="18">
        <v>-0.28752652811502211</v>
      </c>
      <c r="F7" s="17">
        <v>-30077</v>
      </c>
      <c r="G7" s="18">
        <f>D7/$D$4</f>
        <v>0.6706288861094365</v>
      </c>
      <c r="H7" s="23"/>
      <c r="I7" s="17">
        <v>931590</v>
      </c>
      <c r="J7" s="17">
        <v>377094</v>
      </c>
      <c r="K7" s="18">
        <v>-0.5952146330467265</v>
      </c>
      <c r="L7" s="17">
        <v>-554496</v>
      </c>
      <c r="M7" s="24">
        <f>J7/$J$4</f>
        <v>0.27782411118445871</v>
      </c>
      <c r="N7" s="553"/>
    </row>
    <row r="8" spans="1:20" ht="18.75" customHeight="1" x14ac:dyDescent="0.25">
      <c r="A8" s="551"/>
      <c r="B8" s="16" t="s">
        <v>14</v>
      </c>
      <c r="C8" s="17">
        <v>299393</v>
      </c>
      <c r="D8" s="17">
        <v>36604</v>
      </c>
      <c r="E8" s="18">
        <v>-0.87773929250182869</v>
      </c>
      <c r="F8" s="17">
        <v>-262789</v>
      </c>
      <c r="G8" s="18">
        <f>D8/$D$4</f>
        <v>0.32937111389056356</v>
      </c>
      <c r="H8" s="23"/>
      <c r="I8" s="17">
        <v>2888153</v>
      </c>
      <c r="J8" s="17">
        <v>980218</v>
      </c>
      <c r="K8" s="18">
        <v>-0.66060731547116791</v>
      </c>
      <c r="L8" s="17">
        <v>-1907935</v>
      </c>
      <c r="M8" s="24">
        <f>J8/$J$4</f>
        <v>0.72217588881554129</v>
      </c>
      <c r="N8" s="553"/>
    </row>
    <row r="9" spans="1:20" s="15" customFormat="1" ht="32.1" customHeight="1" x14ac:dyDescent="0.25">
      <c r="A9" s="555" t="s">
        <v>15</v>
      </c>
      <c r="B9" s="25" t="s">
        <v>16</v>
      </c>
      <c r="C9" s="26">
        <v>2906148</v>
      </c>
      <c r="D9" s="26">
        <v>496222</v>
      </c>
      <c r="E9" s="27">
        <v>-0.82925095349583022</v>
      </c>
      <c r="F9" s="26">
        <v>-2409926</v>
      </c>
      <c r="G9" s="27">
        <f>D9/$D$9</f>
        <v>1</v>
      </c>
      <c r="H9" s="28"/>
      <c r="I9" s="26">
        <v>26807636</v>
      </c>
      <c r="J9" s="26">
        <v>9257899</v>
      </c>
      <c r="K9" s="27">
        <v>-0.6546544051851495</v>
      </c>
      <c r="L9" s="26">
        <v>2906148</v>
      </c>
      <c r="M9" s="29">
        <f t="shared" ref="M9" si="0">J9/$J$9</f>
        <v>1</v>
      </c>
      <c r="N9" s="553"/>
    </row>
    <row r="10" spans="1:20" ht="18.75" customHeight="1" x14ac:dyDescent="0.25">
      <c r="A10" s="556"/>
      <c r="B10" s="30" t="s">
        <v>8</v>
      </c>
      <c r="C10" s="31">
        <v>2040147</v>
      </c>
      <c r="D10" s="31">
        <v>387506</v>
      </c>
      <c r="E10" s="32">
        <v>-0.69711984610278321</v>
      </c>
      <c r="F10" s="31">
        <v>-205833</v>
      </c>
      <c r="G10" s="32">
        <f>D10/$D$9</f>
        <v>0.78091257541987258</v>
      </c>
      <c r="H10" s="33"/>
      <c r="I10" s="31">
        <v>18548551</v>
      </c>
      <c r="J10" s="34" t="s">
        <v>9</v>
      </c>
      <c r="K10" s="35" t="s">
        <v>10</v>
      </c>
      <c r="L10" s="34" t="s">
        <v>10</v>
      </c>
      <c r="M10" s="36" t="s">
        <v>10</v>
      </c>
      <c r="N10" s="553"/>
    </row>
    <row r="11" spans="1:20" ht="18.75" customHeight="1" x14ac:dyDescent="0.25">
      <c r="A11" s="557"/>
      <c r="B11" s="30" t="s">
        <v>11</v>
      </c>
      <c r="C11" s="31">
        <v>866001</v>
      </c>
      <c r="D11" s="31">
        <v>108716</v>
      </c>
      <c r="E11" s="32">
        <v>-0.874462038727438</v>
      </c>
      <c r="F11" s="31">
        <v>-757285</v>
      </c>
      <c r="G11" s="32">
        <f>D11/$D$9</f>
        <v>0.21908742458012745</v>
      </c>
      <c r="H11" s="33"/>
      <c r="I11" s="31">
        <v>8259085</v>
      </c>
      <c r="J11" s="34" t="s">
        <v>9</v>
      </c>
      <c r="K11" s="35" t="s">
        <v>10</v>
      </c>
      <c r="L11" s="34" t="s">
        <v>10</v>
      </c>
      <c r="M11" s="36" t="s">
        <v>10</v>
      </c>
      <c r="N11" s="553"/>
    </row>
    <row r="12" spans="1:20" ht="18.75" customHeight="1" x14ac:dyDescent="0.25">
      <c r="A12" s="558" t="s">
        <v>17</v>
      </c>
      <c r="B12" s="37" t="s">
        <v>13</v>
      </c>
      <c r="C12" s="38">
        <v>467475</v>
      </c>
      <c r="D12" s="38">
        <v>246126</v>
      </c>
      <c r="E12" s="39">
        <v>-0.47349911759987162</v>
      </c>
      <c r="F12" s="38">
        <v>-221349</v>
      </c>
      <c r="G12" s="39">
        <f>D12/$D$9</f>
        <v>0.49599977429456976</v>
      </c>
      <c r="H12" s="40"/>
      <c r="I12" s="38">
        <v>4090235</v>
      </c>
      <c r="J12" s="38">
        <v>1437073</v>
      </c>
      <c r="K12" s="39">
        <v>-0.64865759546823099</v>
      </c>
      <c r="L12" s="38">
        <v>-2653162</v>
      </c>
      <c r="M12" s="41">
        <f>J12/$J$9</f>
        <v>0.15522668804228693</v>
      </c>
      <c r="N12" s="553"/>
    </row>
    <row r="13" spans="1:20" ht="18.75" customHeight="1" x14ac:dyDescent="0.25">
      <c r="A13" s="559"/>
      <c r="B13" s="37" t="s">
        <v>14</v>
      </c>
      <c r="C13" s="38">
        <v>2438673</v>
      </c>
      <c r="D13" s="38">
        <v>250096</v>
      </c>
      <c r="E13" s="39">
        <v>-0.89744586502577428</v>
      </c>
      <c r="F13" s="38">
        <v>-2188577</v>
      </c>
      <c r="G13" s="39">
        <f>D13/$D$9</f>
        <v>0.50400022570543024</v>
      </c>
      <c r="H13" s="40"/>
      <c r="I13" s="38">
        <v>22717401</v>
      </c>
      <c r="J13" s="38">
        <v>7820826</v>
      </c>
      <c r="K13" s="39">
        <v>-0.65573412205031723</v>
      </c>
      <c r="L13" s="38">
        <v>-14896575</v>
      </c>
      <c r="M13" s="41">
        <f>J13/$J$9</f>
        <v>0.8447733119577131</v>
      </c>
      <c r="N13" s="553"/>
    </row>
    <row r="14" spans="1:20" ht="18.75" customHeight="1" x14ac:dyDescent="0.25">
      <c r="A14" s="42"/>
      <c r="B14" s="43"/>
      <c r="C14" s="471" t="s">
        <v>151</v>
      </c>
      <c r="D14" s="472"/>
      <c r="E14" s="472"/>
      <c r="F14" s="472"/>
      <c r="G14" s="473"/>
      <c r="H14" s="44"/>
      <c r="I14" s="471" t="str">
        <f>CONCATENATE("acumulado ",C14)</f>
        <v>acumulado septiembre</v>
      </c>
      <c r="J14" s="472"/>
      <c r="K14" s="472"/>
      <c r="L14" s="472"/>
      <c r="M14" s="472"/>
      <c r="N14" s="553"/>
    </row>
    <row r="15" spans="1:20" ht="18.75" customHeight="1" x14ac:dyDescent="0.25">
      <c r="A15" s="5"/>
      <c r="B15" s="6"/>
      <c r="C15" s="471">
        <v>2019</v>
      </c>
      <c r="D15" s="473"/>
      <c r="E15" s="45">
        <v>2020</v>
      </c>
      <c r="F15" s="471" t="s">
        <v>2</v>
      </c>
      <c r="G15" s="473"/>
      <c r="H15" s="46"/>
      <c r="I15" s="481">
        <v>2019</v>
      </c>
      <c r="J15" s="483"/>
      <c r="K15" s="45">
        <v>2020</v>
      </c>
      <c r="L15" s="471" t="s">
        <v>2</v>
      </c>
      <c r="M15" s="472"/>
      <c r="N15" s="553"/>
    </row>
    <row r="16" spans="1:20" s="15" customFormat="1" ht="32.1" customHeight="1" x14ac:dyDescent="0.25">
      <c r="A16" s="538" t="s">
        <v>18</v>
      </c>
      <c r="B16" s="47" t="s">
        <v>19</v>
      </c>
      <c r="C16" s="540">
        <v>7.19</v>
      </c>
      <c r="D16" s="540"/>
      <c r="E16" s="48">
        <v>4.47</v>
      </c>
      <c r="F16" s="540">
        <v>-2.7200000000000006</v>
      </c>
      <c r="G16" s="540"/>
      <c r="H16" s="49"/>
      <c r="I16" s="541">
        <f>I9/I4</f>
        <v>7.0181779245357605</v>
      </c>
      <c r="J16" s="542"/>
      <c r="K16" s="48">
        <f>J9/J4</f>
        <v>6.8207597074217272</v>
      </c>
      <c r="L16" s="540">
        <f>K16-I16</f>
        <v>-0.19741821711403329</v>
      </c>
      <c r="M16" s="541"/>
      <c r="N16" s="553"/>
      <c r="S16" s="50"/>
      <c r="T16" s="50"/>
    </row>
    <row r="17" spans="1:20" ht="18.75" customHeight="1" x14ac:dyDescent="0.25">
      <c r="A17" s="539"/>
      <c r="B17" s="51" t="s">
        <v>8</v>
      </c>
      <c r="C17" s="533">
        <v>6.91</v>
      </c>
      <c r="D17" s="533"/>
      <c r="E17" s="52">
        <v>4.33</v>
      </c>
      <c r="F17" s="533">
        <v>-2.58</v>
      </c>
      <c r="G17" s="533"/>
      <c r="H17" s="53"/>
      <c r="I17" s="534">
        <f>I10/I5</f>
        <v>6.7465909777028665</v>
      </c>
      <c r="J17" s="535"/>
      <c r="K17" s="54" t="s">
        <v>10</v>
      </c>
      <c r="L17" s="533" t="s">
        <v>10</v>
      </c>
      <c r="M17" s="534"/>
      <c r="N17" s="553"/>
      <c r="S17" s="55"/>
      <c r="T17" s="55"/>
    </row>
    <row r="18" spans="1:20" ht="18.75" customHeight="1" x14ac:dyDescent="0.25">
      <c r="A18" s="529"/>
      <c r="B18" s="56" t="s">
        <v>11</v>
      </c>
      <c r="C18" s="536">
        <v>7.96</v>
      </c>
      <c r="D18" s="536"/>
      <c r="E18" s="57">
        <v>5.01</v>
      </c>
      <c r="F18" s="536">
        <v>-2.95</v>
      </c>
      <c r="G18" s="536"/>
      <c r="H18" s="53"/>
      <c r="I18" s="534">
        <f>I11/I6</f>
        <v>7.7157352107254997</v>
      </c>
      <c r="J18" s="535"/>
      <c r="K18" s="58" t="s">
        <v>10</v>
      </c>
      <c r="L18" s="536" t="s">
        <v>10</v>
      </c>
      <c r="M18" s="537"/>
      <c r="N18" s="553"/>
      <c r="S18" s="55"/>
      <c r="T18" s="55"/>
    </row>
    <row r="19" spans="1:20" ht="18.75" customHeight="1" x14ac:dyDescent="0.25">
      <c r="A19" s="528" t="s">
        <v>20</v>
      </c>
      <c r="B19" s="59" t="s">
        <v>13</v>
      </c>
      <c r="C19" s="530">
        <v>4.47</v>
      </c>
      <c r="D19" s="530"/>
      <c r="E19" s="60">
        <v>3.3</v>
      </c>
      <c r="F19" s="530">
        <v>-1.17</v>
      </c>
      <c r="G19" s="530"/>
      <c r="H19" s="53"/>
      <c r="I19" s="531">
        <f>I12/I7</f>
        <v>4.3905956483002182</v>
      </c>
      <c r="J19" s="532">
        <v>348216</v>
      </c>
      <c r="K19" s="61">
        <f>J12/J7</f>
        <v>3.8109145199870591</v>
      </c>
      <c r="L19" s="530">
        <f>K19-I19</f>
        <v>-0.5796811283131591</v>
      </c>
      <c r="M19" s="531"/>
      <c r="N19" s="553"/>
      <c r="S19" s="55"/>
      <c r="T19" s="55"/>
    </row>
    <row r="20" spans="1:20" ht="18.75" customHeight="1" x14ac:dyDescent="0.25">
      <c r="A20" s="529"/>
      <c r="B20" s="62" t="s">
        <v>14</v>
      </c>
      <c r="C20" s="533">
        <v>8.15</v>
      </c>
      <c r="D20" s="533"/>
      <c r="E20" s="52">
        <v>6.83</v>
      </c>
      <c r="F20" s="533">
        <v>-1.3200000000000003</v>
      </c>
      <c r="G20" s="533"/>
      <c r="H20" s="53"/>
      <c r="I20" s="534">
        <f>I13/I8</f>
        <v>7.86571937151529</v>
      </c>
      <c r="J20" s="535">
        <v>348216</v>
      </c>
      <c r="K20" s="52">
        <f>J13/J8</f>
        <v>7.9786598491356004</v>
      </c>
      <c r="L20" s="533">
        <f t="shared" ref="L20" si="1">K20-I20</f>
        <v>0.11294047762031045</v>
      </c>
      <c r="M20" s="534"/>
      <c r="N20" s="553"/>
      <c r="S20" s="55"/>
      <c r="T20" s="55"/>
    </row>
    <row r="21" spans="1:20" ht="18.75" customHeight="1" x14ac:dyDescent="0.25">
      <c r="A21" s="42"/>
      <c r="B21" s="43"/>
      <c r="C21" s="471" t="s">
        <v>151</v>
      </c>
      <c r="D21" s="472"/>
      <c r="E21" s="472"/>
      <c r="F21" s="472"/>
      <c r="G21" s="473"/>
      <c r="H21" s="63"/>
      <c r="I21" s="471" t="str">
        <f>CONCATENATE("acumulado ",C21)</f>
        <v>acumulado septiembre</v>
      </c>
      <c r="J21" s="472"/>
      <c r="K21" s="472"/>
      <c r="L21" s="472"/>
      <c r="M21" s="472"/>
      <c r="N21" s="553"/>
    </row>
    <row r="22" spans="1:20" ht="30" customHeight="1" x14ac:dyDescent="0.25">
      <c r="A22" s="5"/>
      <c r="B22" s="6"/>
      <c r="C22" s="7">
        <v>2019</v>
      </c>
      <c r="D22" s="7">
        <v>2020</v>
      </c>
      <c r="E22" s="7" t="s">
        <v>1</v>
      </c>
      <c r="F22" s="471" t="s">
        <v>2</v>
      </c>
      <c r="G22" s="473"/>
      <c r="H22" s="64"/>
      <c r="I22" s="7">
        <v>2019</v>
      </c>
      <c r="J22" s="7">
        <v>2020</v>
      </c>
      <c r="K22" s="7" t="s">
        <v>1</v>
      </c>
      <c r="L22" s="471" t="s">
        <v>2</v>
      </c>
      <c r="M22" s="472"/>
      <c r="N22" s="553"/>
    </row>
    <row r="23" spans="1:20" s="15" customFormat="1" ht="32.1" customHeight="1" x14ac:dyDescent="0.25">
      <c r="A23" s="523" t="s">
        <v>21</v>
      </c>
      <c r="B23" s="65" t="s">
        <v>22</v>
      </c>
      <c r="C23" s="66">
        <v>70.13</v>
      </c>
      <c r="D23" s="66">
        <v>24.24</v>
      </c>
      <c r="E23" s="67">
        <v>-0.6543561956366748</v>
      </c>
      <c r="F23" s="526">
        <v>-45.89</v>
      </c>
      <c r="G23" s="526"/>
      <c r="H23" s="68"/>
      <c r="I23" s="66">
        <v>71.432222222222222</v>
      </c>
      <c r="J23" s="66">
        <v>34.232499999999995</v>
      </c>
      <c r="K23" s="67">
        <v>-0.52076949400363981</v>
      </c>
      <c r="L23" s="526">
        <v>-37.199722222222228</v>
      </c>
      <c r="M23" s="527"/>
      <c r="N23" s="553"/>
    </row>
    <row r="24" spans="1:20" ht="18.75" customHeight="1" x14ac:dyDescent="0.25">
      <c r="A24" s="524"/>
      <c r="B24" s="69" t="s">
        <v>8</v>
      </c>
      <c r="C24" s="70">
        <v>75.02</v>
      </c>
      <c r="D24" s="70">
        <v>27.63</v>
      </c>
      <c r="E24" s="71">
        <v>-0.63169821380965074</v>
      </c>
      <c r="F24" s="521">
        <v>-47.39</v>
      </c>
      <c r="G24" s="521"/>
      <c r="H24" s="72"/>
      <c r="I24" s="70">
        <v>75.604444444444439</v>
      </c>
      <c r="J24" s="73" t="s">
        <v>9</v>
      </c>
      <c r="K24" s="74" t="s">
        <v>10</v>
      </c>
      <c r="L24" s="521" t="s">
        <v>10</v>
      </c>
      <c r="M24" s="522"/>
      <c r="N24" s="553"/>
    </row>
    <row r="25" spans="1:20" ht="18.75" customHeight="1" x14ac:dyDescent="0.25">
      <c r="A25" s="525"/>
      <c r="B25" s="69" t="s">
        <v>11</v>
      </c>
      <c r="C25" s="70">
        <v>60.79</v>
      </c>
      <c r="D25" s="70">
        <v>16.87</v>
      </c>
      <c r="E25" s="71">
        <v>-0.72248725119263035</v>
      </c>
      <c r="F25" s="521">
        <v>-43.92</v>
      </c>
      <c r="G25" s="521"/>
      <c r="H25" s="72"/>
      <c r="I25" s="70">
        <v>63.568888888888893</v>
      </c>
      <c r="J25" s="73" t="s">
        <v>9</v>
      </c>
      <c r="K25" s="74" t="s">
        <v>10</v>
      </c>
      <c r="L25" s="521" t="s">
        <v>10</v>
      </c>
      <c r="M25" s="522"/>
      <c r="N25" s="553"/>
    </row>
    <row r="26" spans="1:20" ht="18.75" customHeight="1" x14ac:dyDescent="0.25">
      <c r="A26" s="42"/>
      <c r="B26" s="43"/>
      <c r="C26" s="471" t="s">
        <v>151</v>
      </c>
      <c r="D26" s="472"/>
      <c r="E26" s="472"/>
      <c r="F26" s="472"/>
      <c r="G26" s="473"/>
      <c r="H26" s="75"/>
      <c r="I26" s="471" t="str">
        <f>CONCATENATE("acumulado ",C26)</f>
        <v>acumulado septiembre</v>
      </c>
      <c r="J26" s="472"/>
      <c r="K26" s="472"/>
      <c r="L26" s="472"/>
      <c r="M26" s="472"/>
      <c r="N26" s="553"/>
    </row>
    <row r="27" spans="1:20" ht="30" customHeight="1" x14ac:dyDescent="0.25">
      <c r="A27" s="5"/>
      <c r="B27" s="6"/>
      <c r="C27" s="7">
        <v>2019</v>
      </c>
      <c r="D27" s="7">
        <v>2020</v>
      </c>
      <c r="E27" s="7" t="s">
        <v>1</v>
      </c>
      <c r="F27" s="7" t="s">
        <v>2</v>
      </c>
      <c r="G27" s="7" t="s">
        <v>3</v>
      </c>
      <c r="H27" s="76"/>
      <c r="I27" s="7">
        <v>2019</v>
      </c>
      <c r="J27" s="7">
        <v>2020</v>
      </c>
      <c r="K27" s="7" t="s">
        <v>1</v>
      </c>
      <c r="L27" s="7" t="s">
        <v>2</v>
      </c>
      <c r="M27" s="77" t="s">
        <v>3</v>
      </c>
      <c r="N27" s="553"/>
    </row>
    <row r="28" spans="1:20" s="15" customFormat="1" ht="32.1" customHeight="1" x14ac:dyDescent="0.25">
      <c r="A28" s="514" t="s">
        <v>23</v>
      </c>
      <c r="B28" s="78" t="s">
        <v>24</v>
      </c>
      <c r="C28" s="79">
        <v>112763206.06</v>
      </c>
      <c r="D28" s="79">
        <v>21308949.48</v>
      </c>
      <c r="E28" s="80">
        <v>-0.8110292335191166</v>
      </c>
      <c r="F28" s="79">
        <v>-91454256.579999998</v>
      </c>
      <c r="G28" s="80">
        <f>D28/$D$28</f>
        <v>1</v>
      </c>
      <c r="H28" s="81"/>
      <c r="I28" s="79">
        <v>1066861563.4399998</v>
      </c>
      <c r="J28" s="79">
        <v>434644496.46999991</v>
      </c>
      <c r="K28" s="80">
        <v>-0.59259522381842356</v>
      </c>
      <c r="L28" s="79">
        <v>-632217066.96999991</v>
      </c>
      <c r="M28" s="82">
        <f>J28/$J$28</f>
        <v>1</v>
      </c>
      <c r="N28" s="553"/>
    </row>
    <row r="29" spans="1:20" ht="18.75" customHeight="1" x14ac:dyDescent="0.25">
      <c r="A29" s="515"/>
      <c r="B29" s="83" t="s">
        <v>8</v>
      </c>
      <c r="C29" s="84">
        <v>90519050.5</v>
      </c>
      <c r="D29" s="84">
        <v>18217573</v>
      </c>
      <c r="E29" s="85">
        <v>-0.79874321593773234</v>
      </c>
      <c r="F29" s="84">
        <v>-72301477.5</v>
      </c>
      <c r="G29" s="85">
        <f>D29/$D$28</f>
        <v>0.85492590881115549</v>
      </c>
      <c r="H29" s="86"/>
      <c r="I29" s="84">
        <v>851489150.53999996</v>
      </c>
      <c r="J29" s="87" t="s">
        <v>9</v>
      </c>
      <c r="K29" s="88" t="s">
        <v>10</v>
      </c>
      <c r="L29" s="87" t="s">
        <v>10</v>
      </c>
      <c r="M29" s="89" t="s">
        <v>10</v>
      </c>
      <c r="N29" s="553"/>
    </row>
    <row r="30" spans="1:20" ht="18.75" customHeight="1" x14ac:dyDescent="0.25">
      <c r="A30" s="516"/>
      <c r="B30" s="83" t="s">
        <v>11</v>
      </c>
      <c r="C30" s="84">
        <v>22244155.559999999</v>
      </c>
      <c r="D30" s="84">
        <v>3091376.88</v>
      </c>
      <c r="E30" s="85">
        <v>-0.86102520854695908</v>
      </c>
      <c r="F30" s="84">
        <v>-19152778.68</v>
      </c>
      <c r="G30" s="85">
        <f>D30/$D$28</f>
        <v>0.1450741099603001</v>
      </c>
      <c r="H30" s="86"/>
      <c r="I30" s="84">
        <v>215372412.89999998</v>
      </c>
      <c r="J30" s="87" t="s">
        <v>9</v>
      </c>
      <c r="K30" s="88" t="s">
        <v>10</v>
      </c>
      <c r="L30" s="87" t="s">
        <v>10</v>
      </c>
      <c r="M30" s="89" t="s">
        <v>10</v>
      </c>
      <c r="N30" s="553"/>
    </row>
    <row r="31" spans="1:20" ht="18.75" customHeight="1" x14ac:dyDescent="0.25">
      <c r="A31" s="42"/>
      <c r="B31" s="43"/>
      <c r="C31" s="471" t="s">
        <v>151</v>
      </c>
      <c r="D31" s="472"/>
      <c r="E31" s="472"/>
      <c r="F31" s="472"/>
      <c r="G31" s="473"/>
      <c r="H31" s="75"/>
      <c r="I31" s="471" t="str">
        <f>CONCATENATE("acumulado ",C31)</f>
        <v>acumulado septiembre</v>
      </c>
      <c r="J31" s="472"/>
      <c r="K31" s="472"/>
      <c r="L31" s="472"/>
      <c r="M31" s="472"/>
      <c r="N31" s="553"/>
    </row>
    <row r="32" spans="1:20" ht="30" customHeight="1" x14ac:dyDescent="0.25">
      <c r="A32" s="5"/>
      <c r="B32" s="6"/>
      <c r="C32" s="7">
        <v>2019</v>
      </c>
      <c r="D32" s="90">
        <v>2020</v>
      </c>
      <c r="E32" s="77" t="s">
        <v>1</v>
      </c>
      <c r="F32" s="481" t="s">
        <v>2</v>
      </c>
      <c r="G32" s="483"/>
      <c r="H32" s="75"/>
      <c r="I32" s="7">
        <v>2019</v>
      </c>
      <c r="J32" s="7">
        <v>2020</v>
      </c>
      <c r="K32" s="77" t="s">
        <v>1</v>
      </c>
      <c r="L32" s="481" t="s">
        <v>2</v>
      </c>
      <c r="M32" s="482"/>
      <c r="N32" s="553"/>
    </row>
    <row r="33" spans="1:14" s="15" customFormat="1" ht="32.1" customHeight="1" x14ac:dyDescent="0.25">
      <c r="A33" s="514" t="s">
        <v>25</v>
      </c>
      <c r="B33" s="78" t="s">
        <v>26</v>
      </c>
      <c r="C33" s="91">
        <v>79.89</v>
      </c>
      <c r="D33" s="92">
        <v>83.77</v>
      </c>
      <c r="E33" s="82">
        <v>4.8566779321567166E-2</v>
      </c>
      <c r="F33" s="517">
        <v>3.8799999999999955</v>
      </c>
      <c r="G33" s="517"/>
      <c r="H33" s="93"/>
      <c r="I33" s="94">
        <v>85.557100932951215</v>
      </c>
      <c r="J33" s="94">
        <v>93.306633500891664</v>
      </c>
      <c r="K33" s="82">
        <f>J33/I33-1</f>
        <v>9.0577316008095599E-2</v>
      </c>
      <c r="L33" s="517">
        <f>J33-I33</f>
        <v>7.7495325679404488</v>
      </c>
      <c r="M33" s="518"/>
      <c r="N33" s="553"/>
    </row>
    <row r="34" spans="1:14" ht="18.75" customHeight="1" x14ac:dyDescent="0.25">
      <c r="A34" s="515"/>
      <c r="B34" s="83" t="s">
        <v>8</v>
      </c>
      <c r="C34" s="95">
        <v>86.31</v>
      </c>
      <c r="D34" s="96">
        <v>90.87</v>
      </c>
      <c r="E34" s="97">
        <v>5.2832811956899484E-2</v>
      </c>
      <c r="F34" s="519">
        <v>4.5600000000000023</v>
      </c>
      <c r="G34" s="519"/>
      <c r="H34" s="98"/>
      <c r="I34" s="99">
        <v>93.349445061176553</v>
      </c>
      <c r="J34" s="100" t="s">
        <v>9</v>
      </c>
      <c r="K34" s="89" t="s">
        <v>10</v>
      </c>
      <c r="L34" s="519" t="s">
        <v>10</v>
      </c>
      <c r="M34" s="520"/>
      <c r="N34" s="553"/>
    </row>
    <row r="35" spans="1:14" ht="18.75" customHeight="1" x14ac:dyDescent="0.25">
      <c r="A35" s="516"/>
      <c r="B35" s="83" t="s">
        <v>11</v>
      </c>
      <c r="C35" s="99">
        <v>61.32</v>
      </c>
      <c r="D35" s="96">
        <v>57.35</v>
      </c>
      <c r="E35" s="97">
        <v>-6.4742335290280506E-2</v>
      </c>
      <c r="F35" s="519">
        <v>-3.9699999999999989</v>
      </c>
      <c r="G35" s="519"/>
      <c r="H35" s="98"/>
      <c r="I35" s="99">
        <v>64.328471600411461</v>
      </c>
      <c r="J35" s="100" t="s">
        <v>9</v>
      </c>
      <c r="K35" s="89" t="s">
        <v>10</v>
      </c>
      <c r="L35" s="519" t="s">
        <v>10</v>
      </c>
      <c r="M35" s="520"/>
      <c r="N35" s="553"/>
    </row>
    <row r="36" spans="1:14" s="15" customFormat="1" ht="32.1" customHeight="1" x14ac:dyDescent="0.25">
      <c r="A36" s="514" t="s">
        <v>27</v>
      </c>
      <c r="B36" s="78" t="s">
        <v>28</v>
      </c>
      <c r="C36" s="91">
        <v>25.82</v>
      </c>
      <c r="D36" s="101">
        <v>25.82</v>
      </c>
      <c r="E36" s="82">
        <v>-0.60495716034271729</v>
      </c>
      <c r="F36" s="517">
        <v>-39.54</v>
      </c>
      <c r="G36" s="517"/>
      <c r="H36" s="93"/>
      <c r="I36" s="94">
        <v>68.31875588130211</v>
      </c>
      <c r="J36" s="94">
        <v>52.001219331095996</v>
      </c>
      <c r="K36" s="82">
        <f>J36/I36-1</f>
        <v>-0.23884417009227177</v>
      </c>
      <c r="L36" s="517">
        <f>J36-I36</f>
        <v>-16.317536550206114</v>
      </c>
      <c r="M36" s="518"/>
      <c r="N36" s="553"/>
    </row>
    <row r="37" spans="1:14" ht="18.75" customHeight="1" x14ac:dyDescent="0.25">
      <c r="A37" s="515"/>
      <c r="B37" s="83" t="s">
        <v>8</v>
      </c>
      <c r="C37" s="95">
        <v>29.23</v>
      </c>
      <c r="D37" s="96">
        <v>29.23</v>
      </c>
      <c r="E37" s="97">
        <v>-0.59554448595544485</v>
      </c>
      <c r="F37" s="519">
        <v>-43.039999999999992</v>
      </c>
      <c r="G37" s="519"/>
      <c r="H37" s="98"/>
      <c r="I37" s="99">
        <v>74.85569725724288</v>
      </c>
      <c r="J37" s="100" t="s">
        <v>9</v>
      </c>
      <c r="K37" s="89" t="s">
        <v>10</v>
      </c>
      <c r="L37" s="519" t="s">
        <v>10</v>
      </c>
      <c r="M37" s="520"/>
      <c r="N37" s="553"/>
    </row>
    <row r="38" spans="1:14" ht="18.75" customHeight="1" x14ac:dyDescent="0.25">
      <c r="A38" s="516"/>
      <c r="B38" s="83" t="s">
        <v>11</v>
      </c>
      <c r="C38" s="95">
        <v>15.32</v>
      </c>
      <c r="D38" s="96">
        <v>15.32</v>
      </c>
      <c r="E38" s="97">
        <v>-0.6743889479277364</v>
      </c>
      <c r="F38" s="519">
        <v>-31.729999999999997</v>
      </c>
      <c r="G38" s="519"/>
      <c r="H38" s="98"/>
      <c r="I38" s="99">
        <v>49.807407671923087</v>
      </c>
      <c r="J38" s="100" t="s">
        <v>9</v>
      </c>
      <c r="K38" s="89" t="s">
        <v>10</v>
      </c>
      <c r="L38" s="519" t="s">
        <v>10</v>
      </c>
      <c r="M38" s="520"/>
      <c r="N38" s="553"/>
    </row>
    <row r="39" spans="1:14" ht="18.75" customHeight="1" x14ac:dyDescent="0.25">
      <c r="A39" s="511" t="s">
        <v>29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12"/>
      <c r="L39" s="513"/>
      <c r="N39" s="553"/>
    </row>
    <row r="40" spans="1:14" ht="18.75" customHeight="1" x14ac:dyDescent="0.25">
      <c r="A40" s="42"/>
      <c r="B40" s="43"/>
      <c r="C40" s="471" t="s">
        <v>151</v>
      </c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553"/>
    </row>
    <row r="41" spans="1:14" ht="18.75" customHeight="1" x14ac:dyDescent="0.25">
      <c r="A41" s="5"/>
      <c r="B41" s="6"/>
      <c r="C41" s="481">
        <v>2019</v>
      </c>
      <c r="D41" s="483"/>
      <c r="E41" s="481">
        <v>2020</v>
      </c>
      <c r="F41" s="483"/>
      <c r="G41" s="481" t="s">
        <v>1</v>
      </c>
      <c r="H41" s="482"/>
      <c r="I41" s="483"/>
      <c r="J41" s="481" t="s">
        <v>2</v>
      </c>
      <c r="K41" s="483"/>
      <c r="L41" s="481" t="s">
        <v>3</v>
      </c>
      <c r="M41" s="482"/>
      <c r="N41" s="553"/>
    </row>
    <row r="42" spans="1:14" s="15" customFormat="1" ht="32.1" customHeight="1" x14ac:dyDescent="0.25">
      <c r="A42" s="510" t="s">
        <v>30</v>
      </c>
      <c r="B42" s="102" t="s">
        <v>31</v>
      </c>
      <c r="C42" s="505">
        <v>425</v>
      </c>
      <c r="D42" s="506"/>
      <c r="E42" s="505">
        <v>156</v>
      </c>
      <c r="F42" s="506"/>
      <c r="G42" s="507">
        <f t="shared" ref="G42:G47" si="2">E42/C42-1</f>
        <v>-0.63294117647058823</v>
      </c>
      <c r="H42" s="508"/>
      <c r="I42" s="509"/>
      <c r="J42" s="505">
        <f t="shared" ref="J42:J47" si="3">E42-C42</f>
        <v>-269</v>
      </c>
      <c r="K42" s="506"/>
      <c r="L42" s="507">
        <f>E42/$E$42</f>
        <v>1</v>
      </c>
      <c r="M42" s="508"/>
      <c r="N42" s="553"/>
    </row>
    <row r="43" spans="1:14" ht="18.75" customHeight="1" x14ac:dyDescent="0.25">
      <c r="A43" s="503"/>
      <c r="B43" s="103" t="s">
        <v>8</v>
      </c>
      <c r="C43" s="499">
        <v>240</v>
      </c>
      <c r="D43" s="500"/>
      <c r="E43" s="499">
        <v>96</v>
      </c>
      <c r="F43" s="500"/>
      <c r="G43" s="497">
        <f t="shared" si="2"/>
        <v>-0.6</v>
      </c>
      <c r="H43" s="498"/>
      <c r="I43" s="501"/>
      <c r="J43" s="499">
        <f t="shared" si="3"/>
        <v>-144</v>
      </c>
      <c r="K43" s="500"/>
      <c r="L43" s="497">
        <f>E43/$E$42</f>
        <v>0.61538461538461542</v>
      </c>
      <c r="M43" s="498"/>
      <c r="N43" s="553"/>
    </row>
    <row r="44" spans="1:14" ht="18.75" customHeight="1" x14ac:dyDescent="0.25">
      <c r="A44" s="504"/>
      <c r="B44" s="104" t="s">
        <v>11</v>
      </c>
      <c r="C44" s="499">
        <v>185</v>
      </c>
      <c r="D44" s="500"/>
      <c r="E44" s="499">
        <v>60</v>
      </c>
      <c r="F44" s="500"/>
      <c r="G44" s="497">
        <f t="shared" si="2"/>
        <v>-0.67567567567567566</v>
      </c>
      <c r="H44" s="498"/>
      <c r="I44" s="501"/>
      <c r="J44" s="499">
        <f t="shared" si="3"/>
        <v>-125</v>
      </c>
      <c r="K44" s="500"/>
      <c r="L44" s="497">
        <f>E44/$E$42</f>
        <v>0.38461538461538464</v>
      </c>
      <c r="M44" s="498"/>
      <c r="N44" s="553"/>
    </row>
    <row r="45" spans="1:14" s="15" customFormat="1" ht="32.1" customHeight="1" x14ac:dyDescent="0.25">
      <c r="A45" s="502" t="s">
        <v>32</v>
      </c>
      <c r="B45" s="102" t="s">
        <v>33</v>
      </c>
      <c r="C45" s="505">
        <v>138133</v>
      </c>
      <c r="D45" s="506"/>
      <c r="E45" s="505">
        <v>68231</v>
      </c>
      <c r="F45" s="506"/>
      <c r="G45" s="507">
        <f t="shared" si="2"/>
        <v>-0.50604851845684951</v>
      </c>
      <c r="H45" s="508"/>
      <c r="I45" s="509"/>
      <c r="J45" s="505">
        <f t="shared" si="3"/>
        <v>-69902</v>
      </c>
      <c r="K45" s="506"/>
      <c r="L45" s="507">
        <f>E45/$E$45</f>
        <v>1</v>
      </c>
      <c r="M45" s="508"/>
      <c r="N45" s="553"/>
    </row>
    <row r="46" spans="1:14" ht="18.75" customHeight="1" x14ac:dyDescent="0.25">
      <c r="A46" s="503"/>
      <c r="B46" s="103" t="s">
        <v>8</v>
      </c>
      <c r="C46" s="499">
        <v>90649</v>
      </c>
      <c r="D46" s="500"/>
      <c r="E46" s="499">
        <v>46752</v>
      </c>
      <c r="F46" s="500"/>
      <c r="G46" s="497">
        <f t="shared" si="2"/>
        <v>-0.48425244624871755</v>
      </c>
      <c r="H46" s="498"/>
      <c r="I46" s="501"/>
      <c r="J46" s="499">
        <f t="shared" si="3"/>
        <v>-43897</v>
      </c>
      <c r="K46" s="500"/>
      <c r="L46" s="497">
        <f>E46/$E$45</f>
        <v>0.68520174114405474</v>
      </c>
      <c r="M46" s="498"/>
      <c r="N46" s="553"/>
    </row>
    <row r="47" spans="1:14" ht="18.75" customHeight="1" x14ac:dyDescent="0.25">
      <c r="A47" s="504"/>
      <c r="B47" s="104" t="s">
        <v>11</v>
      </c>
      <c r="C47" s="499">
        <v>47484</v>
      </c>
      <c r="D47" s="500"/>
      <c r="E47" s="499">
        <v>21479</v>
      </c>
      <c r="F47" s="500"/>
      <c r="G47" s="497">
        <f t="shared" si="2"/>
        <v>-0.54765815853761268</v>
      </c>
      <c r="H47" s="498"/>
      <c r="I47" s="501"/>
      <c r="J47" s="499">
        <f t="shared" si="3"/>
        <v>-26005</v>
      </c>
      <c r="K47" s="500"/>
      <c r="L47" s="497">
        <f>E47/$E$45</f>
        <v>0.31479825885594526</v>
      </c>
      <c r="M47" s="498"/>
      <c r="N47" s="553"/>
    </row>
    <row r="48" spans="1:14" ht="18.75" customHeight="1" x14ac:dyDescent="0.25">
      <c r="A48" s="105"/>
      <c r="B48" s="43"/>
      <c r="C48" s="481" t="s">
        <v>151</v>
      </c>
      <c r="D48" s="482"/>
      <c r="E48" s="482"/>
      <c r="F48" s="482"/>
      <c r="G48" s="483"/>
      <c r="H48" s="106"/>
      <c r="I48" s="481" t="str">
        <f>CONCATENATE("acumulado ",C48)</f>
        <v>acumulado septiembre</v>
      </c>
      <c r="J48" s="482"/>
      <c r="K48" s="482"/>
      <c r="L48" s="482"/>
      <c r="M48" s="484"/>
      <c r="N48" s="485" t="s">
        <v>34</v>
      </c>
    </row>
    <row r="49" spans="1:14" ht="30" customHeight="1" x14ac:dyDescent="0.25">
      <c r="A49" s="105"/>
      <c r="B49" s="2"/>
      <c r="C49" s="107">
        <v>2019</v>
      </c>
      <c r="D49" s="107">
        <v>2020</v>
      </c>
      <c r="E49" s="107" t="s">
        <v>1</v>
      </c>
      <c r="F49" s="107" t="s">
        <v>2</v>
      </c>
      <c r="G49" s="107" t="s">
        <v>3</v>
      </c>
      <c r="H49" s="108"/>
      <c r="I49" s="107">
        <v>2019</v>
      </c>
      <c r="J49" s="107">
        <v>2020</v>
      </c>
      <c r="K49" s="107" t="s">
        <v>1</v>
      </c>
      <c r="L49" s="107" t="s">
        <v>2</v>
      </c>
      <c r="M49" s="90" t="s">
        <v>3</v>
      </c>
      <c r="N49" s="486"/>
    </row>
    <row r="50" spans="1:14" s="15" customFormat="1" ht="32.1" customHeight="1" x14ac:dyDescent="0.25">
      <c r="A50" s="488" t="s">
        <v>35</v>
      </c>
      <c r="B50" s="109" t="s">
        <v>36</v>
      </c>
      <c r="C50" s="110">
        <v>665838</v>
      </c>
      <c r="D50" s="110">
        <v>198893</v>
      </c>
      <c r="E50" s="111">
        <f>D50/C50-1</f>
        <v>-0.70128920247868098</v>
      </c>
      <c r="F50" s="110">
        <f t="shared" ref="F50:F63" si="4">D50-C50</f>
        <v>-466945</v>
      </c>
      <c r="G50" s="111">
        <f t="shared" ref="G50:G56" si="5">D50/$D$50</f>
        <v>1</v>
      </c>
      <c r="H50" s="112"/>
      <c r="I50" s="110">
        <v>6233650</v>
      </c>
      <c r="J50" s="110">
        <v>2427267</v>
      </c>
      <c r="K50" s="111">
        <f>J50/I50-1</f>
        <v>-0.61061865841040164</v>
      </c>
      <c r="L50" s="110">
        <f>J50-I50</f>
        <v>-3806383</v>
      </c>
      <c r="M50" s="113">
        <f t="shared" ref="M50:M56" si="6">J50/$J$50</f>
        <v>1</v>
      </c>
      <c r="N50" s="486"/>
    </row>
    <row r="51" spans="1:14" ht="18.75" customHeight="1" x14ac:dyDescent="0.25">
      <c r="A51" s="489"/>
      <c r="B51" s="114" t="s">
        <v>37</v>
      </c>
      <c r="C51" s="115">
        <v>615740</v>
      </c>
      <c r="D51" s="115">
        <v>197983</v>
      </c>
      <c r="E51" s="116">
        <f t="shared" ref="E51:E52" si="7">D51/C51-1</f>
        <v>-0.67846331243706759</v>
      </c>
      <c r="F51" s="115">
        <f t="shared" si="4"/>
        <v>-417757</v>
      </c>
      <c r="G51" s="116">
        <f t="shared" si="5"/>
        <v>0.99542467557933156</v>
      </c>
      <c r="H51" s="117"/>
      <c r="I51" s="115">
        <v>5636798</v>
      </c>
      <c r="J51" s="115">
        <v>2196390</v>
      </c>
      <c r="K51" s="116">
        <f t="shared" ref="K51:K52" si="8">J51/I51-1</f>
        <v>-0.61034793157391842</v>
      </c>
      <c r="L51" s="115">
        <f t="shared" ref="L51:L52" si="9">J51-I51</f>
        <v>-3440408</v>
      </c>
      <c r="M51" s="118">
        <f t="shared" si="6"/>
        <v>0.90488191039551891</v>
      </c>
      <c r="N51" s="486"/>
    </row>
    <row r="52" spans="1:14" ht="18.75" customHeight="1" x14ac:dyDescent="0.25">
      <c r="A52" s="490"/>
      <c r="B52" s="119" t="s">
        <v>38</v>
      </c>
      <c r="C52" s="120">
        <v>50098</v>
      </c>
      <c r="D52" s="120">
        <v>910</v>
      </c>
      <c r="E52" s="121">
        <f t="shared" si="7"/>
        <v>-0.98183560221964949</v>
      </c>
      <c r="F52" s="120">
        <f t="shared" si="4"/>
        <v>-49188</v>
      </c>
      <c r="G52" s="121">
        <f t="shared" si="5"/>
        <v>4.5753244206683998E-3</v>
      </c>
      <c r="H52" s="122"/>
      <c r="I52" s="120">
        <v>596852</v>
      </c>
      <c r="J52" s="120">
        <v>230877</v>
      </c>
      <c r="K52" s="121">
        <f t="shared" si="8"/>
        <v>-0.61317546058319317</v>
      </c>
      <c r="L52" s="120">
        <f t="shared" si="9"/>
        <v>-365975</v>
      </c>
      <c r="M52" s="123">
        <f t="shared" si="6"/>
        <v>9.5118089604481093E-2</v>
      </c>
      <c r="N52" s="486"/>
    </row>
    <row r="53" spans="1:14" ht="23.25" customHeight="1" x14ac:dyDescent="0.25">
      <c r="A53" s="488" t="s">
        <v>39</v>
      </c>
      <c r="B53" s="124" t="s">
        <v>40</v>
      </c>
      <c r="C53" s="125">
        <v>302598</v>
      </c>
      <c r="D53" s="125">
        <v>148978</v>
      </c>
      <c r="E53" s="126">
        <f>D53/C53-1</f>
        <v>-0.50767024236776193</v>
      </c>
      <c r="F53" s="125">
        <f t="shared" si="4"/>
        <v>-153620</v>
      </c>
      <c r="G53" s="126">
        <f t="shared" si="5"/>
        <v>0.74903591378278778</v>
      </c>
      <c r="H53" s="127"/>
      <c r="I53" s="125">
        <v>2559148</v>
      </c>
      <c r="J53" s="125">
        <v>1164788</v>
      </c>
      <c r="K53" s="126">
        <f>J53/I53-1</f>
        <v>-0.54485320895860656</v>
      </c>
      <c r="L53" s="125">
        <f>J53-I53</f>
        <v>-1394360</v>
      </c>
      <c r="M53" s="128">
        <f t="shared" si="6"/>
        <v>0.47987633828499293</v>
      </c>
      <c r="N53" s="486"/>
    </row>
    <row r="54" spans="1:14" ht="23.25" customHeight="1" x14ac:dyDescent="0.25">
      <c r="A54" s="490"/>
      <c r="B54" s="119" t="s">
        <v>41</v>
      </c>
      <c r="C54" s="120">
        <v>363240</v>
      </c>
      <c r="D54" s="120">
        <v>49915</v>
      </c>
      <c r="E54" s="121">
        <f>D54/C54-1</f>
        <v>-0.86258396652351066</v>
      </c>
      <c r="F54" s="120">
        <f t="shared" si="4"/>
        <v>-313325</v>
      </c>
      <c r="G54" s="121">
        <f t="shared" si="5"/>
        <v>0.25096408621721228</v>
      </c>
      <c r="H54" s="122"/>
      <c r="I54" s="120">
        <v>3674502</v>
      </c>
      <c r="J54" s="120">
        <v>1262479</v>
      </c>
      <c r="K54" s="121">
        <f>J54/I54-1</f>
        <v>-0.65642174095972727</v>
      </c>
      <c r="L54" s="120">
        <f>J54-I54</f>
        <v>-2412023</v>
      </c>
      <c r="M54" s="123">
        <f t="shared" si="6"/>
        <v>0.52012366171500701</v>
      </c>
      <c r="N54" s="486"/>
    </row>
    <row r="55" spans="1:14" ht="23.25" customHeight="1" x14ac:dyDescent="0.25">
      <c r="A55" s="488" t="s">
        <v>42</v>
      </c>
      <c r="B55" s="124" t="s">
        <v>43</v>
      </c>
      <c r="C55" s="125">
        <v>257448</v>
      </c>
      <c r="D55" s="125">
        <v>137110</v>
      </c>
      <c r="E55" s="126">
        <f t="shared" ref="E55:E56" si="10">D55/C55-1</f>
        <v>-0.46742643174543985</v>
      </c>
      <c r="F55" s="125">
        <f t="shared" si="4"/>
        <v>-120338</v>
      </c>
      <c r="G55" s="126">
        <f t="shared" si="5"/>
        <v>0.68936563881081792</v>
      </c>
      <c r="H55" s="127"/>
      <c r="I55" s="125">
        <v>5636798</v>
      </c>
      <c r="J55" s="125">
        <v>2196390</v>
      </c>
      <c r="K55" s="126">
        <f t="shared" ref="K55:K56" si="11">J55/I55-1</f>
        <v>-0.61034793157391842</v>
      </c>
      <c r="L55" s="125">
        <f t="shared" ref="L55:L56" si="12">J55-I55</f>
        <v>-3440408</v>
      </c>
      <c r="M55" s="128">
        <f t="shared" si="6"/>
        <v>0.90488191039551891</v>
      </c>
      <c r="N55" s="486"/>
    </row>
    <row r="56" spans="1:14" ht="23.25" customHeight="1" x14ac:dyDescent="0.25">
      <c r="A56" s="491"/>
      <c r="B56" s="129" t="s">
        <v>44</v>
      </c>
      <c r="C56" s="130">
        <v>408390</v>
      </c>
      <c r="D56" s="130">
        <v>61783</v>
      </c>
      <c r="E56" s="131">
        <f t="shared" si="10"/>
        <v>-0.84871568843507428</v>
      </c>
      <c r="F56" s="130">
        <f t="shared" si="4"/>
        <v>-346607</v>
      </c>
      <c r="G56" s="131">
        <f t="shared" si="5"/>
        <v>0.31063436118918214</v>
      </c>
      <c r="H56" s="117"/>
      <c r="I56" s="130">
        <v>596852</v>
      </c>
      <c r="J56" s="130">
        <v>230877</v>
      </c>
      <c r="K56" s="131">
        <f t="shared" si="11"/>
        <v>-0.61317546058319317</v>
      </c>
      <c r="L56" s="130">
        <f t="shared" si="12"/>
        <v>-365975</v>
      </c>
      <c r="M56" s="132">
        <f t="shared" si="6"/>
        <v>9.5118089604481093E-2</v>
      </c>
      <c r="N56" s="486"/>
    </row>
    <row r="57" spans="1:14" s="15" customFormat="1" ht="32.1" customHeight="1" x14ac:dyDescent="0.25">
      <c r="A57" s="492" t="s">
        <v>45</v>
      </c>
      <c r="B57" s="133" t="s">
        <v>46</v>
      </c>
      <c r="C57" s="134">
        <v>5424</v>
      </c>
      <c r="D57" s="134">
        <v>3039</v>
      </c>
      <c r="E57" s="135">
        <f>D57/C57-1</f>
        <v>-0.43971238938053092</v>
      </c>
      <c r="F57" s="134">
        <f t="shared" si="4"/>
        <v>-2385</v>
      </c>
      <c r="G57" s="135">
        <f>D57/$D$57</f>
        <v>1</v>
      </c>
      <c r="H57" s="136"/>
      <c r="I57" s="134">
        <v>50984</v>
      </c>
      <c r="J57" s="134">
        <v>26058</v>
      </c>
      <c r="K57" s="135">
        <f>J57/I57-1</f>
        <v>-0.48889847795386787</v>
      </c>
      <c r="L57" s="134">
        <f>J57-I57</f>
        <v>-24926</v>
      </c>
      <c r="M57" s="135">
        <f>J57/$J$57</f>
        <v>1</v>
      </c>
      <c r="N57" s="486"/>
    </row>
    <row r="58" spans="1:14" ht="23.25" customHeight="1" x14ac:dyDescent="0.25">
      <c r="A58" s="493"/>
      <c r="B58" s="137" t="s">
        <v>37</v>
      </c>
      <c r="C58" s="138">
        <v>5097</v>
      </c>
      <c r="D58" s="138">
        <v>2976</v>
      </c>
      <c r="E58" s="139">
        <f t="shared" ref="E58:E59" si="13">D58/C58-1</f>
        <v>-0.41612713360800468</v>
      </c>
      <c r="F58" s="138">
        <f t="shared" si="4"/>
        <v>-2121</v>
      </c>
      <c r="G58" s="139">
        <f t="shared" ref="G58:G63" si="14">D58/$D$57</f>
        <v>0.97926949654491613</v>
      </c>
      <c r="H58" s="140"/>
      <c r="I58" s="138">
        <v>47124</v>
      </c>
      <c r="J58" s="138">
        <v>24106</v>
      </c>
      <c r="K58" s="139">
        <f t="shared" ref="K58:K59" si="15">J58/I58-1</f>
        <v>-0.48845598845598848</v>
      </c>
      <c r="L58" s="138">
        <f t="shared" ref="L58:L59" si="16">J58-I58</f>
        <v>-23018</v>
      </c>
      <c r="M58" s="141">
        <f>J58/$J$57</f>
        <v>0.92509018343694838</v>
      </c>
      <c r="N58" s="486"/>
    </row>
    <row r="59" spans="1:14" ht="23.25" customHeight="1" x14ac:dyDescent="0.25">
      <c r="A59" s="494"/>
      <c r="B59" s="142" t="s">
        <v>38</v>
      </c>
      <c r="C59" s="143">
        <v>327</v>
      </c>
      <c r="D59" s="143">
        <v>63</v>
      </c>
      <c r="E59" s="144">
        <f t="shared" si="13"/>
        <v>-0.80733944954128445</v>
      </c>
      <c r="F59" s="143">
        <f t="shared" si="4"/>
        <v>-264</v>
      </c>
      <c r="G59" s="144">
        <f t="shared" si="14"/>
        <v>2.0730503455083909E-2</v>
      </c>
      <c r="H59" s="140"/>
      <c r="I59" s="143">
        <v>3860</v>
      </c>
      <c r="J59" s="143">
        <v>1952</v>
      </c>
      <c r="K59" s="144">
        <f t="shared" si="15"/>
        <v>-0.49430051813471498</v>
      </c>
      <c r="L59" s="143">
        <f t="shared" si="16"/>
        <v>-1908</v>
      </c>
      <c r="M59" s="145">
        <f t="shared" ref="M59:M63" si="17">J59/$J$57</f>
        <v>7.4909816563051651E-2</v>
      </c>
      <c r="N59" s="486"/>
    </row>
    <row r="60" spans="1:14" ht="23.25" customHeight="1" x14ac:dyDescent="0.25">
      <c r="A60" s="495" t="s">
        <v>47</v>
      </c>
      <c r="B60" s="137" t="s">
        <v>40</v>
      </c>
      <c r="C60" s="138">
        <v>3361</v>
      </c>
      <c r="D60" s="138">
        <v>2358</v>
      </c>
      <c r="E60" s="139">
        <f>D60/C60-1</f>
        <v>-0.29842308836655762</v>
      </c>
      <c r="F60" s="138">
        <f t="shared" si="4"/>
        <v>-1003</v>
      </c>
      <c r="G60" s="139">
        <f t="shared" si="14"/>
        <v>0.77591312931885492</v>
      </c>
      <c r="H60" s="140"/>
      <c r="I60" s="138">
        <v>29570</v>
      </c>
      <c r="J60" s="138">
        <v>17004</v>
      </c>
      <c r="K60" s="139">
        <f>J60/I60-1</f>
        <v>-0.42495772742644577</v>
      </c>
      <c r="L60" s="138">
        <f>J60-I60</f>
        <v>-12566</v>
      </c>
      <c r="M60" s="141">
        <f t="shared" si="17"/>
        <v>0.65254432419986186</v>
      </c>
      <c r="N60" s="486"/>
    </row>
    <row r="61" spans="1:14" ht="27" customHeight="1" x14ac:dyDescent="0.25">
      <c r="A61" s="496"/>
      <c r="B61" s="142" t="s">
        <v>41</v>
      </c>
      <c r="C61" s="143">
        <v>2063</v>
      </c>
      <c r="D61" s="143">
        <v>681</v>
      </c>
      <c r="E61" s="144">
        <f>D61/C61-1</f>
        <v>-0.66989820649539511</v>
      </c>
      <c r="F61" s="143">
        <f t="shared" si="4"/>
        <v>-1382</v>
      </c>
      <c r="G61" s="144">
        <f t="shared" si="14"/>
        <v>0.22408687068114511</v>
      </c>
      <c r="H61" s="140"/>
      <c r="I61" s="143">
        <v>21414</v>
      </c>
      <c r="J61" s="143">
        <v>9054</v>
      </c>
      <c r="K61" s="144">
        <f>J61/I61-1</f>
        <v>-0.57719249089380775</v>
      </c>
      <c r="L61" s="143">
        <f>J61-I61</f>
        <v>-12360</v>
      </c>
      <c r="M61" s="145">
        <f t="shared" si="17"/>
        <v>0.34745567580013814</v>
      </c>
      <c r="N61" s="486"/>
    </row>
    <row r="62" spans="1:14" ht="23.25" customHeight="1" x14ac:dyDescent="0.25">
      <c r="A62" s="495" t="s">
        <v>48</v>
      </c>
      <c r="B62" s="137" t="s">
        <v>43</v>
      </c>
      <c r="C62" s="138">
        <v>2987</v>
      </c>
      <c r="D62" s="138">
        <v>2191</v>
      </c>
      <c r="E62" s="139">
        <f t="shared" ref="E62:E63" si="18">D62/C62-1</f>
        <v>-0.26648811516571813</v>
      </c>
      <c r="F62" s="138">
        <f t="shared" si="4"/>
        <v>-796</v>
      </c>
      <c r="G62" s="139">
        <f t="shared" si="14"/>
        <v>0.72096084238236258</v>
      </c>
      <c r="H62" s="140"/>
      <c r="I62" s="138">
        <v>26364</v>
      </c>
      <c r="J62" s="138">
        <v>15840</v>
      </c>
      <c r="K62" s="139">
        <f t="shared" ref="K62:K63" si="19">J62/I62-1</f>
        <v>-0.3991807009558489</v>
      </c>
      <c r="L62" s="138">
        <f t="shared" ref="L62:L63" si="20">J62-I62</f>
        <v>-10524</v>
      </c>
      <c r="M62" s="141">
        <f t="shared" si="17"/>
        <v>0.6078747409624683</v>
      </c>
      <c r="N62" s="486"/>
    </row>
    <row r="63" spans="1:14" ht="23.25" customHeight="1" x14ac:dyDescent="0.25">
      <c r="A63" s="496"/>
      <c r="B63" s="142" t="s">
        <v>44</v>
      </c>
      <c r="C63" s="143">
        <v>2437</v>
      </c>
      <c r="D63" s="143">
        <v>848</v>
      </c>
      <c r="E63" s="144">
        <f t="shared" si="18"/>
        <v>-0.65203118588428399</v>
      </c>
      <c r="F63" s="143">
        <f t="shared" si="4"/>
        <v>-1589</v>
      </c>
      <c r="G63" s="144">
        <f t="shared" si="14"/>
        <v>0.27903915761763737</v>
      </c>
      <c r="H63" s="140"/>
      <c r="I63" s="143">
        <v>24620</v>
      </c>
      <c r="J63" s="143">
        <v>10218</v>
      </c>
      <c r="K63" s="144">
        <f t="shared" si="19"/>
        <v>-0.58497156783103166</v>
      </c>
      <c r="L63" s="143">
        <f t="shared" si="20"/>
        <v>-14402</v>
      </c>
      <c r="M63" s="145">
        <f t="shared" si="17"/>
        <v>0.39212525903753165</v>
      </c>
      <c r="N63" s="487"/>
    </row>
    <row r="64" spans="1:14" ht="18.75" customHeight="1" x14ac:dyDescent="0.25">
      <c r="A64" s="105"/>
      <c r="B64" s="43"/>
      <c r="C64" s="471" t="s">
        <v>151</v>
      </c>
      <c r="D64" s="472"/>
      <c r="E64" s="472"/>
      <c r="F64" s="472"/>
      <c r="G64" s="473"/>
      <c r="H64" s="146"/>
      <c r="I64" s="471" t="str">
        <f>CONCATENATE("acumulado ",C64)</f>
        <v>acumulado septiembre</v>
      </c>
      <c r="J64" s="472"/>
      <c r="K64" s="472"/>
      <c r="L64" s="472"/>
      <c r="M64" s="472"/>
      <c r="N64" s="474" t="s">
        <v>49</v>
      </c>
    </row>
    <row r="65" spans="1:14" ht="30" customHeight="1" x14ac:dyDescent="0.25">
      <c r="A65" s="105"/>
      <c r="B65" s="2"/>
      <c r="C65" s="107">
        <v>2019</v>
      </c>
      <c r="D65" s="107">
        <v>2020</v>
      </c>
      <c r="E65" s="107" t="s">
        <v>1</v>
      </c>
      <c r="F65" s="107" t="s">
        <v>2</v>
      </c>
      <c r="G65" s="107" t="s">
        <v>3</v>
      </c>
      <c r="H65" s="147"/>
      <c r="I65" s="107">
        <v>2019</v>
      </c>
      <c r="J65" s="107">
        <v>2020</v>
      </c>
      <c r="K65" s="107" t="s">
        <v>1</v>
      </c>
      <c r="L65" s="107" t="s">
        <v>2</v>
      </c>
      <c r="M65" s="90" t="s">
        <v>3</v>
      </c>
      <c r="N65" s="474"/>
    </row>
    <row r="66" spans="1:14" s="15" customFormat="1" ht="32.1" customHeight="1" x14ac:dyDescent="0.25">
      <c r="A66" s="476" t="s">
        <v>50</v>
      </c>
      <c r="B66" s="148" t="s">
        <v>51</v>
      </c>
      <c r="C66" s="149">
        <v>432241</v>
      </c>
      <c r="D66" s="149">
        <v>100893</v>
      </c>
      <c r="E66" s="150">
        <f>D66/C66-1</f>
        <v>-0.76658160609474812</v>
      </c>
      <c r="F66" s="149">
        <f>D66-C66</f>
        <v>-331348</v>
      </c>
      <c r="G66" s="150">
        <f>D66/$D$66</f>
        <v>1</v>
      </c>
      <c r="H66" s="151"/>
      <c r="I66" s="149">
        <v>4390715</v>
      </c>
      <c r="J66" s="149">
        <v>1635443</v>
      </c>
      <c r="K66" s="150">
        <f>J66/I66-1</f>
        <v>-0.6275223966939325</v>
      </c>
      <c r="L66" s="149">
        <f>J66-I66</f>
        <v>-2755272</v>
      </c>
      <c r="M66" s="152">
        <f>J66/$J$66</f>
        <v>1</v>
      </c>
      <c r="N66" s="474"/>
    </row>
    <row r="67" spans="1:14" ht="18.75" customHeight="1" x14ac:dyDescent="0.25">
      <c r="A67" s="477"/>
      <c r="B67" s="153" t="s">
        <v>52</v>
      </c>
      <c r="C67" s="154">
        <v>76075</v>
      </c>
      <c r="D67" s="154">
        <v>53685</v>
      </c>
      <c r="E67" s="155">
        <f>D67/C67-1</f>
        <v>-0.29431482090042727</v>
      </c>
      <c r="F67" s="154">
        <f>D67-C67</f>
        <v>-22390</v>
      </c>
      <c r="G67" s="155">
        <f>D67/$D$66</f>
        <v>0.53209836163063839</v>
      </c>
      <c r="H67" s="156"/>
      <c r="I67" s="154">
        <v>661689</v>
      </c>
      <c r="J67" s="154">
        <v>285836</v>
      </c>
      <c r="K67" s="155">
        <f>J67/I67-1</f>
        <v>-0.56802062600405923</v>
      </c>
      <c r="L67" s="154">
        <f>J67-I67</f>
        <v>-375853</v>
      </c>
      <c r="M67" s="157">
        <f>J67/$J$66</f>
        <v>0.17477588641120478</v>
      </c>
      <c r="N67" s="474"/>
    </row>
    <row r="68" spans="1:14" ht="18.75" customHeight="1" x14ac:dyDescent="0.25">
      <c r="A68" s="477"/>
      <c r="B68" s="158" t="s">
        <v>53</v>
      </c>
      <c r="C68" s="159">
        <v>356166</v>
      </c>
      <c r="D68" s="159">
        <v>47208</v>
      </c>
      <c r="E68" s="160">
        <f t="shared" ref="E68" si="21">D68/C68-1</f>
        <v>-0.8674550630885598</v>
      </c>
      <c r="F68" s="159">
        <f>D68-C68</f>
        <v>-308958</v>
      </c>
      <c r="G68" s="160">
        <f>D68/$D$66</f>
        <v>0.46790163836936161</v>
      </c>
      <c r="H68" s="156"/>
      <c r="I68" s="159">
        <v>3729026</v>
      </c>
      <c r="J68" s="159">
        <v>1349608</v>
      </c>
      <c r="K68" s="160">
        <f t="shared" ref="K68" si="22">J68/I68-1</f>
        <v>-0.63808029228007523</v>
      </c>
      <c r="L68" s="159">
        <f t="shared" ref="L68" si="23">J68-I68</f>
        <v>-2379418</v>
      </c>
      <c r="M68" s="161">
        <f>J68/$J$66</f>
        <v>0.82522472504391775</v>
      </c>
      <c r="N68" s="475"/>
    </row>
    <row r="69" spans="1:14" ht="18.75" customHeight="1" x14ac:dyDescent="0.35">
      <c r="A69" s="478" t="s">
        <v>54</v>
      </c>
      <c r="B69" s="479"/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80"/>
    </row>
    <row r="70" spans="1:14" ht="18.75" hidden="1" customHeight="1" x14ac:dyDescent="0.25"/>
    <row r="71" spans="1:14" ht="18.75" hidden="1" customHeight="1" x14ac:dyDescent="0.25"/>
    <row r="72" spans="1:14" ht="18.75" hidden="1" customHeight="1" x14ac:dyDescent="0.25"/>
    <row r="73" spans="1:14" ht="18.75" hidden="1" customHeight="1" x14ac:dyDescent="0.25"/>
    <row r="74" spans="1:14" ht="18.75" hidden="1" customHeight="1" x14ac:dyDescent="0.25"/>
    <row r="75" spans="1:14" ht="18.75" hidden="1" customHeight="1" x14ac:dyDescent="0.25"/>
    <row r="76" spans="1:14" ht="18.75" hidden="1" customHeight="1" x14ac:dyDescent="0.25"/>
    <row r="77" spans="1:14" ht="18.75" hidden="1" customHeight="1" x14ac:dyDescent="0.25"/>
    <row r="78" spans="1:14" ht="18.75" hidden="1" customHeight="1" x14ac:dyDescent="0.25"/>
    <row r="79" spans="1:14" ht="18.75" hidden="1" customHeight="1" x14ac:dyDescent="0.25"/>
    <row r="80" spans="1:14" ht="18.75" hidden="1" customHeight="1" x14ac:dyDescent="0.25"/>
    <row r="81" ht="18.75" hidden="1" customHeight="1" x14ac:dyDescent="0.25"/>
    <row r="82" ht="18.75" hidden="1" customHeight="1" x14ac:dyDescent="0.25"/>
    <row r="83" ht="18.75" hidden="1" customHeight="1" x14ac:dyDescent="0.25"/>
    <row r="84" ht="18.75" hidden="1" customHeight="1" x14ac:dyDescent="0.25"/>
    <row r="85" ht="18.75" hidden="1" customHeight="1" x14ac:dyDescent="0.25"/>
    <row r="86" ht="18.75" hidden="1" customHeight="1" x14ac:dyDescent="0.25"/>
    <row r="87" ht="18.75" hidden="1" customHeight="1" x14ac:dyDescent="0.25"/>
    <row r="88" ht="18.75" hidden="1" customHeight="1" x14ac:dyDescent="0.25"/>
    <row r="89" ht="18.75" hidden="1" customHeight="1" x14ac:dyDescent="0.25"/>
    <row r="90" ht="18.75" hidden="1" customHeight="1" x14ac:dyDescent="0.25"/>
    <row r="91" ht="18.75" hidden="1" customHeight="1" x14ac:dyDescent="0.25"/>
    <row r="92" ht="18.75" hidden="1" customHeight="1" x14ac:dyDescent="0.25"/>
    <row r="93" ht="18.75" hidden="1" customHeight="1" x14ac:dyDescent="0.25"/>
    <row r="94" ht="18.75" hidden="1" customHeight="1" x14ac:dyDescent="0.25"/>
    <row r="95" ht="18.75" hidden="1" customHeight="1" x14ac:dyDescent="0.25"/>
    <row r="96" ht="18.75" hidden="1" customHeight="1" x14ac:dyDescent="0.25"/>
    <row r="97" ht="18.75" hidden="1" customHeight="1" x14ac:dyDescent="0.25"/>
    <row r="98" ht="18.75" hidden="1" customHeight="1" x14ac:dyDescent="0.25"/>
    <row r="99" ht="18.75" hidden="1" customHeight="1" x14ac:dyDescent="0.25"/>
    <row r="100" ht="18.75" hidden="1" customHeight="1" x14ac:dyDescent="0.25"/>
    <row r="101" ht="18.75" hidden="1" customHeight="1" x14ac:dyDescent="0.25"/>
    <row r="102" ht="18.75" hidden="1" customHeight="1" x14ac:dyDescent="0.25"/>
    <row r="103" ht="18.75" hidden="1" customHeight="1" x14ac:dyDescent="0.25"/>
    <row r="104" ht="18.75" hidden="1" customHeight="1" x14ac:dyDescent="0.25"/>
    <row r="105" ht="18.75" hidden="1" customHeight="1" x14ac:dyDescent="0.25"/>
    <row r="106" ht="18.75" hidden="1" customHeight="1" x14ac:dyDescent="0.25"/>
    <row r="107" ht="18.75" hidden="1" customHeight="1" x14ac:dyDescent="0.25"/>
    <row r="108" ht="18.75" hidden="1" customHeight="1" x14ac:dyDescent="0.25"/>
    <row r="109" ht="18.75" hidden="1" customHeight="1" x14ac:dyDescent="0.25"/>
    <row r="110" ht="18.75" hidden="1" customHeight="1" x14ac:dyDescent="0.25"/>
    <row r="111" ht="18.75" hidden="1" customHeight="1" x14ac:dyDescent="0.25"/>
    <row r="112" ht="18.75" hidden="1" customHeight="1" x14ac:dyDescent="0.25"/>
    <row r="113" ht="18.75" hidden="1" customHeight="1" x14ac:dyDescent="0.25"/>
    <row r="114" ht="18.75" hidden="1" customHeight="1" x14ac:dyDescent="0.25"/>
    <row r="115" ht="18.75" hidden="1" customHeight="1" x14ac:dyDescent="0.25"/>
    <row r="116" ht="18.75" hidden="1" customHeight="1" x14ac:dyDescent="0.25"/>
    <row r="117" ht="18.75" hidden="1" customHeight="1" x14ac:dyDescent="0.25"/>
    <row r="118" ht="18.75" hidden="1" customHeight="1" x14ac:dyDescent="0.25"/>
    <row r="119" ht="18.75" hidden="1" customHeight="1" x14ac:dyDescent="0.25"/>
    <row r="120" ht="18.75" hidden="1" customHeight="1" x14ac:dyDescent="0.25"/>
    <row r="121" ht="18.75" hidden="1" customHeight="1" x14ac:dyDescent="0.25"/>
    <row r="122" ht="18.75" hidden="1" customHeight="1" x14ac:dyDescent="0.25"/>
    <row r="123" ht="18.75" hidden="1" customHeight="1" x14ac:dyDescent="0.25"/>
    <row r="124" ht="18.75" hidden="1" customHeight="1" x14ac:dyDescent="0.25"/>
    <row r="125" ht="18.75" hidden="1" customHeight="1" x14ac:dyDescent="0.25"/>
    <row r="126" ht="18.75" hidden="1" customHeight="1" x14ac:dyDescent="0.25"/>
    <row r="127" ht="18.75" hidden="1" customHeight="1" x14ac:dyDescent="0.25"/>
    <row r="128" ht="18.75" hidden="1" customHeight="1" x14ac:dyDescent="0.25"/>
    <row r="129" ht="18.75" hidden="1" customHeight="1" x14ac:dyDescent="0.25"/>
    <row r="130" ht="18.75" hidden="1" customHeight="1" x14ac:dyDescent="0.25"/>
    <row r="131" ht="18.75" hidden="1" customHeight="1" x14ac:dyDescent="0.25"/>
    <row r="132" ht="18.75" hidden="1" customHeight="1" x14ac:dyDescent="0.25"/>
    <row r="133" ht="18.75" hidden="1" customHeight="1" x14ac:dyDescent="0.25"/>
    <row r="134" ht="18.75" hidden="1" customHeight="1" x14ac:dyDescent="0.25"/>
    <row r="135" ht="18.75" hidden="1" customHeight="1" x14ac:dyDescent="0.25"/>
    <row r="136" ht="18.75" hidden="1" customHeight="1" x14ac:dyDescent="0.25"/>
    <row r="137" ht="18.75" hidden="1" customHeight="1" x14ac:dyDescent="0.25"/>
    <row r="138" ht="18.75" hidden="1" customHeight="1" x14ac:dyDescent="0.25"/>
    <row r="139" ht="18.75" hidden="1" customHeight="1" x14ac:dyDescent="0.25"/>
    <row r="140" ht="18.75" hidden="1" customHeight="1" x14ac:dyDescent="0.25"/>
    <row r="141" ht="18.75" hidden="1" customHeight="1" x14ac:dyDescent="0.25"/>
    <row r="142" ht="18.75" hidden="1" customHeight="1" x14ac:dyDescent="0.25"/>
    <row r="143" ht="18.75" hidden="1" customHeight="1" x14ac:dyDescent="0.25"/>
    <row r="144" ht="18.75" hidden="1" customHeight="1" x14ac:dyDescent="0.25"/>
    <row r="145" ht="18.75" hidden="1" customHeight="1" x14ac:dyDescent="0.25"/>
    <row r="146" ht="18.75" hidden="1" customHeight="1" x14ac:dyDescent="0.25"/>
    <row r="147" ht="18.75" hidden="1" customHeight="1" x14ac:dyDescent="0.25"/>
    <row r="148" ht="18.75" hidden="1" customHeight="1" x14ac:dyDescent="0.25"/>
    <row r="149" ht="18.75" hidden="1" customHeight="1" x14ac:dyDescent="0.25"/>
    <row r="150" ht="18.75" hidden="1" customHeight="1" x14ac:dyDescent="0.25"/>
    <row r="151" ht="18.75" hidden="1" customHeight="1" x14ac:dyDescent="0.25"/>
    <row r="152" ht="18.75" hidden="1" customHeight="1" x14ac:dyDescent="0.25"/>
    <row r="153" ht="18.75" hidden="1" customHeight="1" x14ac:dyDescent="0.25"/>
    <row r="154" ht="18.75" hidden="1" customHeight="1" x14ac:dyDescent="0.25"/>
    <row r="155" ht="18.75" hidden="1" customHeight="1" x14ac:dyDescent="0.25"/>
    <row r="156" ht="18.75" hidden="1" customHeight="1" x14ac:dyDescent="0.25"/>
    <row r="157" ht="18.75" hidden="1" customHeight="1" x14ac:dyDescent="0.25"/>
    <row r="158" ht="18.75" hidden="1" customHeight="1" x14ac:dyDescent="0.25"/>
    <row r="159" ht="18.75" hidden="1" customHeight="1" x14ac:dyDescent="0.25"/>
    <row r="160" ht="18.75" hidden="1" customHeight="1" x14ac:dyDescent="0.25"/>
    <row r="161" ht="18.75" hidden="1" customHeight="1" x14ac:dyDescent="0.25"/>
    <row r="162" ht="18.75" hidden="1" customHeight="1" x14ac:dyDescent="0.25"/>
    <row r="163" ht="18.75" hidden="1" customHeight="1" x14ac:dyDescent="0.25"/>
    <row r="164" ht="18.75" hidden="1" customHeight="1" x14ac:dyDescent="0.25"/>
    <row r="165" ht="18.75" hidden="1" customHeight="1" x14ac:dyDescent="0.25"/>
    <row r="166" ht="18.75" hidden="1" customHeight="1" x14ac:dyDescent="0.25"/>
    <row r="167" ht="18.75" hidden="1" customHeight="1" x14ac:dyDescent="0.25"/>
    <row r="168" ht="18.75" hidden="1" customHeight="1" x14ac:dyDescent="0.25"/>
    <row r="169" ht="18.75" hidden="1" customHeight="1" x14ac:dyDescent="0.25"/>
    <row r="170" ht="18.75" hidden="1" customHeight="1" x14ac:dyDescent="0.25"/>
    <row r="171" ht="18.75" hidden="1" customHeight="1" x14ac:dyDescent="0.25"/>
    <row r="172" ht="18.75" hidden="1" customHeight="1" x14ac:dyDescent="0.25"/>
    <row r="173" ht="18.75" hidden="1" customHeight="1" x14ac:dyDescent="0.25"/>
    <row r="174" ht="18.75" hidden="1" customHeight="1" x14ac:dyDescent="0.25"/>
    <row r="175" ht="18.75" hidden="1" customHeight="1" x14ac:dyDescent="0.25"/>
    <row r="176" ht="18.75" hidden="1" customHeight="1" x14ac:dyDescent="0.25"/>
    <row r="177" ht="18.75" hidden="1" customHeight="1" x14ac:dyDescent="0.25"/>
    <row r="178" ht="18.75" hidden="1" customHeight="1" x14ac:dyDescent="0.25"/>
    <row r="179" ht="18.75" hidden="1" customHeight="1" x14ac:dyDescent="0.25"/>
    <row r="180" ht="18.75" hidden="1" customHeight="1" x14ac:dyDescent="0.25"/>
    <row r="181" ht="18.75" hidden="1" customHeight="1" x14ac:dyDescent="0.25"/>
    <row r="182" ht="18.75" hidden="1" customHeight="1" x14ac:dyDescent="0.25"/>
    <row r="183" ht="18.75" hidden="1" customHeight="1" x14ac:dyDescent="0.25"/>
    <row r="184" ht="18.75" hidden="1" customHeight="1" x14ac:dyDescent="0.25"/>
    <row r="185" ht="18.75" hidden="1" customHeight="1" x14ac:dyDescent="0.25"/>
    <row r="186" ht="18.75" hidden="1" customHeight="1" x14ac:dyDescent="0.25"/>
    <row r="187" ht="18.75" hidden="1" customHeight="1" x14ac:dyDescent="0.25"/>
    <row r="188" ht="18.75" hidden="1" customHeight="1" x14ac:dyDescent="0.25"/>
  </sheetData>
  <mergeCells count="121">
    <mergeCell ref="A16:A18"/>
    <mergeCell ref="C16:D16"/>
    <mergeCell ref="F16:G16"/>
    <mergeCell ref="I16:J16"/>
    <mergeCell ref="L16:M16"/>
    <mergeCell ref="C17:D17"/>
    <mergeCell ref="A1:N1"/>
    <mergeCell ref="C2:G2"/>
    <mergeCell ref="I2:M2"/>
    <mergeCell ref="A4:A6"/>
    <mergeCell ref="N4:N47"/>
    <mergeCell ref="A7:A8"/>
    <mergeCell ref="A9:A11"/>
    <mergeCell ref="A12:A13"/>
    <mergeCell ref="C14:G14"/>
    <mergeCell ref="I14:M14"/>
    <mergeCell ref="F17:G17"/>
    <mergeCell ref="I17:J17"/>
    <mergeCell ref="L17:M17"/>
    <mergeCell ref="C18:D18"/>
    <mergeCell ref="F18:G18"/>
    <mergeCell ref="I18:J18"/>
    <mergeCell ref="L18:M18"/>
    <mergeCell ref="C15:D15"/>
    <mergeCell ref="F15:G15"/>
    <mergeCell ref="I15:J15"/>
    <mergeCell ref="L15:M15"/>
    <mergeCell ref="A19:A20"/>
    <mergeCell ref="C19:D19"/>
    <mergeCell ref="F19:G19"/>
    <mergeCell ref="I19:J19"/>
    <mergeCell ref="L19:M19"/>
    <mergeCell ref="C20:D20"/>
    <mergeCell ref="F20:G20"/>
    <mergeCell ref="I20:J20"/>
    <mergeCell ref="L20:M20"/>
    <mergeCell ref="L25:M25"/>
    <mergeCell ref="C26:G26"/>
    <mergeCell ref="I26:M26"/>
    <mergeCell ref="A28:A30"/>
    <mergeCell ref="C31:G31"/>
    <mergeCell ref="I31:M31"/>
    <mergeCell ref="C21:G21"/>
    <mergeCell ref="I21:M21"/>
    <mergeCell ref="F22:G22"/>
    <mergeCell ref="L22:M22"/>
    <mergeCell ref="A23:A25"/>
    <mergeCell ref="F23:G23"/>
    <mergeCell ref="L23:M23"/>
    <mergeCell ref="F24:G24"/>
    <mergeCell ref="L24:M24"/>
    <mergeCell ref="F25:G25"/>
    <mergeCell ref="F32:G32"/>
    <mergeCell ref="L32:M32"/>
    <mergeCell ref="A33:A35"/>
    <mergeCell ref="F33:G33"/>
    <mergeCell ref="L33:M33"/>
    <mergeCell ref="F34:G34"/>
    <mergeCell ref="L34:M34"/>
    <mergeCell ref="F35:G35"/>
    <mergeCell ref="L35:M35"/>
    <mergeCell ref="A39:L39"/>
    <mergeCell ref="C40:M40"/>
    <mergeCell ref="C41:D41"/>
    <mergeCell ref="E41:F41"/>
    <mergeCell ref="G41:I41"/>
    <mergeCell ref="J41:K41"/>
    <mergeCell ref="L41:M41"/>
    <mergeCell ref="A36:A38"/>
    <mergeCell ref="F36:G36"/>
    <mergeCell ref="L36:M36"/>
    <mergeCell ref="F37:G37"/>
    <mergeCell ref="L37:M37"/>
    <mergeCell ref="F38:G38"/>
    <mergeCell ref="L38:M38"/>
    <mergeCell ref="L43:M43"/>
    <mergeCell ref="C44:D44"/>
    <mergeCell ref="E44:F44"/>
    <mergeCell ref="G44:I44"/>
    <mergeCell ref="J44:K44"/>
    <mergeCell ref="L44:M44"/>
    <mergeCell ref="A42:A44"/>
    <mergeCell ref="C42:D42"/>
    <mergeCell ref="E42:F42"/>
    <mergeCell ref="G42:I42"/>
    <mergeCell ref="J42:K42"/>
    <mergeCell ref="L42:M42"/>
    <mergeCell ref="C43:D43"/>
    <mergeCell ref="E43:F43"/>
    <mergeCell ref="G43:I43"/>
    <mergeCell ref="J43:K43"/>
    <mergeCell ref="L46:M46"/>
    <mergeCell ref="C47:D47"/>
    <mergeCell ref="E47:F47"/>
    <mergeCell ref="G47:I47"/>
    <mergeCell ref="J47:K47"/>
    <mergeCell ref="L47:M47"/>
    <mergeCell ref="A45:A47"/>
    <mergeCell ref="C45:D45"/>
    <mergeCell ref="E45:F45"/>
    <mergeCell ref="G45:I45"/>
    <mergeCell ref="J45:K45"/>
    <mergeCell ref="L45:M45"/>
    <mergeCell ref="C46:D46"/>
    <mergeCell ref="E46:F46"/>
    <mergeCell ref="G46:I46"/>
    <mergeCell ref="J46:K46"/>
    <mergeCell ref="C64:G64"/>
    <mergeCell ref="I64:M64"/>
    <mergeCell ref="N64:N68"/>
    <mergeCell ref="A66:A68"/>
    <mergeCell ref="A69:N69"/>
    <mergeCell ref="C48:G48"/>
    <mergeCell ref="I48:M48"/>
    <mergeCell ref="N48:N63"/>
    <mergeCell ref="A50:A52"/>
    <mergeCell ref="A53:A54"/>
    <mergeCell ref="A55:A56"/>
    <mergeCell ref="A57:A59"/>
    <mergeCell ref="A60:A61"/>
    <mergeCell ref="A62:A63"/>
  </mergeCells>
  <pageMargins left="0.17" right="0.17" top="0.2" bottom="0.24" header="0.22" footer="0.21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DC38-88AA-46A7-9250-4D1A95CD1DBF}">
  <sheetPr codeName="Hoja8"/>
  <dimension ref="A1:R318"/>
  <sheetViews>
    <sheetView showGridLines="0" zoomScaleNormal="100" workbookViewId="0">
      <selection activeCell="H5" sqref="H5:L5"/>
    </sheetView>
  </sheetViews>
  <sheetFormatPr baseColWidth="10" defaultRowHeight="15" x14ac:dyDescent="0.25"/>
  <cols>
    <col min="1" max="1" width="31.7109375" bestFit="1" customWidth="1"/>
    <col min="2" max="3" width="11.42578125" customWidth="1"/>
    <col min="4" max="4" width="12.28515625" customWidth="1"/>
    <col min="5" max="5" width="12.7109375" customWidth="1"/>
    <col min="6" max="6" width="11.4257812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659" t="s">
        <v>55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</row>
    <row r="2" spans="1:12" ht="22.5" customHeight="1" x14ac:dyDescent="0.35">
      <c r="A2" s="661" t="s">
        <v>56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</row>
    <row r="3" spans="1:12" ht="22.5" customHeight="1" x14ac:dyDescent="0.25">
      <c r="A3" s="662" t="s">
        <v>57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4"/>
    </row>
    <row r="4" spans="1:12" ht="21" x14ac:dyDescent="0.35">
      <c r="A4" s="665" t="s">
        <v>5</v>
      </c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7"/>
    </row>
    <row r="5" spans="1:12" x14ac:dyDescent="0.25">
      <c r="A5" s="2"/>
      <c r="B5" s="471" t="s">
        <v>151</v>
      </c>
      <c r="C5" s="472"/>
      <c r="D5" s="472"/>
      <c r="E5" s="472"/>
      <c r="F5" s="473"/>
      <c r="G5" s="3"/>
      <c r="H5" s="471" t="str">
        <f>CONCATENATE("acumulado ",B5)</f>
        <v>acumulado septiembre</v>
      </c>
      <c r="I5" s="472"/>
      <c r="J5" s="472"/>
      <c r="K5" s="472"/>
      <c r="L5" s="473"/>
    </row>
    <row r="6" spans="1:12" ht="30" x14ac:dyDescent="0.25">
      <c r="A6" s="6"/>
      <c r="B6" s="7">
        <v>2019</v>
      </c>
      <c r="C6" s="7">
        <v>2020</v>
      </c>
      <c r="D6" s="7" t="s">
        <v>1</v>
      </c>
      <c r="E6" s="7" t="s">
        <v>2</v>
      </c>
      <c r="F6" s="7" t="s">
        <v>3</v>
      </c>
      <c r="G6" s="8"/>
      <c r="H6" s="7">
        <v>2019</v>
      </c>
      <c r="I6" s="7">
        <v>2020</v>
      </c>
      <c r="J6" s="7" t="s">
        <v>1</v>
      </c>
      <c r="K6" s="7" t="s">
        <v>2</v>
      </c>
      <c r="L6" s="7" t="s">
        <v>3</v>
      </c>
    </row>
    <row r="7" spans="1:12" x14ac:dyDescent="0.25">
      <c r="A7" s="163" t="s">
        <v>58</v>
      </c>
      <c r="B7" s="164">
        <v>403999</v>
      </c>
      <c r="C7" s="164">
        <v>111133</v>
      </c>
      <c r="D7" s="165">
        <v>-0.72491763593474245</v>
      </c>
      <c r="E7" s="164">
        <v>-292866</v>
      </c>
      <c r="F7" s="165">
        <f t="shared" ref="F7:F18" si="0">C7/$C$7</f>
        <v>1</v>
      </c>
      <c r="G7" s="166"/>
      <c r="H7" s="164">
        <v>3819743</v>
      </c>
      <c r="I7" s="164">
        <v>1357312</v>
      </c>
      <c r="J7" s="165">
        <v>-0.64465881605123698</v>
      </c>
      <c r="K7" s="164">
        <v>-2462431</v>
      </c>
      <c r="L7" s="165">
        <f>I7/$I$7</f>
        <v>1</v>
      </c>
    </row>
    <row r="8" spans="1:12" x14ac:dyDescent="0.25">
      <c r="A8" s="167" t="s">
        <v>8</v>
      </c>
      <c r="B8" s="168">
        <v>295262</v>
      </c>
      <c r="C8" s="168">
        <v>89429</v>
      </c>
      <c r="D8" s="169">
        <v>-0.69711984610278321</v>
      </c>
      <c r="E8" s="168">
        <v>-205833</v>
      </c>
      <c r="F8" s="169">
        <f t="shared" si="0"/>
        <v>0.80470247361269831</v>
      </c>
      <c r="G8" s="170"/>
      <c r="H8" s="168">
        <v>2749322</v>
      </c>
      <c r="I8" s="171" t="s">
        <v>9</v>
      </c>
      <c r="J8" s="172" t="s">
        <v>10</v>
      </c>
      <c r="K8" s="171" t="s">
        <v>10</v>
      </c>
      <c r="L8" s="172" t="s">
        <v>10</v>
      </c>
    </row>
    <row r="9" spans="1:12" x14ac:dyDescent="0.25">
      <c r="A9" s="173" t="s">
        <v>59</v>
      </c>
      <c r="B9" s="174">
        <v>48672</v>
      </c>
      <c r="C9" s="174">
        <v>19533</v>
      </c>
      <c r="D9" s="175">
        <v>-0.59868096646942803</v>
      </c>
      <c r="E9" s="174">
        <v>-29139</v>
      </c>
      <c r="F9" s="175">
        <f t="shared" si="0"/>
        <v>0.175762374812162</v>
      </c>
      <c r="G9" s="176"/>
      <c r="H9" s="174">
        <v>456484</v>
      </c>
      <c r="I9" s="177" t="s">
        <v>9</v>
      </c>
      <c r="J9" s="178" t="s">
        <v>10</v>
      </c>
      <c r="K9" s="177" t="s">
        <v>10</v>
      </c>
      <c r="L9" s="178" t="s">
        <v>10</v>
      </c>
    </row>
    <row r="10" spans="1:12" x14ac:dyDescent="0.25">
      <c r="A10" s="179" t="s">
        <v>60</v>
      </c>
      <c r="B10" s="180">
        <v>184720</v>
      </c>
      <c r="C10" s="180">
        <v>51043</v>
      </c>
      <c r="D10" s="181">
        <v>-0.72367366825465562</v>
      </c>
      <c r="E10" s="180">
        <v>-133677</v>
      </c>
      <c r="F10" s="181">
        <f t="shared" si="0"/>
        <v>0.45929651858583859</v>
      </c>
      <c r="G10" s="176"/>
      <c r="H10" s="180">
        <v>1680773</v>
      </c>
      <c r="I10" s="182" t="s">
        <v>9</v>
      </c>
      <c r="J10" s="183" t="s">
        <v>10</v>
      </c>
      <c r="K10" s="182" t="s">
        <v>10</v>
      </c>
      <c r="L10" s="183" t="s">
        <v>10</v>
      </c>
    </row>
    <row r="11" spans="1:12" x14ac:dyDescent="0.25">
      <c r="A11" s="179" t="s">
        <v>61</v>
      </c>
      <c r="B11" s="180">
        <v>48885</v>
      </c>
      <c r="C11" s="180">
        <v>17114</v>
      </c>
      <c r="D11" s="181">
        <v>-0.64991306126623716</v>
      </c>
      <c r="E11" s="180">
        <v>-31771</v>
      </c>
      <c r="F11" s="181">
        <f t="shared" si="0"/>
        <v>0.15399566285441768</v>
      </c>
      <c r="G11" s="176"/>
      <c r="H11" s="180">
        <v>471182</v>
      </c>
      <c r="I11" s="182" t="s">
        <v>9</v>
      </c>
      <c r="J11" s="183" t="s">
        <v>10</v>
      </c>
      <c r="K11" s="182" t="s">
        <v>10</v>
      </c>
      <c r="L11" s="183" t="s">
        <v>10</v>
      </c>
    </row>
    <row r="12" spans="1:12" x14ac:dyDescent="0.25">
      <c r="A12" s="179" t="s">
        <v>62</v>
      </c>
      <c r="B12" s="180">
        <v>8877</v>
      </c>
      <c r="C12" s="180">
        <v>897</v>
      </c>
      <c r="D12" s="181">
        <v>-0.89895234876647512</v>
      </c>
      <c r="E12" s="180">
        <v>-7980</v>
      </c>
      <c r="F12" s="181">
        <f t="shared" si="0"/>
        <v>8.0714099322433484E-3</v>
      </c>
      <c r="G12" s="176"/>
      <c r="H12" s="180">
        <v>99954</v>
      </c>
      <c r="I12" s="182" t="s">
        <v>9</v>
      </c>
      <c r="J12" s="183" t="s">
        <v>10</v>
      </c>
      <c r="K12" s="182" t="s">
        <v>10</v>
      </c>
      <c r="L12" s="183" t="s">
        <v>10</v>
      </c>
    </row>
    <row r="13" spans="1:12" x14ac:dyDescent="0.25">
      <c r="A13" s="184" t="s">
        <v>63</v>
      </c>
      <c r="B13" s="185">
        <v>4108</v>
      </c>
      <c r="C13" s="185">
        <v>842</v>
      </c>
      <c r="D13" s="186">
        <v>-0.79503407984420638</v>
      </c>
      <c r="E13" s="185">
        <v>-3266</v>
      </c>
      <c r="F13" s="186">
        <f t="shared" si="0"/>
        <v>7.576507428036677E-3</v>
      </c>
      <c r="G13" s="176"/>
      <c r="H13" s="185">
        <v>40929</v>
      </c>
      <c r="I13" s="187" t="s">
        <v>9</v>
      </c>
      <c r="J13" s="188" t="s">
        <v>10</v>
      </c>
      <c r="K13" s="187" t="s">
        <v>10</v>
      </c>
      <c r="L13" s="188" t="s">
        <v>10</v>
      </c>
    </row>
    <row r="14" spans="1:12" x14ac:dyDescent="0.25">
      <c r="A14" s="167" t="s">
        <v>11</v>
      </c>
      <c r="B14" s="168">
        <v>108737</v>
      </c>
      <c r="C14" s="168">
        <v>21704</v>
      </c>
      <c r="D14" s="169">
        <v>-0.80039912817164349</v>
      </c>
      <c r="E14" s="168">
        <v>-87033</v>
      </c>
      <c r="F14" s="169">
        <f t="shared" si="0"/>
        <v>0.19529752638730169</v>
      </c>
      <c r="G14" s="170"/>
      <c r="H14" s="168">
        <v>1070421</v>
      </c>
      <c r="I14" s="171" t="s">
        <v>9</v>
      </c>
      <c r="J14" s="172" t="s">
        <v>10</v>
      </c>
      <c r="K14" s="171" t="s">
        <v>10</v>
      </c>
      <c r="L14" s="172" t="s">
        <v>10</v>
      </c>
    </row>
    <row r="15" spans="1:12" x14ac:dyDescent="0.25">
      <c r="A15" s="173" t="s">
        <v>64</v>
      </c>
      <c r="B15" s="174">
        <v>63177</v>
      </c>
      <c r="C15" s="174">
        <v>15497</v>
      </c>
      <c r="D15" s="175">
        <v>-0.75470503506022757</v>
      </c>
      <c r="E15" s="174">
        <v>-47680</v>
      </c>
      <c r="F15" s="175">
        <f t="shared" si="0"/>
        <v>0.13944552923074155</v>
      </c>
      <c r="G15" s="176"/>
      <c r="H15" s="174">
        <v>610784</v>
      </c>
      <c r="I15" s="177" t="s">
        <v>9</v>
      </c>
      <c r="J15" s="178" t="s">
        <v>10</v>
      </c>
      <c r="K15" s="177" t="s">
        <v>10</v>
      </c>
      <c r="L15" s="178" t="s">
        <v>10</v>
      </c>
    </row>
    <row r="16" spans="1:12" x14ac:dyDescent="0.25">
      <c r="A16" s="179" t="s">
        <v>65</v>
      </c>
      <c r="B16" s="180">
        <v>58130</v>
      </c>
      <c r="C16" s="180">
        <v>12016</v>
      </c>
      <c r="D16" s="181">
        <v>-0.79329089970755207</v>
      </c>
      <c r="E16" s="180">
        <v>-46114</v>
      </c>
      <c r="F16" s="181">
        <f t="shared" si="0"/>
        <v>0.10812269982813386</v>
      </c>
      <c r="G16" s="176"/>
      <c r="H16" s="180">
        <v>560637</v>
      </c>
      <c r="I16" s="182" t="s">
        <v>9</v>
      </c>
      <c r="J16" s="183" t="s">
        <v>10</v>
      </c>
      <c r="K16" s="182" t="s">
        <v>10</v>
      </c>
      <c r="L16" s="183" t="s">
        <v>10</v>
      </c>
    </row>
    <row r="17" spans="1:12" x14ac:dyDescent="0.25">
      <c r="A17" s="179" t="s">
        <v>66</v>
      </c>
      <c r="B17" s="180">
        <v>28390</v>
      </c>
      <c r="C17" s="180">
        <v>4106</v>
      </c>
      <c r="D17" s="181">
        <v>-0.85537160972173298</v>
      </c>
      <c r="E17" s="180">
        <v>-24284</v>
      </c>
      <c r="F17" s="181">
        <f t="shared" si="0"/>
        <v>3.6946721495865316E-2</v>
      </c>
      <c r="G17" s="176"/>
      <c r="H17" s="180">
        <v>297381</v>
      </c>
      <c r="I17" s="182" t="s">
        <v>9</v>
      </c>
      <c r="J17" s="183" t="s">
        <v>10</v>
      </c>
      <c r="K17" s="182" t="s">
        <v>10</v>
      </c>
      <c r="L17" s="183" t="s">
        <v>10</v>
      </c>
    </row>
    <row r="18" spans="1:12" x14ac:dyDescent="0.25">
      <c r="A18" s="189" t="s">
        <v>67</v>
      </c>
      <c r="B18" s="190">
        <v>17170</v>
      </c>
      <c r="C18" s="190">
        <v>2101</v>
      </c>
      <c r="D18" s="191">
        <v>-0.87763541059988348</v>
      </c>
      <c r="E18" s="190">
        <v>-15069</v>
      </c>
      <c r="F18" s="191">
        <f t="shared" si="0"/>
        <v>1.8905275660694842E-2</v>
      </c>
      <c r="G18" s="192"/>
      <c r="H18" s="190">
        <v>162256</v>
      </c>
      <c r="I18" s="193" t="s">
        <v>9</v>
      </c>
      <c r="J18" s="194" t="s">
        <v>10</v>
      </c>
      <c r="K18" s="193" t="s">
        <v>10</v>
      </c>
      <c r="L18" s="194" t="s">
        <v>10</v>
      </c>
    </row>
    <row r="19" spans="1:12" x14ac:dyDescent="0.25">
      <c r="A19" s="511" t="s">
        <v>29</v>
      </c>
      <c r="B19" s="512"/>
      <c r="C19" s="512"/>
      <c r="D19" s="512"/>
      <c r="E19" s="512"/>
      <c r="F19" s="512"/>
      <c r="G19" s="512"/>
      <c r="H19" s="512"/>
      <c r="I19" s="512"/>
      <c r="J19" s="512"/>
      <c r="K19" s="512"/>
      <c r="L19" s="513"/>
    </row>
    <row r="20" spans="1:12" ht="21" x14ac:dyDescent="0.35">
      <c r="A20" s="656" t="s">
        <v>12</v>
      </c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8"/>
    </row>
    <row r="21" spans="1:12" x14ac:dyDescent="0.25">
      <c r="A21" s="2"/>
      <c r="B21" s="471" t="s">
        <v>151</v>
      </c>
      <c r="C21" s="472"/>
      <c r="D21" s="472"/>
      <c r="E21" s="472"/>
      <c r="F21" s="473"/>
      <c r="G21" s="3"/>
      <c r="H21" s="471" t="str">
        <f>CONCATENATE("acumulado ",B21)</f>
        <v>acumulado septiembre</v>
      </c>
      <c r="I21" s="472"/>
      <c r="J21" s="472"/>
      <c r="K21" s="472"/>
      <c r="L21" s="473"/>
    </row>
    <row r="22" spans="1:12" ht="30" x14ac:dyDescent="0.25">
      <c r="A22" s="6"/>
      <c r="B22" s="7">
        <v>2019</v>
      </c>
      <c r="C22" s="7">
        <v>2020</v>
      </c>
      <c r="D22" s="7" t="s">
        <v>1</v>
      </c>
      <c r="E22" s="7" t="s">
        <v>2</v>
      </c>
      <c r="F22" s="7" t="s">
        <v>3</v>
      </c>
      <c r="G22" s="8"/>
      <c r="H22" s="7">
        <v>2019</v>
      </c>
      <c r="I22" s="7">
        <v>2020</v>
      </c>
      <c r="J22" s="7" t="s">
        <v>1</v>
      </c>
      <c r="K22" s="7" t="s">
        <v>2</v>
      </c>
      <c r="L22" s="7" t="s">
        <v>3</v>
      </c>
    </row>
    <row r="23" spans="1:12" x14ac:dyDescent="0.25">
      <c r="A23" s="163" t="s">
        <v>68</v>
      </c>
      <c r="B23" s="164">
        <v>403999</v>
      </c>
      <c r="C23" s="164">
        <v>111133</v>
      </c>
      <c r="D23" s="165">
        <v>-0.72491763593474245</v>
      </c>
      <c r="E23" s="164">
        <v>-292866</v>
      </c>
      <c r="F23" s="165">
        <f t="shared" ref="F23:F45" si="1">C23/$C$7</f>
        <v>1</v>
      </c>
      <c r="G23" s="166"/>
      <c r="H23" s="164">
        <v>3819743</v>
      </c>
      <c r="I23" s="164">
        <v>1357312</v>
      </c>
      <c r="J23" s="165">
        <v>-0.64465881605123698</v>
      </c>
      <c r="K23" s="164">
        <v>-2462431</v>
      </c>
      <c r="L23" s="165">
        <f>I23/$I$7</f>
        <v>1</v>
      </c>
    </row>
    <row r="24" spans="1:12" x14ac:dyDescent="0.25">
      <c r="A24" s="167" t="s">
        <v>13</v>
      </c>
      <c r="B24" s="168">
        <v>104606</v>
      </c>
      <c r="C24" s="168">
        <v>74529</v>
      </c>
      <c r="D24" s="169">
        <v>-0.28752652811502211</v>
      </c>
      <c r="E24" s="168">
        <v>-30077</v>
      </c>
      <c r="F24" s="169">
        <f t="shared" si="1"/>
        <v>0.6706288861094365</v>
      </c>
      <c r="G24" s="195"/>
      <c r="H24" s="168">
        <v>931590</v>
      </c>
      <c r="I24" s="168">
        <v>377094</v>
      </c>
      <c r="J24" s="169">
        <v>-0.5952146330467265</v>
      </c>
      <c r="K24" s="168">
        <v>-554496</v>
      </c>
      <c r="L24" s="169">
        <f t="shared" ref="L24:L45" si="2">I24/$I$7</f>
        <v>0.27782411118445871</v>
      </c>
    </row>
    <row r="25" spans="1:12" x14ac:dyDescent="0.25">
      <c r="A25" s="196" t="s">
        <v>69</v>
      </c>
      <c r="B25" s="174">
        <v>43312</v>
      </c>
      <c r="C25" s="174">
        <v>32294</v>
      </c>
      <c r="D25" s="175">
        <v>-0.2543867750277059</v>
      </c>
      <c r="E25" s="174">
        <v>-11018</v>
      </c>
      <c r="F25" s="175">
        <f t="shared" si="1"/>
        <v>0.29058875401545897</v>
      </c>
      <c r="G25" s="176"/>
      <c r="H25" s="174">
        <v>414493</v>
      </c>
      <c r="I25" s="174">
        <v>171001</v>
      </c>
      <c r="J25" s="175">
        <v>-0.58744538508491095</v>
      </c>
      <c r="K25" s="174">
        <v>-243492</v>
      </c>
      <c r="L25" s="175">
        <f t="shared" si="2"/>
        <v>0.12598503512825349</v>
      </c>
    </row>
    <row r="26" spans="1:12" x14ac:dyDescent="0.25">
      <c r="A26" s="197" t="s">
        <v>70</v>
      </c>
      <c r="B26" s="198">
        <v>27873</v>
      </c>
      <c r="C26" s="198">
        <v>26496</v>
      </c>
      <c r="D26" s="199">
        <f>C26/B26-1</f>
        <v>-4.9402647723603477E-2</v>
      </c>
      <c r="E26" s="198">
        <f>C26-B26</f>
        <v>-1377</v>
      </c>
      <c r="F26" s="199">
        <f t="shared" si="1"/>
        <v>0.2384170318447266</v>
      </c>
      <c r="G26" s="176"/>
      <c r="H26" s="198">
        <v>271667</v>
      </c>
      <c r="I26" s="198">
        <v>120637</v>
      </c>
      <c r="J26" s="199">
        <f>I26/H26-1</f>
        <v>-0.55593796817427221</v>
      </c>
      <c r="K26" s="198">
        <f>I26-H26</f>
        <v>-151030</v>
      </c>
      <c r="L26" s="199">
        <f>I26/$I$7</f>
        <v>8.8879343879668046E-2</v>
      </c>
    </row>
    <row r="27" spans="1:12" x14ac:dyDescent="0.25">
      <c r="A27" s="197" t="s">
        <v>71</v>
      </c>
      <c r="B27" s="198">
        <f>B25-B26</f>
        <v>15439</v>
      </c>
      <c r="C27" s="198">
        <f>C25-C26</f>
        <v>5798</v>
      </c>
      <c r="D27" s="199">
        <f>C27/B27-1</f>
        <v>-0.62445754258695518</v>
      </c>
      <c r="E27" s="198">
        <f>C27-B27</f>
        <v>-9641</v>
      </c>
      <c r="F27" s="199">
        <f t="shared" si="1"/>
        <v>5.2171722170732363E-2</v>
      </c>
      <c r="G27" s="176"/>
      <c r="H27" s="198">
        <f>H25-H26</f>
        <v>142826</v>
      </c>
      <c r="I27" s="198">
        <f>I25-I26</f>
        <v>50364</v>
      </c>
      <c r="J27" s="199">
        <f>I27/H27-1</f>
        <v>-0.64737512777785555</v>
      </c>
      <c r="K27" s="198">
        <f>I27-H27</f>
        <v>-92462</v>
      </c>
      <c r="L27" s="199">
        <f>I27/$I$7</f>
        <v>3.710569124858544E-2</v>
      </c>
    </row>
    <row r="28" spans="1:12" x14ac:dyDescent="0.25">
      <c r="A28" s="200" t="s">
        <v>72</v>
      </c>
      <c r="B28" s="185">
        <v>61294</v>
      </c>
      <c r="C28" s="185">
        <v>42235</v>
      </c>
      <c r="D28" s="186">
        <v>-0.3109439749404509</v>
      </c>
      <c r="E28" s="185">
        <v>-19059</v>
      </c>
      <c r="F28" s="186">
        <f t="shared" si="1"/>
        <v>0.38004013209397747</v>
      </c>
      <c r="G28" s="176"/>
      <c r="H28" s="185">
        <f>H24-H25</f>
        <v>517097</v>
      </c>
      <c r="I28" s="185">
        <v>206093</v>
      </c>
      <c r="J28" s="186">
        <v>-0.49348213978499911</v>
      </c>
      <c r="K28" s="185">
        <v>-200789</v>
      </c>
      <c r="L28" s="186">
        <f t="shared" si="2"/>
        <v>0.1518390760562052</v>
      </c>
    </row>
    <row r="29" spans="1:12" x14ac:dyDescent="0.25">
      <c r="A29" s="167" t="s">
        <v>14</v>
      </c>
      <c r="B29" s="168">
        <v>299393</v>
      </c>
      <c r="C29" s="168">
        <v>36604</v>
      </c>
      <c r="D29" s="169">
        <v>-0.87773929250182869</v>
      </c>
      <c r="E29" s="168">
        <v>-262789</v>
      </c>
      <c r="F29" s="169">
        <f t="shared" si="1"/>
        <v>0.32937111389056356</v>
      </c>
      <c r="G29" s="195"/>
      <c r="H29" s="168">
        <v>2888153</v>
      </c>
      <c r="I29" s="168">
        <v>980218</v>
      </c>
      <c r="J29" s="169">
        <v>-0.66060731547116791</v>
      </c>
      <c r="K29" s="168">
        <v>-1907935</v>
      </c>
      <c r="L29" s="169">
        <f t="shared" si="2"/>
        <v>0.72217588881554129</v>
      </c>
    </row>
    <row r="30" spans="1:12" x14ac:dyDescent="0.25">
      <c r="A30" s="196" t="s">
        <v>73</v>
      </c>
      <c r="B30" s="174">
        <v>40457</v>
      </c>
      <c r="C30" s="174">
        <v>1668</v>
      </c>
      <c r="D30" s="175">
        <v>-0.95877104085819509</v>
      </c>
      <c r="E30" s="174">
        <v>-38789</v>
      </c>
      <c r="F30" s="175">
        <f t="shared" si="1"/>
        <v>1.5009043218485958E-2</v>
      </c>
      <c r="G30" s="176"/>
      <c r="H30" s="174">
        <v>371879</v>
      </c>
      <c r="I30" s="174">
        <v>122926</v>
      </c>
      <c r="J30" s="175">
        <v>-0.66944624461182267</v>
      </c>
      <c r="K30" s="174">
        <v>-248953</v>
      </c>
      <c r="L30" s="175">
        <f t="shared" si="2"/>
        <v>9.0565765277253865E-2</v>
      </c>
    </row>
    <row r="31" spans="1:12" x14ac:dyDescent="0.25">
      <c r="A31" s="201" t="s">
        <v>74</v>
      </c>
      <c r="B31" s="180">
        <v>1759</v>
      </c>
      <c r="C31" s="180">
        <v>159</v>
      </c>
      <c r="D31" s="181">
        <v>-0.90960773166571918</v>
      </c>
      <c r="E31" s="180">
        <v>-1600</v>
      </c>
      <c r="F31" s="181">
        <f t="shared" si="1"/>
        <v>1.4307181485247406E-3</v>
      </c>
      <c r="G31" s="176"/>
      <c r="H31" s="180">
        <v>20525</v>
      </c>
      <c r="I31" s="180">
        <v>7248</v>
      </c>
      <c r="J31" s="181">
        <v>-0.64686967113276495</v>
      </c>
      <c r="K31" s="180">
        <v>-13277</v>
      </c>
      <c r="L31" s="181">
        <f t="shared" si="2"/>
        <v>5.3399660505469631E-3</v>
      </c>
    </row>
    <row r="32" spans="1:12" x14ac:dyDescent="0.25">
      <c r="A32" s="201" t="s">
        <v>75</v>
      </c>
      <c r="B32" s="180">
        <v>340</v>
      </c>
      <c r="C32" s="180">
        <v>19</v>
      </c>
      <c r="D32" s="181">
        <v>-0.94411764705882351</v>
      </c>
      <c r="E32" s="180">
        <v>-321</v>
      </c>
      <c r="F32" s="181">
        <f t="shared" si="1"/>
        <v>1.7096631963503189E-4</v>
      </c>
      <c r="G32" s="176"/>
      <c r="H32" s="180">
        <v>2680</v>
      </c>
      <c r="I32" s="180">
        <v>1427</v>
      </c>
      <c r="J32" s="181">
        <v>-0.46753731343283578</v>
      </c>
      <c r="K32" s="180">
        <v>-1253</v>
      </c>
      <c r="L32" s="181">
        <f t="shared" si="2"/>
        <v>1.0513426537155791E-3</v>
      </c>
    </row>
    <row r="33" spans="1:12" x14ac:dyDescent="0.25">
      <c r="A33" s="201" t="s">
        <v>76</v>
      </c>
      <c r="B33" s="180">
        <v>1906</v>
      </c>
      <c r="C33" s="180">
        <v>50</v>
      </c>
      <c r="D33" s="181">
        <v>-0.97376705141657927</v>
      </c>
      <c r="E33" s="180">
        <v>-1856</v>
      </c>
      <c r="F33" s="181">
        <f t="shared" si="1"/>
        <v>4.4991136746061028E-4</v>
      </c>
      <c r="G33" s="176"/>
      <c r="H33" s="180">
        <v>56168</v>
      </c>
      <c r="I33" s="180">
        <v>32098</v>
      </c>
      <c r="J33" s="181">
        <v>-0.42853582110810429</v>
      </c>
      <c r="K33" s="180">
        <v>-24070</v>
      </c>
      <c r="L33" s="181">
        <f t="shared" si="2"/>
        <v>2.3648210580912862E-2</v>
      </c>
    </row>
    <row r="34" spans="1:12" x14ac:dyDescent="0.25">
      <c r="A34" s="201" t="s">
        <v>77</v>
      </c>
      <c r="B34" s="180">
        <v>1243</v>
      </c>
      <c r="C34" s="180">
        <v>141</v>
      </c>
      <c r="D34" s="181">
        <v>-0.88656476267095741</v>
      </c>
      <c r="E34" s="180">
        <v>-1102</v>
      </c>
      <c r="F34" s="181">
        <f t="shared" si="1"/>
        <v>1.268750056238921E-3</v>
      </c>
      <c r="G34" s="176"/>
      <c r="H34" s="180">
        <v>13487</v>
      </c>
      <c r="I34" s="180">
        <v>3982</v>
      </c>
      <c r="J34" s="181">
        <v>-0.70475272484614815</v>
      </c>
      <c r="K34" s="180">
        <v>-9505</v>
      </c>
      <c r="L34" s="181">
        <f t="shared" si="2"/>
        <v>2.9337396265560166E-3</v>
      </c>
    </row>
    <row r="35" spans="1:12" x14ac:dyDescent="0.25">
      <c r="A35" s="201" t="s">
        <v>78</v>
      </c>
      <c r="B35" s="180">
        <v>576</v>
      </c>
      <c r="C35" s="180">
        <v>34</v>
      </c>
      <c r="D35" s="181">
        <v>-0.94097222222222221</v>
      </c>
      <c r="E35" s="180">
        <v>-542</v>
      </c>
      <c r="F35" s="181">
        <f t="shared" si="1"/>
        <v>3.0593972987321495E-4</v>
      </c>
      <c r="G35" s="176"/>
      <c r="H35" s="180">
        <v>48644</v>
      </c>
      <c r="I35" s="180">
        <v>35969</v>
      </c>
      <c r="J35" s="181">
        <v>-0.26056656524956834</v>
      </c>
      <c r="K35" s="180">
        <v>-12675</v>
      </c>
      <c r="L35" s="181">
        <f t="shared" si="2"/>
        <v>2.6500170926065637E-2</v>
      </c>
    </row>
    <row r="36" spans="1:12" x14ac:dyDescent="0.25">
      <c r="A36" s="201" t="s">
        <v>79</v>
      </c>
      <c r="B36" s="180">
        <v>151001</v>
      </c>
      <c r="C36" s="180">
        <v>10286</v>
      </c>
      <c r="D36" s="181">
        <v>-0.93188124581956411</v>
      </c>
      <c r="E36" s="180">
        <v>-140715</v>
      </c>
      <c r="F36" s="181">
        <f t="shared" si="1"/>
        <v>9.2555766513996746E-2</v>
      </c>
      <c r="G36" s="176"/>
      <c r="H36" s="180">
        <v>1355664</v>
      </c>
      <c r="I36" s="180">
        <v>375294</v>
      </c>
      <c r="J36" s="181">
        <v>-0.72316591721842582</v>
      </c>
      <c r="K36" s="180">
        <v>-980370</v>
      </c>
      <c r="L36" s="181">
        <f t="shared" si="2"/>
        <v>0.27649796067521692</v>
      </c>
    </row>
    <row r="37" spans="1:12" x14ac:dyDescent="0.25">
      <c r="A37" s="201" t="s">
        <v>80</v>
      </c>
      <c r="B37" s="180">
        <v>12214</v>
      </c>
      <c r="C37" s="180">
        <v>2173</v>
      </c>
      <c r="D37" s="181">
        <v>-0.822089405600131</v>
      </c>
      <c r="E37" s="180">
        <v>-10041</v>
      </c>
      <c r="F37" s="181">
        <f t="shared" si="1"/>
        <v>1.9553148029838121E-2</v>
      </c>
      <c r="G37" s="176"/>
      <c r="H37" s="180">
        <v>131280</v>
      </c>
      <c r="I37" s="180">
        <v>47459</v>
      </c>
      <c r="J37" s="181">
        <v>-0.6384902498476539</v>
      </c>
      <c r="K37" s="180">
        <v>-83821</v>
      </c>
      <c r="L37" s="181">
        <f t="shared" si="2"/>
        <v>3.4965431676725764E-2</v>
      </c>
    </row>
    <row r="38" spans="1:12" x14ac:dyDescent="0.25">
      <c r="A38" s="201" t="s">
        <v>81</v>
      </c>
      <c r="B38" s="180">
        <v>10004</v>
      </c>
      <c r="C38" s="180">
        <v>453</v>
      </c>
      <c r="D38" s="181">
        <v>-0.95471811275489804</v>
      </c>
      <c r="E38" s="180">
        <v>-9551</v>
      </c>
      <c r="F38" s="181">
        <f t="shared" si="1"/>
        <v>4.0761969891931291E-3</v>
      </c>
      <c r="G38" s="176"/>
      <c r="H38" s="180">
        <v>108974</v>
      </c>
      <c r="I38" s="180">
        <v>36322</v>
      </c>
      <c r="J38" s="181">
        <v>-0.66669113733551122</v>
      </c>
      <c r="K38" s="180">
        <v>-72652</v>
      </c>
      <c r="L38" s="181">
        <f t="shared" si="2"/>
        <v>2.6760243775933609E-2</v>
      </c>
    </row>
    <row r="39" spans="1:12" x14ac:dyDescent="0.25">
      <c r="A39" s="201" t="s">
        <v>82</v>
      </c>
      <c r="B39" s="180">
        <v>9924</v>
      </c>
      <c r="C39" s="180">
        <v>8260</v>
      </c>
      <c r="D39" s="181">
        <v>-0.16767432486900447</v>
      </c>
      <c r="E39" s="180">
        <v>-1664</v>
      </c>
      <c r="F39" s="181">
        <f t="shared" si="1"/>
        <v>7.4325357904492809E-2</v>
      </c>
      <c r="G39" s="176"/>
      <c r="H39" s="180">
        <v>99608</v>
      </c>
      <c r="I39" s="180">
        <v>47714</v>
      </c>
      <c r="J39" s="181">
        <v>-0.5209822504216528</v>
      </c>
      <c r="K39" s="180">
        <v>-51894</v>
      </c>
      <c r="L39" s="181">
        <f t="shared" si="2"/>
        <v>3.5153302998868353E-2</v>
      </c>
    </row>
    <row r="40" spans="1:12" x14ac:dyDescent="0.25">
      <c r="A40" s="201" t="s">
        <v>83</v>
      </c>
      <c r="B40" s="180">
        <v>10365</v>
      </c>
      <c r="C40" s="180">
        <v>678</v>
      </c>
      <c r="D40" s="181">
        <v>-0.93458755426917506</v>
      </c>
      <c r="E40" s="180">
        <v>-9687</v>
      </c>
      <c r="F40" s="181">
        <f t="shared" si="1"/>
        <v>6.1007981427658748E-3</v>
      </c>
      <c r="G40" s="176"/>
      <c r="H40" s="180">
        <v>88528</v>
      </c>
      <c r="I40" s="180">
        <v>24159</v>
      </c>
      <c r="J40" s="181">
        <v>-0.72710328935478041</v>
      </c>
      <c r="K40" s="180">
        <v>-64369</v>
      </c>
      <c r="L40" s="181">
        <f t="shared" si="2"/>
        <v>1.7799150084873632E-2</v>
      </c>
    </row>
    <row r="41" spans="1:12" x14ac:dyDescent="0.25">
      <c r="A41" s="201" t="s">
        <v>84</v>
      </c>
      <c r="B41" s="180">
        <v>10262</v>
      </c>
      <c r="C41" s="180">
        <v>2114</v>
      </c>
      <c r="D41" s="181">
        <v>-0.79399727148703958</v>
      </c>
      <c r="E41" s="180">
        <v>-8148</v>
      </c>
      <c r="F41" s="181">
        <f t="shared" si="1"/>
        <v>1.9022252616234601E-2</v>
      </c>
      <c r="G41" s="176"/>
      <c r="H41" s="180">
        <v>100098</v>
      </c>
      <c r="I41" s="180">
        <v>31970</v>
      </c>
      <c r="J41" s="181">
        <v>-0.68061299926072449</v>
      </c>
      <c r="K41" s="180">
        <v>-68128</v>
      </c>
      <c r="L41" s="181">
        <f t="shared" si="2"/>
        <v>2.3553906544700114E-2</v>
      </c>
    </row>
    <row r="42" spans="1:12" x14ac:dyDescent="0.25">
      <c r="A42" s="201" t="s">
        <v>85</v>
      </c>
      <c r="B42" s="180">
        <v>1911</v>
      </c>
      <c r="C42" s="180">
        <v>28</v>
      </c>
      <c r="D42" s="181">
        <v>-0.9853479853479854</v>
      </c>
      <c r="E42" s="180">
        <v>-1883</v>
      </c>
      <c r="F42" s="181">
        <f t="shared" si="1"/>
        <v>2.5195036577794176E-4</v>
      </c>
      <c r="G42" s="176"/>
      <c r="H42" s="180">
        <v>40383</v>
      </c>
      <c r="I42" s="180">
        <v>23301</v>
      </c>
      <c r="J42" s="181">
        <v>-0.42299977713394254</v>
      </c>
      <c r="K42" s="180">
        <v>-17082</v>
      </c>
      <c r="L42" s="181">
        <f t="shared" si="2"/>
        <v>1.7167018342135042E-2</v>
      </c>
    </row>
    <row r="43" spans="1:12" x14ac:dyDescent="0.25">
      <c r="A43" s="201" t="s">
        <v>86</v>
      </c>
      <c r="B43" s="180">
        <v>1336</v>
      </c>
      <c r="C43" s="180">
        <v>115</v>
      </c>
      <c r="D43" s="181">
        <v>-0.91392215568862278</v>
      </c>
      <c r="E43" s="180">
        <v>-1221</v>
      </c>
      <c r="F43" s="181">
        <f t="shared" si="1"/>
        <v>1.0347961451594035E-3</v>
      </c>
      <c r="G43" s="176"/>
      <c r="H43" s="180">
        <v>63025</v>
      </c>
      <c r="I43" s="180">
        <v>45062</v>
      </c>
      <c r="J43" s="181">
        <v>-0.28501388337961131</v>
      </c>
      <c r="K43" s="180">
        <v>-17963</v>
      </c>
      <c r="L43" s="181">
        <f t="shared" si="2"/>
        <v>3.319944124858544E-2</v>
      </c>
    </row>
    <row r="44" spans="1:12" x14ac:dyDescent="0.25">
      <c r="A44" s="201" t="s">
        <v>87</v>
      </c>
      <c r="B44" s="180">
        <v>3611</v>
      </c>
      <c r="C44" s="180">
        <v>452</v>
      </c>
      <c r="D44" s="181">
        <v>-0.87482691775131549</v>
      </c>
      <c r="E44" s="180">
        <v>-3159</v>
      </c>
      <c r="F44" s="181">
        <f t="shared" si="1"/>
        <v>4.0671987618439171E-3</v>
      </c>
      <c r="G44" s="176"/>
      <c r="H44" s="180">
        <v>28619</v>
      </c>
      <c r="I44" s="180">
        <v>10253</v>
      </c>
      <c r="J44" s="181">
        <v>-0.64174150040183098</v>
      </c>
      <c r="K44" s="180">
        <v>-18366</v>
      </c>
      <c r="L44" s="181">
        <f t="shared" si="2"/>
        <v>7.5539006506978494E-3</v>
      </c>
    </row>
    <row r="45" spans="1:12" x14ac:dyDescent="0.25">
      <c r="A45" s="200" t="s">
        <v>88</v>
      </c>
      <c r="B45" s="185">
        <v>42484</v>
      </c>
      <c r="C45" s="185">
        <v>9974</v>
      </c>
      <c r="D45" s="186">
        <v>-0.76522926278128234</v>
      </c>
      <c r="E45" s="185">
        <v>-32510</v>
      </c>
      <c r="F45" s="186">
        <f t="shared" si="1"/>
        <v>8.974831958104254E-2</v>
      </c>
      <c r="G45" s="176"/>
      <c r="H45" s="185">
        <v>358591</v>
      </c>
      <c r="I45" s="185">
        <v>135034</v>
      </c>
      <c r="J45" s="186">
        <v>-0.62343170910591739</v>
      </c>
      <c r="K45" s="185">
        <v>-223557</v>
      </c>
      <c r="L45" s="186">
        <f t="shared" si="2"/>
        <v>9.9486337702753683E-2</v>
      </c>
    </row>
    <row r="46" spans="1:12" ht="21" x14ac:dyDescent="0.35">
      <c r="A46" s="656" t="s">
        <v>89</v>
      </c>
      <c r="B46" s="657"/>
      <c r="C46" s="657"/>
      <c r="D46" s="657"/>
      <c r="E46" s="657"/>
      <c r="F46" s="657"/>
      <c r="G46" s="657"/>
      <c r="H46" s="657"/>
      <c r="I46" s="657"/>
      <c r="J46" s="657"/>
      <c r="K46" s="657"/>
      <c r="L46" s="658"/>
    </row>
    <row r="47" spans="1:12" x14ac:dyDescent="0.25">
      <c r="A47" s="2"/>
      <c r="B47" s="546" t="s">
        <v>151</v>
      </c>
      <c r="C47" s="547"/>
      <c r="D47" s="547"/>
      <c r="E47" s="547"/>
      <c r="F47" s="548"/>
      <c r="G47" s="3"/>
      <c r="H47" s="471" t="str">
        <f>CONCATENATE("acumulado ",B47)</f>
        <v>acumulado septiembre</v>
      </c>
      <c r="I47" s="472"/>
      <c r="J47" s="472"/>
      <c r="K47" s="472"/>
      <c r="L47" s="473"/>
    </row>
    <row r="48" spans="1:12" ht="30" x14ac:dyDescent="0.25">
      <c r="A48" s="6"/>
      <c r="B48" s="7">
        <v>2019</v>
      </c>
      <c r="C48" s="7">
        <v>2020</v>
      </c>
      <c r="D48" s="7" t="s">
        <v>1</v>
      </c>
      <c r="E48" s="7" t="s">
        <v>2</v>
      </c>
      <c r="F48" s="7" t="s">
        <v>3</v>
      </c>
      <c r="G48" s="8"/>
      <c r="H48" s="7">
        <v>2019</v>
      </c>
      <c r="I48" s="7">
        <v>2020</v>
      </c>
      <c r="J48" s="7" t="s">
        <v>1</v>
      </c>
      <c r="K48" s="7" t="s">
        <v>2</v>
      </c>
      <c r="L48" s="7" t="s">
        <v>3</v>
      </c>
    </row>
    <row r="49" spans="1:12" x14ac:dyDescent="0.25">
      <c r="A49" s="163" t="s">
        <v>90</v>
      </c>
      <c r="B49" s="164">
        <v>403999</v>
      </c>
      <c r="C49" s="164">
        <v>111133</v>
      </c>
      <c r="D49" s="165">
        <v>-0.72491763593474245</v>
      </c>
      <c r="E49" s="164">
        <v>-292866</v>
      </c>
      <c r="F49" s="165">
        <f t="shared" ref="F49:F56" si="3">C49/$C$7</f>
        <v>1</v>
      </c>
      <c r="G49" s="166"/>
      <c r="H49" s="164">
        <v>3819743</v>
      </c>
      <c r="I49" s="164">
        <v>1357312</v>
      </c>
      <c r="J49" s="165">
        <v>-0.64465881605123698</v>
      </c>
      <c r="K49" s="164">
        <v>-2462431</v>
      </c>
      <c r="L49" s="165">
        <f>I49/$I$7</f>
        <v>1</v>
      </c>
    </row>
    <row r="50" spans="1:12" x14ac:dyDescent="0.25">
      <c r="A50" s="202" t="s">
        <v>91</v>
      </c>
      <c r="B50" s="203">
        <v>146594</v>
      </c>
      <c r="C50" s="203">
        <v>36286</v>
      </c>
      <c r="D50" s="204">
        <v>-0.75247281607705641</v>
      </c>
      <c r="E50" s="203">
        <v>-110308</v>
      </c>
      <c r="F50" s="204">
        <f t="shared" si="3"/>
        <v>0.32650967759351407</v>
      </c>
      <c r="G50" s="205"/>
      <c r="H50" s="203">
        <v>1402390</v>
      </c>
      <c r="I50" s="203">
        <v>449859</v>
      </c>
      <c r="J50" s="204">
        <v>-0.67921976055162969</v>
      </c>
      <c r="K50" s="203">
        <v>-952531</v>
      </c>
      <c r="L50" s="204">
        <f t="shared" ref="L50:L56" si="4">I50/$I$7</f>
        <v>0.33143374552055826</v>
      </c>
    </row>
    <row r="51" spans="1:12" x14ac:dyDescent="0.25">
      <c r="A51" s="206" t="s">
        <v>92</v>
      </c>
      <c r="B51" s="180">
        <v>103576</v>
      </c>
      <c r="C51" s="180">
        <v>18672</v>
      </c>
      <c r="D51" s="181">
        <v>-0.81972657758554102</v>
      </c>
      <c r="E51" s="180">
        <v>-84904</v>
      </c>
      <c r="F51" s="181">
        <f t="shared" si="3"/>
        <v>0.1680149010644903</v>
      </c>
      <c r="G51" s="176"/>
      <c r="H51" s="180">
        <v>1024564</v>
      </c>
      <c r="I51" s="180">
        <v>309697</v>
      </c>
      <c r="J51" s="181">
        <v>-0.69772800918244249</v>
      </c>
      <c r="K51" s="180">
        <v>-714867</v>
      </c>
      <c r="L51" s="181">
        <f t="shared" si="4"/>
        <v>0.22816935236703131</v>
      </c>
    </row>
    <row r="52" spans="1:12" x14ac:dyDescent="0.25">
      <c r="A52" s="207" t="s">
        <v>93</v>
      </c>
      <c r="B52" s="208">
        <v>3424</v>
      </c>
      <c r="C52" s="208">
        <v>220</v>
      </c>
      <c r="D52" s="209">
        <v>-0.93574766355140193</v>
      </c>
      <c r="E52" s="208">
        <v>-3204</v>
      </c>
      <c r="F52" s="209">
        <f t="shared" si="3"/>
        <v>1.9796100168266851E-3</v>
      </c>
      <c r="G52" s="176"/>
      <c r="H52" s="208">
        <v>34112</v>
      </c>
      <c r="I52" s="208">
        <v>11139</v>
      </c>
      <c r="J52" s="209">
        <v>-0.67345802063789861</v>
      </c>
      <c r="K52" s="208">
        <v>-22973</v>
      </c>
      <c r="L52" s="209">
        <f t="shared" si="4"/>
        <v>8.2066614013579786E-3</v>
      </c>
    </row>
    <row r="53" spans="1:12" x14ac:dyDescent="0.25">
      <c r="A53" s="206" t="s">
        <v>94</v>
      </c>
      <c r="B53" s="180">
        <v>71125</v>
      </c>
      <c r="C53" s="180">
        <v>17789</v>
      </c>
      <c r="D53" s="181">
        <v>-0.7498910369068541</v>
      </c>
      <c r="E53" s="180">
        <v>-53336</v>
      </c>
      <c r="F53" s="181">
        <f t="shared" si="3"/>
        <v>0.16006946631513591</v>
      </c>
      <c r="G53" s="176"/>
      <c r="H53" s="180">
        <v>619916</v>
      </c>
      <c r="I53" s="180">
        <v>190950</v>
      </c>
      <c r="J53" s="181">
        <v>-0.6919743965311429</v>
      </c>
      <c r="K53" s="180">
        <v>-428966</v>
      </c>
      <c r="L53" s="181">
        <f t="shared" si="4"/>
        <v>0.14068246652206715</v>
      </c>
    </row>
    <row r="54" spans="1:12" x14ac:dyDescent="0.25">
      <c r="A54" s="206" t="s">
        <v>95</v>
      </c>
      <c r="B54" s="180">
        <v>16527</v>
      </c>
      <c r="C54" s="180">
        <v>7501</v>
      </c>
      <c r="D54" s="181">
        <v>-0.54613662491680282</v>
      </c>
      <c r="E54" s="180">
        <v>-9026</v>
      </c>
      <c r="F54" s="181">
        <f t="shared" si="3"/>
        <v>6.7495703346440755E-2</v>
      </c>
      <c r="G54" s="176"/>
      <c r="H54" s="180">
        <v>164528</v>
      </c>
      <c r="I54" s="180">
        <v>69774</v>
      </c>
      <c r="J54" s="181">
        <v>-0.57591413011767001</v>
      </c>
      <c r="K54" s="180">
        <v>-94754</v>
      </c>
      <c r="L54" s="181">
        <f t="shared" si="4"/>
        <v>5.1406014239909467E-2</v>
      </c>
    </row>
    <row r="55" spans="1:12" x14ac:dyDescent="0.25">
      <c r="A55" s="206" t="s">
        <v>96</v>
      </c>
      <c r="B55" s="180">
        <v>24705</v>
      </c>
      <c r="C55" s="180">
        <v>5719</v>
      </c>
      <c r="D55" s="181">
        <v>-0.76850839910949198</v>
      </c>
      <c r="E55" s="180">
        <v>-18986</v>
      </c>
      <c r="F55" s="181">
        <f t="shared" si="3"/>
        <v>5.1460862210144599E-2</v>
      </c>
      <c r="G55" s="176"/>
      <c r="H55" s="180">
        <v>202691</v>
      </c>
      <c r="I55" s="180">
        <v>73002</v>
      </c>
      <c r="J55" s="181">
        <v>-0.63983600653211048</v>
      </c>
      <c r="K55" s="180">
        <v>-129689</v>
      </c>
      <c r="L55" s="181">
        <f t="shared" si="4"/>
        <v>5.3784244153149752E-2</v>
      </c>
    </row>
    <row r="56" spans="1:12" x14ac:dyDescent="0.25">
      <c r="A56" s="210" t="s">
        <v>97</v>
      </c>
      <c r="B56" s="211">
        <v>38048</v>
      </c>
      <c r="C56" s="211">
        <v>24946</v>
      </c>
      <c r="D56" s="212">
        <v>-0.3443544995794785</v>
      </c>
      <c r="E56" s="211">
        <v>-13102</v>
      </c>
      <c r="F56" s="212">
        <f t="shared" si="3"/>
        <v>0.22446977945344768</v>
      </c>
      <c r="G56" s="176"/>
      <c r="H56" s="211">
        <v>371542</v>
      </c>
      <c r="I56" s="211">
        <v>149840</v>
      </c>
      <c r="J56" s="212">
        <v>-0.59670777462574898</v>
      </c>
      <c r="K56" s="211">
        <v>-221702</v>
      </c>
      <c r="L56" s="212">
        <f t="shared" si="4"/>
        <v>0.11039466239155035</v>
      </c>
    </row>
    <row r="57" spans="1:12" ht="21" x14ac:dyDescent="0.35">
      <c r="A57" s="655" t="s">
        <v>15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55"/>
    </row>
    <row r="58" spans="1:12" x14ac:dyDescent="0.25">
      <c r="A58" s="43"/>
      <c r="B58" s="471" t="s">
        <v>151</v>
      </c>
      <c r="C58" s="472"/>
      <c r="D58" s="472"/>
      <c r="E58" s="472"/>
      <c r="F58" s="473"/>
      <c r="G58" s="213"/>
      <c r="H58" s="471" t="str">
        <f>CONCATENATE("acumulado ",B58)</f>
        <v>acumulado septiembre</v>
      </c>
      <c r="I58" s="472"/>
      <c r="J58" s="472"/>
      <c r="K58" s="472"/>
      <c r="L58" s="473"/>
    </row>
    <row r="59" spans="1:12" ht="30" x14ac:dyDescent="0.25">
      <c r="A59" s="6"/>
      <c r="B59" s="7">
        <v>2019</v>
      </c>
      <c r="C59" s="7">
        <v>2020</v>
      </c>
      <c r="D59" s="7" t="s">
        <v>1</v>
      </c>
      <c r="E59" s="7" t="s">
        <v>2</v>
      </c>
      <c r="F59" s="7" t="s">
        <v>3</v>
      </c>
      <c r="G59" s="214"/>
      <c r="H59" s="7">
        <v>2019</v>
      </c>
      <c r="I59" s="7">
        <v>2020</v>
      </c>
      <c r="J59" s="7" t="s">
        <v>1</v>
      </c>
      <c r="K59" s="7" t="s">
        <v>2</v>
      </c>
      <c r="L59" s="7" t="s">
        <v>3</v>
      </c>
    </row>
    <row r="60" spans="1:12" x14ac:dyDescent="0.25">
      <c r="A60" s="215" t="s">
        <v>58</v>
      </c>
      <c r="B60" s="216">
        <v>2906148</v>
      </c>
      <c r="C60" s="216">
        <v>496222</v>
      </c>
      <c r="D60" s="217">
        <v>-0.82925095349583022</v>
      </c>
      <c r="E60" s="216">
        <v>-2409926</v>
      </c>
      <c r="F60" s="217">
        <f t="shared" ref="F60:F71" si="5">C60/$C$60</f>
        <v>1</v>
      </c>
      <c r="G60" s="218"/>
      <c r="H60" s="216">
        <v>26807636</v>
      </c>
      <c r="I60" s="216">
        <v>9257899</v>
      </c>
      <c r="J60" s="217">
        <v>-0.6546544051851495</v>
      </c>
      <c r="K60" s="216">
        <v>2906148</v>
      </c>
      <c r="L60" s="217">
        <f t="shared" ref="L60" si="6">I60/$I$60</f>
        <v>1</v>
      </c>
    </row>
    <row r="61" spans="1:12" x14ac:dyDescent="0.25">
      <c r="A61" s="219" t="s">
        <v>8</v>
      </c>
      <c r="B61" s="220">
        <v>2040147</v>
      </c>
      <c r="C61" s="220">
        <v>387506</v>
      </c>
      <c r="D61" s="221">
        <v>-0.69711984610278321</v>
      </c>
      <c r="E61" s="220">
        <v>-205833</v>
      </c>
      <c r="F61" s="221">
        <f t="shared" si="5"/>
        <v>0.78091257541987258</v>
      </c>
      <c r="G61" s="222"/>
      <c r="H61" s="220">
        <v>18548551</v>
      </c>
      <c r="I61" s="223" t="s">
        <v>9</v>
      </c>
      <c r="J61" s="224" t="s">
        <v>10</v>
      </c>
      <c r="K61" s="223" t="s">
        <v>10</v>
      </c>
      <c r="L61" s="224" t="s">
        <v>10</v>
      </c>
    </row>
    <row r="62" spans="1:12" x14ac:dyDescent="0.25">
      <c r="A62" s="225" t="s">
        <v>59</v>
      </c>
      <c r="B62" s="180">
        <v>302391</v>
      </c>
      <c r="C62" s="180">
        <v>76514</v>
      </c>
      <c r="D62" s="181">
        <v>-0.59868096646942803</v>
      </c>
      <c r="E62" s="180">
        <v>-29139</v>
      </c>
      <c r="F62" s="181">
        <f t="shared" si="5"/>
        <v>0.15419308293465425</v>
      </c>
      <c r="G62" s="226"/>
      <c r="H62" s="180">
        <v>2908112</v>
      </c>
      <c r="I62" s="182" t="s">
        <v>9</v>
      </c>
      <c r="J62" s="183" t="s">
        <v>10</v>
      </c>
      <c r="K62" s="182" t="s">
        <v>10</v>
      </c>
      <c r="L62" s="183" t="s">
        <v>10</v>
      </c>
    </row>
    <row r="63" spans="1:12" x14ac:dyDescent="0.25">
      <c r="A63" s="225" t="s">
        <v>60</v>
      </c>
      <c r="B63" s="180">
        <v>1336486</v>
      </c>
      <c r="C63" s="180">
        <v>238392</v>
      </c>
      <c r="D63" s="181">
        <v>-0.72367366825465562</v>
      </c>
      <c r="E63" s="180">
        <v>-133677</v>
      </c>
      <c r="F63" s="181">
        <f t="shared" si="5"/>
        <v>0.48041400824630909</v>
      </c>
      <c r="G63" s="226"/>
      <c r="H63" s="180">
        <v>11780318</v>
      </c>
      <c r="I63" s="182" t="s">
        <v>9</v>
      </c>
      <c r="J63" s="183" t="s">
        <v>10</v>
      </c>
      <c r="K63" s="182" t="s">
        <v>10</v>
      </c>
      <c r="L63" s="183" t="s">
        <v>10</v>
      </c>
    </row>
    <row r="64" spans="1:12" x14ac:dyDescent="0.25">
      <c r="A64" s="225" t="s">
        <v>61</v>
      </c>
      <c r="B64" s="180">
        <v>349812</v>
      </c>
      <c r="C64" s="180">
        <v>67159</v>
      </c>
      <c r="D64" s="181">
        <v>-0.64991306126623716</v>
      </c>
      <c r="E64" s="180">
        <v>-31771</v>
      </c>
      <c r="F64" s="181">
        <f t="shared" si="5"/>
        <v>0.13534063382921355</v>
      </c>
      <c r="G64" s="226"/>
      <c r="H64" s="180">
        <v>3285608</v>
      </c>
      <c r="I64" s="182" t="s">
        <v>9</v>
      </c>
      <c r="J64" s="183" t="s">
        <v>10</v>
      </c>
      <c r="K64" s="182" t="s">
        <v>10</v>
      </c>
      <c r="L64" s="183" t="s">
        <v>10</v>
      </c>
    </row>
    <row r="65" spans="1:12" x14ac:dyDescent="0.25">
      <c r="A65" s="225" t="s">
        <v>62</v>
      </c>
      <c r="B65" s="180">
        <v>31784</v>
      </c>
      <c r="C65" s="180">
        <v>2996</v>
      </c>
      <c r="D65" s="181">
        <v>-0.89895234876647512</v>
      </c>
      <c r="E65" s="180">
        <v>-7980</v>
      </c>
      <c r="F65" s="181">
        <f t="shared" si="5"/>
        <v>6.0376202586745449E-3</v>
      </c>
      <c r="G65" s="226"/>
      <c r="H65" s="180">
        <v>390245</v>
      </c>
      <c r="I65" s="182" t="s">
        <v>9</v>
      </c>
      <c r="J65" s="183" t="s">
        <v>10</v>
      </c>
      <c r="K65" s="182" t="s">
        <v>10</v>
      </c>
      <c r="L65" s="183" t="s">
        <v>10</v>
      </c>
    </row>
    <row r="66" spans="1:12" x14ac:dyDescent="0.25">
      <c r="A66" s="227" t="s">
        <v>63</v>
      </c>
      <c r="B66" s="185">
        <v>19674</v>
      </c>
      <c r="C66" s="185">
        <v>2445</v>
      </c>
      <c r="D66" s="186">
        <v>-0.79503407984420638</v>
      </c>
      <c r="E66" s="185">
        <v>-3266</v>
      </c>
      <c r="F66" s="186">
        <f t="shared" si="5"/>
        <v>4.9272301510211152E-3</v>
      </c>
      <c r="G66" s="226"/>
      <c r="H66" s="185">
        <v>184268</v>
      </c>
      <c r="I66" s="187" t="s">
        <v>9</v>
      </c>
      <c r="J66" s="188" t="s">
        <v>10</v>
      </c>
      <c r="K66" s="187" t="s">
        <v>10</v>
      </c>
      <c r="L66" s="188" t="s">
        <v>10</v>
      </c>
    </row>
    <row r="67" spans="1:12" x14ac:dyDescent="0.25">
      <c r="A67" s="219" t="s">
        <v>11</v>
      </c>
      <c r="B67" s="220">
        <v>866001</v>
      </c>
      <c r="C67" s="220">
        <v>108716</v>
      </c>
      <c r="D67" s="221">
        <v>-0.874462038727438</v>
      </c>
      <c r="E67" s="220">
        <v>-757285</v>
      </c>
      <c r="F67" s="221">
        <f t="shared" si="5"/>
        <v>0.21908742458012745</v>
      </c>
      <c r="G67" s="222"/>
      <c r="H67" s="220">
        <v>8259085</v>
      </c>
      <c r="I67" s="223" t="s">
        <v>9</v>
      </c>
      <c r="J67" s="224" t="s">
        <v>10</v>
      </c>
      <c r="K67" s="223" t="s">
        <v>10</v>
      </c>
      <c r="L67" s="224" t="s">
        <v>10</v>
      </c>
    </row>
    <row r="68" spans="1:12" x14ac:dyDescent="0.25">
      <c r="A68" s="225" t="s">
        <v>64</v>
      </c>
      <c r="B68" s="180">
        <v>516663</v>
      </c>
      <c r="C68" s="180">
        <v>71860</v>
      </c>
      <c r="D68" s="181">
        <v>-0.86091514197842689</v>
      </c>
      <c r="E68" s="180">
        <v>-444803</v>
      </c>
      <c r="F68" s="181">
        <f t="shared" si="5"/>
        <v>0.14481421621774127</v>
      </c>
      <c r="G68" s="226"/>
      <c r="H68" s="180">
        <v>4831495</v>
      </c>
      <c r="I68" s="182" t="s">
        <v>9</v>
      </c>
      <c r="J68" s="183" t="s">
        <v>10</v>
      </c>
      <c r="K68" s="182" t="s">
        <v>10</v>
      </c>
      <c r="L68" s="183" t="s">
        <v>10</v>
      </c>
    </row>
    <row r="69" spans="1:12" x14ac:dyDescent="0.25">
      <c r="A69" s="225" t="s">
        <v>65</v>
      </c>
      <c r="B69" s="180">
        <v>475378</v>
      </c>
      <c r="C69" s="180">
        <v>59496</v>
      </c>
      <c r="D69" s="181">
        <v>-0.8748448603006449</v>
      </c>
      <c r="E69" s="180">
        <v>-415882</v>
      </c>
      <c r="F69" s="181">
        <f t="shared" si="5"/>
        <v>0.11989794890190278</v>
      </c>
      <c r="G69" s="226"/>
      <c r="H69" s="180">
        <v>4436848</v>
      </c>
      <c r="I69" s="182" t="s">
        <v>9</v>
      </c>
      <c r="J69" s="183" t="s">
        <v>10</v>
      </c>
      <c r="K69" s="182" t="s">
        <v>10</v>
      </c>
      <c r="L69" s="183" t="s">
        <v>10</v>
      </c>
    </row>
    <row r="70" spans="1:12" x14ac:dyDescent="0.25">
      <c r="A70" s="225" t="s">
        <v>66</v>
      </c>
      <c r="B70" s="180">
        <v>231614</v>
      </c>
      <c r="C70" s="180">
        <v>25093</v>
      </c>
      <c r="D70" s="181">
        <v>-0.89166026233301965</v>
      </c>
      <c r="E70" s="180">
        <v>-206521</v>
      </c>
      <c r="F70" s="181">
        <f t="shared" si="5"/>
        <v>5.0568092506982763E-2</v>
      </c>
      <c r="G70" s="226"/>
      <c r="H70" s="180">
        <v>2302310</v>
      </c>
      <c r="I70" s="182" t="s">
        <v>9</v>
      </c>
      <c r="J70" s="183" t="s">
        <v>10</v>
      </c>
      <c r="K70" s="182" t="s">
        <v>10</v>
      </c>
      <c r="L70" s="183" t="s">
        <v>10</v>
      </c>
    </row>
    <row r="71" spans="1:12" x14ac:dyDescent="0.25">
      <c r="A71" s="228" t="s">
        <v>67</v>
      </c>
      <c r="B71" s="211">
        <v>117724</v>
      </c>
      <c r="C71" s="211">
        <v>11763</v>
      </c>
      <c r="D71" s="212">
        <v>-0.90007984777955219</v>
      </c>
      <c r="E71" s="211">
        <v>-105961</v>
      </c>
      <c r="F71" s="212">
        <f t="shared" si="5"/>
        <v>2.3705115855403427E-2</v>
      </c>
      <c r="G71" s="226"/>
      <c r="H71" s="211">
        <v>1125280</v>
      </c>
      <c r="I71" s="229" t="s">
        <v>9</v>
      </c>
      <c r="J71" s="230" t="s">
        <v>10</v>
      </c>
      <c r="K71" s="229" t="s">
        <v>10</v>
      </c>
      <c r="L71" s="230" t="s">
        <v>10</v>
      </c>
    </row>
    <row r="72" spans="1:12" x14ac:dyDescent="0.25">
      <c r="A72" s="511" t="s">
        <v>29</v>
      </c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3"/>
    </row>
    <row r="73" spans="1:12" ht="21" x14ac:dyDescent="0.35">
      <c r="A73" s="655" t="s">
        <v>17</v>
      </c>
      <c r="B73" s="655"/>
      <c r="C73" s="655"/>
      <c r="D73" s="655"/>
      <c r="E73" s="655"/>
      <c r="F73" s="655"/>
      <c r="G73" s="655"/>
      <c r="H73" s="655"/>
      <c r="I73" s="655"/>
      <c r="J73" s="655"/>
      <c r="K73" s="655"/>
      <c r="L73" s="655"/>
    </row>
    <row r="74" spans="1:12" x14ac:dyDescent="0.25">
      <c r="A74" s="43"/>
      <c r="B74" s="471" t="s">
        <v>151</v>
      </c>
      <c r="C74" s="472"/>
      <c r="D74" s="472"/>
      <c r="E74" s="472"/>
      <c r="F74" s="473"/>
      <c r="G74" s="213"/>
      <c r="H74" s="471" t="str">
        <f>CONCATENATE("acumulado ",B74)</f>
        <v>acumulado septiembre</v>
      </c>
      <c r="I74" s="472"/>
      <c r="J74" s="472"/>
      <c r="K74" s="472"/>
      <c r="L74" s="473"/>
    </row>
    <row r="75" spans="1:12" ht="30" x14ac:dyDescent="0.25">
      <c r="A75" s="6"/>
      <c r="B75" s="7">
        <v>2019</v>
      </c>
      <c r="C75" s="7">
        <v>2020</v>
      </c>
      <c r="D75" s="7" t="s">
        <v>1</v>
      </c>
      <c r="E75" s="7" t="s">
        <v>2</v>
      </c>
      <c r="F75" s="7" t="s">
        <v>3</v>
      </c>
      <c r="G75" s="214"/>
      <c r="H75" s="7">
        <v>2019</v>
      </c>
      <c r="I75" s="7">
        <v>2020</v>
      </c>
      <c r="J75" s="7" t="s">
        <v>1</v>
      </c>
      <c r="K75" s="7" t="s">
        <v>2</v>
      </c>
      <c r="L75" s="7" t="s">
        <v>3</v>
      </c>
    </row>
    <row r="76" spans="1:12" x14ac:dyDescent="0.25">
      <c r="A76" s="215" t="s">
        <v>68</v>
      </c>
      <c r="B76" s="216">
        <v>2906148</v>
      </c>
      <c r="C76" s="216">
        <v>496222</v>
      </c>
      <c r="D76" s="217">
        <v>-0.82925095349583022</v>
      </c>
      <c r="E76" s="216">
        <v>-2409926</v>
      </c>
      <c r="F76" s="217">
        <f t="shared" ref="F76" si="7">C76/$C$60</f>
        <v>1</v>
      </c>
      <c r="G76" s="218"/>
      <c r="H76" s="216">
        <v>26807636</v>
      </c>
      <c r="I76" s="216">
        <v>9257899</v>
      </c>
      <c r="J76" s="217">
        <v>-0.6546544051851495</v>
      </c>
      <c r="K76" s="216">
        <v>2906148</v>
      </c>
      <c r="L76" s="217">
        <f t="shared" ref="L76" si="8">I76/$I$60</f>
        <v>1</v>
      </c>
    </row>
    <row r="77" spans="1:12" x14ac:dyDescent="0.25">
      <c r="A77" s="231" t="s">
        <v>13</v>
      </c>
      <c r="B77" s="232">
        <v>467475</v>
      </c>
      <c r="C77" s="232">
        <v>246126</v>
      </c>
      <c r="D77" s="233">
        <v>-0.47349911759987162</v>
      </c>
      <c r="E77" s="232">
        <v>-221349</v>
      </c>
      <c r="F77" s="233">
        <f>C77/$C$60</f>
        <v>0.49599977429456976</v>
      </c>
      <c r="G77" s="234"/>
      <c r="H77" s="232">
        <v>4090235</v>
      </c>
      <c r="I77" s="232">
        <v>1437073</v>
      </c>
      <c r="J77" s="233">
        <v>-0.64865759546823099</v>
      </c>
      <c r="K77" s="232">
        <v>-2653162</v>
      </c>
      <c r="L77" s="233">
        <f>I77/$I$60</f>
        <v>0.15522668804228693</v>
      </c>
    </row>
    <row r="78" spans="1:12" x14ac:dyDescent="0.25">
      <c r="A78" s="235" t="s">
        <v>69</v>
      </c>
      <c r="B78" s="190">
        <v>140834</v>
      </c>
      <c r="C78" s="190">
        <v>83703</v>
      </c>
      <c r="D78" s="191">
        <v>-0.40566198503202355</v>
      </c>
      <c r="E78" s="190">
        <v>-57131</v>
      </c>
      <c r="F78" s="191">
        <f>C78/$C$60</f>
        <v>0.16868055023759526</v>
      </c>
      <c r="G78" s="226"/>
      <c r="H78" s="190">
        <v>1354320</v>
      </c>
      <c r="I78" s="190">
        <v>481070</v>
      </c>
      <c r="J78" s="191">
        <v>-0.64478852856045843</v>
      </c>
      <c r="K78" s="190">
        <v>-873250</v>
      </c>
      <c r="L78" s="191">
        <f t="shared" ref="L78:L98" si="9">I78/$I$60</f>
        <v>5.1963193808876075E-2</v>
      </c>
    </row>
    <row r="79" spans="1:12" x14ac:dyDescent="0.25">
      <c r="A79" s="197" t="s">
        <v>70</v>
      </c>
      <c r="B79" s="198">
        <v>95011</v>
      </c>
      <c r="C79" s="198">
        <v>68019</v>
      </c>
      <c r="D79" s="199">
        <f>C79/B79-1</f>
        <v>-0.28409342076180655</v>
      </c>
      <c r="E79" s="198">
        <f>C79-B79</f>
        <v>-26992</v>
      </c>
      <c r="F79" s="199">
        <f>C79/$C$7</f>
        <v>0.61205042606606497</v>
      </c>
      <c r="G79" s="234"/>
      <c r="H79" s="198">
        <v>943425</v>
      </c>
      <c r="I79" s="198">
        <v>348216</v>
      </c>
      <c r="J79" s="199">
        <f>I79/H79-1</f>
        <v>-0.63090229747992688</v>
      </c>
      <c r="K79" s="198">
        <f>I79-H79</f>
        <v>-595209</v>
      </c>
      <c r="L79" s="199">
        <f>I79/$I$60</f>
        <v>3.7612853629100947E-2</v>
      </c>
    </row>
    <row r="80" spans="1:12" x14ac:dyDescent="0.25">
      <c r="A80" s="197" t="s">
        <v>71</v>
      </c>
      <c r="B80" s="198">
        <f>B78-B79</f>
        <v>45823</v>
      </c>
      <c r="C80" s="198">
        <f>C78-C79</f>
        <v>15684</v>
      </c>
      <c r="D80" s="199">
        <f>C80/B80-1</f>
        <v>-0.65772646924033784</v>
      </c>
      <c r="E80" s="198">
        <f>C80-B80</f>
        <v>-30139</v>
      </c>
      <c r="F80" s="199">
        <f>C80/$C$7</f>
        <v>0.14112819774504423</v>
      </c>
      <c r="G80" s="234"/>
      <c r="H80" s="198">
        <f>H78-H79</f>
        <v>410895</v>
      </c>
      <c r="I80" s="198">
        <f>I78-I79</f>
        <v>132854</v>
      </c>
      <c r="J80" s="199">
        <f>I80/H80-1</f>
        <v>-0.67667165577580646</v>
      </c>
      <c r="K80" s="198">
        <f>I80-H80</f>
        <v>-278041</v>
      </c>
      <c r="L80" s="199">
        <f>I80/$I$60</f>
        <v>1.435034017977513E-2</v>
      </c>
    </row>
    <row r="81" spans="1:12" x14ac:dyDescent="0.25">
      <c r="A81" s="236" t="s">
        <v>72</v>
      </c>
      <c r="B81" s="237">
        <v>326641</v>
      </c>
      <c r="C81" s="237">
        <v>162423</v>
      </c>
      <c r="D81" s="238">
        <v>-0.50274766486754574</v>
      </c>
      <c r="E81" s="237">
        <v>-164218</v>
      </c>
      <c r="F81" s="238">
        <f t="shared" ref="F81:F98" si="10">C81/$C$60</f>
        <v>0.3273192240569745</v>
      </c>
      <c r="G81" s="226"/>
      <c r="H81" s="237">
        <f>H77-H78</f>
        <v>2735915</v>
      </c>
      <c r="I81" s="237">
        <v>956003</v>
      </c>
      <c r="J81" s="238">
        <v>-0.56065029067763505</v>
      </c>
      <c r="K81" s="237">
        <v>-1219947</v>
      </c>
      <c r="L81" s="238">
        <f t="shared" si="9"/>
        <v>0.10326349423341084</v>
      </c>
    </row>
    <row r="82" spans="1:12" x14ac:dyDescent="0.25">
      <c r="A82" s="231" t="s">
        <v>14</v>
      </c>
      <c r="B82" s="232">
        <v>2438673</v>
      </c>
      <c r="C82" s="232">
        <v>250096</v>
      </c>
      <c r="D82" s="233">
        <v>-0.89744586502577428</v>
      </c>
      <c r="E82" s="232">
        <v>-2188577</v>
      </c>
      <c r="F82" s="233">
        <f t="shared" si="10"/>
        <v>0.50400022570543024</v>
      </c>
      <c r="G82" s="234"/>
      <c r="H82" s="232">
        <v>22717401</v>
      </c>
      <c r="I82" s="232">
        <v>7820826</v>
      </c>
      <c r="J82" s="233">
        <v>-0.65573412205031723</v>
      </c>
      <c r="K82" s="232">
        <v>-14896575</v>
      </c>
      <c r="L82" s="233">
        <f t="shared" si="9"/>
        <v>0.8447733119577131</v>
      </c>
    </row>
    <row r="83" spans="1:12" x14ac:dyDescent="0.25">
      <c r="A83" s="239" t="s">
        <v>73</v>
      </c>
      <c r="B83" s="240">
        <v>372647</v>
      </c>
      <c r="C83" s="240">
        <v>21195</v>
      </c>
      <c r="D83" s="241">
        <v>-0.9431231165150934</v>
      </c>
      <c r="E83" s="240">
        <v>-351452</v>
      </c>
      <c r="F83" s="241">
        <f t="shared" si="10"/>
        <v>4.2712737444127832E-2</v>
      </c>
      <c r="G83" s="242"/>
      <c r="H83" s="240">
        <v>3348690</v>
      </c>
      <c r="I83" s="240">
        <v>1168691</v>
      </c>
      <c r="J83" s="241">
        <v>-0.65100054050987111</v>
      </c>
      <c r="K83" s="240">
        <v>-2179999</v>
      </c>
      <c r="L83" s="241">
        <f t="shared" si="9"/>
        <v>0.1262371732506479</v>
      </c>
    </row>
    <row r="84" spans="1:12" x14ac:dyDescent="0.25">
      <c r="A84" s="201" t="s">
        <v>74</v>
      </c>
      <c r="B84" s="180">
        <v>15376</v>
      </c>
      <c r="C84" s="180">
        <v>1108</v>
      </c>
      <c r="D84" s="181">
        <v>-0.92793964620187308</v>
      </c>
      <c r="E84" s="180">
        <v>-14268</v>
      </c>
      <c r="F84" s="181">
        <f t="shared" si="10"/>
        <v>2.2328715776406527E-3</v>
      </c>
      <c r="G84" s="243"/>
      <c r="H84" s="180">
        <v>189622</v>
      </c>
      <c r="I84" s="180">
        <v>72720</v>
      </c>
      <c r="J84" s="181">
        <v>-0.61650019512503818</v>
      </c>
      <c r="K84" s="180">
        <v>-116902</v>
      </c>
      <c r="L84" s="181">
        <f t="shared" si="9"/>
        <v>7.8549139496985228E-3</v>
      </c>
    </row>
    <row r="85" spans="1:12" x14ac:dyDescent="0.25">
      <c r="A85" s="201" t="s">
        <v>75</v>
      </c>
      <c r="B85" s="180">
        <v>1410</v>
      </c>
      <c r="C85" s="180">
        <v>68</v>
      </c>
      <c r="D85" s="181">
        <v>-0.95177304964539011</v>
      </c>
      <c r="E85" s="180">
        <v>-1342</v>
      </c>
      <c r="F85" s="181">
        <f t="shared" si="10"/>
        <v>1.3703543978300036E-4</v>
      </c>
      <c r="G85" s="243"/>
      <c r="H85" s="180">
        <v>17321</v>
      </c>
      <c r="I85" s="180">
        <v>10038</v>
      </c>
      <c r="J85" s="181">
        <v>-0.42047225910744179</v>
      </c>
      <c r="K85" s="180">
        <v>-7283</v>
      </c>
      <c r="L85" s="181">
        <f t="shared" si="9"/>
        <v>1.0842632869509593E-3</v>
      </c>
    </row>
    <row r="86" spans="1:12" x14ac:dyDescent="0.25">
      <c r="A86" s="201" t="s">
        <v>76</v>
      </c>
      <c r="B86" s="180">
        <v>15627</v>
      </c>
      <c r="C86" s="180">
        <v>200</v>
      </c>
      <c r="D86" s="181">
        <v>-0.98720163819031159</v>
      </c>
      <c r="E86" s="180">
        <v>-15427</v>
      </c>
      <c r="F86" s="181">
        <f t="shared" si="10"/>
        <v>4.0304541112647161E-4</v>
      </c>
      <c r="G86" s="243"/>
      <c r="H86" s="180">
        <v>453247</v>
      </c>
      <c r="I86" s="180">
        <v>274520</v>
      </c>
      <c r="J86" s="181">
        <v>-0.3943258311693183</v>
      </c>
      <c r="K86" s="180">
        <v>-178727</v>
      </c>
      <c r="L86" s="181">
        <f t="shared" si="9"/>
        <v>2.9652516191848711E-2</v>
      </c>
    </row>
    <row r="87" spans="1:12" x14ac:dyDescent="0.25">
      <c r="A87" s="201" t="s">
        <v>77</v>
      </c>
      <c r="B87" s="180">
        <v>6489</v>
      </c>
      <c r="C87" s="180">
        <v>696</v>
      </c>
      <c r="D87" s="181">
        <v>-0.89274156264447524</v>
      </c>
      <c r="E87" s="180">
        <v>-5793</v>
      </c>
      <c r="F87" s="181">
        <f t="shared" si="10"/>
        <v>1.4025980307201212E-3</v>
      </c>
      <c r="G87" s="243"/>
      <c r="H87" s="180">
        <v>66540</v>
      </c>
      <c r="I87" s="180">
        <v>19527</v>
      </c>
      <c r="J87" s="181">
        <v>-0.7065374211000901</v>
      </c>
      <c r="K87" s="180">
        <v>-47013</v>
      </c>
      <c r="L87" s="181">
        <f t="shared" si="9"/>
        <v>2.1092258621529573E-3</v>
      </c>
    </row>
    <row r="88" spans="1:12" x14ac:dyDescent="0.25">
      <c r="A88" s="201" t="s">
        <v>78</v>
      </c>
      <c r="B88" s="180">
        <v>4050</v>
      </c>
      <c r="C88" s="180">
        <v>84</v>
      </c>
      <c r="D88" s="181">
        <v>-0.97925925925925927</v>
      </c>
      <c r="E88" s="180">
        <v>-3966</v>
      </c>
      <c r="F88" s="181">
        <f t="shared" si="10"/>
        <v>1.6927907267311808E-4</v>
      </c>
      <c r="G88" s="243"/>
      <c r="H88" s="180">
        <v>414486</v>
      </c>
      <c r="I88" s="180">
        <v>315061</v>
      </c>
      <c r="J88" s="181">
        <v>-0.23987541195601303</v>
      </c>
      <c r="K88" s="180">
        <v>-99425</v>
      </c>
      <c r="L88" s="181">
        <f t="shared" si="9"/>
        <v>3.4031587512458279E-2</v>
      </c>
    </row>
    <row r="89" spans="1:12" x14ac:dyDescent="0.25">
      <c r="A89" s="201" t="s">
        <v>79</v>
      </c>
      <c r="B89" s="180">
        <v>1245947</v>
      </c>
      <c r="C89" s="180">
        <v>72509</v>
      </c>
      <c r="D89" s="181">
        <v>-0.94180410563210148</v>
      </c>
      <c r="E89" s="180">
        <v>-1173438</v>
      </c>
      <c r="F89" s="181">
        <f t="shared" si="10"/>
        <v>0.14612209857684666</v>
      </c>
      <c r="G89" s="243"/>
      <c r="H89" s="180">
        <v>10446436</v>
      </c>
      <c r="I89" s="180">
        <v>2975907</v>
      </c>
      <c r="J89" s="181">
        <v>-0.7151270538583685</v>
      </c>
      <c r="K89" s="180">
        <v>-7470529</v>
      </c>
      <c r="L89" s="181">
        <f t="shared" si="9"/>
        <v>0.32144517886833718</v>
      </c>
    </row>
    <row r="90" spans="1:12" x14ac:dyDescent="0.25">
      <c r="A90" s="201" t="s">
        <v>80</v>
      </c>
      <c r="B90" s="180">
        <v>91146</v>
      </c>
      <c r="C90" s="180">
        <v>15019</v>
      </c>
      <c r="D90" s="181">
        <v>-0.83522041559695437</v>
      </c>
      <c r="E90" s="180">
        <v>-76127</v>
      </c>
      <c r="F90" s="181">
        <f t="shared" si="10"/>
        <v>3.0266695148542386E-2</v>
      </c>
      <c r="G90" s="243"/>
      <c r="H90" s="180">
        <v>956344</v>
      </c>
      <c r="I90" s="180">
        <v>328119</v>
      </c>
      <c r="J90" s="181">
        <v>-0.65690274629212919</v>
      </c>
      <c r="K90" s="180">
        <v>-628225</v>
      </c>
      <c r="L90" s="181">
        <f t="shared" si="9"/>
        <v>3.5442058721962724E-2</v>
      </c>
    </row>
    <row r="91" spans="1:12" x14ac:dyDescent="0.25">
      <c r="A91" s="201" t="s">
        <v>81</v>
      </c>
      <c r="B91" s="180">
        <v>88689</v>
      </c>
      <c r="C91" s="180">
        <v>2420</v>
      </c>
      <c r="D91" s="181">
        <v>-0.97271363979749459</v>
      </c>
      <c r="E91" s="180">
        <v>-86269</v>
      </c>
      <c r="F91" s="181">
        <f t="shared" si="10"/>
        <v>4.8768494746303064E-3</v>
      </c>
      <c r="G91" s="243"/>
      <c r="H91" s="180">
        <v>902842</v>
      </c>
      <c r="I91" s="180">
        <v>280961</v>
      </c>
      <c r="J91" s="181">
        <v>-0.68880379955739768</v>
      </c>
      <c r="K91" s="180">
        <v>-621881</v>
      </c>
      <c r="L91" s="181">
        <f t="shared" si="9"/>
        <v>3.0348246400182157E-2</v>
      </c>
    </row>
    <row r="92" spans="1:12" x14ac:dyDescent="0.25">
      <c r="A92" s="201" t="s">
        <v>82</v>
      </c>
      <c r="B92" s="180">
        <v>86760</v>
      </c>
      <c r="C92" s="180">
        <v>61915</v>
      </c>
      <c r="D92" s="181">
        <v>-0.28636468418626093</v>
      </c>
      <c r="E92" s="180">
        <v>-24845</v>
      </c>
      <c r="F92" s="181">
        <f t="shared" si="10"/>
        <v>0.12477278314947746</v>
      </c>
      <c r="G92" s="243"/>
      <c r="H92" s="180">
        <v>812469</v>
      </c>
      <c r="I92" s="180">
        <v>383572</v>
      </c>
      <c r="J92" s="181">
        <v>-0.52789337193172914</v>
      </c>
      <c r="K92" s="180">
        <v>-428897</v>
      </c>
      <c r="L92" s="181">
        <f t="shared" si="9"/>
        <v>4.1431862672081432E-2</v>
      </c>
    </row>
    <row r="93" spans="1:12" x14ac:dyDescent="0.25">
      <c r="A93" s="201" t="s">
        <v>83</v>
      </c>
      <c r="B93" s="180">
        <v>82440</v>
      </c>
      <c r="C93" s="180">
        <v>4698</v>
      </c>
      <c r="D93" s="181">
        <v>-0.94301310043668118</v>
      </c>
      <c r="E93" s="180">
        <v>-77742</v>
      </c>
      <c r="F93" s="181">
        <f t="shared" si="10"/>
        <v>9.4675367073608178E-3</v>
      </c>
      <c r="G93" s="243"/>
      <c r="H93" s="180">
        <v>686778</v>
      </c>
      <c r="I93" s="180">
        <v>178530</v>
      </c>
      <c r="J93" s="181">
        <v>-0.740047002088011</v>
      </c>
      <c r="K93" s="180">
        <v>-508248</v>
      </c>
      <c r="L93" s="181">
        <f t="shared" si="9"/>
        <v>1.928407298459402E-2</v>
      </c>
    </row>
    <row r="94" spans="1:12" x14ac:dyDescent="0.25">
      <c r="A94" s="201" t="s">
        <v>84</v>
      </c>
      <c r="B94" s="180">
        <v>69592</v>
      </c>
      <c r="C94" s="180">
        <v>10942</v>
      </c>
      <c r="D94" s="181">
        <v>-0.84276928382572713</v>
      </c>
      <c r="E94" s="180">
        <v>-58650</v>
      </c>
      <c r="F94" s="181">
        <f t="shared" si="10"/>
        <v>2.2050614442729263E-2</v>
      </c>
      <c r="G94" s="243"/>
      <c r="H94" s="180">
        <v>730067</v>
      </c>
      <c r="I94" s="180">
        <v>262388</v>
      </c>
      <c r="J94" s="181">
        <v>-0.64059736983044024</v>
      </c>
      <c r="K94" s="180">
        <v>-467679</v>
      </c>
      <c r="L94" s="181">
        <f t="shared" si="9"/>
        <v>2.8342067676478216E-2</v>
      </c>
    </row>
    <row r="95" spans="1:12" x14ac:dyDescent="0.25">
      <c r="A95" s="201" t="s">
        <v>85</v>
      </c>
      <c r="B95" s="180">
        <v>12208</v>
      </c>
      <c r="C95" s="180">
        <v>86</v>
      </c>
      <c r="D95" s="181">
        <v>-0.99295543905635653</v>
      </c>
      <c r="E95" s="180">
        <v>-12122</v>
      </c>
      <c r="F95" s="181">
        <f t="shared" si="10"/>
        <v>1.7330952678438279E-4</v>
      </c>
      <c r="G95" s="243"/>
      <c r="H95" s="180">
        <v>372840</v>
      </c>
      <c r="I95" s="180">
        <v>219208</v>
      </c>
      <c r="J95" s="181">
        <v>-0.41205879197510997</v>
      </c>
      <c r="K95" s="180">
        <v>-153632</v>
      </c>
      <c r="L95" s="181">
        <f t="shared" si="9"/>
        <v>2.3677942479173729E-2</v>
      </c>
    </row>
    <row r="96" spans="1:12" x14ac:dyDescent="0.25">
      <c r="A96" s="201" t="s">
        <v>86</v>
      </c>
      <c r="B96" s="180">
        <v>10289</v>
      </c>
      <c r="C96" s="180">
        <v>576</v>
      </c>
      <c r="D96" s="181">
        <v>-0.94401788317620761</v>
      </c>
      <c r="E96" s="180">
        <v>-9713</v>
      </c>
      <c r="F96" s="181">
        <f t="shared" si="10"/>
        <v>1.1607707840442382E-3</v>
      </c>
      <c r="G96" s="243"/>
      <c r="H96" s="180">
        <v>532924</v>
      </c>
      <c r="I96" s="180">
        <v>386612</v>
      </c>
      <c r="J96" s="181">
        <v>-0.27454571383536863</v>
      </c>
      <c r="K96" s="180">
        <v>-146312</v>
      </c>
      <c r="L96" s="181">
        <f t="shared" si="9"/>
        <v>4.1760230912002823E-2</v>
      </c>
    </row>
    <row r="97" spans="1:12" x14ac:dyDescent="0.25">
      <c r="A97" s="201" t="s">
        <v>87</v>
      </c>
      <c r="B97" s="180">
        <v>26099</v>
      </c>
      <c r="C97" s="180">
        <v>3476</v>
      </c>
      <c r="D97" s="181">
        <v>-0.86681482049120651</v>
      </c>
      <c r="E97" s="180">
        <v>-22623</v>
      </c>
      <c r="F97" s="181">
        <f t="shared" si="10"/>
        <v>7.0049292453780764E-3</v>
      </c>
      <c r="G97" s="243"/>
      <c r="H97" s="180">
        <v>218625</v>
      </c>
      <c r="I97" s="180">
        <v>80250</v>
      </c>
      <c r="J97" s="181">
        <v>-0.63293310463121788</v>
      </c>
      <c r="K97" s="180">
        <v>-138375</v>
      </c>
      <c r="L97" s="181">
        <f t="shared" si="9"/>
        <v>8.6682734387143346E-3</v>
      </c>
    </row>
    <row r="98" spans="1:12" x14ac:dyDescent="0.25">
      <c r="A98" s="244" t="s">
        <v>88</v>
      </c>
      <c r="B98" s="211">
        <v>309904</v>
      </c>
      <c r="C98" s="211">
        <v>55104</v>
      </c>
      <c r="D98" s="212">
        <v>-0.82219009757860495</v>
      </c>
      <c r="E98" s="211">
        <v>-254800</v>
      </c>
      <c r="F98" s="212">
        <f t="shared" si="10"/>
        <v>0.11104707167356546</v>
      </c>
      <c r="G98" s="243"/>
      <c r="H98" s="211">
        <v>2568170</v>
      </c>
      <c r="I98" s="211">
        <v>864722</v>
      </c>
      <c r="J98" s="212">
        <v>-0.66329253904531238</v>
      </c>
      <c r="K98" s="211">
        <v>-1703448</v>
      </c>
      <c r="L98" s="212">
        <f t="shared" si="9"/>
        <v>9.3403697750429115E-2</v>
      </c>
    </row>
    <row r="99" spans="1:12" ht="21" x14ac:dyDescent="0.35">
      <c r="A99" s="655" t="s">
        <v>98</v>
      </c>
      <c r="B99" s="655"/>
      <c r="C99" s="655"/>
      <c r="D99" s="655"/>
      <c r="E99" s="655"/>
      <c r="F99" s="655"/>
      <c r="G99" s="655"/>
      <c r="H99" s="655"/>
      <c r="I99" s="655"/>
      <c r="J99" s="655"/>
      <c r="K99" s="655"/>
      <c r="L99" s="655"/>
    </row>
    <row r="100" spans="1:12" x14ac:dyDescent="0.25">
      <c r="A100" s="43"/>
      <c r="B100" s="471" t="s">
        <v>151</v>
      </c>
      <c r="C100" s="472"/>
      <c r="D100" s="472"/>
      <c r="E100" s="472"/>
      <c r="F100" s="473"/>
      <c r="G100" s="213"/>
      <c r="H100" s="471" t="str">
        <f>CONCATENATE("acumulado ",B100)</f>
        <v>acumulado septiembre</v>
      </c>
      <c r="I100" s="472"/>
      <c r="J100" s="472"/>
      <c r="K100" s="472"/>
      <c r="L100" s="473"/>
    </row>
    <row r="101" spans="1:12" ht="30" x14ac:dyDescent="0.25">
      <c r="A101" s="6"/>
      <c r="B101" s="7">
        <v>2019</v>
      </c>
      <c r="C101" s="7">
        <v>2020</v>
      </c>
      <c r="D101" s="7" t="s">
        <v>1</v>
      </c>
      <c r="E101" s="7" t="s">
        <v>2</v>
      </c>
      <c r="F101" s="7" t="s">
        <v>3</v>
      </c>
      <c r="G101" s="214"/>
      <c r="H101" s="7">
        <v>2019</v>
      </c>
      <c r="I101" s="7">
        <v>2020</v>
      </c>
      <c r="J101" s="7" t="s">
        <v>1</v>
      </c>
      <c r="K101" s="7" t="s">
        <v>2</v>
      </c>
      <c r="L101" s="7" t="s">
        <v>3</v>
      </c>
    </row>
    <row r="102" spans="1:12" x14ac:dyDescent="0.25">
      <c r="A102" s="215" t="s">
        <v>90</v>
      </c>
      <c r="B102" s="216">
        <v>2906148</v>
      </c>
      <c r="C102" s="216">
        <v>496222</v>
      </c>
      <c r="D102" s="217">
        <v>-0.82925095349583022</v>
      </c>
      <c r="E102" s="216">
        <v>-2409926</v>
      </c>
      <c r="F102" s="217">
        <f t="shared" ref="F102:F109" si="11">C102/$C$60</f>
        <v>1</v>
      </c>
      <c r="G102" s="218"/>
      <c r="H102" s="216">
        <v>26807636</v>
      </c>
      <c r="I102" s="216">
        <v>9257899</v>
      </c>
      <c r="J102" s="217">
        <v>-0.6546544051851495</v>
      </c>
      <c r="K102" s="216">
        <v>2906148</v>
      </c>
      <c r="L102" s="217">
        <f t="shared" ref="L102:L109" si="12">I102/$I$60</f>
        <v>1</v>
      </c>
    </row>
    <row r="103" spans="1:12" x14ac:dyDescent="0.25">
      <c r="A103" s="245" t="s">
        <v>91</v>
      </c>
      <c r="B103" s="246">
        <v>1134316</v>
      </c>
      <c r="C103" s="246">
        <v>176518</v>
      </c>
      <c r="D103" s="247">
        <v>-0.84438375197035043</v>
      </c>
      <c r="E103" s="246">
        <v>-957798</v>
      </c>
      <c r="F103" s="247">
        <f t="shared" si="11"/>
        <v>0.35572384940611257</v>
      </c>
      <c r="G103" s="243"/>
      <c r="H103" s="246">
        <v>10394435</v>
      </c>
      <c r="I103" s="246">
        <v>3354160</v>
      </c>
      <c r="J103" s="247">
        <v>-0.67731194624816071</v>
      </c>
      <c r="K103" s="246">
        <v>-7040275</v>
      </c>
      <c r="L103" s="247">
        <f t="shared" si="12"/>
        <v>0.36230250513642459</v>
      </c>
    </row>
    <row r="104" spans="1:12" x14ac:dyDescent="0.25">
      <c r="A104" s="248" t="s">
        <v>92</v>
      </c>
      <c r="B104" s="180">
        <v>830037</v>
      </c>
      <c r="C104" s="180">
        <v>107908</v>
      </c>
      <c r="D104" s="181">
        <v>-0.86999615679782949</v>
      </c>
      <c r="E104" s="180">
        <v>-722129</v>
      </c>
      <c r="F104" s="181">
        <f t="shared" si="11"/>
        <v>0.21745912111917651</v>
      </c>
      <c r="G104" s="243"/>
      <c r="H104" s="180">
        <v>7901287</v>
      </c>
      <c r="I104" s="180">
        <v>2505296</v>
      </c>
      <c r="J104" s="181">
        <v>-0.68292557908604001</v>
      </c>
      <c r="K104" s="180">
        <v>-5395991</v>
      </c>
      <c r="L104" s="181">
        <f t="shared" si="12"/>
        <v>0.27061172302700648</v>
      </c>
    </row>
    <row r="105" spans="1:12" x14ac:dyDescent="0.25">
      <c r="A105" s="248" t="s">
        <v>93</v>
      </c>
      <c r="B105" s="180">
        <v>21961</v>
      </c>
      <c r="C105" s="180">
        <v>1029</v>
      </c>
      <c r="D105" s="181">
        <v>-0.95314421019079276</v>
      </c>
      <c r="E105" s="180">
        <v>-20932</v>
      </c>
      <c r="F105" s="181">
        <f t="shared" si="11"/>
        <v>2.0736686402456966E-3</v>
      </c>
      <c r="G105" s="243"/>
      <c r="H105" s="180">
        <v>181626</v>
      </c>
      <c r="I105" s="180">
        <v>61589</v>
      </c>
      <c r="J105" s="181">
        <v>-0.66090207349168073</v>
      </c>
      <c r="K105" s="180">
        <v>-120037</v>
      </c>
      <c r="L105" s="181">
        <f t="shared" si="12"/>
        <v>6.6525893185916153E-3</v>
      </c>
    </row>
    <row r="106" spans="1:12" x14ac:dyDescent="0.25">
      <c r="A106" s="248" t="s">
        <v>94</v>
      </c>
      <c r="B106" s="180">
        <v>485933</v>
      </c>
      <c r="C106" s="180">
        <v>82084</v>
      </c>
      <c r="D106" s="181">
        <v>-0.83107959327726255</v>
      </c>
      <c r="E106" s="180">
        <v>-403849</v>
      </c>
      <c r="F106" s="181">
        <f t="shared" si="11"/>
        <v>0.1654178976345265</v>
      </c>
      <c r="G106" s="243"/>
      <c r="H106" s="180">
        <v>4300641</v>
      </c>
      <c r="I106" s="180">
        <v>1394216</v>
      </c>
      <c r="J106" s="181">
        <v>-0.67581204755291124</v>
      </c>
      <c r="K106" s="180">
        <v>-2906425</v>
      </c>
      <c r="L106" s="181">
        <f t="shared" si="12"/>
        <v>0.15059745197047408</v>
      </c>
    </row>
    <row r="107" spans="1:12" x14ac:dyDescent="0.25">
      <c r="A107" s="248" t="s">
        <v>95</v>
      </c>
      <c r="B107" s="180">
        <v>37562</v>
      </c>
      <c r="C107" s="180">
        <v>14624</v>
      </c>
      <c r="D107" s="181">
        <v>-0.61067035834087635</v>
      </c>
      <c r="E107" s="180">
        <v>-22938</v>
      </c>
      <c r="F107" s="181">
        <f t="shared" si="11"/>
        <v>2.9470680461567606E-2</v>
      </c>
      <c r="G107" s="243"/>
      <c r="H107" s="180">
        <v>377033</v>
      </c>
      <c r="I107" s="180">
        <v>153217</v>
      </c>
      <c r="J107" s="181">
        <v>-0.59362443075274585</v>
      </c>
      <c r="K107" s="180">
        <v>-223816</v>
      </c>
      <c r="L107" s="181">
        <f t="shared" si="12"/>
        <v>1.6549867307906471E-2</v>
      </c>
    </row>
    <row r="108" spans="1:12" x14ac:dyDescent="0.25">
      <c r="A108" s="248" t="s">
        <v>96</v>
      </c>
      <c r="B108" s="180">
        <v>173289</v>
      </c>
      <c r="C108" s="180">
        <v>22906</v>
      </c>
      <c r="D108" s="181">
        <v>-0.86781619144896682</v>
      </c>
      <c r="E108" s="180">
        <v>-150383</v>
      </c>
      <c r="F108" s="181">
        <f t="shared" si="11"/>
        <v>4.6160790936314797E-2</v>
      </c>
      <c r="G108" s="243"/>
      <c r="H108" s="180">
        <v>1466639</v>
      </c>
      <c r="I108" s="180">
        <v>507436</v>
      </c>
      <c r="J108" s="181">
        <v>-0.65401438254403432</v>
      </c>
      <c r="K108" s="180">
        <v>-959203</v>
      </c>
      <c r="L108" s="181">
        <f t="shared" si="12"/>
        <v>5.4811140194983766E-2</v>
      </c>
    </row>
    <row r="109" spans="1:12" x14ac:dyDescent="0.25">
      <c r="A109" s="249" t="s">
        <v>97</v>
      </c>
      <c r="B109" s="250">
        <v>223050</v>
      </c>
      <c r="C109" s="250">
        <v>91153</v>
      </c>
      <c r="D109" s="251">
        <v>-0.59133378166330419</v>
      </c>
      <c r="E109" s="250">
        <v>-131897</v>
      </c>
      <c r="F109" s="251">
        <f t="shared" si="11"/>
        <v>0.18369399180205634</v>
      </c>
      <c r="G109" s="243"/>
      <c r="H109" s="250">
        <v>2185975</v>
      </c>
      <c r="I109" s="250">
        <v>815994</v>
      </c>
      <c r="J109" s="251">
        <v>-0.62671393771657957</v>
      </c>
      <c r="K109" s="250">
        <v>-1369981</v>
      </c>
      <c r="L109" s="251">
        <f t="shared" si="12"/>
        <v>8.8140300515268097E-2</v>
      </c>
    </row>
    <row r="110" spans="1:12" ht="21" x14ac:dyDescent="0.35">
      <c r="A110" s="638" t="s">
        <v>18</v>
      </c>
      <c r="B110" s="638"/>
      <c r="C110" s="638"/>
      <c r="D110" s="638"/>
      <c r="E110" s="638"/>
      <c r="F110" s="638"/>
      <c r="G110" s="638"/>
      <c r="H110" s="638"/>
      <c r="I110" s="638"/>
      <c r="J110" s="638"/>
      <c r="K110" s="638"/>
      <c r="L110" s="638"/>
    </row>
    <row r="111" spans="1:12" x14ac:dyDescent="0.25">
      <c r="A111" s="43"/>
      <c r="B111" s="471" t="s">
        <v>151</v>
      </c>
      <c r="C111" s="472"/>
      <c r="D111" s="472"/>
      <c r="E111" s="472"/>
      <c r="F111" s="473"/>
      <c r="G111" s="44"/>
      <c r="H111" s="471" t="str">
        <f>CONCATENATE("acumulado ",B111)</f>
        <v>acumulado septiembre</v>
      </c>
      <c r="I111" s="472"/>
      <c r="J111" s="472"/>
      <c r="K111" s="472"/>
      <c r="L111" s="473"/>
    </row>
    <row r="112" spans="1:12" x14ac:dyDescent="0.25">
      <c r="A112" s="6"/>
      <c r="B112" s="471">
        <v>2019</v>
      </c>
      <c r="C112" s="473"/>
      <c r="D112" s="45">
        <v>2020</v>
      </c>
      <c r="E112" s="471" t="s">
        <v>2</v>
      </c>
      <c r="F112" s="473"/>
      <c r="G112" s="46"/>
      <c r="H112" s="481">
        <v>2019</v>
      </c>
      <c r="I112" s="483"/>
      <c r="J112" s="45">
        <v>2020</v>
      </c>
      <c r="K112" s="471" t="s">
        <v>2</v>
      </c>
      <c r="L112" s="473"/>
    </row>
    <row r="113" spans="1:18" x14ac:dyDescent="0.25">
      <c r="A113" s="252" t="s">
        <v>58</v>
      </c>
      <c r="B113" s="632">
        <v>7.19</v>
      </c>
      <c r="C113" s="632"/>
      <c r="D113" s="253">
        <v>4.47</v>
      </c>
      <c r="E113" s="632">
        <v>-2.7200000000000006</v>
      </c>
      <c r="F113" s="632"/>
      <c r="G113" s="254"/>
      <c r="H113" s="633">
        <f t="shared" ref="H113:H124" si="13">H60/H7</f>
        <v>7.0181779245357605</v>
      </c>
      <c r="I113" s="634"/>
      <c r="J113" s="253">
        <f>I60/I7</f>
        <v>6.8207597074217272</v>
      </c>
      <c r="K113" s="632">
        <f>J113-H113</f>
        <v>-0.19741821711403329</v>
      </c>
      <c r="L113" s="632"/>
      <c r="Q113" s="55"/>
      <c r="R113" s="55"/>
    </row>
    <row r="114" spans="1:18" x14ac:dyDescent="0.25">
      <c r="A114" s="255" t="s">
        <v>8</v>
      </c>
      <c r="B114" s="639">
        <v>6.91</v>
      </c>
      <c r="C114" s="639"/>
      <c r="D114" s="256">
        <v>4.33</v>
      </c>
      <c r="E114" s="639">
        <v>-2.58</v>
      </c>
      <c r="F114" s="639"/>
      <c r="G114" s="254"/>
      <c r="H114" s="640">
        <f t="shared" si="13"/>
        <v>6.7465909777028665</v>
      </c>
      <c r="I114" s="641"/>
      <c r="J114" s="257" t="s">
        <v>10</v>
      </c>
      <c r="K114" s="639" t="s">
        <v>10</v>
      </c>
      <c r="L114" s="639"/>
      <c r="Q114" s="55"/>
      <c r="R114" s="55"/>
    </row>
    <row r="115" spans="1:18" x14ac:dyDescent="0.25">
      <c r="A115" s="258" t="s">
        <v>59</v>
      </c>
      <c r="B115" s="645">
        <v>6.21</v>
      </c>
      <c r="C115" s="645"/>
      <c r="D115" s="259">
        <v>3.92</v>
      </c>
      <c r="E115" s="645">
        <v>-2.29</v>
      </c>
      <c r="F115" s="645"/>
      <c r="G115" s="260"/>
      <c r="H115" s="646">
        <f t="shared" si="13"/>
        <v>6.3706767378484237</v>
      </c>
      <c r="I115" s="647"/>
      <c r="J115" s="261" t="s">
        <v>10</v>
      </c>
      <c r="K115" s="645" t="s">
        <v>10</v>
      </c>
      <c r="L115" s="645"/>
      <c r="Q115" s="55"/>
      <c r="R115" s="55"/>
    </row>
    <row r="116" spans="1:18" x14ac:dyDescent="0.25">
      <c r="A116" s="225" t="s">
        <v>60</v>
      </c>
      <c r="B116" s="604">
        <v>7.24</v>
      </c>
      <c r="C116" s="604"/>
      <c r="D116" s="262">
        <v>4.67</v>
      </c>
      <c r="E116" s="604">
        <v>-2.5700000000000003</v>
      </c>
      <c r="F116" s="604"/>
      <c r="G116" s="260"/>
      <c r="H116" s="653">
        <f t="shared" si="13"/>
        <v>7.0088691334284876</v>
      </c>
      <c r="I116" s="654"/>
      <c r="J116" s="263" t="s">
        <v>10</v>
      </c>
      <c r="K116" s="604" t="s">
        <v>10</v>
      </c>
      <c r="L116" s="604"/>
      <c r="Q116" s="55"/>
      <c r="R116" s="55"/>
    </row>
    <row r="117" spans="1:18" x14ac:dyDescent="0.25">
      <c r="A117" s="225" t="s">
        <v>61</v>
      </c>
      <c r="B117" s="604">
        <v>7.16</v>
      </c>
      <c r="C117" s="604"/>
      <c r="D117" s="262">
        <v>3.92</v>
      </c>
      <c r="E117" s="604">
        <v>-3.24</v>
      </c>
      <c r="F117" s="604"/>
      <c r="G117" s="260"/>
      <c r="H117" s="653">
        <f t="shared" si="13"/>
        <v>6.9731186675212546</v>
      </c>
      <c r="I117" s="654"/>
      <c r="J117" s="263" t="s">
        <v>10</v>
      </c>
      <c r="K117" s="604" t="s">
        <v>10</v>
      </c>
      <c r="L117" s="604"/>
      <c r="Q117" s="55"/>
      <c r="R117" s="55"/>
    </row>
    <row r="118" spans="1:18" x14ac:dyDescent="0.25">
      <c r="A118" s="225" t="s">
        <v>62</v>
      </c>
      <c r="B118" s="604">
        <v>3.58</v>
      </c>
      <c r="C118" s="604"/>
      <c r="D118" s="262">
        <v>3.34</v>
      </c>
      <c r="E118" s="604">
        <v>-0.24000000000000021</v>
      </c>
      <c r="F118" s="604"/>
      <c r="G118" s="260"/>
      <c r="H118" s="653">
        <f t="shared" si="13"/>
        <v>3.9042459531384437</v>
      </c>
      <c r="I118" s="654"/>
      <c r="J118" s="263" t="s">
        <v>10</v>
      </c>
      <c r="K118" s="604" t="s">
        <v>10</v>
      </c>
      <c r="L118" s="604"/>
      <c r="Q118" s="55"/>
      <c r="R118" s="55"/>
    </row>
    <row r="119" spans="1:18" x14ac:dyDescent="0.25">
      <c r="A119" s="264" t="s">
        <v>63</v>
      </c>
      <c r="B119" s="648">
        <v>4.79</v>
      </c>
      <c r="C119" s="648"/>
      <c r="D119" s="265">
        <v>2.9</v>
      </c>
      <c r="E119" s="648">
        <v>-1.8900000000000001</v>
      </c>
      <c r="F119" s="648"/>
      <c r="G119" s="260"/>
      <c r="H119" s="649">
        <f t="shared" si="13"/>
        <v>4.5021378484693004</v>
      </c>
      <c r="I119" s="650"/>
      <c r="J119" s="266" t="s">
        <v>10</v>
      </c>
      <c r="K119" s="648" t="s">
        <v>10</v>
      </c>
      <c r="L119" s="648"/>
      <c r="Q119" s="55"/>
      <c r="R119" s="55"/>
    </row>
    <row r="120" spans="1:18" x14ac:dyDescent="0.25">
      <c r="A120" s="267" t="s">
        <v>11</v>
      </c>
      <c r="B120" s="651">
        <v>7.96</v>
      </c>
      <c r="C120" s="651"/>
      <c r="D120" s="268">
        <v>5.01</v>
      </c>
      <c r="E120" s="651">
        <v>-2.95</v>
      </c>
      <c r="F120" s="651"/>
      <c r="G120" s="254"/>
      <c r="H120" s="640">
        <f t="shared" si="13"/>
        <v>7.7157352107254997</v>
      </c>
      <c r="I120" s="641"/>
      <c r="J120" s="269" t="s">
        <v>10</v>
      </c>
      <c r="K120" s="651" t="s">
        <v>10</v>
      </c>
      <c r="L120" s="651"/>
      <c r="Q120" s="55"/>
      <c r="R120" s="55"/>
    </row>
    <row r="121" spans="1:18" x14ac:dyDescent="0.25">
      <c r="A121" s="270" t="s">
        <v>64</v>
      </c>
      <c r="B121" s="652">
        <v>8.18</v>
      </c>
      <c r="C121" s="652"/>
      <c r="D121" s="271">
        <v>4.6399999999999997</v>
      </c>
      <c r="E121" s="652">
        <v>-3.54</v>
      </c>
      <c r="F121" s="652"/>
      <c r="G121" s="260"/>
      <c r="H121" s="643">
        <f t="shared" si="13"/>
        <v>7.9103169041756169</v>
      </c>
      <c r="I121" s="644"/>
      <c r="J121" s="272" t="s">
        <v>10</v>
      </c>
      <c r="K121" s="652" t="s">
        <v>10</v>
      </c>
      <c r="L121" s="652"/>
      <c r="Q121" s="55"/>
      <c r="R121" s="55"/>
    </row>
    <row r="122" spans="1:18" x14ac:dyDescent="0.25">
      <c r="A122" s="273" t="s">
        <v>65</v>
      </c>
      <c r="B122" s="626">
        <v>8.18</v>
      </c>
      <c r="C122" s="626"/>
      <c r="D122" s="274">
        <v>4.95</v>
      </c>
      <c r="E122" s="626">
        <v>-3.2299999999999995</v>
      </c>
      <c r="F122" s="626"/>
      <c r="G122" s="260"/>
      <c r="H122" s="627">
        <f t="shared" si="13"/>
        <v>7.9139407495402549</v>
      </c>
      <c r="I122" s="628"/>
      <c r="J122" s="275" t="s">
        <v>10</v>
      </c>
      <c r="K122" s="626" t="s">
        <v>10</v>
      </c>
      <c r="L122" s="626"/>
      <c r="Q122" s="55"/>
      <c r="R122" s="55"/>
    </row>
    <row r="123" spans="1:18" x14ac:dyDescent="0.25">
      <c r="A123" s="273" t="s">
        <v>66</v>
      </c>
      <c r="B123" s="626">
        <v>8.16</v>
      </c>
      <c r="C123" s="626"/>
      <c r="D123" s="274">
        <v>6.11</v>
      </c>
      <c r="E123" s="626">
        <v>-2.0499999999999998</v>
      </c>
      <c r="F123" s="626"/>
      <c r="G123" s="260"/>
      <c r="H123" s="627">
        <f t="shared" si="13"/>
        <v>7.7419539244269133</v>
      </c>
      <c r="I123" s="628"/>
      <c r="J123" s="275" t="s">
        <v>10</v>
      </c>
      <c r="K123" s="626" t="s">
        <v>10</v>
      </c>
      <c r="L123" s="626"/>
      <c r="Q123" s="55"/>
      <c r="R123" s="55"/>
    </row>
    <row r="124" spans="1:18" x14ac:dyDescent="0.25">
      <c r="A124" s="276" t="s">
        <v>67</v>
      </c>
      <c r="B124" s="629">
        <v>6.86</v>
      </c>
      <c r="C124" s="629"/>
      <c r="D124" s="277">
        <v>5.6</v>
      </c>
      <c r="E124" s="629">
        <v>-1.2600000000000007</v>
      </c>
      <c r="F124" s="629"/>
      <c r="G124" s="260"/>
      <c r="H124" s="630">
        <f t="shared" si="13"/>
        <v>6.9352134897939059</v>
      </c>
      <c r="I124" s="631"/>
      <c r="J124" s="278" t="s">
        <v>10</v>
      </c>
      <c r="K124" s="629" t="s">
        <v>10</v>
      </c>
      <c r="L124" s="629"/>
      <c r="Q124" s="55"/>
      <c r="R124" s="55"/>
    </row>
    <row r="125" spans="1:18" x14ac:dyDescent="0.25">
      <c r="A125" s="511" t="s">
        <v>29</v>
      </c>
      <c r="B125" s="512"/>
      <c r="C125" s="512"/>
      <c r="D125" s="512"/>
      <c r="E125" s="512"/>
      <c r="F125" s="512"/>
      <c r="G125" s="512"/>
      <c r="H125" s="512"/>
      <c r="I125" s="512"/>
      <c r="J125" s="512"/>
      <c r="K125" s="512"/>
      <c r="L125" s="513"/>
    </row>
    <row r="126" spans="1:18" ht="21" x14ac:dyDescent="0.35">
      <c r="A126" s="638" t="s">
        <v>20</v>
      </c>
      <c r="B126" s="638"/>
      <c r="C126" s="638"/>
      <c r="D126" s="638"/>
      <c r="E126" s="638"/>
      <c r="F126" s="638"/>
      <c r="G126" s="638"/>
      <c r="H126" s="638"/>
      <c r="I126" s="638"/>
      <c r="J126" s="638"/>
      <c r="K126" s="638"/>
      <c r="L126" s="638"/>
    </row>
    <row r="127" spans="1:18" x14ac:dyDescent="0.25">
      <c r="A127" s="43"/>
      <c r="B127" s="471" t="s">
        <v>151</v>
      </c>
      <c r="C127" s="472"/>
      <c r="D127" s="472"/>
      <c r="E127" s="472"/>
      <c r="F127" s="473"/>
      <c r="G127" s="44"/>
      <c r="H127" s="471" t="str">
        <f>CONCATENATE("acumulado ",B127)</f>
        <v>acumulado septiembre</v>
      </c>
      <c r="I127" s="472"/>
      <c r="J127" s="472"/>
      <c r="K127" s="472"/>
      <c r="L127" s="473"/>
    </row>
    <row r="128" spans="1:18" x14ac:dyDescent="0.25">
      <c r="A128" s="6"/>
      <c r="B128" s="471">
        <v>2019</v>
      </c>
      <c r="C128" s="473"/>
      <c r="D128" s="45">
        <v>2020</v>
      </c>
      <c r="E128" s="471" t="s">
        <v>2</v>
      </c>
      <c r="F128" s="473"/>
      <c r="G128" s="46"/>
      <c r="H128" s="481">
        <v>2019</v>
      </c>
      <c r="I128" s="483"/>
      <c r="J128" s="45">
        <v>2020</v>
      </c>
      <c r="K128" s="471" t="s">
        <v>2</v>
      </c>
      <c r="L128" s="473"/>
    </row>
    <row r="129" spans="1:18" x14ac:dyDescent="0.25">
      <c r="A129" s="252" t="s">
        <v>68</v>
      </c>
      <c r="B129" s="632">
        <v>7.19</v>
      </c>
      <c r="C129" s="632"/>
      <c r="D129" s="253">
        <v>4.47</v>
      </c>
      <c r="E129" s="632">
        <v>-2.7200000000000006</v>
      </c>
      <c r="F129" s="632"/>
      <c r="G129" s="254"/>
      <c r="H129" s="633">
        <f t="shared" ref="H129:H144" si="14">H76/H23</f>
        <v>7.0181779245357605</v>
      </c>
      <c r="I129" s="634"/>
      <c r="J129" s="253">
        <f t="shared" ref="J129:J144" si="15">I76/I23</f>
        <v>6.8207597074217272</v>
      </c>
      <c r="K129" s="632">
        <f>J129-H129</f>
        <v>-0.19741821711403329</v>
      </c>
      <c r="L129" s="632"/>
      <c r="Q129" s="55"/>
      <c r="R129" s="55"/>
    </row>
    <row r="130" spans="1:18" x14ac:dyDescent="0.25">
      <c r="A130" s="279" t="s">
        <v>13</v>
      </c>
      <c r="B130" s="632">
        <v>4.47</v>
      </c>
      <c r="C130" s="632"/>
      <c r="D130" s="280">
        <v>3.3</v>
      </c>
      <c r="E130" s="632">
        <v>-1.17</v>
      </c>
      <c r="F130" s="632"/>
      <c r="G130" s="254"/>
      <c r="H130" s="633">
        <f t="shared" si="14"/>
        <v>4.3905956483002182</v>
      </c>
      <c r="I130" s="634">
        <v>348216</v>
      </c>
      <c r="J130" s="253">
        <f t="shared" si="15"/>
        <v>3.8109145199870591</v>
      </c>
      <c r="K130" s="632">
        <f>J130-H130</f>
        <v>-0.5796811283131591</v>
      </c>
      <c r="L130" s="632"/>
      <c r="Q130" s="55"/>
      <c r="R130" s="55"/>
    </row>
    <row r="131" spans="1:18" x14ac:dyDescent="0.25">
      <c r="A131" s="281" t="s">
        <v>69</v>
      </c>
      <c r="B131" s="645">
        <v>3.25</v>
      </c>
      <c r="C131" s="645"/>
      <c r="D131" s="259">
        <v>2.59</v>
      </c>
      <c r="E131" s="645">
        <v>-0.66000000000000014</v>
      </c>
      <c r="F131" s="645"/>
      <c r="G131" s="260"/>
      <c r="H131" s="646">
        <f t="shared" si="14"/>
        <v>3.2674134424465553</v>
      </c>
      <c r="I131" s="647">
        <v>348216</v>
      </c>
      <c r="J131" s="259">
        <f t="shared" si="15"/>
        <v>2.8132584019976492</v>
      </c>
      <c r="K131" s="645">
        <f t="shared" ref="K131:K151" si="16">J131-H131</f>
        <v>-0.45415504044890609</v>
      </c>
      <c r="L131" s="645"/>
      <c r="Q131" s="55"/>
      <c r="R131" s="55"/>
    </row>
    <row r="132" spans="1:18" x14ac:dyDescent="0.25">
      <c r="A132" s="258" t="s">
        <v>70</v>
      </c>
      <c r="B132" s="645">
        <v>3.41</v>
      </c>
      <c r="C132" s="645">
        <v>68019</v>
      </c>
      <c r="D132" s="282">
        <v>2.57</v>
      </c>
      <c r="E132" s="645">
        <f>D132-B132</f>
        <v>-0.8400000000000003</v>
      </c>
      <c r="F132" s="645">
        <f>C132/$C$7</f>
        <v>0.61205042606606497</v>
      </c>
      <c r="G132" s="260"/>
      <c r="H132" s="646">
        <f t="shared" si="14"/>
        <v>3.4727258003364412</v>
      </c>
      <c r="I132" s="647">
        <v>348216</v>
      </c>
      <c r="J132" s="259">
        <f t="shared" si="15"/>
        <v>2.8864776146621685</v>
      </c>
      <c r="K132" s="645">
        <f t="shared" si="16"/>
        <v>-0.58624818567427273</v>
      </c>
      <c r="L132" s="645"/>
      <c r="Q132" s="55"/>
      <c r="R132" s="55"/>
    </row>
    <row r="133" spans="1:18" x14ac:dyDescent="0.25">
      <c r="A133" s="258" t="s">
        <v>71</v>
      </c>
      <c r="B133" s="645">
        <f>B80/B27</f>
        <v>2.968003109009651</v>
      </c>
      <c r="C133" s="645">
        <f>C131-C132</f>
        <v>-68019</v>
      </c>
      <c r="D133" s="283">
        <f>C80/C27</f>
        <v>2.7050707140393238</v>
      </c>
      <c r="E133" s="645">
        <f>D133-B133</f>
        <v>-0.26293239497032728</v>
      </c>
      <c r="F133" s="645">
        <f>C133/$C$7</f>
        <v>-0.61205042606606497</v>
      </c>
      <c r="G133" s="260"/>
      <c r="H133" s="646">
        <f t="shared" si="14"/>
        <v>2.8768921624914232</v>
      </c>
      <c r="I133" s="647">
        <v>348216</v>
      </c>
      <c r="J133" s="259">
        <f t="shared" si="15"/>
        <v>2.6378762608212214</v>
      </c>
      <c r="K133" s="645">
        <f t="shared" si="16"/>
        <v>-0.23901590167020181</v>
      </c>
      <c r="L133" s="645"/>
      <c r="Q133" s="55"/>
      <c r="R133" s="55"/>
    </row>
    <row r="134" spans="1:18" x14ac:dyDescent="0.25">
      <c r="A134" s="284" t="s">
        <v>99</v>
      </c>
      <c r="B134" s="648">
        <v>5.33</v>
      </c>
      <c r="C134" s="648"/>
      <c r="D134" s="265">
        <v>3.85</v>
      </c>
      <c r="E134" s="648">
        <v>-1.48</v>
      </c>
      <c r="F134" s="648"/>
      <c r="G134" s="260"/>
      <c r="H134" s="649">
        <f t="shared" si="14"/>
        <v>5.2909125367194161</v>
      </c>
      <c r="I134" s="650">
        <v>348216</v>
      </c>
      <c r="J134" s="265">
        <f t="shared" si="15"/>
        <v>4.6386970930599292</v>
      </c>
      <c r="K134" s="648">
        <f t="shared" si="16"/>
        <v>-0.65221544365948692</v>
      </c>
      <c r="L134" s="648"/>
      <c r="Q134" s="55"/>
      <c r="R134" s="55"/>
    </row>
    <row r="135" spans="1:18" x14ac:dyDescent="0.25">
      <c r="A135" s="285" t="s">
        <v>14</v>
      </c>
      <c r="B135" s="639">
        <v>8.15</v>
      </c>
      <c r="C135" s="639"/>
      <c r="D135" s="256">
        <v>6.83</v>
      </c>
      <c r="E135" s="639">
        <v>-1.3200000000000003</v>
      </c>
      <c r="F135" s="639"/>
      <c r="G135" s="254"/>
      <c r="H135" s="640">
        <f t="shared" si="14"/>
        <v>7.86571937151529</v>
      </c>
      <c r="I135" s="641">
        <v>348216</v>
      </c>
      <c r="J135" s="256">
        <f t="shared" si="15"/>
        <v>7.9786598491356004</v>
      </c>
      <c r="K135" s="639">
        <f t="shared" si="16"/>
        <v>0.11294047762031045</v>
      </c>
      <c r="L135" s="639"/>
      <c r="Q135" s="55"/>
      <c r="R135" s="55"/>
    </row>
    <row r="136" spans="1:18" x14ac:dyDescent="0.25">
      <c r="A136" s="286" t="s">
        <v>73</v>
      </c>
      <c r="B136" s="642">
        <v>9.2100000000000009</v>
      </c>
      <c r="C136" s="642"/>
      <c r="D136" s="287">
        <v>12.71</v>
      </c>
      <c r="E136" s="642">
        <v>3.5</v>
      </c>
      <c r="F136" s="642"/>
      <c r="G136" s="260"/>
      <c r="H136" s="643">
        <f t="shared" si="14"/>
        <v>9.0047838140900662</v>
      </c>
      <c r="I136" s="644">
        <v>348216</v>
      </c>
      <c r="J136" s="287">
        <f t="shared" si="15"/>
        <v>9.5072726681092696</v>
      </c>
      <c r="K136" s="642">
        <f t="shared" si="16"/>
        <v>0.5024888540192034</v>
      </c>
      <c r="L136" s="642"/>
      <c r="Q136" s="55"/>
      <c r="R136" s="55"/>
    </row>
    <row r="137" spans="1:18" x14ac:dyDescent="0.25">
      <c r="A137" s="288" t="s">
        <v>74</v>
      </c>
      <c r="B137" s="626">
        <v>8.74</v>
      </c>
      <c r="C137" s="626"/>
      <c r="D137" s="274">
        <v>6.97</v>
      </c>
      <c r="E137" s="626">
        <v>-1.7700000000000005</v>
      </c>
      <c r="F137" s="626"/>
      <c r="G137" s="260"/>
      <c r="H137" s="627">
        <f t="shared" si="14"/>
        <v>9.2385870889159563</v>
      </c>
      <c r="I137" s="628">
        <v>348216</v>
      </c>
      <c r="J137" s="274">
        <f t="shared" si="15"/>
        <v>10.033112582781458</v>
      </c>
      <c r="K137" s="626">
        <f t="shared" si="16"/>
        <v>0.79452549386550153</v>
      </c>
      <c r="L137" s="626"/>
      <c r="Q137" s="55"/>
      <c r="R137" s="55"/>
    </row>
    <row r="138" spans="1:18" x14ac:dyDescent="0.25">
      <c r="A138" s="288" t="s">
        <v>75</v>
      </c>
      <c r="B138" s="626">
        <v>4.1500000000000004</v>
      </c>
      <c r="C138" s="626"/>
      <c r="D138" s="274">
        <v>3.58</v>
      </c>
      <c r="E138" s="626">
        <v>-0.57000000000000028</v>
      </c>
      <c r="F138" s="626"/>
      <c r="G138" s="260"/>
      <c r="H138" s="627">
        <f t="shared" si="14"/>
        <v>6.4630597014925373</v>
      </c>
      <c r="I138" s="628">
        <v>348216</v>
      </c>
      <c r="J138" s="274">
        <f t="shared" si="15"/>
        <v>7.0343377715487039</v>
      </c>
      <c r="K138" s="626">
        <f t="shared" si="16"/>
        <v>0.5712780700561666</v>
      </c>
      <c r="L138" s="626"/>
      <c r="Q138" s="55"/>
      <c r="R138" s="55"/>
    </row>
    <row r="139" spans="1:18" x14ac:dyDescent="0.25">
      <c r="A139" s="288" t="s">
        <v>76</v>
      </c>
      <c r="B139" s="626">
        <v>8.1999999999999993</v>
      </c>
      <c r="C139" s="626"/>
      <c r="D139" s="274">
        <v>4</v>
      </c>
      <c r="E139" s="626">
        <v>-4.1999999999999993</v>
      </c>
      <c r="F139" s="626"/>
      <c r="G139" s="260"/>
      <c r="H139" s="627">
        <f t="shared" si="14"/>
        <v>8.0694879646773963</v>
      </c>
      <c r="I139" s="628">
        <v>348216</v>
      </c>
      <c r="J139" s="274">
        <f t="shared" si="15"/>
        <v>8.5525577917627267</v>
      </c>
      <c r="K139" s="626">
        <f t="shared" si="16"/>
        <v>0.48306982708533042</v>
      </c>
      <c r="L139" s="626"/>
      <c r="Q139" s="55"/>
      <c r="R139" s="55"/>
    </row>
    <row r="140" spans="1:18" x14ac:dyDescent="0.25">
      <c r="A140" s="288" t="s">
        <v>77</v>
      </c>
      <c r="B140" s="626">
        <v>5.22</v>
      </c>
      <c r="C140" s="626"/>
      <c r="D140" s="274">
        <v>4.9400000000000004</v>
      </c>
      <c r="E140" s="626">
        <v>-0.27999999999999936</v>
      </c>
      <c r="F140" s="626"/>
      <c r="G140" s="260"/>
      <c r="H140" s="627">
        <f t="shared" si="14"/>
        <v>4.9336398012901315</v>
      </c>
      <c r="I140" s="628">
        <v>348216</v>
      </c>
      <c r="J140" s="274">
        <f t="shared" si="15"/>
        <v>4.9038171772978405</v>
      </c>
      <c r="K140" s="626">
        <f t="shared" si="16"/>
        <v>-2.9822623992290964E-2</v>
      </c>
      <c r="L140" s="626"/>
      <c r="Q140" s="55"/>
      <c r="R140" s="55"/>
    </row>
    <row r="141" spans="1:18" x14ac:dyDescent="0.25">
      <c r="A141" s="288" t="s">
        <v>78</v>
      </c>
      <c r="B141" s="626">
        <v>7.03</v>
      </c>
      <c r="C141" s="626"/>
      <c r="D141" s="274">
        <v>2.4700000000000002</v>
      </c>
      <c r="E141" s="626">
        <v>-4.5600000000000005</v>
      </c>
      <c r="F141" s="626"/>
      <c r="G141" s="260"/>
      <c r="H141" s="627">
        <f t="shared" si="14"/>
        <v>8.5208042101800832</v>
      </c>
      <c r="I141" s="628">
        <v>348216</v>
      </c>
      <c r="J141" s="274">
        <f t="shared" si="15"/>
        <v>8.7592371208540687</v>
      </c>
      <c r="K141" s="626">
        <f t="shared" si="16"/>
        <v>0.23843291067398553</v>
      </c>
      <c r="L141" s="626"/>
      <c r="Q141" s="55"/>
      <c r="R141" s="55"/>
    </row>
    <row r="142" spans="1:18" x14ac:dyDescent="0.25">
      <c r="A142" s="288" t="s">
        <v>79</v>
      </c>
      <c r="B142" s="626">
        <v>8.25</v>
      </c>
      <c r="C142" s="626"/>
      <c r="D142" s="274">
        <v>7.05</v>
      </c>
      <c r="E142" s="626">
        <v>-1.2000000000000002</v>
      </c>
      <c r="F142" s="626"/>
      <c r="G142" s="260"/>
      <c r="H142" s="627">
        <f t="shared" si="14"/>
        <v>7.7057707514546374</v>
      </c>
      <c r="I142" s="628">
        <v>348216</v>
      </c>
      <c r="J142" s="274">
        <f t="shared" si="15"/>
        <v>7.9295352443684148</v>
      </c>
      <c r="K142" s="626">
        <f t="shared" si="16"/>
        <v>0.22376449291377742</v>
      </c>
      <c r="L142" s="626"/>
      <c r="Q142" s="55"/>
      <c r="R142" s="55"/>
    </row>
    <row r="143" spans="1:18" x14ac:dyDescent="0.25">
      <c r="A143" s="288" t="s">
        <v>80</v>
      </c>
      <c r="B143" s="626">
        <v>7.46</v>
      </c>
      <c r="C143" s="626"/>
      <c r="D143" s="274">
        <v>6.91</v>
      </c>
      <c r="E143" s="626">
        <v>-0.54999999999999982</v>
      </c>
      <c r="F143" s="626"/>
      <c r="G143" s="260"/>
      <c r="H143" s="627">
        <f t="shared" si="14"/>
        <v>7.2847653869591715</v>
      </c>
      <c r="I143" s="628">
        <v>348216</v>
      </c>
      <c r="J143" s="274">
        <f t="shared" si="15"/>
        <v>6.9137360669209214</v>
      </c>
      <c r="K143" s="626">
        <f t="shared" si="16"/>
        <v>-0.37102932003825018</v>
      </c>
      <c r="L143" s="626"/>
      <c r="Q143" s="55"/>
      <c r="R143" s="55"/>
    </row>
    <row r="144" spans="1:18" x14ac:dyDescent="0.25">
      <c r="A144" s="288" t="s">
        <v>81</v>
      </c>
      <c r="B144" s="626">
        <v>8.8699999999999992</v>
      </c>
      <c r="C144" s="626"/>
      <c r="D144" s="274">
        <v>5.34</v>
      </c>
      <c r="E144" s="626">
        <v>-3.5299999999999994</v>
      </c>
      <c r="F144" s="626"/>
      <c r="G144" s="260"/>
      <c r="H144" s="627">
        <f t="shared" si="14"/>
        <v>8.2849303503588008</v>
      </c>
      <c r="I144" s="628">
        <v>348216</v>
      </c>
      <c r="J144" s="274">
        <f t="shared" si="15"/>
        <v>7.7352844006387311</v>
      </c>
      <c r="K144" s="626">
        <f t="shared" si="16"/>
        <v>-0.54964594972006964</v>
      </c>
      <c r="L144" s="626"/>
      <c r="Q144" s="55"/>
      <c r="R144" s="55"/>
    </row>
    <row r="145" spans="1:18" x14ac:dyDescent="0.25">
      <c r="A145" s="288" t="s">
        <v>82</v>
      </c>
      <c r="B145" s="275"/>
      <c r="C145" s="275"/>
      <c r="D145" s="274"/>
      <c r="E145" s="275"/>
      <c r="F145" s="275"/>
      <c r="G145" s="260"/>
      <c r="H145" s="289"/>
      <c r="I145" s="290"/>
      <c r="J145" s="274"/>
      <c r="K145" s="275"/>
      <c r="L145" s="275"/>
      <c r="Q145" s="55"/>
      <c r="R145" s="55"/>
    </row>
    <row r="146" spans="1:18" x14ac:dyDescent="0.25">
      <c r="A146" s="288" t="s">
        <v>83</v>
      </c>
      <c r="B146" s="626">
        <v>7.95</v>
      </c>
      <c r="C146" s="626"/>
      <c r="D146" s="274">
        <v>6.93</v>
      </c>
      <c r="E146" s="626">
        <v>-1.0200000000000005</v>
      </c>
      <c r="F146" s="626"/>
      <c r="G146" s="260"/>
      <c r="H146" s="627">
        <f t="shared" ref="H146:H151" si="17">H93/H40</f>
        <v>7.7577489607807699</v>
      </c>
      <c r="I146" s="628">
        <v>348216</v>
      </c>
      <c r="J146" s="274">
        <f t="shared" ref="J146:J151" si="18">I93/I40</f>
        <v>7.3897926238668816</v>
      </c>
      <c r="K146" s="626">
        <f t="shared" si="16"/>
        <v>-0.36795633691388829</v>
      </c>
      <c r="L146" s="626"/>
      <c r="Q146" s="55"/>
      <c r="R146" s="55"/>
    </row>
    <row r="147" spans="1:18" x14ac:dyDescent="0.25">
      <c r="A147" s="288" t="s">
        <v>84</v>
      </c>
      <c r="B147" s="626">
        <v>6.78</v>
      </c>
      <c r="C147" s="626"/>
      <c r="D147" s="274">
        <v>5.18</v>
      </c>
      <c r="E147" s="626">
        <v>-1.6000000000000005</v>
      </c>
      <c r="F147" s="626"/>
      <c r="G147" s="260"/>
      <c r="H147" s="627">
        <f t="shared" si="17"/>
        <v>7.2935223480988629</v>
      </c>
      <c r="I147" s="628">
        <v>348216</v>
      </c>
      <c r="J147" s="274">
        <f t="shared" si="18"/>
        <v>8.2073193619017832</v>
      </c>
      <c r="K147" s="626">
        <f t="shared" si="16"/>
        <v>0.91379701380292033</v>
      </c>
      <c r="L147" s="626"/>
      <c r="Q147" s="55"/>
      <c r="R147" s="55"/>
    </row>
    <row r="148" spans="1:18" x14ac:dyDescent="0.25">
      <c r="A148" s="288" t="s">
        <v>85</v>
      </c>
      <c r="B148" s="626">
        <v>6.39</v>
      </c>
      <c r="C148" s="626"/>
      <c r="D148" s="274">
        <v>3.07</v>
      </c>
      <c r="E148" s="626">
        <v>-3.32</v>
      </c>
      <c r="F148" s="626"/>
      <c r="G148" s="260"/>
      <c r="H148" s="627">
        <f t="shared" si="17"/>
        <v>9.2325978753435844</v>
      </c>
      <c r="I148" s="628">
        <v>348216</v>
      </c>
      <c r="J148" s="274">
        <f t="shared" si="18"/>
        <v>9.4076649070855325</v>
      </c>
      <c r="K148" s="626">
        <f t="shared" si="16"/>
        <v>0.17506703174194804</v>
      </c>
      <c r="L148" s="626"/>
      <c r="Q148" s="55"/>
      <c r="R148" s="55"/>
    </row>
    <row r="149" spans="1:18" x14ac:dyDescent="0.25">
      <c r="A149" s="288" t="s">
        <v>86</v>
      </c>
      <c r="B149" s="626">
        <v>7.7</v>
      </c>
      <c r="C149" s="626"/>
      <c r="D149" s="274">
        <v>5.01</v>
      </c>
      <c r="E149" s="626">
        <v>-2.6900000000000004</v>
      </c>
      <c r="F149" s="626"/>
      <c r="G149" s="260"/>
      <c r="H149" s="627">
        <f t="shared" si="17"/>
        <v>8.4557556525188424</v>
      </c>
      <c r="I149" s="628">
        <v>348216</v>
      </c>
      <c r="J149" s="274">
        <f t="shared" si="18"/>
        <v>8.5795570547246012</v>
      </c>
      <c r="K149" s="626">
        <f t="shared" si="16"/>
        <v>0.12380140220575875</v>
      </c>
      <c r="L149" s="626"/>
      <c r="Q149" s="55"/>
      <c r="R149" s="55"/>
    </row>
    <row r="150" spans="1:18" x14ac:dyDescent="0.25">
      <c r="A150" s="288" t="s">
        <v>87</v>
      </c>
      <c r="B150" s="626">
        <v>7.23</v>
      </c>
      <c r="C150" s="626"/>
      <c r="D150" s="274">
        <v>7.69</v>
      </c>
      <c r="E150" s="626">
        <v>0.45999999999999996</v>
      </c>
      <c r="F150" s="626"/>
      <c r="G150" s="260"/>
      <c r="H150" s="627">
        <f t="shared" si="17"/>
        <v>7.6391558055837034</v>
      </c>
      <c r="I150" s="628">
        <v>348216</v>
      </c>
      <c r="J150" s="274">
        <f t="shared" si="18"/>
        <v>7.826977470008778</v>
      </c>
      <c r="K150" s="626">
        <f t="shared" si="16"/>
        <v>0.18782166442507453</v>
      </c>
      <c r="L150" s="626"/>
      <c r="Q150" s="55"/>
      <c r="R150" s="55"/>
    </row>
    <row r="151" spans="1:18" x14ac:dyDescent="0.25">
      <c r="A151" s="291" t="s">
        <v>88</v>
      </c>
      <c r="B151" s="629">
        <v>7.29</v>
      </c>
      <c r="C151" s="629"/>
      <c r="D151" s="277">
        <v>5.52</v>
      </c>
      <c r="E151" s="629">
        <v>-1.7700000000000005</v>
      </c>
      <c r="F151" s="629"/>
      <c r="G151" s="260"/>
      <c r="H151" s="630">
        <f t="shared" si="17"/>
        <v>7.1618361866304507</v>
      </c>
      <c r="I151" s="631">
        <v>348216</v>
      </c>
      <c r="J151" s="277">
        <f t="shared" si="18"/>
        <v>6.4037353555400864</v>
      </c>
      <c r="K151" s="629">
        <f t="shared" si="16"/>
        <v>-0.7581008310903643</v>
      </c>
      <c r="L151" s="629"/>
      <c r="Q151" s="55"/>
      <c r="R151" s="55"/>
    </row>
    <row r="152" spans="1:18" ht="21" x14ac:dyDescent="0.35">
      <c r="A152" s="638" t="s">
        <v>100</v>
      </c>
      <c r="B152" s="638"/>
      <c r="C152" s="638"/>
      <c r="D152" s="638"/>
      <c r="E152" s="638"/>
      <c r="F152" s="638"/>
      <c r="G152" s="638"/>
      <c r="H152" s="638"/>
      <c r="I152" s="638"/>
      <c r="J152" s="638"/>
      <c r="K152" s="638"/>
      <c r="L152" s="638"/>
    </row>
    <row r="153" spans="1:18" x14ac:dyDescent="0.25">
      <c r="A153" s="43"/>
      <c r="B153" s="471" t="s">
        <v>151</v>
      </c>
      <c r="C153" s="472"/>
      <c r="D153" s="472"/>
      <c r="E153" s="472"/>
      <c r="F153" s="473"/>
      <c r="G153" s="44"/>
      <c r="H153" s="471" t="str">
        <f>CONCATENATE("acumulado ",B153)</f>
        <v>acumulado septiembre</v>
      </c>
      <c r="I153" s="472"/>
      <c r="J153" s="472"/>
      <c r="K153" s="472"/>
      <c r="L153" s="473"/>
    </row>
    <row r="154" spans="1:18" x14ac:dyDescent="0.25">
      <c r="A154" s="6"/>
      <c r="B154" s="471">
        <v>2019</v>
      </c>
      <c r="C154" s="473"/>
      <c r="D154" s="292">
        <v>2020</v>
      </c>
      <c r="E154" s="471" t="s">
        <v>2</v>
      </c>
      <c r="F154" s="473"/>
      <c r="G154" s="46"/>
      <c r="H154" s="481">
        <v>2019</v>
      </c>
      <c r="I154" s="483"/>
      <c r="J154" s="45">
        <v>2020</v>
      </c>
      <c r="K154" s="471" t="s">
        <v>2</v>
      </c>
      <c r="L154" s="473"/>
    </row>
    <row r="155" spans="1:18" x14ac:dyDescent="0.25">
      <c r="A155" s="252" t="s">
        <v>90</v>
      </c>
      <c r="B155" s="632">
        <v>7.19</v>
      </c>
      <c r="C155" s="632"/>
      <c r="D155" s="253">
        <v>4.47</v>
      </c>
      <c r="E155" s="632">
        <v>-2.7200000000000006</v>
      </c>
      <c r="F155" s="632"/>
      <c r="G155" s="254"/>
      <c r="H155" s="633">
        <f t="shared" ref="H155:H162" si="19">H102/H49</f>
        <v>7.0181779245357605</v>
      </c>
      <c r="I155" s="634"/>
      <c r="J155" s="253">
        <f t="shared" ref="J155:J162" si="20">I102/I49</f>
        <v>6.8207597074217272</v>
      </c>
      <c r="K155" s="632">
        <f>J155-H155</f>
        <v>-0.19741821711403329</v>
      </c>
      <c r="L155" s="632"/>
      <c r="Q155" s="55"/>
      <c r="R155" s="55"/>
    </row>
    <row r="156" spans="1:18" x14ac:dyDescent="0.25">
      <c r="A156" s="293" t="s">
        <v>91</v>
      </c>
      <c r="B156" s="635">
        <v>7.74</v>
      </c>
      <c r="C156" s="635"/>
      <c r="D156" s="294">
        <v>4.8600000000000003</v>
      </c>
      <c r="E156" s="635">
        <v>-2.88</v>
      </c>
      <c r="F156" s="635"/>
      <c r="G156" s="260"/>
      <c r="H156" s="636">
        <f t="shared" si="19"/>
        <v>7.4119431827095177</v>
      </c>
      <c r="I156" s="637"/>
      <c r="J156" s="294">
        <f t="shared" si="20"/>
        <v>7.4560251100900503</v>
      </c>
      <c r="K156" s="635">
        <f>J156-H156</f>
        <v>4.4081927380532626E-2</v>
      </c>
      <c r="L156" s="635"/>
      <c r="Q156" s="55"/>
      <c r="R156" s="55"/>
    </row>
    <row r="157" spans="1:18" x14ac:dyDescent="0.25">
      <c r="A157" s="295" t="s">
        <v>92</v>
      </c>
      <c r="B157" s="626">
        <v>8.01</v>
      </c>
      <c r="C157" s="626"/>
      <c r="D157" s="274">
        <v>5.78</v>
      </c>
      <c r="E157" s="626">
        <v>-2.2299999999999995</v>
      </c>
      <c r="F157" s="626"/>
      <c r="G157" s="260"/>
      <c r="H157" s="627">
        <f t="shared" si="19"/>
        <v>7.7118530418792774</v>
      </c>
      <c r="I157" s="628"/>
      <c r="J157" s="274">
        <f t="shared" si="20"/>
        <v>8.0895068405570605</v>
      </c>
      <c r="K157" s="626">
        <f t="shared" ref="K157:K162" si="21">J157-H157</f>
        <v>0.37765379867778304</v>
      </c>
      <c r="L157" s="626"/>
      <c r="Q157" s="55"/>
      <c r="R157" s="55"/>
    </row>
    <row r="158" spans="1:18" x14ac:dyDescent="0.25">
      <c r="A158" s="295" t="s">
        <v>93</v>
      </c>
      <c r="B158" s="626">
        <v>6.41</v>
      </c>
      <c r="C158" s="626"/>
      <c r="D158" s="274">
        <v>4.68</v>
      </c>
      <c r="E158" s="626">
        <v>-1.7300000000000004</v>
      </c>
      <c r="F158" s="626"/>
      <c r="G158" s="260"/>
      <c r="H158" s="627">
        <f t="shared" si="19"/>
        <v>5.3244019699812384</v>
      </c>
      <c r="I158" s="628"/>
      <c r="J158" s="274">
        <f t="shared" si="20"/>
        <v>5.5291318789837511</v>
      </c>
      <c r="K158" s="626">
        <f t="shared" si="21"/>
        <v>0.20472990900251276</v>
      </c>
      <c r="L158" s="626"/>
      <c r="Q158" s="55"/>
      <c r="R158" s="55"/>
    </row>
    <row r="159" spans="1:18" x14ac:dyDescent="0.25">
      <c r="A159" s="295" t="s">
        <v>94</v>
      </c>
      <c r="B159" s="626">
        <v>6.83</v>
      </c>
      <c r="C159" s="626"/>
      <c r="D159" s="274">
        <v>4.6100000000000003</v>
      </c>
      <c r="E159" s="626">
        <v>-2.2199999999999998</v>
      </c>
      <c r="F159" s="626"/>
      <c r="G159" s="260"/>
      <c r="H159" s="627">
        <f t="shared" si="19"/>
        <v>6.9374576555533327</v>
      </c>
      <c r="I159" s="628"/>
      <c r="J159" s="274">
        <f t="shared" si="20"/>
        <v>7.3014715894213147</v>
      </c>
      <c r="K159" s="626">
        <f t="shared" si="21"/>
        <v>0.36401393386798198</v>
      </c>
      <c r="L159" s="626"/>
      <c r="Q159" s="55"/>
      <c r="R159" s="55"/>
    </row>
    <row r="160" spans="1:18" x14ac:dyDescent="0.25">
      <c r="A160" s="295" t="s">
        <v>95</v>
      </c>
      <c r="B160" s="626">
        <v>2.27</v>
      </c>
      <c r="C160" s="626"/>
      <c r="D160" s="274">
        <v>1.95</v>
      </c>
      <c r="E160" s="626">
        <v>-0.32000000000000006</v>
      </c>
      <c r="F160" s="626"/>
      <c r="G160" s="260"/>
      <c r="H160" s="627">
        <f t="shared" si="19"/>
        <v>2.291603860741029</v>
      </c>
      <c r="I160" s="628"/>
      <c r="J160" s="274">
        <f t="shared" si="20"/>
        <v>2.1959039183650071</v>
      </c>
      <c r="K160" s="626">
        <f t="shared" si="21"/>
        <v>-9.5699942376021863E-2</v>
      </c>
      <c r="L160" s="626"/>
      <c r="Q160" s="55"/>
      <c r="R160" s="55"/>
    </row>
    <row r="161" spans="1:18" x14ac:dyDescent="0.25">
      <c r="A161" s="295" t="s">
        <v>96</v>
      </c>
      <c r="B161" s="626">
        <v>7.01</v>
      </c>
      <c r="C161" s="626"/>
      <c r="D161" s="274">
        <v>4.01</v>
      </c>
      <c r="E161" s="626">
        <v>-3</v>
      </c>
      <c r="F161" s="626"/>
      <c r="G161" s="260"/>
      <c r="H161" s="627">
        <f t="shared" si="19"/>
        <v>7.2358368156454898</v>
      </c>
      <c r="I161" s="628"/>
      <c r="J161" s="274">
        <f t="shared" si="20"/>
        <v>6.9509876441741323</v>
      </c>
      <c r="K161" s="626">
        <f t="shared" si="21"/>
        <v>-0.28484917147135747</v>
      </c>
      <c r="L161" s="626"/>
      <c r="Q161" s="55"/>
      <c r="R161" s="55"/>
    </row>
    <row r="162" spans="1:18" x14ac:dyDescent="0.25">
      <c r="A162" s="296" t="s">
        <v>97</v>
      </c>
      <c r="B162" s="629">
        <v>5.86</v>
      </c>
      <c r="C162" s="629"/>
      <c r="D162" s="277">
        <v>3.65</v>
      </c>
      <c r="E162" s="629">
        <v>-2.2100000000000004</v>
      </c>
      <c r="F162" s="629"/>
      <c r="G162" s="260"/>
      <c r="H162" s="630">
        <f t="shared" si="19"/>
        <v>5.8835205710256178</v>
      </c>
      <c r="I162" s="631"/>
      <c r="J162" s="277">
        <f t="shared" si="20"/>
        <v>5.4457688200747461</v>
      </c>
      <c r="K162" s="629">
        <f t="shared" si="21"/>
        <v>-0.43775175095087171</v>
      </c>
      <c r="L162" s="629"/>
      <c r="Q162" s="55"/>
      <c r="R162" s="55"/>
    </row>
    <row r="163" spans="1:18" ht="21" x14ac:dyDescent="0.35">
      <c r="A163" s="623" t="s">
        <v>21</v>
      </c>
      <c r="B163" s="623"/>
      <c r="C163" s="623"/>
      <c r="D163" s="623"/>
      <c r="E163" s="623"/>
      <c r="F163" s="623"/>
      <c r="G163" s="623"/>
      <c r="H163" s="623"/>
      <c r="I163" s="623"/>
      <c r="J163" s="623"/>
      <c r="K163" s="623"/>
      <c r="L163" s="623"/>
    </row>
    <row r="164" spans="1:18" x14ac:dyDescent="0.25">
      <c r="A164" s="43"/>
      <c r="B164" s="471" t="s">
        <v>151</v>
      </c>
      <c r="C164" s="472"/>
      <c r="D164" s="472"/>
      <c r="E164" s="472"/>
      <c r="F164" s="473"/>
      <c r="G164" s="63"/>
      <c r="H164" s="471" t="str">
        <f>CONCATENATE("acumulado ",B164)</f>
        <v>acumulado septiembre</v>
      </c>
      <c r="I164" s="472"/>
      <c r="J164" s="472"/>
      <c r="K164" s="472"/>
      <c r="L164" s="473"/>
    </row>
    <row r="165" spans="1:18" ht="30" x14ac:dyDescent="0.25">
      <c r="A165" s="6"/>
      <c r="B165" s="7">
        <v>2019</v>
      </c>
      <c r="C165" s="7">
        <v>2020</v>
      </c>
      <c r="D165" s="7" t="s">
        <v>1</v>
      </c>
      <c r="E165" s="471" t="s">
        <v>2</v>
      </c>
      <c r="F165" s="473"/>
      <c r="G165" s="64"/>
      <c r="H165" s="7">
        <v>2019</v>
      </c>
      <c r="I165" s="7">
        <v>2020</v>
      </c>
      <c r="J165" s="7" t="s">
        <v>1</v>
      </c>
      <c r="K165" s="471" t="s">
        <v>2</v>
      </c>
      <c r="L165" s="473"/>
    </row>
    <row r="166" spans="1:18" x14ac:dyDescent="0.25">
      <c r="A166" s="297" t="s">
        <v>58</v>
      </c>
      <c r="B166" s="298">
        <v>70.13</v>
      </c>
      <c r="C166" s="298">
        <v>24.24</v>
      </c>
      <c r="D166" s="299">
        <v>-0.6543561956366748</v>
      </c>
      <c r="E166" s="622">
        <v>-45.89</v>
      </c>
      <c r="F166" s="622"/>
      <c r="G166" s="300"/>
      <c r="H166" s="298">
        <v>71.432222222222222</v>
      </c>
      <c r="I166" s="298">
        <v>34.232499999999995</v>
      </c>
      <c r="J166" s="299">
        <v>-0.52076949400363981</v>
      </c>
      <c r="K166" s="622">
        <v>-37.199722222222228</v>
      </c>
      <c r="L166" s="622"/>
    </row>
    <row r="167" spans="1:18" x14ac:dyDescent="0.25">
      <c r="A167" s="301" t="s">
        <v>8</v>
      </c>
      <c r="B167" s="302">
        <v>75.02</v>
      </c>
      <c r="C167" s="302">
        <v>27.63</v>
      </c>
      <c r="D167" s="303">
        <v>-0.63169821380965074</v>
      </c>
      <c r="E167" s="624">
        <v>-47.39</v>
      </c>
      <c r="F167" s="624"/>
      <c r="G167" s="300"/>
      <c r="H167" s="302">
        <v>75.604444444444439</v>
      </c>
      <c r="I167" s="304" t="s">
        <v>9</v>
      </c>
      <c r="J167" s="305" t="s">
        <v>10</v>
      </c>
      <c r="K167" s="624" t="s">
        <v>10</v>
      </c>
      <c r="L167" s="624"/>
    </row>
    <row r="168" spans="1:18" x14ac:dyDescent="0.25">
      <c r="A168" s="306" t="s">
        <v>59</v>
      </c>
      <c r="B168" s="307">
        <v>64.19</v>
      </c>
      <c r="C168" s="307">
        <v>29.04</v>
      </c>
      <c r="D168" s="308">
        <v>-0.54759308303474064</v>
      </c>
      <c r="E168" s="618">
        <v>-35.15</v>
      </c>
      <c r="F168" s="618"/>
      <c r="G168" s="309"/>
      <c r="H168" s="307">
        <v>68.095555555555563</v>
      </c>
      <c r="I168" s="310" t="s">
        <v>9</v>
      </c>
      <c r="J168" s="311" t="s">
        <v>10</v>
      </c>
      <c r="K168" s="618" t="s">
        <v>10</v>
      </c>
      <c r="L168" s="618"/>
    </row>
    <row r="169" spans="1:18" x14ac:dyDescent="0.25">
      <c r="A169" s="225" t="s">
        <v>60</v>
      </c>
      <c r="B169" s="312">
        <v>83.02</v>
      </c>
      <c r="C169" s="312">
        <v>28.45</v>
      </c>
      <c r="D169" s="181">
        <v>-0.6573114912069381</v>
      </c>
      <c r="E169" s="617">
        <v>-54.569999999999993</v>
      </c>
      <c r="F169" s="617"/>
      <c r="G169" s="309"/>
      <c r="H169" s="312">
        <v>81.636666666666656</v>
      </c>
      <c r="I169" s="313" t="s">
        <v>9</v>
      </c>
      <c r="J169" s="183" t="s">
        <v>10</v>
      </c>
      <c r="K169" s="617" t="s">
        <v>10</v>
      </c>
      <c r="L169" s="617"/>
    </row>
    <row r="170" spans="1:18" x14ac:dyDescent="0.25">
      <c r="A170" s="225" t="s">
        <v>61</v>
      </c>
      <c r="B170" s="312">
        <v>65.489999999999995</v>
      </c>
      <c r="C170" s="312">
        <v>26.41</v>
      </c>
      <c r="D170" s="181">
        <v>-0.59673232554588485</v>
      </c>
      <c r="E170" s="617">
        <v>-39.08</v>
      </c>
      <c r="F170" s="617"/>
      <c r="G170" s="309"/>
      <c r="H170" s="312">
        <v>67.632222222222225</v>
      </c>
      <c r="I170" s="313" t="s">
        <v>9</v>
      </c>
      <c r="J170" s="183" t="s">
        <v>10</v>
      </c>
      <c r="K170" s="617" t="s">
        <v>10</v>
      </c>
      <c r="L170" s="617"/>
    </row>
    <row r="171" spans="1:18" x14ac:dyDescent="0.25">
      <c r="A171" s="225" t="s">
        <v>62</v>
      </c>
      <c r="B171" s="312">
        <v>43.96</v>
      </c>
      <c r="C171" s="312">
        <v>7.37</v>
      </c>
      <c r="D171" s="181">
        <v>-0.83234758871701553</v>
      </c>
      <c r="E171" s="617">
        <v>-36.590000000000003</v>
      </c>
      <c r="F171" s="617"/>
      <c r="G171" s="309"/>
      <c r="H171" s="312">
        <v>57.284444444444453</v>
      </c>
      <c r="I171" s="313" t="s">
        <v>9</v>
      </c>
      <c r="J171" s="183" t="s">
        <v>10</v>
      </c>
      <c r="K171" s="617" t="s">
        <v>10</v>
      </c>
      <c r="L171" s="617"/>
    </row>
    <row r="172" spans="1:18" x14ac:dyDescent="0.25">
      <c r="A172" s="314" t="s">
        <v>63</v>
      </c>
      <c r="B172" s="315">
        <v>61.29</v>
      </c>
      <c r="C172" s="315">
        <v>38.81</v>
      </c>
      <c r="D172" s="316">
        <v>-0.36678087779409363</v>
      </c>
      <c r="E172" s="625">
        <v>-22.479999999999997</v>
      </c>
      <c r="F172" s="625"/>
      <c r="G172" s="309"/>
      <c r="H172" s="315">
        <v>62.173333333333325</v>
      </c>
      <c r="I172" s="317" t="s">
        <v>9</v>
      </c>
      <c r="J172" s="318" t="s">
        <v>10</v>
      </c>
      <c r="K172" s="625" t="s">
        <v>10</v>
      </c>
      <c r="L172" s="625"/>
    </row>
    <row r="173" spans="1:18" x14ac:dyDescent="0.25">
      <c r="A173" s="301" t="s">
        <v>11</v>
      </c>
      <c r="B173" s="302">
        <v>60.79</v>
      </c>
      <c r="C173" s="302">
        <v>16.87</v>
      </c>
      <c r="D173" s="303">
        <v>-0.72248725119263035</v>
      </c>
      <c r="E173" s="624">
        <v>-43.92</v>
      </c>
      <c r="F173" s="624"/>
      <c r="G173" s="300"/>
      <c r="H173" s="302">
        <v>63.568888888888893</v>
      </c>
      <c r="I173" s="304" t="s">
        <v>9</v>
      </c>
      <c r="J173" s="305" t="s">
        <v>10</v>
      </c>
      <c r="K173" s="624" t="s">
        <v>10</v>
      </c>
      <c r="L173" s="624"/>
    </row>
    <row r="174" spans="1:18" x14ac:dyDescent="0.25">
      <c r="A174" s="306" t="s">
        <v>64</v>
      </c>
      <c r="B174" s="307">
        <v>62.75</v>
      </c>
      <c r="C174" s="307">
        <v>18.02</v>
      </c>
      <c r="D174" s="308">
        <v>-0.71282868525896415</v>
      </c>
      <c r="E174" s="618">
        <v>-44.730000000000004</v>
      </c>
      <c r="F174" s="618"/>
      <c r="G174" s="309"/>
      <c r="H174" s="307">
        <v>65.108888888888885</v>
      </c>
      <c r="I174" s="310" t="s">
        <v>9</v>
      </c>
      <c r="J174" s="311" t="s">
        <v>10</v>
      </c>
      <c r="K174" s="618" t="s">
        <v>10</v>
      </c>
      <c r="L174" s="618"/>
    </row>
    <row r="175" spans="1:18" x14ac:dyDescent="0.25">
      <c r="A175" s="225" t="s">
        <v>65</v>
      </c>
      <c r="B175" s="312">
        <v>62.11</v>
      </c>
      <c r="C175" s="312">
        <v>17.579999999999998</v>
      </c>
      <c r="D175" s="181">
        <v>-0.71695379165995821</v>
      </c>
      <c r="E175" s="617">
        <v>-44.53</v>
      </c>
      <c r="F175" s="617"/>
      <c r="G175" s="309"/>
      <c r="H175" s="312">
        <v>64.371111111111119</v>
      </c>
      <c r="I175" s="313" t="s">
        <v>9</v>
      </c>
      <c r="J175" s="183" t="s">
        <v>10</v>
      </c>
      <c r="K175" s="617" t="s">
        <v>10</v>
      </c>
      <c r="L175" s="617"/>
    </row>
    <row r="176" spans="1:18" x14ac:dyDescent="0.25">
      <c r="A176" s="225" t="s">
        <v>66</v>
      </c>
      <c r="B176" s="312">
        <v>55.96</v>
      </c>
      <c r="C176" s="312">
        <v>14.57</v>
      </c>
      <c r="D176" s="181">
        <v>-0.73963545389563978</v>
      </c>
      <c r="E176" s="617">
        <v>-41.39</v>
      </c>
      <c r="F176" s="617"/>
      <c r="G176" s="309"/>
      <c r="H176" s="312">
        <v>60.165555555555557</v>
      </c>
      <c r="I176" s="313" t="s">
        <v>9</v>
      </c>
      <c r="J176" s="183" t="s">
        <v>10</v>
      </c>
      <c r="K176" s="617" t="s">
        <v>10</v>
      </c>
      <c r="L176" s="617"/>
    </row>
    <row r="177" spans="1:12" x14ac:dyDescent="0.25">
      <c r="A177" s="319" t="s">
        <v>67</v>
      </c>
      <c r="B177" s="320">
        <v>62.87</v>
      </c>
      <c r="C177" s="320">
        <v>16.03</v>
      </c>
      <c r="D177" s="251">
        <v>-0.74502942579926823</v>
      </c>
      <c r="E177" s="615">
        <v>-46.839999999999996</v>
      </c>
      <c r="F177" s="615"/>
      <c r="G177" s="309"/>
      <c r="H177" s="320">
        <v>64.484444444444449</v>
      </c>
      <c r="I177" s="321" t="s">
        <v>9</v>
      </c>
      <c r="J177" s="322" t="s">
        <v>10</v>
      </c>
      <c r="K177" s="615" t="s">
        <v>10</v>
      </c>
      <c r="L177" s="615"/>
    </row>
    <row r="178" spans="1:12" x14ac:dyDescent="0.25">
      <c r="A178" s="511" t="s">
        <v>29</v>
      </c>
      <c r="B178" s="512"/>
      <c r="C178" s="512"/>
      <c r="D178" s="512"/>
      <c r="E178" s="512"/>
      <c r="F178" s="512"/>
      <c r="G178" s="512"/>
      <c r="H178" s="512"/>
      <c r="I178" s="512"/>
      <c r="J178" s="512"/>
      <c r="K178" s="512"/>
      <c r="L178" s="513"/>
    </row>
    <row r="179" spans="1:12" ht="21" x14ac:dyDescent="0.35">
      <c r="A179" s="623" t="s">
        <v>101</v>
      </c>
      <c r="B179" s="623"/>
      <c r="C179" s="623"/>
      <c r="D179" s="623"/>
      <c r="E179" s="623"/>
      <c r="F179" s="623"/>
      <c r="G179" s="623"/>
      <c r="H179" s="623"/>
      <c r="I179" s="623"/>
      <c r="J179" s="623"/>
      <c r="K179" s="623"/>
      <c r="L179" s="623"/>
    </row>
    <row r="180" spans="1:12" x14ac:dyDescent="0.25">
      <c r="A180" s="43"/>
      <c r="B180" s="471" t="s">
        <v>151</v>
      </c>
      <c r="C180" s="472"/>
      <c r="D180" s="472"/>
      <c r="E180" s="472"/>
      <c r="F180" s="473"/>
      <c r="G180" s="63"/>
      <c r="H180" s="471" t="str">
        <f>CONCATENATE("acumulado ",B180)</f>
        <v>acumulado septiembre</v>
      </c>
      <c r="I180" s="472"/>
      <c r="J180" s="472"/>
      <c r="K180" s="472"/>
      <c r="L180" s="473"/>
    </row>
    <row r="181" spans="1:12" ht="30" x14ac:dyDescent="0.25">
      <c r="A181" s="2"/>
      <c r="B181" s="107">
        <v>2019</v>
      </c>
      <c r="C181" s="107">
        <v>2020</v>
      </c>
      <c r="D181" s="107" t="s">
        <v>1</v>
      </c>
      <c r="E181" s="620" t="s">
        <v>2</v>
      </c>
      <c r="F181" s="621"/>
      <c r="G181" s="64"/>
      <c r="H181" s="7">
        <v>2019</v>
      </c>
      <c r="I181" s="7">
        <v>2020</v>
      </c>
      <c r="J181" s="7" t="s">
        <v>1</v>
      </c>
      <c r="K181" s="471" t="s">
        <v>2</v>
      </c>
      <c r="L181" s="473"/>
    </row>
    <row r="182" spans="1:12" x14ac:dyDescent="0.25">
      <c r="A182" s="297" t="s">
        <v>90</v>
      </c>
      <c r="B182" s="298">
        <v>70.13</v>
      </c>
      <c r="C182" s="298">
        <v>24.24</v>
      </c>
      <c r="D182" s="299">
        <v>-0.6543561956366748</v>
      </c>
      <c r="E182" s="622">
        <v>-45.89</v>
      </c>
      <c r="F182" s="622"/>
      <c r="G182" s="300"/>
      <c r="H182" s="298">
        <v>71.432222222222222</v>
      </c>
      <c r="I182" s="298">
        <v>34.232499999999995</v>
      </c>
      <c r="J182" s="299">
        <v>-0.52076949400363981</v>
      </c>
      <c r="K182" s="622">
        <v>-37.199722222222228</v>
      </c>
      <c r="L182" s="622"/>
    </row>
    <row r="183" spans="1:12" x14ac:dyDescent="0.25">
      <c r="A183" s="323" t="s">
        <v>91</v>
      </c>
      <c r="B183" s="307">
        <v>75.88</v>
      </c>
      <c r="C183" s="307">
        <v>23.26</v>
      </c>
      <c r="D183" s="308">
        <v>-0.69346336320506063</v>
      </c>
      <c r="E183" s="618">
        <v>-52.61999999999999</v>
      </c>
      <c r="F183" s="618"/>
      <c r="G183" s="64"/>
      <c r="H183" s="324">
        <v>77.406666666666666</v>
      </c>
      <c r="I183" s="324">
        <v>49.438000000000002</v>
      </c>
      <c r="J183" s="247">
        <v>-0.36132116096804756</v>
      </c>
      <c r="K183" s="619">
        <v>-27.968666666666664</v>
      </c>
      <c r="L183" s="619"/>
    </row>
    <row r="184" spans="1:12" x14ac:dyDescent="0.25">
      <c r="A184" s="248" t="s">
        <v>92</v>
      </c>
      <c r="B184" s="312">
        <v>65</v>
      </c>
      <c r="C184" s="312">
        <v>19.14</v>
      </c>
      <c r="D184" s="181">
        <v>-0.70553846153846145</v>
      </c>
      <c r="E184" s="617">
        <v>-45.86</v>
      </c>
      <c r="F184" s="617"/>
      <c r="G184" s="64"/>
      <c r="H184" s="312">
        <v>67.717777777777783</v>
      </c>
      <c r="I184" s="312">
        <v>44.302</v>
      </c>
      <c r="J184" s="181">
        <v>-0.34578479309552723</v>
      </c>
      <c r="K184" s="617">
        <v>-23.415777777777784</v>
      </c>
      <c r="L184" s="617"/>
    </row>
    <row r="185" spans="1:12" x14ac:dyDescent="0.25">
      <c r="A185" s="248" t="s">
        <v>93</v>
      </c>
      <c r="B185" s="312">
        <v>61.36</v>
      </c>
      <c r="C185" s="312">
        <v>11.06</v>
      </c>
      <c r="D185" s="181">
        <v>-0.81975228161668845</v>
      </c>
      <c r="E185" s="617">
        <v>-50.3</v>
      </c>
      <c r="F185" s="617"/>
      <c r="G185" s="64"/>
      <c r="H185" s="312">
        <v>55.862222222222222</v>
      </c>
      <c r="I185" s="312">
        <v>41.731999999999999</v>
      </c>
      <c r="J185" s="181">
        <v>-0.2529477285384677</v>
      </c>
      <c r="K185" s="617">
        <v>-14.130222222222223</v>
      </c>
      <c r="L185" s="617"/>
    </row>
    <row r="186" spans="1:12" x14ac:dyDescent="0.25">
      <c r="A186" s="248" t="s">
        <v>94</v>
      </c>
      <c r="B186" s="312">
        <v>73.44</v>
      </c>
      <c r="C186" s="312">
        <v>28.45</v>
      </c>
      <c r="D186" s="181">
        <v>-0.61260893246187365</v>
      </c>
      <c r="E186" s="617">
        <v>-44.989999999999995</v>
      </c>
      <c r="F186" s="617"/>
      <c r="G186" s="64"/>
      <c r="H186" s="312">
        <v>72.057777777777773</v>
      </c>
      <c r="I186" s="312">
        <v>50.553999999999995</v>
      </c>
      <c r="J186" s="181">
        <v>-0.29842410411398268</v>
      </c>
      <c r="K186" s="617">
        <v>-21.503777777777778</v>
      </c>
      <c r="L186" s="617"/>
    </row>
    <row r="187" spans="1:12" x14ac:dyDescent="0.25">
      <c r="A187" s="248" t="s">
        <v>95</v>
      </c>
      <c r="B187" s="312">
        <v>45.83</v>
      </c>
      <c r="C187" s="312">
        <v>29.42</v>
      </c>
      <c r="D187" s="181">
        <v>-0.35806240453851179</v>
      </c>
      <c r="E187" s="617">
        <v>-16.409999999999997</v>
      </c>
      <c r="F187" s="617"/>
      <c r="G187" s="64"/>
      <c r="H187" s="312">
        <v>51.042222222222222</v>
      </c>
      <c r="I187" s="312">
        <v>44.169999999999995</v>
      </c>
      <c r="J187" s="181">
        <v>-0.13463799033479917</v>
      </c>
      <c r="K187" s="617">
        <v>-6.8722222222222271</v>
      </c>
      <c r="L187" s="617"/>
    </row>
    <row r="188" spans="1:12" x14ac:dyDescent="0.25">
      <c r="A188" s="248" t="s">
        <v>96</v>
      </c>
      <c r="B188" s="312">
        <v>81.23</v>
      </c>
      <c r="C188" s="312">
        <v>20.37</v>
      </c>
      <c r="D188" s="181">
        <v>-0.74923057983503627</v>
      </c>
      <c r="E188" s="617">
        <v>-60.86</v>
      </c>
      <c r="F188" s="617"/>
      <c r="G188" s="64"/>
      <c r="H188" s="312">
        <v>75.531111111111116</v>
      </c>
      <c r="I188" s="312">
        <v>51.39200000000001</v>
      </c>
      <c r="J188" s="181">
        <v>-0.3195916325870134</v>
      </c>
      <c r="K188" s="617">
        <v>-24.139111111111106</v>
      </c>
      <c r="L188" s="617"/>
    </row>
    <row r="189" spans="1:12" x14ac:dyDescent="0.25">
      <c r="A189" s="249" t="s">
        <v>97</v>
      </c>
      <c r="B189" s="320">
        <v>58.81</v>
      </c>
      <c r="C189" s="320">
        <v>34.479999999999997</v>
      </c>
      <c r="D189" s="251">
        <v>-0.41370515218500259</v>
      </c>
      <c r="E189" s="615">
        <v>-24.330000000000005</v>
      </c>
      <c r="F189" s="615"/>
      <c r="G189" s="64"/>
      <c r="H189" s="320">
        <v>63.293333333333344</v>
      </c>
      <c r="I189" s="320">
        <v>44.701999999999998</v>
      </c>
      <c r="J189" s="251">
        <v>-0.29373288392669072</v>
      </c>
      <c r="K189" s="615">
        <v>-18.591333333333345</v>
      </c>
      <c r="L189" s="615"/>
    </row>
    <row r="190" spans="1:12" ht="23.25" x14ac:dyDescent="0.35">
      <c r="A190" s="616" t="s">
        <v>102</v>
      </c>
      <c r="B190" s="616"/>
      <c r="C190" s="616"/>
      <c r="D190" s="616"/>
      <c r="E190" s="616"/>
      <c r="F190" s="616"/>
      <c r="G190" s="616"/>
      <c r="H190" s="616"/>
      <c r="I190" s="616"/>
      <c r="J190" s="616"/>
      <c r="K190" s="616"/>
      <c r="L190" s="616"/>
    </row>
    <row r="191" spans="1:12" ht="21" x14ac:dyDescent="0.35">
      <c r="A191" s="609" t="s">
        <v>23</v>
      </c>
      <c r="B191" s="609"/>
      <c r="C191" s="609"/>
      <c r="D191" s="609"/>
      <c r="E191" s="609"/>
      <c r="F191" s="609"/>
      <c r="G191" s="609"/>
      <c r="H191" s="609"/>
      <c r="I191" s="609"/>
      <c r="J191" s="609"/>
      <c r="K191" s="609"/>
      <c r="L191" s="609"/>
    </row>
    <row r="192" spans="1:12" x14ac:dyDescent="0.25">
      <c r="A192" s="43"/>
      <c r="B192" s="471" t="s">
        <v>151</v>
      </c>
      <c r="C192" s="472"/>
      <c r="D192" s="472"/>
      <c r="E192" s="472"/>
      <c r="F192" s="473"/>
      <c r="G192" s="75"/>
      <c r="H192" s="471" t="str">
        <f>CONCATENATE("acumulado ",B192)</f>
        <v>acumulado septiembre</v>
      </c>
      <c r="I192" s="472"/>
      <c r="J192" s="472"/>
      <c r="K192" s="472"/>
      <c r="L192" s="473"/>
    </row>
    <row r="193" spans="1:12" ht="30" x14ac:dyDescent="0.25">
      <c r="A193" s="6"/>
      <c r="B193" s="7">
        <v>2019</v>
      </c>
      <c r="C193" s="7">
        <v>2020</v>
      </c>
      <c r="D193" s="7" t="s">
        <v>1</v>
      </c>
      <c r="E193" s="7" t="s">
        <v>2</v>
      </c>
      <c r="F193" s="7" t="s">
        <v>3</v>
      </c>
      <c r="G193" s="76"/>
      <c r="H193" s="7">
        <v>2019</v>
      </c>
      <c r="I193" s="7">
        <v>2020</v>
      </c>
      <c r="J193" s="7" t="s">
        <v>1</v>
      </c>
      <c r="K193" s="7" t="s">
        <v>2</v>
      </c>
      <c r="L193" s="7" t="s">
        <v>3</v>
      </c>
    </row>
    <row r="194" spans="1:12" x14ac:dyDescent="0.25">
      <c r="A194" s="325" t="s">
        <v>58</v>
      </c>
      <c r="B194" s="326">
        <v>112763206.06</v>
      </c>
      <c r="C194" s="326">
        <v>21308949.48</v>
      </c>
      <c r="D194" s="327">
        <v>-0.8110292335191166</v>
      </c>
      <c r="E194" s="326">
        <v>-91454256.579999998</v>
      </c>
      <c r="F194" s="327">
        <f t="shared" ref="F194:F202" si="22">C194/$C$194</f>
        <v>1</v>
      </c>
      <c r="G194" s="328"/>
      <c r="H194" s="326">
        <v>1066861563.4399998</v>
      </c>
      <c r="I194" s="326">
        <v>434644496.46999991</v>
      </c>
      <c r="J194" s="327">
        <v>-0.59259522381842356</v>
      </c>
      <c r="K194" s="326">
        <v>-632217066.96999991</v>
      </c>
      <c r="L194" s="327">
        <f>I194/$I$194</f>
        <v>1</v>
      </c>
    </row>
    <row r="195" spans="1:12" x14ac:dyDescent="0.25">
      <c r="A195" s="329" t="s">
        <v>8</v>
      </c>
      <c r="B195" s="330">
        <v>90519050.5</v>
      </c>
      <c r="C195" s="330">
        <v>18217573</v>
      </c>
      <c r="D195" s="331">
        <v>-0.79874321593773234</v>
      </c>
      <c r="E195" s="330">
        <v>-72301477.5</v>
      </c>
      <c r="F195" s="331">
        <f t="shared" si="22"/>
        <v>0.85492590881115549</v>
      </c>
      <c r="G195" s="332"/>
      <c r="H195" s="330">
        <v>851489150.53999996</v>
      </c>
      <c r="I195" s="333" t="s">
        <v>9</v>
      </c>
      <c r="J195" s="334" t="s">
        <v>10</v>
      </c>
      <c r="K195" s="333" t="s">
        <v>10</v>
      </c>
      <c r="L195" s="334" t="s">
        <v>10</v>
      </c>
    </row>
    <row r="196" spans="1:12" x14ac:dyDescent="0.25">
      <c r="A196" s="335" t="s">
        <v>103</v>
      </c>
      <c r="B196" s="336">
        <v>79095161.390000001</v>
      </c>
      <c r="C196" s="336">
        <v>16652069.85</v>
      </c>
      <c r="D196" s="337">
        <v>-0.7894679072984947</v>
      </c>
      <c r="E196" s="336">
        <v>-62443091.539999999</v>
      </c>
      <c r="F196" s="337">
        <f t="shared" si="22"/>
        <v>0.78145897645630902</v>
      </c>
      <c r="G196" s="338"/>
      <c r="H196" s="339">
        <v>740115791.44000006</v>
      </c>
      <c r="I196" s="340" t="s">
        <v>9</v>
      </c>
      <c r="J196" s="341" t="s">
        <v>10</v>
      </c>
      <c r="K196" s="340" t="s">
        <v>10</v>
      </c>
      <c r="L196" s="341" t="s">
        <v>10</v>
      </c>
    </row>
    <row r="197" spans="1:12" x14ac:dyDescent="0.25">
      <c r="A197" s="342" t="s">
        <v>104</v>
      </c>
      <c r="B197" s="343">
        <v>11423889.109999999</v>
      </c>
      <c r="C197" s="343">
        <v>1565502.75</v>
      </c>
      <c r="D197" s="344">
        <v>-0.86296236466181875</v>
      </c>
      <c r="E197" s="343">
        <v>-9858386.3599999994</v>
      </c>
      <c r="F197" s="344">
        <f t="shared" si="22"/>
        <v>7.3466913583390789E-2</v>
      </c>
      <c r="G197" s="338"/>
      <c r="H197" s="345">
        <v>111373359.09999999</v>
      </c>
      <c r="I197" s="346" t="s">
        <v>9</v>
      </c>
      <c r="J197" s="347" t="s">
        <v>10</v>
      </c>
      <c r="K197" s="346" t="s">
        <v>10</v>
      </c>
      <c r="L197" s="347" t="s">
        <v>10</v>
      </c>
    </row>
    <row r="198" spans="1:12" x14ac:dyDescent="0.25">
      <c r="A198" s="329" t="s">
        <v>11</v>
      </c>
      <c r="B198" s="330">
        <v>22244155.559999999</v>
      </c>
      <c r="C198" s="330">
        <v>3091376.88</v>
      </c>
      <c r="D198" s="331">
        <v>-0.86102520854695908</v>
      </c>
      <c r="E198" s="330">
        <v>-19152778.68</v>
      </c>
      <c r="F198" s="331">
        <f t="shared" si="22"/>
        <v>0.1450741099603001</v>
      </c>
      <c r="G198" s="332"/>
      <c r="H198" s="330">
        <v>215372412.89999998</v>
      </c>
      <c r="I198" s="333" t="s">
        <v>9</v>
      </c>
      <c r="J198" s="334" t="s">
        <v>10</v>
      </c>
      <c r="K198" s="333" t="s">
        <v>10</v>
      </c>
      <c r="L198" s="334" t="s">
        <v>10</v>
      </c>
    </row>
    <row r="199" spans="1:12" x14ac:dyDescent="0.25">
      <c r="A199" s="348" t="s">
        <v>64</v>
      </c>
      <c r="B199" s="349">
        <v>14693405.83</v>
      </c>
      <c r="C199" s="349">
        <v>2349468.2200000002</v>
      </c>
      <c r="D199" s="350">
        <v>-0.84010050173643092</v>
      </c>
      <c r="E199" s="349">
        <v>-12343937.609999999</v>
      </c>
      <c r="F199" s="350">
        <f t="shared" si="22"/>
        <v>0.11025734620118871</v>
      </c>
      <c r="G199" s="338"/>
      <c r="H199" s="349">
        <v>140825605.89000002</v>
      </c>
      <c r="I199" s="351" t="s">
        <v>9</v>
      </c>
      <c r="J199" s="352" t="s">
        <v>10</v>
      </c>
      <c r="K199" s="351" t="s">
        <v>10</v>
      </c>
      <c r="L199" s="352" t="s">
        <v>10</v>
      </c>
    </row>
    <row r="200" spans="1:12" x14ac:dyDescent="0.25">
      <c r="A200" s="225" t="s">
        <v>65</v>
      </c>
      <c r="B200" s="180">
        <v>13026434.07</v>
      </c>
      <c r="C200" s="180">
        <v>2029756.13</v>
      </c>
      <c r="D200" s="181">
        <v>-0.84418175234352533</v>
      </c>
      <c r="E200" s="180">
        <v>-10996677.940000001</v>
      </c>
      <c r="F200" s="181">
        <f t="shared" si="22"/>
        <v>9.5253692909876841E-2</v>
      </c>
      <c r="G200" s="338"/>
      <c r="H200" s="180">
        <v>125771762.79000001</v>
      </c>
      <c r="I200" s="182" t="s">
        <v>9</v>
      </c>
      <c r="J200" s="183" t="s">
        <v>10</v>
      </c>
      <c r="K200" s="182" t="s">
        <v>10</v>
      </c>
      <c r="L200" s="183" t="s">
        <v>10</v>
      </c>
    </row>
    <row r="201" spans="1:12" x14ac:dyDescent="0.25">
      <c r="A201" s="225" t="s">
        <v>66</v>
      </c>
      <c r="B201" s="180">
        <v>4635623.8899999997</v>
      </c>
      <c r="C201" s="180">
        <v>590018.86</v>
      </c>
      <c r="D201" s="181">
        <v>-0.87272072238802789</v>
      </c>
      <c r="E201" s="180">
        <v>-4045605.03</v>
      </c>
      <c r="F201" s="181">
        <f t="shared" si="22"/>
        <v>2.7688782150137228E-2</v>
      </c>
      <c r="G201" s="338"/>
      <c r="H201" s="180">
        <v>44781940.380000003</v>
      </c>
      <c r="I201" s="182" t="s">
        <v>105</v>
      </c>
      <c r="J201" s="183" t="s">
        <v>10</v>
      </c>
      <c r="K201" s="182" t="s">
        <v>10</v>
      </c>
      <c r="L201" s="183" t="s">
        <v>10</v>
      </c>
    </row>
    <row r="202" spans="1:12" x14ac:dyDescent="0.25">
      <c r="A202" s="319" t="s">
        <v>67</v>
      </c>
      <c r="B202" s="250">
        <v>2915125.83</v>
      </c>
      <c r="C202" s="250">
        <v>151889.79</v>
      </c>
      <c r="D202" s="251">
        <v>-0.94789597469965814</v>
      </c>
      <c r="E202" s="250">
        <v>-2763236.04</v>
      </c>
      <c r="F202" s="251">
        <f t="shared" si="22"/>
        <v>7.1279811396877928E-3</v>
      </c>
      <c r="G202" s="338"/>
      <c r="H202" s="250">
        <v>29764866.599999998</v>
      </c>
      <c r="I202" s="353" t="s">
        <v>105</v>
      </c>
      <c r="J202" s="322" t="s">
        <v>10</v>
      </c>
      <c r="K202" s="353" t="s">
        <v>10</v>
      </c>
      <c r="L202" s="322" t="s">
        <v>10</v>
      </c>
    </row>
    <row r="203" spans="1:12" x14ac:dyDescent="0.25">
      <c r="A203" s="511" t="s">
        <v>29</v>
      </c>
      <c r="B203" s="512"/>
      <c r="C203" s="512"/>
      <c r="D203" s="512"/>
      <c r="E203" s="512"/>
      <c r="F203" s="512"/>
      <c r="G203" s="512"/>
      <c r="H203" s="512"/>
      <c r="I203" s="512"/>
      <c r="J203" s="512"/>
      <c r="K203" s="512"/>
      <c r="L203" s="513"/>
    </row>
    <row r="204" spans="1:12" ht="21" x14ac:dyDescent="0.35">
      <c r="A204" s="609" t="s">
        <v>106</v>
      </c>
      <c r="B204" s="609"/>
      <c r="C204" s="609"/>
      <c r="D204" s="609"/>
      <c r="E204" s="609"/>
      <c r="F204" s="609"/>
      <c r="G204" s="609"/>
      <c r="H204" s="609"/>
      <c r="I204" s="609"/>
      <c r="J204" s="609"/>
      <c r="K204" s="609"/>
      <c r="L204" s="609"/>
    </row>
    <row r="205" spans="1:12" x14ac:dyDescent="0.25">
      <c r="A205" s="43"/>
      <c r="B205" s="471" t="s">
        <v>151</v>
      </c>
      <c r="C205" s="472"/>
      <c r="D205" s="472"/>
      <c r="E205" s="472"/>
      <c r="F205" s="473"/>
      <c r="G205" s="75"/>
      <c r="H205" s="471" t="str">
        <f>CONCATENATE("acumulado ",B205)</f>
        <v>acumulado septiembre</v>
      </c>
      <c r="I205" s="472"/>
      <c r="J205" s="472"/>
      <c r="K205" s="472"/>
      <c r="L205" s="473"/>
    </row>
    <row r="206" spans="1:12" ht="30" x14ac:dyDescent="0.25">
      <c r="A206" s="6"/>
      <c r="B206" s="7">
        <v>2019</v>
      </c>
      <c r="C206" s="7">
        <v>2020</v>
      </c>
      <c r="D206" s="7" t="s">
        <v>1</v>
      </c>
      <c r="E206" s="7" t="s">
        <v>2</v>
      </c>
      <c r="F206" s="7" t="s">
        <v>3</v>
      </c>
      <c r="G206" s="76"/>
      <c r="H206" s="7">
        <v>2019</v>
      </c>
      <c r="I206" s="7">
        <v>2020</v>
      </c>
      <c r="J206" s="7" t="s">
        <v>1</v>
      </c>
      <c r="K206" s="7" t="s">
        <v>2</v>
      </c>
      <c r="L206" s="7" t="s">
        <v>3</v>
      </c>
    </row>
    <row r="207" spans="1:12" x14ac:dyDescent="0.25">
      <c r="A207" s="325" t="s">
        <v>90</v>
      </c>
      <c r="B207" s="326">
        <v>112763206.06</v>
      </c>
      <c r="C207" s="326">
        <v>21308949.48</v>
      </c>
      <c r="D207" s="327">
        <v>-0.8110292335191166</v>
      </c>
      <c r="E207" s="326">
        <v>-91454256.579999998</v>
      </c>
      <c r="F207" s="327">
        <f t="shared" ref="F207:F214" si="23">C207/$C$194</f>
        <v>1</v>
      </c>
      <c r="G207" s="328"/>
      <c r="H207" s="326">
        <v>1066861563.4399998</v>
      </c>
      <c r="I207" s="326">
        <v>434644496.46999991</v>
      </c>
      <c r="J207" s="327">
        <v>-0.59259522381842356</v>
      </c>
      <c r="K207" s="326">
        <v>-632217066.96999991</v>
      </c>
      <c r="L207" s="327">
        <f>I207/$I$194</f>
        <v>1</v>
      </c>
    </row>
    <row r="208" spans="1:12" x14ac:dyDescent="0.25">
      <c r="A208" s="245" t="s">
        <v>91</v>
      </c>
      <c r="B208" s="246">
        <v>49712457.710000001</v>
      </c>
      <c r="C208" s="246">
        <v>9022450.1999999993</v>
      </c>
      <c r="D208" s="247">
        <v>-0.81850725923403556</v>
      </c>
      <c r="E208" s="246">
        <v>-40690007.510000005</v>
      </c>
      <c r="F208" s="247">
        <f t="shared" si="23"/>
        <v>0.42341130934062354</v>
      </c>
      <c r="G208" s="76"/>
      <c r="H208" s="246">
        <v>478471714.29999995</v>
      </c>
      <c r="I208" s="246">
        <v>187370982.18000001</v>
      </c>
      <c r="J208" s="247">
        <v>-0.60839695100028601</v>
      </c>
      <c r="K208" s="246">
        <v>-291100732.11999995</v>
      </c>
      <c r="L208" s="247">
        <f t="shared" ref="L208:L214" si="24">I208/$I$194</f>
        <v>0.43109019831551637</v>
      </c>
    </row>
    <row r="209" spans="1:12" x14ac:dyDescent="0.25">
      <c r="A209" s="248" t="s">
        <v>92</v>
      </c>
      <c r="B209" s="180">
        <v>31306711.5</v>
      </c>
      <c r="C209" s="180">
        <v>4068444.37</v>
      </c>
      <c r="D209" s="181">
        <v>-0.87004561721533735</v>
      </c>
      <c r="E209" s="180">
        <v>-27238267.129999999</v>
      </c>
      <c r="F209" s="181">
        <f t="shared" si="23"/>
        <v>0.19092655758645125</v>
      </c>
      <c r="G209" s="76"/>
      <c r="H209" s="180">
        <v>295672422.10999995</v>
      </c>
      <c r="I209" s="180">
        <v>108534498.5</v>
      </c>
      <c r="J209" s="181">
        <v>-0.63292315960525536</v>
      </c>
      <c r="K209" s="180">
        <v>-187137923.60999995</v>
      </c>
      <c r="L209" s="181">
        <f t="shared" si="24"/>
        <v>0.24970866853594517</v>
      </c>
    </row>
    <row r="210" spans="1:12" x14ac:dyDescent="0.25">
      <c r="A210" s="248" t="s">
        <v>93</v>
      </c>
      <c r="B210" s="180">
        <v>682849.81</v>
      </c>
      <c r="C210" s="180">
        <v>41779.67</v>
      </c>
      <c r="D210" s="181">
        <v>-0.93881572581824402</v>
      </c>
      <c r="E210" s="180">
        <v>-641070.14</v>
      </c>
      <c r="F210" s="181">
        <f t="shared" si="23"/>
        <v>1.9606630556430415E-3</v>
      </c>
      <c r="G210" s="76"/>
      <c r="H210" s="180">
        <v>6594433.75</v>
      </c>
      <c r="I210" s="180">
        <v>2485898.8799999994</v>
      </c>
      <c r="J210" s="181">
        <v>-0.62303072951487315</v>
      </c>
      <c r="K210" s="180">
        <v>-4108534.8700000006</v>
      </c>
      <c r="L210" s="181">
        <f t="shared" si="24"/>
        <v>5.7193842328372409E-3</v>
      </c>
    </row>
    <row r="211" spans="1:12" x14ac:dyDescent="0.25">
      <c r="A211" s="248" t="s">
        <v>94</v>
      </c>
      <c r="B211" s="180">
        <v>13195359.18</v>
      </c>
      <c r="C211" s="180">
        <v>1958235.11</v>
      </c>
      <c r="D211" s="181">
        <v>-0.85159668006854505</v>
      </c>
      <c r="E211" s="180">
        <v>-11237124.07</v>
      </c>
      <c r="F211" s="181">
        <f t="shared" si="23"/>
        <v>9.1897308773383979E-2</v>
      </c>
      <c r="G211" s="76"/>
      <c r="H211" s="180">
        <v>116322704.21000001</v>
      </c>
      <c r="I211" s="180">
        <v>42239707.170000002</v>
      </c>
      <c r="J211" s="181">
        <v>-0.63687478332911085</v>
      </c>
      <c r="K211" s="180">
        <v>-74082997.040000007</v>
      </c>
      <c r="L211" s="181">
        <f t="shared" si="24"/>
        <v>9.7182197204964446E-2</v>
      </c>
    </row>
    <row r="212" spans="1:12" x14ac:dyDescent="0.25">
      <c r="A212" s="248" t="s">
        <v>95</v>
      </c>
      <c r="B212" s="180">
        <v>1659853.34</v>
      </c>
      <c r="C212" s="180">
        <v>710880.42</v>
      </c>
      <c r="D212" s="181">
        <v>-0.57172094493601466</v>
      </c>
      <c r="E212" s="180">
        <v>-948972.92</v>
      </c>
      <c r="F212" s="181">
        <f t="shared" si="23"/>
        <v>3.3360650681874909E-2</v>
      </c>
      <c r="G212" s="76"/>
      <c r="H212" s="180">
        <v>16935627.540000003</v>
      </c>
      <c r="I212" s="180">
        <v>7087205.9000000004</v>
      </c>
      <c r="J212" s="181">
        <v>-0.58152091599435352</v>
      </c>
      <c r="K212" s="180">
        <v>-9848421.6400000025</v>
      </c>
      <c r="L212" s="181">
        <f t="shared" si="24"/>
        <v>1.6305753224898304E-2</v>
      </c>
    </row>
    <row r="213" spans="1:12" x14ac:dyDescent="0.25">
      <c r="A213" s="248" t="s">
        <v>96</v>
      </c>
      <c r="B213" s="180">
        <v>6395135.9299999997</v>
      </c>
      <c r="C213" s="180">
        <v>1579390.75</v>
      </c>
      <c r="D213" s="181">
        <v>-0.75303249730924793</v>
      </c>
      <c r="E213" s="180">
        <v>-4815745.18</v>
      </c>
      <c r="F213" s="181">
        <f t="shared" si="23"/>
        <v>7.4118658523376443E-2</v>
      </c>
      <c r="G213" s="76"/>
      <c r="H213" s="180">
        <v>56392138.939999998</v>
      </c>
      <c r="I213" s="180">
        <v>23158155.890000001</v>
      </c>
      <c r="J213" s="181">
        <v>-0.58933716072306153</v>
      </c>
      <c r="K213" s="180">
        <v>-33233983.049999997</v>
      </c>
      <c r="L213" s="181">
        <f t="shared" si="24"/>
        <v>5.328068358872784E-2</v>
      </c>
    </row>
    <row r="214" spans="1:12" x14ac:dyDescent="0.25">
      <c r="A214" s="249" t="s">
        <v>97</v>
      </c>
      <c r="B214" s="250">
        <v>9810838.5899999999</v>
      </c>
      <c r="C214" s="250">
        <v>3927768.97</v>
      </c>
      <c r="D214" s="251">
        <v>-0.59965002645100085</v>
      </c>
      <c r="E214" s="250">
        <v>-5883069.6199999992</v>
      </c>
      <c r="F214" s="251">
        <f t="shared" si="23"/>
        <v>0.18432485250793321</v>
      </c>
      <c r="G214" s="76"/>
      <c r="H214" s="250">
        <v>96472522.590000004</v>
      </c>
      <c r="I214" s="250">
        <v>37404330.130000003</v>
      </c>
      <c r="J214" s="251">
        <v>-0.61227996194351397</v>
      </c>
      <c r="K214" s="250">
        <v>-59068192.460000001</v>
      </c>
      <c r="L214" s="251">
        <f t="shared" si="24"/>
        <v>8.6057296097804672E-2</v>
      </c>
    </row>
    <row r="215" spans="1:12" ht="21" x14ac:dyDescent="0.35">
      <c r="A215" s="609" t="s">
        <v>25</v>
      </c>
      <c r="B215" s="609"/>
      <c r="C215" s="609"/>
      <c r="D215" s="609"/>
      <c r="E215" s="609"/>
      <c r="F215" s="609"/>
      <c r="G215" s="609"/>
      <c r="H215" s="609"/>
      <c r="I215" s="609"/>
      <c r="J215" s="609"/>
      <c r="K215" s="609"/>
      <c r="L215" s="609"/>
    </row>
    <row r="216" spans="1:12" x14ac:dyDescent="0.25">
      <c r="A216" s="43"/>
      <c r="B216" s="471" t="s">
        <v>151</v>
      </c>
      <c r="C216" s="472"/>
      <c r="D216" s="472"/>
      <c r="E216" s="472"/>
      <c r="F216" s="473"/>
      <c r="G216" s="75"/>
      <c r="H216" s="471" t="str">
        <f>CONCATENATE("acumulado ",B216)</f>
        <v>acumulado septiembre</v>
      </c>
      <c r="I216" s="472"/>
      <c r="J216" s="472"/>
      <c r="K216" s="472"/>
      <c r="L216" s="473"/>
    </row>
    <row r="217" spans="1:12" ht="30" customHeight="1" x14ac:dyDescent="0.25">
      <c r="A217" s="6"/>
      <c r="B217" s="7">
        <v>2019</v>
      </c>
      <c r="C217" s="354">
        <v>2020</v>
      </c>
      <c r="D217" s="355" t="s">
        <v>1</v>
      </c>
      <c r="E217" s="481" t="s">
        <v>2</v>
      </c>
      <c r="F217" s="483"/>
      <c r="G217" s="76"/>
      <c r="H217" s="7">
        <v>2019</v>
      </c>
      <c r="I217" s="7">
        <v>2020</v>
      </c>
      <c r="J217" s="355" t="s">
        <v>1</v>
      </c>
      <c r="K217" s="481" t="s">
        <v>2</v>
      </c>
      <c r="L217" s="483"/>
    </row>
    <row r="218" spans="1:12" x14ac:dyDescent="0.25">
      <c r="A218" s="325" t="s">
        <v>58</v>
      </c>
      <c r="B218" s="325">
        <v>79.89</v>
      </c>
      <c r="C218" s="356">
        <v>83.77</v>
      </c>
      <c r="D218" s="357">
        <v>4.8566779321567166E-2</v>
      </c>
      <c r="E218" s="607">
        <v>3.8799999999999955</v>
      </c>
      <c r="F218" s="607"/>
      <c r="G218" s="358"/>
      <c r="H218" s="359">
        <v>85.557100932951215</v>
      </c>
      <c r="I218" s="359">
        <v>93.306633500891664</v>
      </c>
      <c r="J218" s="357">
        <f>I218/H218-1</f>
        <v>9.0577316008095599E-2</v>
      </c>
      <c r="K218" s="607">
        <f>I218-H218</f>
        <v>7.7495325679404488</v>
      </c>
      <c r="L218" s="607"/>
    </row>
    <row r="219" spans="1:12" x14ac:dyDescent="0.25">
      <c r="A219" s="329" t="s">
        <v>8</v>
      </c>
      <c r="B219" s="360">
        <v>86.31</v>
      </c>
      <c r="C219" s="361">
        <v>90.87</v>
      </c>
      <c r="D219" s="362">
        <v>5.2832811956899484E-2</v>
      </c>
      <c r="E219" s="612">
        <v>4.5600000000000023</v>
      </c>
      <c r="F219" s="612"/>
      <c r="G219" s="363"/>
      <c r="H219" s="364">
        <v>93.349445061176553</v>
      </c>
      <c r="I219" s="365" t="s">
        <v>9</v>
      </c>
      <c r="J219" s="366" t="s">
        <v>10</v>
      </c>
      <c r="K219" s="612" t="s">
        <v>10</v>
      </c>
      <c r="L219" s="612"/>
    </row>
    <row r="220" spans="1:12" x14ac:dyDescent="0.25">
      <c r="A220" s="367" t="s">
        <v>103</v>
      </c>
      <c r="B220" s="368">
        <v>94.92</v>
      </c>
      <c r="C220" s="369">
        <v>99.32</v>
      </c>
      <c r="D220" s="370">
        <v>4.6354825115886955E-2</v>
      </c>
      <c r="E220" s="614">
        <v>4.3999999999999915</v>
      </c>
      <c r="F220" s="614"/>
      <c r="G220" s="76"/>
      <c r="H220" s="371">
        <v>102.95768004828211</v>
      </c>
      <c r="I220" s="372" t="s">
        <v>9</v>
      </c>
      <c r="J220" s="373" t="s">
        <v>10</v>
      </c>
      <c r="K220" s="614" t="s">
        <v>10</v>
      </c>
      <c r="L220" s="614"/>
    </row>
    <row r="221" spans="1:12" x14ac:dyDescent="0.25">
      <c r="A221" s="374" t="s">
        <v>104</v>
      </c>
      <c r="B221" s="375">
        <v>53.01</v>
      </c>
      <c r="C221" s="376">
        <v>47.71</v>
      </c>
      <c r="D221" s="377">
        <v>-9.9981135634785834E-2</v>
      </c>
      <c r="E221" s="611">
        <v>-5.2999999999999972</v>
      </c>
      <c r="F221" s="611"/>
      <c r="G221" s="76"/>
      <c r="H221" s="378">
        <v>57.619159166248735</v>
      </c>
      <c r="I221" s="379" t="s">
        <v>9</v>
      </c>
      <c r="J221" s="380" t="s">
        <v>10</v>
      </c>
      <c r="K221" s="611" t="s">
        <v>10</v>
      </c>
      <c r="L221" s="611"/>
    </row>
    <row r="222" spans="1:12" x14ac:dyDescent="0.25">
      <c r="A222" s="329" t="s">
        <v>11</v>
      </c>
      <c r="B222" s="364">
        <v>61.32</v>
      </c>
      <c r="C222" s="361">
        <v>57.35</v>
      </c>
      <c r="D222" s="362">
        <v>-6.4742335290280506E-2</v>
      </c>
      <c r="E222" s="612">
        <v>-3.9699999999999989</v>
      </c>
      <c r="F222" s="612"/>
      <c r="G222" s="363"/>
      <c r="H222" s="364">
        <v>64.328471600411461</v>
      </c>
      <c r="I222" s="365" t="s">
        <v>9</v>
      </c>
      <c r="J222" s="366" t="s">
        <v>10</v>
      </c>
      <c r="K222" s="612" t="s">
        <v>10</v>
      </c>
      <c r="L222" s="612"/>
    </row>
    <row r="223" spans="1:12" x14ac:dyDescent="0.25">
      <c r="A223" s="348" t="s">
        <v>64</v>
      </c>
      <c r="B223" s="381">
        <v>64.489999999999995</v>
      </c>
      <c r="C223" s="382">
        <v>68.849999999999994</v>
      </c>
      <c r="D223" s="383">
        <v>6.7607380989300747E-2</v>
      </c>
      <c r="E223" s="613">
        <v>4.3599999999999994</v>
      </c>
      <c r="F223" s="613"/>
      <c r="G223" s="76"/>
      <c r="H223" s="384">
        <v>68.594943748706385</v>
      </c>
      <c r="I223" s="385" t="s">
        <v>9</v>
      </c>
      <c r="J223" s="386" t="s">
        <v>10</v>
      </c>
      <c r="K223" s="613" t="s">
        <v>10</v>
      </c>
      <c r="L223" s="613"/>
    </row>
    <row r="224" spans="1:12" x14ac:dyDescent="0.25">
      <c r="A224" s="225" t="s">
        <v>65</v>
      </c>
      <c r="B224" s="248">
        <v>61.77</v>
      </c>
      <c r="C224" s="387">
        <v>68.459999999999994</v>
      </c>
      <c r="D224" s="388">
        <v>0.10830500242836316</v>
      </c>
      <c r="E224" s="604">
        <v>6.6899999999999906</v>
      </c>
      <c r="F224" s="604"/>
      <c r="G224" s="76"/>
      <c r="H224" s="262">
        <v>66.04975489309534</v>
      </c>
      <c r="I224" s="263" t="s">
        <v>9</v>
      </c>
      <c r="J224" s="389" t="s">
        <v>10</v>
      </c>
      <c r="K224" s="604" t="s">
        <v>10</v>
      </c>
      <c r="L224" s="604"/>
    </row>
    <row r="225" spans="1:12" x14ac:dyDescent="0.25">
      <c r="A225" s="225" t="s">
        <v>66</v>
      </c>
      <c r="B225" s="248">
        <v>51.28</v>
      </c>
      <c r="C225" s="387">
        <v>40.99</v>
      </c>
      <c r="D225" s="388">
        <v>-0.20066302652106083</v>
      </c>
      <c r="E225" s="604">
        <v>-10.29</v>
      </c>
      <c r="F225" s="604"/>
      <c r="G225" s="76"/>
      <c r="H225" s="262">
        <v>50.909868484717215</v>
      </c>
      <c r="I225" s="263" t="s">
        <v>9</v>
      </c>
      <c r="J225" s="389" t="s">
        <v>10</v>
      </c>
      <c r="K225" s="604" t="s">
        <v>10</v>
      </c>
      <c r="L225" s="604"/>
    </row>
    <row r="226" spans="1:12" x14ac:dyDescent="0.25">
      <c r="A226" s="390" t="s">
        <v>67</v>
      </c>
      <c r="B226" s="391">
        <v>65.489999999999995</v>
      </c>
      <c r="C226" s="392">
        <v>28.21</v>
      </c>
      <c r="D226" s="393">
        <v>-0.56924721331500994</v>
      </c>
      <c r="E226" s="610">
        <v>-37.279999999999994</v>
      </c>
      <c r="F226" s="610"/>
      <c r="G226" s="76"/>
      <c r="H226" s="394">
        <v>71.65360392130107</v>
      </c>
      <c r="I226" s="395" t="s">
        <v>9</v>
      </c>
      <c r="J226" s="396" t="s">
        <v>10</v>
      </c>
      <c r="K226" s="610" t="s">
        <v>10</v>
      </c>
      <c r="L226" s="610"/>
    </row>
    <row r="227" spans="1:12" x14ac:dyDescent="0.25">
      <c r="A227" s="511" t="s">
        <v>29</v>
      </c>
      <c r="B227" s="512"/>
      <c r="C227" s="512"/>
      <c r="D227" s="512"/>
      <c r="E227" s="512"/>
      <c r="F227" s="512"/>
      <c r="G227" s="512"/>
      <c r="H227" s="512"/>
      <c r="I227" s="512"/>
      <c r="J227" s="512"/>
      <c r="K227" s="512"/>
      <c r="L227" s="513"/>
    </row>
    <row r="228" spans="1:12" ht="21" x14ac:dyDescent="0.35">
      <c r="A228" s="609" t="s">
        <v>107</v>
      </c>
      <c r="B228" s="609"/>
      <c r="C228" s="609"/>
      <c r="D228" s="609"/>
      <c r="E228" s="609"/>
      <c r="F228" s="609"/>
      <c r="G228" s="609"/>
      <c r="H228" s="609"/>
      <c r="I228" s="609"/>
      <c r="J228" s="609"/>
      <c r="K228" s="609"/>
      <c r="L228" s="609"/>
    </row>
    <row r="229" spans="1:12" x14ac:dyDescent="0.25">
      <c r="A229" s="43"/>
      <c r="B229" s="471" t="s">
        <v>151</v>
      </c>
      <c r="C229" s="472"/>
      <c r="D229" s="472"/>
      <c r="E229" s="472"/>
      <c r="F229" s="473"/>
      <c r="G229" s="75"/>
      <c r="H229" s="471" t="str">
        <f>CONCATENATE("acumulado ",B229)</f>
        <v>acumulado septiembre</v>
      </c>
      <c r="I229" s="472"/>
      <c r="J229" s="472"/>
      <c r="K229" s="472"/>
      <c r="L229" s="473"/>
    </row>
    <row r="230" spans="1:12" ht="30" customHeight="1" x14ac:dyDescent="0.25">
      <c r="A230" s="6"/>
      <c r="B230" s="7">
        <v>2019</v>
      </c>
      <c r="C230" s="355">
        <v>2020</v>
      </c>
      <c r="D230" s="355" t="s">
        <v>1</v>
      </c>
      <c r="E230" s="481" t="s">
        <v>2</v>
      </c>
      <c r="F230" s="483"/>
      <c r="G230" s="76"/>
      <c r="H230" s="7">
        <v>2019</v>
      </c>
      <c r="I230" s="7">
        <v>2020</v>
      </c>
      <c r="J230" s="355" t="s">
        <v>1</v>
      </c>
      <c r="K230" s="481" t="s">
        <v>2</v>
      </c>
      <c r="L230" s="483"/>
    </row>
    <row r="231" spans="1:12" x14ac:dyDescent="0.25">
      <c r="A231" s="325" t="s">
        <v>90</v>
      </c>
      <c r="B231" s="325">
        <v>79.89</v>
      </c>
      <c r="C231" s="356">
        <v>83.77</v>
      </c>
      <c r="D231" s="357">
        <v>4.8566779321567166E-2</v>
      </c>
      <c r="E231" s="607">
        <v>3.8799999999999955</v>
      </c>
      <c r="F231" s="607"/>
      <c r="G231" s="358"/>
      <c r="H231" s="359">
        <v>85.557100932951215</v>
      </c>
      <c r="I231" s="359">
        <v>93.306633500891664</v>
      </c>
      <c r="J231" s="357">
        <f>I231/H231-1</f>
        <v>9.0577316008095599E-2</v>
      </c>
      <c r="K231" s="607">
        <f>I231-H231</f>
        <v>7.7495325679404488</v>
      </c>
      <c r="L231" s="607"/>
    </row>
    <row r="232" spans="1:12" x14ac:dyDescent="0.25">
      <c r="A232" s="245" t="s">
        <v>91</v>
      </c>
      <c r="B232" s="397">
        <v>93.8</v>
      </c>
      <c r="C232" s="398">
        <v>99.47</v>
      </c>
      <c r="D232" s="399">
        <v>6.0447761194029948E-2</v>
      </c>
      <c r="E232" s="608">
        <v>5.6700000000000017</v>
      </c>
      <c r="F232" s="608"/>
      <c r="G232" s="76"/>
      <c r="H232" s="397">
        <v>103.06696730658911</v>
      </c>
      <c r="I232" s="400" t="s">
        <v>9</v>
      </c>
      <c r="J232" s="401" t="s">
        <v>10</v>
      </c>
      <c r="K232" s="608" t="s">
        <v>10</v>
      </c>
      <c r="L232" s="608"/>
    </row>
    <row r="233" spans="1:12" x14ac:dyDescent="0.25">
      <c r="A233" s="248" t="s">
        <v>92</v>
      </c>
      <c r="B233" s="262">
        <v>78.680000000000007</v>
      </c>
      <c r="C233" s="402">
        <v>75.77</v>
      </c>
      <c r="D233" s="388">
        <v>-3.6985256736146499E-2</v>
      </c>
      <c r="E233" s="604">
        <v>-2.9100000000000108</v>
      </c>
      <c r="F233" s="604"/>
      <c r="G233" s="76"/>
      <c r="H233" s="262">
        <v>82.936512948675968</v>
      </c>
      <c r="I233" s="263" t="s">
        <v>9</v>
      </c>
      <c r="J233" s="389" t="s">
        <v>10</v>
      </c>
      <c r="K233" s="604" t="s">
        <v>10</v>
      </c>
      <c r="L233" s="604"/>
    </row>
    <row r="234" spans="1:12" x14ac:dyDescent="0.25">
      <c r="A234" s="248" t="s">
        <v>93</v>
      </c>
      <c r="B234" s="262">
        <v>63.5</v>
      </c>
      <c r="C234" s="402">
        <v>53.28</v>
      </c>
      <c r="D234" s="388">
        <v>-0.16094488188976375</v>
      </c>
      <c r="E234" s="604">
        <v>-10.219999999999999</v>
      </c>
      <c r="F234" s="604"/>
      <c r="G234" s="76"/>
      <c r="H234" s="262">
        <v>66.947011146065833</v>
      </c>
      <c r="I234" s="263" t="s">
        <v>9</v>
      </c>
      <c r="J234" s="389" t="s">
        <v>10</v>
      </c>
      <c r="K234" s="604" t="s">
        <v>10</v>
      </c>
      <c r="L234" s="604"/>
    </row>
    <row r="235" spans="1:12" x14ac:dyDescent="0.25">
      <c r="A235" s="248" t="s">
        <v>94</v>
      </c>
      <c r="B235" s="262">
        <v>52.02</v>
      </c>
      <c r="C235" s="402">
        <v>42.16</v>
      </c>
      <c r="D235" s="388">
        <v>-0.18954248366013082</v>
      </c>
      <c r="E235" s="604">
        <v>-9.8600000000000065</v>
      </c>
      <c r="F235" s="604"/>
      <c r="G235" s="76"/>
      <c r="H235" s="262">
        <v>51.977369278518445</v>
      </c>
      <c r="I235" s="263" t="s">
        <v>9</v>
      </c>
      <c r="J235" s="389" t="s">
        <v>10</v>
      </c>
      <c r="K235" s="604" t="s">
        <v>10</v>
      </c>
      <c r="L235" s="604"/>
    </row>
    <row r="236" spans="1:12" x14ac:dyDescent="0.25">
      <c r="A236" s="248" t="s">
        <v>95</v>
      </c>
      <c r="B236" s="262">
        <v>59.78</v>
      </c>
      <c r="C236" s="402">
        <v>61.97</v>
      </c>
      <c r="D236" s="388">
        <v>3.6634325861492067E-2</v>
      </c>
      <c r="E236" s="604">
        <v>2.1899999999999977</v>
      </c>
      <c r="F236" s="604"/>
      <c r="G236" s="76"/>
      <c r="H236" s="262">
        <v>63.132880513342897</v>
      </c>
      <c r="I236" s="263" t="s">
        <v>9</v>
      </c>
      <c r="J236" s="389" t="s">
        <v>10</v>
      </c>
      <c r="K236" s="604" t="s">
        <v>10</v>
      </c>
      <c r="L236" s="604"/>
    </row>
    <row r="237" spans="1:12" x14ac:dyDescent="0.25">
      <c r="A237" s="248" t="s">
        <v>96</v>
      </c>
      <c r="B237" s="262">
        <v>86.1</v>
      </c>
      <c r="C237" s="402">
        <v>97.71</v>
      </c>
      <c r="D237" s="388">
        <v>0.13484320557491292</v>
      </c>
      <c r="E237" s="604">
        <v>11.61</v>
      </c>
      <c r="F237" s="604"/>
      <c r="G237" s="76"/>
      <c r="H237" s="262">
        <v>94.694713403595557</v>
      </c>
      <c r="I237" s="263" t="s">
        <v>9</v>
      </c>
      <c r="J237" s="389" t="s">
        <v>10</v>
      </c>
      <c r="K237" s="604" t="s">
        <v>10</v>
      </c>
      <c r="L237" s="604"/>
    </row>
    <row r="238" spans="1:12" x14ac:dyDescent="0.25">
      <c r="A238" s="249" t="s">
        <v>97</v>
      </c>
      <c r="B238" s="403">
        <v>83.78</v>
      </c>
      <c r="C238" s="404">
        <v>111.9</v>
      </c>
      <c r="D238" s="405">
        <v>0.33564096443065172</v>
      </c>
      <c r="E238" s="605">
        <v>28.120000000000005</v>
      </c>
      <c r="F238" s="605"/>
      <c r="G238" s="76"/>
      <c r="H238" s="403">
        <v>90.853267280789026</v>
      </c>
      <c r="I238" s="406" t="s">
        <v>9</v>
      </c>
      <c r="J238" s="407" t="s">
        <v>10</v>
      </c>
      <c r="K238" s="605" t="s">
        <v>10</v>
      </c>
      <c r="L238" s="605"/>
    </row>
    <row r="239" spans="1:12" x14ac:dyDescent="0.25">
      <c r="A239" s="511" t="s">
        <v>29</v>
      </c>
      <c r="B239" s="512"/>
      <c r="C239" s="512"/>
      <c r="D239" s="512"/>
      <c r="E239" s="512"/>
      <c r="F239" s="512"/>
      <c r="G239" s="512"/>
      <c r="H239" s="512"/>
      <c r="I239" s="512"/>
      <c r="J239" s="512"/>
      <c r="K239" s="512"/>
      <c r="L239" s="513"/>
    </row>
    <row r="240" spans="1:12" ht="21" x14ac:dyDescent="0.35">
      <c r="A240" s="609" t="s">
        <v>27</v>
      </c>
      <c r="B240" s="609"/>
      <c r="C240" s="609"/>
      <c r="D240" s="609"/>
      <c r="E240" s="609"/>
      <c r="F240" s="609"/>
      <c r="G240" s="609"/>
      <c r="H240" s="609"/>
      <c r="I240" s="609"/>
      <c r="J240" s="609"/>
      <c r="K240" s="609"/>
      <c r="L240" s="609"/>
    </row>
    <row r="241" spans="1:12" x14ac:dyDescent="0.25">
      <c r="A241" s="43"/>
      <c r="B241" s="471" t="s">
        <v>151</v>
      </c>
      <c r="C241" s="472"/>
      <c r="D241" s="472"/>
      <c r="E241" s="472"/>
      <c r="F241" s="473"/>
      <c r="G241" s="75"/>
      <c r="H241" s="471" t="str">
        <f>CONCATENATE("acumulado ",B241)</f>
        <v>acumulado septiembre</v>
      </c>
      <c r="I241" s="472"/>
      <c r="J241" s="472"/>
      <c r="K241" s="472"/>
      <c r="L241" s="473"/>
    </row>
    <row r="242" spans="1:12" ht="30" customHeight="1" x14ac:dyDescent="0.25">
      <c r="A242" s="6"/>
      <c r="B242" s="7">
        <v>2019</v>
      </c>
      <c r="C242" s="355">
        <v>2020</v>
      </c>
      <c r="D242" s="355" t="s">
        <v>1</v>
      </c>
      <c r="E242" s="481" t="s">
        <v>2</v>
      </c>
      <c r="F242" s="483"/>
      <c r="G242" s="76"/>
      <c r="H242" s="7">
        <v>2019</v>
      </c>
      <c r="I242" s="7">
        <v>2020</v>
      </c>
      <c r="J242" s="355" t="s">
        <v>1</v>
      </c>
      <c r="K242" s="481" t="s">
        <v>2</v>
      </c>
      <c r="L242" s="483"/>
    </row>
    <row r="243" spans="1:12" x14ac:dyDescent="0.25">
      <c r="A243" s="325" t="s">
        <v>58</v>
      </c>
      <c r="B243" s="325">
        <v>25.82</v>
      </c>
      <c r="C243" s="408">
        <v>25.82</v>
      </c>
      <c r="D243" s="357">
        <v>-0.60495716034271729</v>
      </c>
      <c r="E243" s="607">
        <v>-39.54</v>
      </c>
      <c r="F243" s="607"/>
      <c r="G243" s="358"/>
      <c r="H243" s="359">
        <v>68.31875588130211</v>
      </c>
      <c r="I243" s="359">
        <v>52.001219331095996</v>
      </c>
      <c r="J243" s="357">
        <f>I243/H243-1</f>
        <v>-0.23884417009227177</v>
      </c>
      <c r="K243" s="607">
        <f>I243-H243</f>
        <v>-16.317536550206114</v>
      </c>
      <c r="L243" s="607"/>
    </row>
    <row r="244" spans="1:12" x14ac:dyDescent="0.25">
      <c r="A244" s="329" t="s">
        <v>8</v>
      </c>
      <c r="B244" s="360">
        <v>29.23</v>
      </c>
      <c r="C244" s="361">
        <v>29.23</v>
      </c>
      <c r="D244" s="362">
        <v>-0.59554448595544485</v>
      </c>
      <c r="E244" s="612">
        <v>-43.039999999999992</v>
      </c>
      <c r="F244" s="612"/>
      <c r="G244" s="363"/>
      <c r="H244" s="364">
        <v>74.85569725724288</v>
      </c>
      <c r="I244" s="365" t="s">
        <v>9</v>
      </c>
      <c r="J244" s="366" t="s">
        <v>10</v>
      </c>
      <c r="K244" s="612" t="s">
        <v>10</v>
      </c>
      <c r="L244" s="612"/>
    </row>
    <row r="245" spans="1:12" x14ac:dyDescent="0.25">
      <c r="A245" s="367" t="s">
        <v>103</v>
      </c>
      <c r="B245" s="368">
        <v>32.65</v>
      </c>
      <c r="C245" s="369">
        <v>32.65</v>
      </c>
      <c r="D245" s="370">
        <v>-0.59601583766394461</v>
      </c>
      <c r="E245" s="614">
        <v>-48.169999999999995</v>
      </c>
      <c r="F245" s="614"/>
      <c r="G245" s="76"/>
      <c r="H245" s="371">
        <v>83.639263083627085</v>
      </c>
      <c r="I245" s="372" t="s">
        <v>9</v>
      </c>
      <c r="J245" s="373" t="s">
        <v>10</v>
      </c>
      <c r="K245" s="614" t="s">
        <v>10</v>
      </c>
      <c r="L245" s="614"/>
    </row>
    <row r="246" spans="1:12" x14ac:dyDescent="0.25">
      <c r="A246" s="374" t="s">
        <v>104</v>
      </c>
      <c r="B246" s="375">
        <v>13.82</v>
      </c>
      <c r="C246" s="376">
        <v>13.82</v>
      </c>
      <c r="D246" s="377">
        <v>-0.66866458882761926</v>
      </c>
      <c r="E246" s="611">
        <v>-27.89</v>
      </c>
      <c r="F246" s="611"/>
      <c r="G246" s="76"/>
      <c r="H246" s="378">
        <v>44.085300015046293</v>
      </c>
      <c r="I246" s="379" t="s">
        <v>9</v>
      </c>
      <c r="J246" s="380" t="s">
        <v>10</v>
      </c>
      <c r="K246" s="611" t="s">
        <v>10</v>
      </c>
      <c r="L246" s="611"/>
    </row>
    <row r="247" spans="1:12" x14ac:dyDescent="0.25">
      <c r="A247" s="329" t="s">
        <v>11</v>
      </c>
      <c r="B247" s="360">
        <v>15.32</v>
      </c>
      <c r="C247" s="361">
        <v>15.32</v>
      </c>
      <c r="D247" s="362">
        <v>-0.6743889479277364</v>
      </c>
      <c r="E247" s="612">
        <v>-31.729999999999997</v>
      </c>
      <c r="F247" s="612"/>
      <c r="G247" s="363"/>
      <c r="H247" s="364">
        <v>49.807407671923087</v>
      </c>
      <c r="I247" s="365" t="s">
        <v>9</v>
      </c>
      <c r="J247" s="366" t="s">
        <v>10</v>
      </c>
      <c r="K247" s="612" t="s">
        <v>10</v>
      </c>
      <c r="L247" s="612"/>
    </row>
    <row r="248" spans="1:12" x14ac:dyDescent="0.25">
      <c r="A248" s="348" t="s">
        <v>64</v>
      </c>
      <c r="B248" s="381">
        <v>52.68</v>
      </c>
      <c r="C248" s="382">
        <v>18.54</v>
      </c>
      <c r="D248" s="383">
        <v>-0.64806378132118447</v>
      </c>
      <c r="E248" s="613">
        <v>-34.14</v>
      </c>
      <c r="F248" s="613"/>
      <c r="G248" s="76"/>
      <c r="H248" s="384">
        <v>55.687432693716929</v>
      </c>
      <c r="I248" s="385" t="s">
        <v>9</v>
      </c>
      <c r="J248" s="386" t="s">
        <v>10</v>
      </c>
      <c r="K248" s="613" t="s">
        <v>10</v>
      </c>
      <c r="L248" s="613"/>
    </row>
    <row r="249" spans="1:12" x14ac:dyDescent="0.25">
      <c r="A249" s="225" t="s">
        <v>65</v>
      </c>
      <c r="B249" s="248">
        <v>50.43</v>
      </c>
      <c r="C249" s="387">
        <v>18.57</v>
      </c>
      <c r="D249" s="388">
        <v>-0.63176680547293285</v>
      </c>
      <c r="E249" s="604">
        <v>-31.86</v>
      </c>
      <c r="F249" s="604"/>
      <c r="G249" s="76"/>
      <c r="H249" s="262">
        <v>53.724528222255167</v>
      </c>
      <c r="I249" s="263" t="s">
        <v>9</v>
      </c>
      <c r="J249" s="389" t="s">
        <v>10</v>
      </c>
      <c r="K249" s="604" t="s">
        <v>10</v>
      </c>
      <c r="L249" s="604"/>
    </row>
    <row r="250" spans="1:12" x14ac:dyDescent="0.25">
      <c r="A250" s="225" t="s">
        <v>66</v>
      </c>
      <c r="B250" s="248">
        <v>34.61</v>
      </c>
      <c r="C250" s="387">
        <v>11.29</v>
      </c>
      <c r="D250" s="388">
        <v>-0.67379370124241555</v>
      </c>
      <c r="E250" s="604">
        <v>-23.32</v>
      </c>
      <c r="F250" s="604"/>
      <c r="G250" s="76"/>
      <c r="H250" s="262">
        <v>36.119089614591779</v>
      </c>
      <c r="I250" s="263" t="s">
        <v>9</v>
      </c>
      <c r="J250" s="389" t="s">
        <v>10</v>
      </c>
      <c r="K250" s="604" t="s">
        <v>10</v>
      </c>
      <c r="L250" s="604"/>
    </row>
    <row r="251" spans="1:12" x14ac:dyDescent="0.25">
      <c r="A251" s="319" t="s">
        <v>67</v>
      </c>
      <c r="B251" s="249">
        <v>48.66</v>
      </c>
      <c r="C251" s="409">
        <v>6.65</v>
      </c>
      <c r="D251" s="405">
        <v>-0.86333744348540897</v>
      </c>
      <c r="E251" s="605">
        <v>-42.01</v>
      </c>
      <c r="F251" s="605"/>
      <c r="G251" s="76"/>
      <c r="H251" s="394">
        <v>53.593491161680099</v>
      </c>
      <c r="I251" s="395" t="s">
        <v>9</v>
      </c>
      <c r="J251" s="396" t="s">
        <v>10</v>
      </c>
      <c r="K251" s="610" t="s">
        <v>10</v>
      </c>
      <c r="L251" s="610"/>
    </row>
    <row r="252" spans="1:12" x14ac:dyDescent="0.25">
      <c r="A252" s="511" t="s">
        <v>29</v>
      </c>
      <c r="B252" s="512"/>
      <c r="C252" s="512"/>
      <c r="D252" s="512"/>
      <c r="E252" s="512"/>
      <c r="F252" s="512"/>
      <c r="G252" s="512"/>
      <c r="H252" s="512"/>
      <c r="I252" s="512"/>
      <c r="J252" s="512"/>
      <c r="K252" s="512"/>
      <c r="L252" s="513"/>
    </row>
    <row r="253" spans="1:12" ht="21" x14ac:dyDescent="0.35">
      <c r="A253" s="609" t="s">
        <v>108</v>
      </c>
      <c r="B253" s="609"/>
      <c r="C253" s="609"/>
      <c r="D253" s="609"/>
      <c r="E253" s="609"/>
      <c r="F253" s="609"/>
      <c r="G253" s="609"/>
      <c r="H253" s="609"/>
      <c r="I253" s="609"/>
      <c r="J253" s="609"/>
      <c r="K253" s="609"/>
      <c r="L253" s="609"/>
    </row>
    <row r="254" spans="1:12" x14ac:dyDescent="0.25">
      <c r="A254" s="43"/>
      <c r="B254" s="471" t="s">
        <v>151</v>
      </c>
      <c r="C254" s="472"/>
      <c r="D254" s="472"/>
      <c r="E254" s="472"/>
      <c r="F254" s="473"/>
      <c r="G254" s="75"/>
      <c r="H254" s="471" t="str">
        <f>CONCATENATE("acumulado ",B254)</f>
        <v>acumulado septiembre</v>
      </c>
      <c r="I254" s="472"/>
      <c r="J254" s="472"/>
      <c r="K254" s="472"/>
      <c r="L254" s="473"/>
    </row>
    <row r="255" spans="1:12" ht="30" customHeight="1" x14ac:dyDescent="0.25">
      <c r="A255" s="6"/>
      <c r="B255" s="7">
        <v>2019</v>
      </c>
      <c r="C255" s="355">
        <v>2020</v>
      </c>
      <c r="D255" s="355" t="s">
        <v>1</v>
      </c>
      <c r="E255" s="481" t="s">
        <v>2</v>
      </c>
      <c r="F255" s="483"/>
      <c r="G255" s="76"/>
      <c r="H255" s="7">
        <v>2019</v>
      </c>
      <c r="I255" s="7">
        <v>2020</v>
      </c>
      <c r="J255" s="355" t="s">
        <v>1</v>
      </c>
      <c r="K255" s="481" t="s">
        <v>2</v>
      </c>
      <c r="L255" s="483"/>
    </row>
    <row r="256" spans="1:12" x14ac:dyDescent="0.25">
      <c r="A256" s="325" t="s">
        <v>90</v>
      </c>
      <c r="B256" s="325">
        <v>25.82</v>
      </c>
      <c r="C256" s="408">
        <v>25.82</v>
      </c>
      <c r="D256" s="357">
        <v>-0.60495716034271729</v>
      </c>
      <c r="E256" s="607">
        <v>-39.54</v>
      </c>
      <c r="F256" s="607"/>
      <c r="G256" s="358"/>
      <c r="H256" s="359">
        <v>68.31875588130211</v>
      </c>
      <c r="I256" s="359">
        <v>52.001219331095996</v>
      </c>
      <c r="J256" s="357">
        <f>I256/H256-1</f>
        <v>-0.23884417009227177</v>
      </c>
      <c r="K256" s="607">
        <f>I256-H256</f>
        <v>-16.317536550206114</v>
      </c>
      <c r="L256" s="607"/>
    </row>
    <row r="257" spans="1:12" x14ac:dyDescent="0.25">
      <c r="A257" s="245" t="s">
        <v>91</v>
      </c>
      <c r="B257" s="397">
        <v>80.400000000000006</v>
      </c>
      <c r="C257" s="398">
        <v>28.85</v>
      </c>
      <c r="D257" s="399">
        <v>-0.64116915422885579</v>
      </c>
      <c r="E257" s="608">
        <v>-51.550000000000004</v>
      </c>
      <c r="F257" s="608"/>
      <c r="G257" s="76"/>
      <c r="H257" s="397">
        <v>86.269518621835232</v>
      </c>
      <c r="I257" s="400" t="s">
        <v>9</v>
      </c>
      <c r="J257" s="401" t="s">
        <v>10</v>
      </c>
      <c r="K257" s="608" t="s">
        <v>10</v>
      </c>
      <c r="L257" s="608"/>
    </row>
    <row r="258" spans="1:12" x14ac:dyDescent="0.25">
      <c r="A258" s="248" t="s">
        <v>92</v>
      </c>
      <c r="B258" s="262">
        <v>64.11</v>
      </c>
      <c r="C258" s="402">
        <v>19.91</v>
      </c>
      <c r="D258" s="388">
        <v>-0.68944002495710499</v>
      </c>
      <c r="E258" s="604">
        <v>-44.2</v>
      </c>
      <c r="F258" s="604"/>
      <c r="G258" s="76"/>
      <c r="H258" s="262">
        <v>66.43686284300523</v>
      </c>
      <c r="I258" s="263" t="s">
        <v>9</v>
      </c>
      <c r="J258" s="389" t="s">
        <v>10</v>
      </c>
      <c r="K258" s="604" t="s">
        <v>10</v>
      </c>
      <c r="L258" s="604"/>
    </row>
    <row r="259" spans="1:12" x14ac:dyDescent="0.25">
      <c r="A259" s="248" t="s">
        <v>93</v>
      </c>
      <c r="B259" s="262">
        <v>42.23</v>
      </c>
      <c r="C259" s="402">
        <v>9.67</v>
      </c>
      <c r="D259" s="388">
        <v>-0.7710158654984608</v>
      </c>
      <c r="E259" s="604">
        <v>-32.559999999999995</v>
      </c>
      <c r="F259" s="604"/>
      <c r="G259" s="76"/>
      <c r="H259" s="262">
        <v>44.816521579722519</v>
      </c>
      <c r="I259" s="263" t="s">
        <v>9</v>
      </c>
      <c r="J259" s="389" t="s">
        <v>10</v>
      </c>
      <c r="K259" s="604" t="s">
        <v>10</v>
      </c>
      <c r="L259" s="604"/>
    </row>
    <row r="260" spans="1:12" x14ac:dyDescent="0.25">
      <c r="A260" s="248" t="s">
        <v>94</v>
      </c>
      <c r="B260" s="262">
        <v>41.74</v>
      </c>
      <c r="C260" s="402">
        <v>14.22</v>
      </c>
      <c r="D260" s="388">
        <v>-0.6593195975083852</v>
      </c>
      <c r="E260" s="604">
        <v>-27.520000000000003</v>
      </c>
      <c r="F260" s="604"/>
      <c r="G260" s="76"/>
      <c r="H260" s="262">
        <v>40.724123456718779</v>
      </c>
      <c r="I260" s="263" t="s">
        <v>9</v>
      </c>
      <c r="J260" s="389" t="s">
        <v>10</v>
      </c>
      <c r="K260" s="604" t="s">
        <v>10</v>
      </c>
      <c r="L260" s="604"/>
    </row>
    <row r="261" spans="1:12" x14ac:dyDescent="0.25">
      <c r="A261" s="248" t="s">
        <v>95</v>
      </c>
      <c r="B261" s="262">
        <v>37.159999999999997</v>
      </c>
      <c r="C261" s="402">
        <v>26.13</v>
      </c>
      <c r="D261" s="388">
        <v>-0.29682454251883739</v>
      </c>
      <c r="E261" s="604">
        <v>-11.029999999999998</v>
      </c>
      <c r="F261" s="604"/>
      <c r="G261" s="76"/>
      <c r="H261" s="262">
        <v>42.052043760468891</v>
      </c>
      <c r="I261" s="263" t="s">
        <v>9</v>
      </c>
      <c r="J261" s="389" t="s">
        <v>10</v>
      </c>
      <c r="K261" s="604" t="s">
        <v>10</v>
      </c>
      <c r="L261" s="604"/>
    </row>
    <row r="262" spans="1:12" x14ac:dyDescent="0.25">
      <c r="A262" s="248" t="s">
        <v>96</v>
      </c>
      <c r="B262" s="262">
        <v>73.86</v>
      </c>
      <c r="C262" s="402">
        <v>35.96</v>
      </c>
      <c r="D262" s="388">
        <v>-0.51313295423774707</v>
      </c>
      <c r="E262" s="604">
        <v>-37.9</v>
      </c>
      <c r="F262" s="604"/>
      <c r="G262" s="76"/>
      <c r="H262" s="262">
        <v>71.574134369079147</v>
      </c>
      <c r="I262" s="263" t="s">
        <v>9</v>
      </c>
      <c r="J262" s="389" t="s">
        <v>10</v>
      </c>
      <c r="K262" s="604" t="s">
        <v>10</v>
      </c>
      <c r="L262" s="604"/>
    </row>
    <row r="263" spans="1:12" x14ac:dyDescent="0.25">
      <c r="A263" s="249" t="s">
        <v>97</v>
      </c>
      <c r="B263" s="403">
        <v>63.28</v>
      </c>
      <c r="C263" s="404">
        <v>41.39</v>
      </c>
      <c r="D263" s="405">
        <v>-0.34592288242730718</v>
      </c>
      <c r="E263" s="605">
        <v>-21.89</v>
      </c>
      <c r="F263" s="605"/>
      <c r="G263" s="76"/>
      <c r="H263" s="403">
        <v>67.696936163172779</v>
      </c>
      <c r="I263" s="406" t="s">
        <v>9</v>
      </c>
      <c r="J263" s="407" t="s">
        <v>10</v>
      </c>
      <c r="K263" s="605" t="s">
        <v>10</v>
      </c>
      <c r="L263" s="605"/>
    </row>
    <row r="264" spans="1:12" x14ac:dyDescent="0.25">
      <c r="A264" s="511" t="s">
        <v>29</v>
      </c>
      <c r="B264" s="512"/>
      <c r="C264" s="512"/>
      <c r="D264" s="512"/>
      <c r="E264" s="512"/>
      <c r="F264" s="512"/>
      <c r="G264" s="512"/>
      <c r="H264" s="512"/>
      <c r="I264" s="512"/>
      <c r="J264" s="512"/>
      <c r="K264" s="512"/>
      <c r="L264" s="513"/>
    </row>
    <row r="265" spans="1:12" ht="23.25" x14ac:dyDescent="0.35">
      <c r="A265" s="606" t="s">
        <v>109</v>
      </c>
      <c r="B265" s="606"/>
      <c r="C265" s="606"/>
      <c r="D265" s="606"/>
      <c r="E265" s="606"/>
      <c r="F265" s="606"/>
      <c r="G265" s="606"/>
      <c r="H265" s="606"/>
      <c r="I265" s="606"/>
      <c r="J265" s="606"/>
      <c r="K265" s="606"/>
      <c r="L265" s="606"/>
    </row>
    <row r="266" spans="1:12" ht="21" x14ac:dyDescent="0.35">
      <c r="A266" s="560" t="s">
        <v>30</v>
      </c>
      <c r="B266" s="560"/>
      <c r="C266" s="560"/>
      <c r="D266" s="560"/>
      <c r="E266" s="560"/>
      <c r="F266" s="560"/>
      <c r="G266" s="560"/>
      <c r="H266" s="560"/>
      <c r="I266" s="560"/>
      <c r="J266" s="560"/>
      <c r="K266" s="560"/>
      <c r="L266" s="560"/>
    </row>
    <row r="267" spans="1:12" x14ac:dyDescent="0.25">
      <c r="A267" s="43"/>
      <c r="B267" s="471" t="s">
        <v>151</v>
      </c>
      <c r="C267" s="472"/>
      <c r="D267" s="472"/>
      <c r="E267" s="472"/>
      <c r="F267" s="472"/>
      <c r="G267" s="472"/>
      <c r="H267" s="472"/>
      <c r="I267" s="472"/>
      <c r="J267" s="472"/>
      <c r="K267" s="472"/>
      <c r="L267" s="473"/>
    </row>
    <row r="268" spans="1:12" ht="30" customHeight="1" x14ac:dyDescent="0.25">
      <c r="A268" s="6"/>
      <c r="B268" s="481">
        <v>2019</v>
      </c>
      <c r="C268" s="483"/>
      <c r="D268" s="481">
        <v>2020</v>
      </c>
      <c r="E268" s="483"/>
      <c r="F268" s="481" t="s">
        <v>1</v>
      </c>
      <c r="G268" s="482"/>
      <c r="H268" s="483"/>
      <c r="I268" s="481" t="s">
        <v>2</v>
      </c>
      <c r="J268" s="483"/>
      <c r="K268" s="481" t="s">
        <v>3</v>
      </c>
      <c r="L268" s="483"/>
    </row>
    <row r="269" spans="1:12" x14ac:dyDescent="0.25">
      <c r="A269" s="410" t="s">
        <v>58</v>
      </c>
      <c r="B269" s="572">
        <v>425</v>
      </c>
      <c r="C269" s="573"/>
      <c r="D269" s="572">
        <v>156</v>
      </c>
      <c r="E269" s="573"/>
      <c r="F269" s="574">
        <f t="shared" ref="F269:F280" si="25">D269/B269-1</f>
        <v>-0.63294117647058823</v>
      </c>
      <c r="G269" s="575"/>
      <c r="H269" s="576"/>
      <c r="I269" s="572">
        <f t="shared" ref="I269:I280" si="26">D269-B269</f>
        <v>-269</v>
      </c>
      <c r="J269" s="573"/>
      <c r="K269" s="574">
        <f t="shared" ref="K269:K280" si="27">D269/$D$269</f>
        <v>1</v>
      </c>
      <c r="L269" s="576"/>
    </row>
    <row r="270" spans="1:12" x14ac:dyDescent="0.25">
      <c r="A270" s="411" t="s">
        <v>8</v>
      </c>
      <c r="B270" s="597">
        <v>240</v>
      </c>
      <c r="C270" s="598"/>
      <c r="D270" s="597">
        <v>96</v>
      </c>
      <c r="E270" s="598"/>
      <c r="F270" s="599">
        <f t="shared" si="25"/>
        <v>-0.6</v>
      </c>
      <c r="G270" s="600"/>
      <c r="H270" s="601"/>
      <c r="I270" s="597">
        <f t="shared" si="26"/>
        <v>-144</v>
      </c>
      <c r="J270" s="598"/>
      <c r="K270" s="599">
        <f t="shared" si="27"/>
        <v>0.61538461538461542</v>
      </c>
      <c r="L270" s="601"/>
    </row>
    <row r="271" spans="1:12" x14ac:dyDescent="0.25">
      <c r="A271" s="412" t="s">
        <v>59</v>
      </c>
      <c r="B271" s="587">
        <v>26</v>
      </c>
      <c r="C271" s="588"/>
      <c r="D271" s="587">
        <v>14</v>
      </c>
      <c r="E271" s="588"/>
      <c r="F271" s="589">
        <f t="shared" si="25"/>
        <v>-0.46153846153846156</v>
      </c>
      <c r="G271" s="590"/>
      <c r="H271" s="591"/>
      <c r="I271" s="587">
        <f t="shared" si="26"/>
        <v>-12</v>
      </c>
      <c r="J271" s="588"/>
      <c r="K271" s="589">
        <f t="shared" si="27"/>
        <v>8.9743589743589744E-2</v>
      </c>
      <c r="L271" s="591"/>
    </row>
    <row r="272" spans="1:12" x14ac:dyDescent="0.25">
      <c r="A272" s="225" t="s">
        <v>60</v>
      </c>
      <c r="B272" s="561">
        <v>99</v>
      </c>
      <c r="C272" s="562"/>
      <c r="D272" s="561">
        <v>51</v>
      </c>
      <c r="E272" s="562"/>
      <c r="F272" s="566">
        <f t="shared" si="25"/>
        <v>-0.48484848484848486</v>
      </c>
      <c r="G272" s="581"/>
      <c r="H272" s="567"/>
      <c r="I272" s="561">
        <f t="shared" si="26"/>
        <v>-48</v>
      </c>
      <c r="J272" s="562"/>
      <c r="K272" s="566">
        <f t="shared" si="27"/>
        <v>0.32692307692307693</v>
      </c>
      <c r="L272" s="567"/>
    </row>
    <row r="273" spans="1:12" x14ac:dyDescent="0.25">
      <c r="A273" s="225" t="s">
        <v>61</v>
      </c>
      <c r="B273" s="561">
        <v>57</v>
      </c>
      <c r="C273" s="562"/>
      <c r="D273" s="561">
        <v>23</v>
      </c>
      <c r="E273" s="562"/>
      <c r="F273" s="566">
        <f t="shared" si="25"/>
        <v>-0.59649122807017552</v>
      </c>
      <c r="G273" s="581"/>
      <c r="H273" s="567"/>
      <c r="I273" s="561">
        <f t="shared" si="26"/>
        <v>-34</v>
      </c>
      <c r="J273" s="562"/>
      <c r="K273" s="566">
        <f t="shared" si="27"/>
        <v>0.14743589743589744</v>
      </c>
      <c r="L273" s="567"/>
    </row>
    <row r="274" spans="1:12" x14ac:dyDescent="0.25">
      <c r="A274" s="225" t="s">
        <v>62</v>
      </c>
      <c r="B274" s="561">
        <v>22</v>
      </c>
      <c r="C274" s="562"/>
      <c r="D274" s="561">
        <v>3</v>
      </c>
      <c r="E274" s="562"/>
      <c r="F274" s="566">
        <f t="shared" si="25"/>
        <v>-0.86363636363636365</v>
      </c>
      <c r="G274" s="581"/>
      <c r="H274" s="567"/>
      <c r="I274" s="561">
        <f t="shared" si="26"/>
        <v>-19</v>
      </c>
      <c r="J274" s="562"/>
      <c r="K274" s="566">
        <f t="shared" si="27"/>
        <v>1.9230769230769232E-2</v>
      </c>
      <c r="L274" s="567"/>
    </row>
    <row r="275" spans="1:12" x14ac:dyDescent="0.25">
      <c r="A275" s="390" t="s">
        <v>63</v>
      </c>
      <c r="B275" s="592">
        <v>36</v>
      </c>
      <c r="C275" s="593"/>
      <c r="D275" s="592">
        <v>5</v>
      </c>
      <c r="E275" s="593"/>
      <c r="F275" s="594">
        <f t="shared" si="25"/>
        <v>-0.86111111111111116</v>
      </c>
      <c r="G275" s="595"/>
      <c r="H275" s="596"/>
      <c r="I275" s="592">
        <f t="shared" si="26"/>
        <v>-31</v>
      </c>
      <c r="J275" s="593"/>
      <c r="K275" s="594">
        <f t="shared" si="27"/>
        <v>3.2051282051282048E-2</v>
      </c>
      <c r="L275" s="596"/>
    </row>
    <row r="276" spans="1:12" x14ac:dyDescent="0.25">
      <c r="A276" s="413" t="s">
        <v>11</v>
      </c>
      <c r="B276" s="597">
        <v>185</v>
      </c>
      <c r="C276" s="598"/>
      <c r="D276" s="597">
        <v>60</v>
      </c>
      <c r="E276" s="598"/>
      <c r="F276" s="599">
        <f t="shared" si="25"/>
        <v>-0.67567567567567566</v>
      </c>
      <c r="G276" s="600"/>
      <c r="H276" s="601"/>
      <c r="I276" s="597">
        <f t="shared" si="26"/>
        <v>-125</v>
      </c>
      <c r="J276" s="598"/>
      <c r="K276" s="599">
        <f t="shared" si="27"/>
        <v>0.38461538461538464</v>
      </c>
      <c r="L276" s="601"/>
    </row>
    <row r="277" spans="1:12" x14ac:dyDescent="0.25">
      <c r="A277" s="412" t="s">
        <v>64</v>
      </c>
      <c r="B277" s="587">
        <v>74</v>
      </c>
      <c r="C277" s="588"/>
      <c r="D277" s="587">
        <v>31</v>
      </c>
      <c r="E277" s="588"/>
      <c r="F277" s="589">
        <f t="shared" si="25"/>
        <v>-0.58108108108108114</v>
      </c>
      <c r="G277" s="590"/>
      <c r="H277" s="591"/>
      <c r="I277" s="587">
        <f t="shared" si="26"/>
        <v>-43</v>
      </c>
      <c r="J277" s="588"/>
      <c r="K277" s="589">
        <f t="shared" si="27"/>
        <v>0.19871794871794871</v>
      </c>
      <c r="L277" s="591"/>
    </row>
    <row r="278" spans="1:12" x14ac:dyDescent="0.25">
      <c r="A278" s="225" t="s">
        <v>65</v>
      </c>
      <c r="B278" s="561">
        <v>69</v>
      </c>
      <c r="C278" s="562"/>
      <c r="D278" s="561">
        <v>27</v>
      </c>
      <c r="E278" s="562"/>
      <c r="F278" s="566">
        <f t="shared" si="25"/>
        <v>-0.60869565217391308</v>
      </c>
      <c r="G278" s="581"/>
      <c r="H278" s="567"/>
      <c r="I278" s="561">
        <f t="shared" si="26"/>
        <v>-42</v>
      </c>
      <c r="J278" s="562"/>
      <c r="K278" s="566">
        <f t="shared" si="27"/>
        <v>0.17307692307692307</v>
      </c>
      <c r="L278" s="567"/>
    </row>
    <row r="279" spans="1:12" x14ac:dyDescent="0.25">
      <c r="A279" s="225" t="s">
        <v>66</v>
      </c>
      <c r="B279" s="561">
        <v>61</v>
      </c>
      <c r="C279" s="562"/>
      <c r="D279" s="561">
        <v>18</v>
      </c>
      <c r="E279" s="562"/>
      <c r="F279" s="566">
        <f t="shared" si="25"/>
        <v>-0.70491803278688525</v>
      </c>
      <c r="G279" s="581"/>
      <c r="H279" s="567"/>
      <c r="I279" s="561">
        <f t="shared" si="26"/>
        <v>-43</v>
      </c>
      <c r="J279" s="562"/>
      <c r="K279" s="566">
        <f t="shared" si="27"/>
        <v>0.11538461538461539</v>
      </c>
      <c r="L279" s="567"/>
    </row>
    <row r="280" spans="1:12" x14ac:dyDescent="0.25">
      <c r="A280" s="228" t="s">
        <v>67</v>
      </c>
      <c r="B280" s="582">
        <v>50</v>
      </c>
      <c r="C280" s="583"/>
      <c r="D280" s="582">
        <v>11</v>
      </c>
      <c r="E280" s="583"/>
      <c r="F280" s="584">
        <f t="shared" si="25"/>
        <v>-0.78</v>
      </c>
      <c r="G280" s="585"/>
      <c r="H280" s="586"/>
      <c r="I280" s="582">
        <f t="shared" si="26"/>
        <v>-39</v>
      </c>
      <c r="J280" s="583"/>
      <c r="K280" s="584">
        <f t="shared" si="27"/>
        <v>7.0512820512820512E-2</v>
      </c>
      <c r="L280" s="586"/>
    </row>
    <row r="281" spans="1:12" ht="21" x14ac:dyDescent="0.35">
      <c r="A281" s="560" t="s">
        <v>110</v>
      </c>
      <c r="B281" s="560"/>
      <c r="C281" s="560"/>
      <c r="D281" s="560"/>
      <c r="E281" s="560"/>
      <c r="F281" s="560"/>
      <c r="G281" s="560"/>
      <c r="H281" s="560"/>
      <c r="I281" s="560"/>
      <c r="J281" s="560"/>
      <c r="K281" s="560"/>
      <c r="L281" s="560"/>
    </row>
    <row r="282" spans="1:12" x14ac:dyDescent="0.25">
      <c r="A282" s="43"/>
      <c r="B282" s="471" t="s">
        <v>151</v>
      </c>
      <c r="C282" s="472"/>
      <c r="D282" s="472"/>
      <c r="E282" s="472"/>
      <c r="F282" s="472"/>
      <c r="G282" s="472"/>
      <c r="H282" s="472"/>
      <c r="I282" s="472"/>
      <c r="J282" s="472"/>
      <c r="K282" s="472"/>
      <c r="L282" s="473"/>
    </row>
    <row r="283" spans="1:12" ht="30" customHeight="1" x14ac:dyDescent="0.25">
      <c r="A283" s="6"/>
      <c r="B283" s="481">
        <v>2019</v>
      </c>
      <c r="C283" s="483"/>
      <c r="D283" s="481">
        <v>2020</v>
      </c>
      <c r="E283" s="483"/>
      <c r="F283" s="481" t="s">
        <v>1</v>
      </c>
      <c r="G283" s="482"/>
      <c r="H283" s="483"/>
      <c r="I283" s="481" t="s">
        <v>2</v>
      </c>
      <c r="J283" s="483"/>
      <c r="K283" s="481" t="s">
        <v>3</v>
      </c>
      <c r="L283" s="483"/>
    </row>
    <row r="284" spans="1:12" x14ac:dyDescent="0.25">
      <c r="A284" s="410" t="s">
        <v>90</v>
      </c>
      <c r="B284" s="572">
        <v>425</v>
      </c>
      <c r="C284" s="573"/>
      <c r="D284" s="572">
        <v>156</v>
      </c>
      <c r="E284" s="573"/>
      <c r="F284" s="574">
        <f t="shared" ref="F284:F291" si="28">D284/B284-1</f>
        <v>-0.63294117647058823</v>
      </c>
      <c r="G284" s="575"/>
      <c r="H284" s="576"/>
      <c r="I284" s="572">
        <f t="shared" ref="I284:I291" si="29">D284-B284</f>
        <v>-269</v>
      </c>
      <c r="J284" s="573"/>
      <c r="K284" s="574">
        <f t="shared" ref="K284:K291" si="30">D284/$D$269</f>
        <v>1</v>
      </c>
      <c r="L284" s="576"/>
    </row>
    <row r="285" spans="1:12" x14ac:dyDescent="0.25">
      <c r="A285" s="245" t="s">
        <v>91</v>
      </c>
      <c r="B285" s="577">
        <v>110</v>
      </c>
      <c r="C285" s="578"/>
      <c r="D285" s="577">
        <v>48</v>
      </c>
      <c r="E285" s="578"/>
      <c r="F285" s="579">
        <f t="shared" si="28"/>
        <v>-0.56363636363636371</v>
      </c>
      <c r="G285" s="603"/>
      <c r="H285" s="580"/>
      <c r="I285" s="577">
        <f t="shared" si="29"/>
        <v>-62</v>
      </c>
      <c r="J285" s="578"/>
      <c r="K285" s="579">
        <f t="shared" si="30"/>
        <v>0.30769230769230771</v>
      </c>
      <c r="L285" s="580"/>
    </row>
    <row r="286" spans="1:12" x14ac:dyDescent="0.25">
      <c r="A286" s="248" t="s">
        <v>92</v>
      </c>
      <c r="B286" s="561">
        <v>113</v>
      </c>
      <c r="C286" s="562"/>
      <c r="D286" s="561">
        <v>35</v>
      </c>
      <c r="E286" s="562"/>
      <c r="F286" s="566">
        <f t="shared" si="28"/>
        <v>-0.69026548672566368</v>
      </c>
      <c r="G286" s="581"/>
      <c r="H286" s="567"/>
      <c r="I286" s="561">
        <f t="shared" si="29"/>
        <v>-78</v>
      </c>
      <c r="J286" s="562"/>
      <c r="K286" s="566">
        <f t="shared" si="30"/>
        <v>0.22435897435897437</v>
      </c>
      <c r="L286" s="567"/>
    </row>
    <row r="287" spans="1:12" x14ac:dyDescent="0.25">
      <c r="A287" s="248" t="s">
        <v>94</v>
      </c>
      <c r="B287" s="561">
        <v>81</v>
      </c>
      <c r="C287" s="562"/>
      <c r="D287" s="561">
        <v>32</v>
      </c>
      <c r="E287" s="562"/>
      <c r="F287" s="566">
        <f t="shared" si="28"/>
        <v>-0.60493827160493829</v>
      </c>
      <c r="G287" s="581"/>
      <c r="H287" s="567"/>
      <c r="I287" s="561">
        <f t="shared" si="29"/>
        <v>-49</v>
      </c>
      <c r="J287" s="562"/>
      <c r="K287" s="566">
        <f t="shared" si="30"/>
        <v>0.20512820512820512</v>
      </c>
      <c r="L287" s="567"/>
    </row>
    <row r="288" spans="1:12" x14ac:dyDescent="0.25">
      <c r="A288" s="248" t="s">
        <v>95</v>
      </c>
      <c r="B288" s="561">
        <v>25</v>
      </c>
      <c r="C288" s="562"/>
      <c r="D288" s="561">
        <v>10</v>
      </c>
      <c r="E288" s="562"/>
      <c r="F288" s="566">
        <f t="shared" si="28"/>
        <v>-0.6</v>
      </c>
      <c r="G288" s="581"/>
      <c r="H288" s="567"/>
      <c r="I288" s="561">
        <f t="shared" si="29"/>
        <v>-15</v>
      </c>
      <c r="J288" s="562"/>
      <c r="K288" s="566">
        <f t="shared" si="30"/>
        <v>6.4102564102564097E-2</v>
      </c>
      <c r="L288" s="567"/>
    </row>
    <row r="289" spans="1:12" x14ac:dyDescent="0.25">
      <c r="A289" s="248" t="s">
        <v>96</v>
      </c>
      <c r="B289" s="561">
        <v>22</v>
      </c>
      <c r="C289" s="562"/>
      <c r="D289" s="561">
        <v>8</v>
      </c>
      <c r="E289" s="562"/>
      <c r="F289" s="566">
        <f t="shared" si="28"/>
        <v>-0.63636363636363635</v>
      </c>
      <c r="G289" s="581"/>
      <c r="H289" s="567"/>
      <c r="I289" s="561">
        <f t="shared" si="29"/>
        <v>-14</v>
      </c>
      <c r="J289" s="562"/>
      <c r="K289" s="566">
        <f t="shared" si="30"/>
        <v>5.128205128205128E-2</v>
      </c>
      <c r="L289" s="567"/>
    </row>
    <row r="290" spans="1:12" x14ac:dyDescent="0.25">
      <c r="A290" s="248" t="s">
        <v>93</v>
      </c>
      <c r="B290" s="561">
        <v>17</v>
      </c>
      <c r="C290" s="562"/>
      <c r="D290" s="561">
        <v>2</v>
      </c>
      <c r="E290" s="562"/>
      <c r="F290" s="566">
        <f t="shared" si="28"/>
        <v>-0.88235294117647056</v>
      </c>
      <c r="G290" s="581"/>
      <c r="H290" s="567"/>
      <c r="I290" s="561">
        <f t="shared" si="29"/>
        <v>-15</v>
      </c>
      <c r="J290" s="562"/>
      <c r="K290" s="566">
        <f t="shared" si="30"/>
        <v>1.282051282051282E-2</v>
      </c>
      <c r="L290" s="567"/>
    </row>
    <row r="291" spans="1:12" x14ac:dyDescent="0.25">
      <c r="A291" s="249" t="s">
        <v>97</v>
      </c>
      <c r="B291" s="568">
        <v>57</v>
      </c>
      <c r="C291" s="569"/>
      <c r="D291" s="568">
        <v>21</v>
      </c>
      <c r="E291" s="569"/>
      <c r="F291" s="570">
        <f t="shared" si="28"/>
        <v>-0.63157894736842102</v>
      </c>
      <c r="G291" s="602"/>
      <c r="H291" s="571"/>
      <c r="I291" s="568">
        <f t="shared" si="29"/>
        <v>-36</v>
      </c>
      <c r="J291" s="569"/>
      <c r="K291" s="570">
        <f t="shared" si="30"/>
        <v>0.13461538461538461</v>
      </c>
      <c r="L291" s="571"/>
    </row>
    <row r="292" spans="1:12" ht="21" x14ac:dyDescent="0.35">
      <c r="A292" s="560" t="s">
        <v>32</v>
      </c>
      <c r="B292" s="560"/>
      <c r="C292" s="560"/>
      <c r="D292" s="560"/>
      <c r="E292" s="560"/>
      <c r="F292" s="560"/>
      <c r="G292" s="560"/>
      <c r="H292" s="560"/>
      <c r="I292" s="560"/>
      <c r="J292" s="560"/>
      <c r="K292" s="560"/>
      <c r="L292" s="560"/>
    </row>
    <row r="293" spans="1:12" x14ac:dyDescent="0.25">
      <c r="A293" s="43"/>
      <c r="B293" s="471" t="s">
        <v>151</v>
      </c>
      <c r="C293" s="472"/>
      <c r="D293" s="472"/>
      <c r="E293" s="472"/>
      <c r="F293" s="472"/>
      <c r="G293" s="472"/>
      <c r="H293" s="472"/>
      <c r="I293" s="472"/>
      <c r="J293" s="472"/>
      <c r="K293" s="472"/>
      <c r="L293" s="473"/>
    </row>
    <row r="294" spans="1:12" ht="30" customHeight="1" x14ac:dyDescent="0.25">
      <c r="A294" s="6"/>
      <c r="B294" s="481">
        <v>2019</v>
      </c>
      <c r="C294" s="483"/>
      <c r="D294" s="481">
        <v>2020</v>
      </c>
      <c r="E294" s="483"/>
      <c r="F294" s="481" t="s">
        <v>1</v>
      </c>
      <c r="G294" s="482"/>
      <c r="H294" s="483"/>
      <c r="I294" s="481" t="s">
        <v>2</v>
      </c>
      <c r="J294" s="483"/>
      <c r="K294" s="481" t="s">
        <v>3</v>
      </c>
      <c r="L294" s="483"/>
    </row>
    <row r="295" spans="1:12" x14ac:dyDescent="0.25">
      <c r="A295" s="410" t="s">
        <v>58</v>
      </c>
      <c r="B295" s="572">
        <v>138133</v>
      </c>
      <c r="C295" s="573"/>
      <c r="D295" s="572">
        <v>68231</v>
      </c>
      <c r="E295" s="573"/>
      <c r="F295" s="574">
        <f t="shared" ref="F295:F306" si="31">D295/B295-1</f>
        <v>-0.50604851845684951</v>
      </c>
      <c r="G295" s="575"/>
      <c r="H295" s="576"/>
      <c r="I295" s="572">
        <f t="shared" ref="I295:I306" si="32">D295-B295</f>
        <v>-69902</v>
      </c>
      <c r="J295" s="573"/>
      <c r="K295" s="574">
        <f>D295/$D$295</f>
        <v>1</v>
      </c>
      <c r="L295" s="576"/>
    </row>
    <row r="296" spans="1:12" x14ac:dyDescent="0.25">
      <c r="A296" s="411" t="s">
        <v>8</v>
      </c>
      <c r="B296" s="597">
        <v>90649</v>
      </c>
      <c r="C296" s="598"/>
      <c r="D296" s="597">
        <v>46752</v>
      </c>
      <c r="E296" s="598"/>
      <c r="F296" s="599">
        <f t="shared" si="31"/>
        <v>-0.48425244624871755</v>
      </c>
      <c r="G296" s="600"/>
      <c r="H296" s="601"/>
      <c r="I296" s="597">
        <f t="shared" si="32"/>
        <v>-43897</v>
      </c>
      <c r="J296" s="598"/>
      <c r="K296" s="599">
        <f t="shared" ref="K296:K306" si="33">D296/$D$295</f>
        <v>0.68520174114405474</v>
      </c>
      <c r="L296" s="601"/>
    </row>
    <row r="297" spans="1:12" x14ac:dyDescent="0.25">
      <c r="A297" s="412" t="s">
        <v>59</v>
      </c>
      <c r="B297" s="587">
        <v>15702</v>
      </c>
      <c r="C297" s="588"/>
      <c r="D297" s="587">
        <v>8782</v>
      </c>
      <c r="E297" s="588"/>
      <c r="F297" s="589">
        <f t="shared" si="31"/>
        <v>-0.44070819003948547</v>
      </c>
      <c r="G297" s="590"/>
      <c r="H297" s="591"/>
      <c r="I297" s="587">
        <f t="shared" si="32"/>
        <v>-6920</v>
      </c>
      <c r="J297" s="588"/>
      <c r="K297" s="589">
        <f t="shared" si="33"/>
        <v>0.1287098239803022</v>
      </c>
      <c r="L297" s="591"/>
    </row>
    <row r="298" spans="1:12" x14ac:dyDescent="0.25">
      <c r="A298" s="225" t="s">
        <v>60</v>
      </c>
      <c r="B298" s="561">
        <v>53663</v>
      </c>
      <c r="C298" s="562"/>
      <c r="D298" s="561">
        <v>27929</v>
      </c>
      <c r="E298" s="562"/>
      <c r="F298" s="566">
        <f t="shared" si="31"/>
        <v>-0.47954829211933736</v>
      </c>
      <c r="G298" s="581"/>
      <c r="H298" s="567"/>
      <c r="I298" s="561">
        <f t="shared" si="32"/>
        <v>-25734</v>
      </c>
      <c r="J298" s="562"/>
      <c r="K298" s="566">
        <f t="shared" si="33"/>
        <v>0.40933006990957188</v>
      </c>
      <c r="L298" s="567"/>
    </row>
    <row r="299" spans="1:12" x14ac:dyDescent="0.25">
      <c r="A299" s="225" t="s">
        <v>61</v>
      </c>
      <c r="B299" s="561">
        <v>17804</v>
      </c>
      <c r="C299" s="562"/>
      <c r="D299" s="561">
        <v>8476</v>
      </c>
      <c r="E299" s="562"/>
      <c r="F299" s="566">
        <f t="shared" si="31"/>
        <v>-0.52392720736913057</v>
      </c>
      <c r="G299" s="581"/>
      <c r="H299" s="567"/>
      <c r="I299" s="561">
        <f t="shared" si="32"/>
        <v>-9328</v>
      </c>
      <c r="J299" s="562"/>
      <c r="K299" s="566">
        <f t="shared" si="33"/>
        <v>0.12422505899078132</v>
      </c>
      <c r="L299" s="567"/>
    </row>
    <row r="300" spans="1:12" x14ac:dyDescent="0.25">
      <c r="A300" s="225" t="s">
        <v>62</v>
      </c>
      <c r="B300" s="561">
        <v>2410</v>
      </c>
      <c r="C300" s="562"/>
      <c r="D300" s="561">
        <v>1355</v>
      </c>
      <c r="E300" s="562"/>
      <c r="F300" s="566">
        <f t="shared" si="31"/>
        <v>-0.43775933609958506</v>
      </c>
      <c r="G300" s="581"/>
      <c r="H300" s="567"/>
      <c r="I300" s="561">
        <f t="shared" si="32"/>
        <v>-1055</v>
      </c>
      <c r="J300" s="562"/>
      <c r="K300" s="566">
        <f t="shared" si="33"/>
        <v>1.9859008368630096E-2</v>
      </c>
      <c r="L300" s="567"/>
    </row>
    <row r="301" spans="1:12" x14ac:dyDescent="0.25">
      <c r="A301" s="390" t="s">
        <v>63</v>
      </c>
      <c r="B301" s="592">
        <v>1070</v>
      </c>
      <c r="C301" s="593"/>
      <c r="D301" s="592">
        <v>210</v>
      </c>
      <c r="E301" s="593"/>
      <c r="F301" s="594">
        <f t="shared" si="31"/>
        <v>-0.80373831775700932</v>
      </c>
      <c r="G301" s="595"/>
      <c r="H301" s="596"/>
      <c r="I301" s="592">
        <f t="shared" si="32"/>
        <v>-860</v>
      </c>
      <c r="J301" s="593"/>
      <c r="K301" s="594">
        <f t="shared" si="33"/>
        <v>3.0777798947692397E-3</v>
      </c>
      <c r="L301" s="596"/>
    </row>
    <row r="302" spans="1:12" x14ac:dyDescent="0.25">
      <c r="A302" s="413" t="s">
        <v>11</v>
      </c>
      <c r="B302" s="597">
        <v>47484</v>
      </c>
      <c r="C302" s="598"/>
      <c r="D302" s="597">
        <v>21479</v>
      </c>
      <c r="E302" s="598"/>
      <c r="F302" s="599">
        <f t="shared" si="31"/>
        <v>-0.54765815853761268</v>
      </c>
      <c r="G302" s="600"/>
      <c r="H302" s="601"/>
      <c r="I302" s="597">
        <f t="shared" si="32"/>
        <v>-26005</v>
      </c>
      <c r="J302" s="598"/>
      <c r="K302" s="599">
        <f t="shared" si="33"/>
        <v>0.31479825885594526</v>
      </c>
      <c r="L302" s="601"/>
    </row>
    <row r="303" spans="1:12" x14ac:dyDescent="0.25">
      <c r="A303" s="412" t="s">
        <v>64</v>
      </c>
      <c r="B303" s="587">
        <v>27445</v>
      </c>
      <c r="C303" s="588"/>
      <c r="D303" s="587">
        <v>13292</v>
      </c>
      <c r="E303" s="588"/>
      <c r="F303" s="589">
        <f t="shared" si="31"/>
        <v>-0.51568591728912372</v>
      </c>
      <c r="G303" s="590"/>
      <c r="H303" s="591"/>
      <c r="I303" s="587">
        <f t="shared" si="32"/>
        <v>-14153</v>
      </c>
      <c r="J303" s="588"/>
      <c r="K303" s="589">
        <f t="shared" si="33"/>
        <v>0.19480881124415589</v>
      </c>
      <c r="L303" s="591"/>
    </row>
    <row r="304" spans="1:12" x14ac:dyDescent="0.25">
      <c r="A304" s="225" t="s">
        <v>65</v>
      </c>
      <c r="B304" s="561">
        <v>25512</v>
      </c>
      <c r="C304" s="562"/>
      <c r="D304" s="561">
        <v>11280</v>
      </c>
      <c r="E304" s="562"/>
      <c r="F304" s="566">
        <f t="shared" si="31"/>
        <v>-0.55785512699905926</v>
      </c>
      <c r="G304" s="581"/>
      <c r="H304" s="567"/>
      <c r="I304" s="561">
        <f t="shared" si="32"/>
        <v>-14232</v>
      </c>
      <c r="J304" s="562"/>
      <c r="K304" s="566">
        <f t="shared" si="33"/>
        <v>0.16532074863331916</v>
      </c>
      <c r="L304" s="567"/>
    </row>
    <row r="305" spans="1:12" x14ac:dyDescent="0.25">
      <c r="A305" s="225" t="s">
        <v>66</v>
      </c>
      <c r="B305" s="561">
        <v>13797</v>
      </c>
      <c r="C305" s="562"/>
      <c r="D305" s="561">
        <v>5741</v>
      </c>
      <c r="E305" s="562"/>
      <c r="F305" s="566">
        <f t="shared" si="31"/>
        <v>-0.58389504964847427</v>
      </c>
      <c r="G305" s="581"/>
      <c r="H305" s="567"/>
      <c r="I305" s="561">
        <f t="shared" si="32"/>
        <v>-8056</v>
      </c>
      <c r="J305" s="562"/>
      <c r="K305" s="566">
        <f t="shared" si="33"/>
        <v>8.4140639885096222E-2</v>
      </c>
      <c r="L305" s="567"/>
    </row>
    <row r="306" spans="1:12" x14ac:dyDescent="0.25">
      <c r="A306" s="228" t="s">
        <v>67</v>
      </c>
      <c r="B306" s="582">
        <v>6242</v>
      </c>
      <c r="C306" s="583"/>
      <c r="D306" s="582">
        <v>2446</v>
      </c>
      <c r="E306" s="583"/>
      <c r="F306" s="584">
        <f t="shared" si="31"/>
        <v>-0.60813841717398276</v>
      </c>
      <c r="G306" s="585"/>
      <c r="H306" s="586"/>
      <c r="I306" s="582">
        <f t="shared" si="32"/>
        <v>-3796</v>
      </c>
      <c r="J306" s="583"/>
      <c r="K306" s="584">
        <f t="shared" si="33"/>
        <v>3.5848807726693147E-2</v>
      </c>
      <c r="L306" s="586"/>
    </row>
    <row r="307" spans="1:12" ht="21" x14ac:dyDescent="0.35">
      <c r="A307" s="560" t="s">
        <v>111</v>
      </c>
      <c r="B307" s="560"/>
      <c r="C307" s="560"/>
      <c r="D307" s="560"/>
      <c r="E307" s="560"/>
      <c r="F307" s="560"/>
      <c r="G307" s="560"/>
      <c r="H307" s="560"/>
      <c r="I307" s="560"/>
      <c r="J307" s="560"/>
      <c r="K307" s="560"/>
      <c r="L307" s="560"/>
    </row>
    <row r="308" spans="1:12" x14ac:dyDescent="0.25">
      <c r="A308" s="43"/>
      <c r="B308" s="471" t="s">
        <v>151</v>
      </c>
      <c r="C308" s="472"/>
      <c r="D308" s="472"/>
      <c r="E308" s="472"/>
      <c r="F308" s="472"/>
      <c r="G308" s="472"/>
      <c r="H308" s="472"/>
      <c r="I308" s="472"/>
      <c r="J308" s="472"/>
      <c r="K308" s="472"/>
      <c r="L308" s="473"/>
    </row>
    <row r="309" spans="1:12" ht="30" customHeight="1" x14ac:dyDescent="0.25">
      <c r="A309" s="6"/>
      <c r="B309" s="481">
        <v>2019</v>
      </c>
      <c r="C309" s="483"/>
      <c r="D309" s="481">
        <v>2020</v>
      </c>
      <c r="E309" s="483"/>
      <c r="F309" s="481" t="s">
        <v>1</v>
      </c>
      <c r="G309" s="483"/>
      <c r="H309" s="77"/>
      <c r="I309" s="481" t="s">
        <v>2</v>
      </c>
      <c r="J309" s="483"/>
      <c r="K309" s="481" t="s">
        <v>3</v>
      </c>
      <c r="L309" s="483"/>
    </row>
    <row r="310" spans="1:12" x14ac:dyDescent="0.25">
      <c r="A310" s="410" t="s">
        <v>90</v>
      </c>
      <c r="B310" s="572">
        <v>138133</v>
      </c>
      <c r="C310" s="573"/>
      <c r="D310" s="572">
        <v>68231</v>
      </c>
      <c r="E310" s="573"/>
      <c r="F310" s="574">
        <f t="shared" ref="F310:F317" si="34">D310/B310-1</f>
        <v>-0.50604851845684951</v>
      </c>
      <c r="G310" s="575"/>
      <c r="H310" s="576"/>
      <c r="I310" s="572">
        <f t="shared" ref="I310:I317" si="35">D310-B310</f>
        <v>-69902</v>
      </c>
      <c r="J310" s="573"/>
      <c r="K310" s="574">
        <f>D310/$D$295</f>
        <v>1</v>
      </c>
      <c r="L310" s="576"/>
    </row>
    <row r="311" spans="1:12" x14ac:dyDescent="0.25">
      <c r="A311" s="245" t="s">
        <v>91</v>
      </c>
      <c r="B311" s="577">
        <v>49832</v>
      </c>
      <c r="C311" s="578"/>
      <c r="D311" s="577">
        <v>25296</v>
      </c>
      <c r="E311" s="578"/>
      <c r="F311" s="563">
        <f t="shared" si="34"/>
        <v>-0.49237437790977689</v>
      </c>
      <c r="G311" s="564"/>
      <c r="H311" s="565"/>
      <c r="I311" s="577">
        <f t="shared" si="35"/>
        <v>-24536</v>
      </c>
      <c r="J311" s="578"/>
      <c r="K311" s="579">
        <f t="shared" ref="K311:K317" si="36">D311/$D$269</f>
        <v>162.15384615384616</v>
      </c>
      <c r="L311" s="580"/>
    </row>
    <row r="312" spans="1:12" x14ac:dyDescent="0.25">
      <c r="A312" s="248" t="s">
        <v>92</v>
      </c>
      <c r="B312" s="561">
        <v>42567</v>
      </c>
      <c r="C312" s="562"/>
      <c r="D312" s="561">
        <v>18792</v>
      </c>
      <c r="E312" s="562"/>
      <c r="F312" s="563">
        <f t="shared" si="34"/>
        <v>-0.55853125660723091</v>
      </c>
      <c r="G312" s="564"/>
      <c r="H312" s="565"/>
      <c r="I312" s="561">
        <f t="shared" si="35"/>
        <v>-23775</v>
      </c>
      <c r="J312" s="562"/>
      <c r="K312" s="566">
        <f t="shared" si="36"/>
        <v>120.46153846153847</v>
      </c>
      <c r="L312" s="567"/>
    </row>
    <row r="313" spans="1:12" x14ac:dyDescent="0.25">
      <c r="A313" s="248" t="s">
        <v>94</v>
      </c>
      <c r="B313" s="561">
        <v>22055</v>
      </c>
      <c r="C313" s="562"/>
      <c r="D313" s="561">
        <v>9616</v>
      </c>
      <c r="E313" s="562"/>
      <c r="F313" s="563">
        <f t="shared" si="34"/>
        <v>-0.56399909317615049</v>
      </c>
      <c r="G313" s="564"/>
      <c r="H313" s="565"/>
      <c r="I313" s="561">
        <f t="shared" si="35"/>
        <v>-12439</v>
      </c>
      <c r="J313" s="562"/>
      <c r="K313" s="566">
        <f t="shared" si="36"/>
        <v>61.641025641025642</v>
      </c>
      <c r="L313" s="567"/>
    </row>
    <row r="314" spans="1:12" x14ac:dyDescent="0.25">
      <c r="A314" s="248" t="s">
        <v>95</v>
      </c>
      <c r="B314" s="561">
        <v>2732</v>
      </c>
      <c r="C314" s="562"/>
      <c r="D314" s="561">
        <v>1657</v>
      </c>
      <c r="E314" s="562"/>
      <c r="F314" s="563">
        <f t="shared" si="34"/>
        <v>-0.3934846266471449</v>
      </c>
      <c r="G314" s="564"/>
      <c r="H314" s="565"/>
      <c r="I314" s="561">
        <f t="shared" si="35"/>
        <v>-1075</v>
      </c>
      <c r="J314" s="562"/>
      <c r="K314" s="566">
        <f t="shared" si="36"/>
        <v>10.621794871794872</v>
      </c>
      <c r="L314" s="567"/>
    </row>
    <row r="315" spans="1:12" x14ac:dyDescent="0.25">
      <c r="A315" s="248" t="s">
        <v>96</v>
      </c>
      <c r="B315" s="561">
        <v>7111</v>
      </c>
      <c r="C315" s="562"/>
      <c r="D315" s="561">
        <v>3748</v>
      </c>
      <c r="E315" s="562"/>
      <c r="F315" s="563">
        <f t="shared" si="34"/>
        <v>-0.47292926451975814</v>
      </c>
      <c r="G315" s="564"/>
      <c r="H315" s="565"/>
      <c r="I315" s="561">
        <f t="shared" si="35"/>
        <v>-3363</v>
      </c>
      <c r="J315" s="562"/>
      <c r="K315" s="566">
        <f t="shared" si="36"/>
        <v>24.025641025641026</v>
      </c>
      <c r="L315" s="567"/>
    </row>
    <row r="316" spans="1:12" x14ac:dyDescent="0.25">
      <c r="A316" s="248" t="s">
        <v>93</v>
      </c>
      <c r="B316" s="561">
        <v>1193</v>
      </c>
      <c r="C316" s="562"/>
      <c r="D316" s="561">
        <v>310</v>
      </c>
      <c r="E316" s="562"/>
      <c r="F316" s="563">
        <f t="shared" si="34"/>
        <v>-0.74015088013411567</v>
      </c>
      <c r="G316" s="564"/>
      <c r="H316" s="565"/>
      <c r="I316" s="561">
        <f t="shared" si="35"/>
        <v>-883</v>
      </c>
      <c r="J316" s="562"/>
      <c r="K316" s="566">
        <f t="shared" si="36"/>
        <v>1.9871794871794872</v>
      </c>
      <c r="L316" s="567"/>
    </row>
    <row r="317" spans="1:12" x14ac:dyDescent="0.25">
      <c r="A317" s="249" t="s">
        <v>97</v>
      </c>
      <c r="B317" s="568">
        <v>12643</v>
      </c>
      <c r="C317" s="569"/>
      <c r="D317" s="568">
        <v>8812</v>
      </c>
      <c r="E317" s="569"/>
      <c r="F317" s="563">
        <f t="shared" si="34"/>
        <v>-0.30301352527090086</v>
      </c>
      <c r="G317" s="564"/>
      <c r="H317" s="565"/>
      <c r="I317" s="568">
        <f t="shared" si="35"/>
        <v>-3831</v>
      </c>
      <c r="J317" s="569"/>
      <c r="K317" s="570">
        <f t="shared" si="36"/>
        <v>56.487179487179489</v>
      </c>
      <c r="L317" s="571"/>
    </row>
    <row r="318" spans="1:12" ht="21" x14ac:dyDescent="0.35">
      <c r="A318" s="560" t="s">
        <v>112</v>
      </c>
      <c r="B318" s="560"/>
      <c r="C318" s="560"/>
      <c r="D318" s="560"/>
      <c r="E318" s="560"/>
      <c r="F318" s="560"/>
      <c r="G318" s="560"/>
      <c r="H318" s="560"/>
      <c r="I318" s="560"/>
      <c r="J318" s="560"/>
      <c r="K318" s="560"/>
      <c r="L318" s="560"/>
    </row>
  </sheetData>
  <mergeCells count="594">
    <mergeCell ref="A19:L19"/>
    <mergeCell ref="A20:L20"/>
    <mergeCell ref="B21:F21"/>
    <mergeCell ref="H21:L21"/>
    <mergeCell ref="A46:L46"/>
    <mergeCell ref="B47:F47"/>
    <mergeCell ref="H47:L47"/>
    <mergeCell ref="A1:L1"/>
    <mergeCell ref="A2:L2"/>
    <mergeCell ref="A3:L3"/>
    <mergeCell ref="A4:L4"/>
    <mergeCell ref="B5:F5"/>
    <mergeCell ref="H5:L5"/>
    <mergeCell ref="A99:L99"/>
    <mergeCell ref="B100:F100"/>
    <mergeCell ref="H100:L100"/>
    <mergeCell ref="A110:L110"/>
    <mergeCell ref="B111:F111"/>
    <mergeCell ref="H111:L111"/>
    <mergeCell ref="A57:L57"/>
    <mergeCell ref="B58:F58"/>
    <mergeCell ref="H58:L58"/>
    <mergeCell ref="A72:L72"/>
    <mergeCell ref="A73:L73"/>
    <mergeCell ref="B74:F74"/>
    <mergeCell ref="H74:L74"/>
    <mergeCell ref="B114:C114"/>
    <mergeCell ref="E114:F114"/>
    <mergeCell ref="H114:I114"/>
    <mergeCell ref="K114:L114"/>
    <mergeCell ref="B115:C115"/>
    <mergeCell ref="E115:F115"/>
    <mergeCell ref="H115:I115"/>
    <mergeCell ref="K115:L115"/>
    <mergeCell ref="B112:C112"/>
    <mergeCell ref="E112:F112"/>
    <mergeCell ref="H112:I112"/>
    <mergeCell ref="K112:L112"/>
    <mergeCell ref="B113:C113"/>
    <mergeCell ref="E113:F113"/>
    <mergeCell ref="H113:I113"/>
    <mergeCell ref="K113:L113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16:C116"/>
    <mergeCell ref="E116:F116"/>
    <mergeCell ref="H116:I116"/>
    <mergeCell ref="K116:L116"/>
    <mergeCell ref="B117:C117"/>
    <mergeCell ref="E117:F117"/>
    <mergeCell ref="H117:I117"/>
    <mergeCell ref="K117:L117"/>
    <mergeCell ref="B122:C122"/>
    <mergeCell ref="E122:F122"/>
    <mergeCell ref="H122:I122"/>
    <mergeCell ref="K122:L122"/>
    <mergeCell ref="B123:C123"/>
    <mergeCell ref="E123:F123"/>
    <mergeCell ref="H123:I123"/>
    <mergeCell ref="K123:L123"/>
    <mergeCell ref="B120:C120"/>
    <mergeCell ref="E120:F120"/>
    <mergeCell ref="H120:I120"/>
    <mergeCell ref="K120:L120"/>
    <mergeCell ref="B121:C121"/>
    <mergeCell ref="E121:F121"/>
    <mergeCell ref="H121:I121"/>
    <mergeCell ref="K121:L121"/>
    <mergeCell ref="B127:F127"/>
    <mergeCell ref="H127:L127"/>
    <mergeCell ref="B128:C128"/>
    <mergeCell ref="E128:F128"/>
    <mergeCell ref="H128:I128"/>
    <mergeCell ref="K128:L128"/>
    <mergeCell ref="B124:C124"/>
    <mergeCell ref="E124:F124"/>
    <mergeCell ref="H124:I124"/>
    <mergeCell ref="K124:L124"/>
    <mergeCell ref="A125:L125"/>
    <mergeCell ref="A126:L126"/>
    <mergeCell ref="B131:C131"/>
    <mergeCell ref="E131:F131"/>
    <mergeCell ref="H131:I131"/>
    <mergeCell ref="K131:L131"/>
    <mergeCell ref="B132:C132"/>
    <mergeCell ref="E132:F132"/>
    <mergeCell ref="H132:I132"/>
    <mergeCell ref="K132:L132"/>
    <mergeCell ref="B129:C129"/>
    <mergeCell ref="E129:F129"/>
    <mergeCell ref="H129:I129"/>
    <mergeCell ref="K129:L129"/>
    <mergeCell ref="B130:C130"/>
    <mergeCell ref="E130:F130"/>
    <mergeCell ref="H130:I130"/>
    <mergeCell ref="K130:L130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3:C133"/>
    <mergeCell ref="E133:F133"/>
    <mergeCell ref="H133:I133"/>
    <mergeCell ref="K133:L133"/>
    <mergeCell ref="B134:C134"/>
    <mergeCell ref="E134:F134"/>
    <mergeCell ref="H134:I134"/>
    <mergeCell ref="K134:L134"/>
    <mergeCell ref="B139:C139"/>
    <mergeCell ref="E139:F139"/>
    <mergeCell ref="H139:I139"/>
    <mergeCell ref="K139:L139"/>
    <mergeCell ref="B140:C140"/>
    <mergeCell ref="E140:F140"/>
    <mergeCell ref="H140:I140"/>
    <mergeCell ref="K140:L140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1:C141"/>
    <mergeCell ref="E141:F141"/>
    <mergeCell ref="H141:I141"/>
    <mergeCell ref="K141:L141"/>
    <mergeCell ref="B142:C142"/>
    <mergeCell ref="E142:F142"/>
    <mergeCell ref="H142:I142"/>
    <mergeCell ref="K142:L142"/>
    <mergeCell ref="B148:C148"/>
    <mergeCell ref="E148:F148"/>
    <mergeCell ref="H148:I148"/>
    <mergeCell ref="K148:L148"/>
    <mergeCell ref="B149:C149"/>
    <mergeCell ref="E149:F149"/>
    <mergeCell ref="H149:I149"/>
    <mergeCell ref="K149:L149"/>
    <mergeCell ref="B146:C146"/>
    <mergeCell ref="E146:F146"/>
    <mergeCell ref="H146:I146"/>
    <mergeCell ref="K146:L146"/>
    <mergeCell ref="B147:C147"/>
    <mergeCell ref="E147:F147"/>
    <mergeCell ref="H147:I147"/>
    <mergeCell ref="K147:L147"/>
    <mergeCell ref="A152:L152"/>
    <mergeCell ref="B153:F153"/>
    <mergeCell ref="H153:L153"/>
    <mergeCell ref="B154:C154"/>
    <mergeCell ref="E154:F154"/>
    <mergeCell ref="H154:I154"/>
    <mergeCell ref="K154:L154"/>
    <mergeCell ref="B150:C150"/>
    <mergeCell ref="E150:F150"/>
    <mergeCell ref="H150:I150"/>
    <mergeCell ref="K150:L150"/>
    <mergeCell ref="B151:C151"/>
    <mergeCell ref="E151:F151"/>
    <mergeCell ref="H151:I151"/>
    <mergeCell ref="K151:L151"/>
    <mergeCell ref="B157:C157"/>
    <mergeCell ref="E157:F157"/>
    <mergeCell ref="H157:I157"/>
    <mergeCell ref="K157:L157"/>
    <mergeCell ref="B158:C158"/>
    <mergeCell ref="E158:F158"/>
    <mergeCell ref="H158:I158"/>
    <mergeCell ref="K158:L158"/>
    <mergeCell ref="B155:C155"/>
    <mergeCell ref="E155:F155"/>
    <mergeCell ref="H155:I155"/>
    <mergeCell ref="K155:L155"/>
    <mergeCell ref="B156:C156"/>
    <mergeCell ref="E156:F156"/>
    <mergeCell ref="H156:I156"/>
    <mergeCell ref="K156:L156"/>
    <mergeCell ref="B161:C161"/>
    <mergeCell ref="E161:F161"/>
    <mergeCell ref="H161:I161"/>
    <mergeCell ref="K161:L161"/>
    <mergeCell ref="B162:C162"/>
    <mergeCell ref="E162:F162"/>
    <mergeCell ref="H162:I162"/>
    <mergeCell ref="K162:L162"/>
    <mergeCell ref="B159:C159"/>
    <mergeCell ref="E159:F159"/>
    <mergeCell ref="H159:I159"/>
    <mergeCell ref="K159:L159"/>
    <mergeCell ref="B160:C160"/>
    <mergeCell ref="E160:F160"/>
    <mergeCell ref="H160:I160"/>
    <mergeCell ref="K160:L160"/>
    <mergeCell ref="E167:F167"/>
    <mergeCell ref="K167:L167"/>
    <mergeCell ref="E168:F168"/>
    <mergeCell ref="K168:L168"/>
    <mergeCell ref="E169:F169"/>
    <mergeCell ref="K169:L169"/>
    <mergeCell ref="A163:L163"/>
    <mergeCell ref="B164:F164"/>
    <mergeCell ref="H164:L164"/>
    <mergeCell ref="E165:F165"/>
    <mergeCell ref="K165:L165"/>
    <mergeCell ref="E166:F166"/>
    <mergeCell ref="K166:L166"/>
    <mergeCell ref="E173:F173"/>
    <mergeCell ref="K173:L173"/>
    <mergeCell ref="E174:F174"/>
    <mergeCell ref="K174:L174"/>
    <mergeCell ref="E175:F175"/>
    <mergeCell ref="K175:L175"/>
    <mergeCell ref="E170:F170"/>
    <mergeCell ref="K170:L170"/>
    <mergeCell ref="E171:F171"/>
    <mergeCell ref="K171:L171"/>
    <mergeCell ref="E172:F172"/>
    <mergeCell ref="K172:L172"/>
    <mergeCell ref="B180:F180"/>
    <mergeCell ref="H180:L180"/>
    <mergeCell ref="E181:F181"/>
    <mergeCell ref="K181:L181"/>
    <mergeCell ref="E182:F182"/>
    <mergeCell ref="K182:L182"/>
    <mergeCell ref="E176:F176"/>
    <mergeCell ref="K176:L176"/>
    <mergeCell ref="E177:F177"/>
    <mergeCell ref="K177:L177"/>
    <mergeCell ref="A178:L178"/>
    <mergeCell ref="A179:L179"/>
    <mergeCell ref="E186:F186"/>
    <mergeCell ref="K186:L186"/>
    <mergeCell ref="E187:F187"/>
    <mergeCell ref="K187:L187"/>
    <mergeCell ref="E188:F188"/>
    <mergeCell ref="K188:L188"/>
    <mergeCell ref="E183:F183"/>
    <mergeCell ref="K183:L183"/>
    <mergeCell ref="E184:F184"/>
    <mergeCell ref="K184:L184"/>
    <mergeCell ref="E185:F185"/>
    <mergeCell ref="K185:L185"/>
    <mergeCell ref="A203:L203"/>
    <mergeCell ref="A204:L204"/>
    <mergeCell ref="B205:F205"/>
    <mergeCell ref="H205:L205"/>
    <mergeCell ref="A215:L215"/>
    <mergeCell ref="B216:F216"/>
    <mergeCell ref="H216:L216"/>
    <mergeCell ref="E189:F189"/>
    <mergeCell ref="K189:L189"/>
    <mergeCell ref="A190:L190"/>
    <mergeCell ref="A191:L191"/>
    <mergeCell ref="B192:F192"/>
    <mergeCell ref="H192:L192"/>
    <mergeCell ref="E220:F220"/>
    <mergeCell ref="K220:L220"/>
    <mergeCell ref="E221:F221"/>
    <mergeCell ref="K221:L221"/>
    <mergeCell ref="E222:F222"/>
    <mergeCell ref="K222:L222"/>
    <mergeCell ref="E217:F217"/>
    <mergeCell ref="K217:L217"/>
    <mergeCell ref="E218:F218"/>
    <mergeCell ref="K218:L218"/>
    <mergeCell ref="E219:F219"/>
    <mergeCell ref="K219:L219"/>
    <mergeCell ref="E226:F226"/>
    <mergeCell ref="K226:L226"/>
    <mergeCell ref="A227:L227"/>
    <mergeCell ref="A228:L228"/>
    <mergeCell ref="B229:F229"/>
    <mergeCell ref="H229:L229"/>
    <mergeCell ref="E223:F223"/>
    <mergeCell ref="K223:L223"/>
    <mergeCell ref="E224:F224"/>
    <mergeCell ref="K224:L224"/>
    <mergeCell ref="E225:F225"/>
    <mergeCell ref="K225:L225"/>
    <mergeCell ref="E233:F233"/>
    <mergeCell ref="K233:L233"/>
    <mergeCell ref="E234:F234"/>
    <mergeCell ref="K234:L234"/>
    <mergeCell ref="E235:F235"/>
    <mergeCell ref="K235:L235"/>
    <mergeCell ref="E230:F230"/>
    <mergeCell ref="K230:L230"/>
    <mergeCell ref="E231:F231"/>
    <mergeCell ref="K231:L231"/>
    <mergeCell ref="E232:F232"/>
    <mergeCell ref="K232:L232"/>
    <mergeCell ref="A239:L239"/>
    <mergeCell ref="A240:L240"/>
    <mergeCell ref="B241:F241"/>
    <mergeCell ref="H241:L241"/>
    <mergeCell ref="E242:F242"/>
    <mergeCell ref="K242:L242"/>
    <mergeCell ref="E236:F236"/>
    <mergeCell ref="K236:L236"/>
    <mergeCell ref="E237:F237"/>
    <mergeCell ref="K237:L237"/>
    <mergeCell ref="E238:F238"/>
    <mergeCell ref="K238:L238"/>
    <mergeCell ref="E246:F246"/>
    <mergeCell ref="K246:L246"/>
    <mergeCell ref="E247:F247"/>
    <mergeCell ref="K247:L247"/>
    <mergeCell ref="E248:F248"/>
    <mergeCell ref="K248:L248"/>
    <mergeCell ref="E243:F243"/>
    <mergeCell ref="K243:L243"/>
    <mergeCell ref="E244:F244"/>
    <mergeCell ref="K244:L244"/>
    <mergeCell ref="E245:F245"/>
    <mergeCell ref="K245:L245"/>
    <mergeCell ref="A252:L252"/>
    <mergeCell ref="A253:L253"/>
    <mergeCell ref="B254:F254"/>
    <mergeCell ref="H254:L254"/>
    <mergeCell ref="E255:F255"/>
    <mergeCell ref="K255:L255"/>
    <mergeCell ref="E249:F249"/>
    <mergeCell ref="K249:L249"/>
    <mergeCell ref="E250:F250"/>
    <mergeCell ref="K250:L250"/>
    <mergeCell ref="E251:F251"/>
    <mergeCell ref="K251:L251"/>
    <mergeCell ref="E259:F259"/>
    <mergeCell ref="K259:L259"/>
    <mergeCell ref="E260:F260"/>
    <mergeCell ref="K260:L260"/>
    <mergeCell ref="E261:F261"/>
    <mergeCell ref="K261:L261"/>
    <mergeCell ref="E256:F256"/>
    <mergeCell ref="K256:L256"/>
    <mergeCell ref="E257:F257"/>
    <mergeCell ref="K257:L257"/>
    <mergeCell ref="E258:F258"/>
    <mergeCell ref="K258:L258"/>
    <mergeCell ref="A266:L266"/>
    <mergeCell ref="B267:L267"/>
    <mergeCell ref="B268:C268"/>
    <mergeCell ref="D268:E268"/>
    <mergeCell ref="F268:H268"/>
    <mergeCell ref="I268:J268"/>
    <mergeCell ref="K268:L268"/>
    <mergeCell ref="E262:F262"/>
    <mergeCell ref="K262:L262"/>
    <mergeCell ref="E263:F263"/>
    <mergeCell ref="K263:L263"/>
    <mergeCell ref="A264:L264"/>
    <mergeCell ref="A265:L265"/>
    <mergeCell ref="B269:C269"/>
    <mergeCell ref="D269:E269"/>
    <mergeCell ref="F269:H269"/>
    <mergeCell ref="I269:J269"/>
    <mergeCell ref="K269:L269"/>
    <mergeCell ref="B270:C270"/>
    <mergeCell ref="D270:E270"/>
    <mergeCell ref="F270:H270"/>
    <mergeCell ref="I270:J270"/>
    <mergeCell ref="K270:L270"/>
    <mergeCell ref="B271:C271"/>
    <mergeCell ref="D271:E271"/>
    <mergeCell ref="F271:H271"/>
    <mergeCell ref="I271:J271"/>
    <mergeCell ref="K271:L271"/>
    <mergeCell ref="B272:C272"/>
    <mergeCell ref="D272:E272"/>
    <mergeCell ref="F272:H272"/>
    <mergeCell ref="I272:J272"/>
    <mergeCell ref="K272:L272"/>
    <mergeCell ref="B273:C273"/>
    <mergeCell ref="D273:E273"/>
    <mergeCell ref="F273:H273"/>
    <mergeCell ref="I273:J273"/>
    <mergeCell ref="K273:L273"/>
    <mergeCell ref="B274:C274"/>
    <mergeCell ref="D274:E274"/>
    <mergeCell ref="F274:H274"/>
    <mergeCell ref="I274:J274"/>
    <mergeCell ref="K274:L274"/>
    <mergeCell ref="B275:C275"/>
    <mergeCell ref="D275:E275"/>
    <mergeCell ref="F275:H275"/>
    <mergeCell ref="I275:J275"/>
    <mergeCell ref="K275:L275"/>
    <mergeCell ref="B276:C276"/>
    <mergeCell ref="D276:E276"/>
    <mergeCell ref="F276:H276"/>
    <mergeCell ref="I276:J276"/>
    <mergeCell ref="K276:L276"/>
    <mergeCell ref="B277:C277"/>
    <mergeCell ref="D277:E277"/>
    <mergeCell ref="F277:H277"/>
    <mergeCell ref="I277:J277"/>
    <mergeCell ref="K277:L277"/>
    <mergeCell ref="B278:C278"/>
    <mergeCell ref="D278:E278"/>
    <mergeCell ref="F278:H278"/>
    <mergeCell ref="I278:J278"/>
    <mergeCell ref="K278:L278"/>
    <mergeCell ref="A281:L281"/>
    <mergeCell ref="B282:L282"/>
    <mergeCell ref="B283:C283"/>
    <mergeCell ref="D283:E283"/>
    <mergeCell ref="F283:H283"/>
    <mergeCell ref="I283:J283"/>
    <mergeCell ref="K283:L283"/>
    <mergeCell ref="B279:C279"/>
    <mergeCell ref="D279:E279"/>
    <mergeCell ref="F279:H279"/>
    <mergeCell ref="I279:J279"/>
    <mergeCell ref="K279:L279"/>
    <mergeCell ref="B280:C280"/>
    <mergeCell ref="D280:E280"/>
    <mergeCell ref="F280:H280"/>
    <mergeCell ref="I280:J280"/>
    <mergeCell ref="K280:L280"/>
    <mergeCell ref="B284:C284"/>
    <mergeCell ref="D284:E284"/>
    <mergeCell ref="F284:H284"/>
    <mergeCell ref="I284:J284"/>
    <mergeCell ref="K284:L284"/>
    <mergeCell ref="B285:C285"/>
    <mergeCell ref="D285:E285"/>
    <mergeCell ref="F285:H285"/>
    <mergeCell ref="I285:J285"/>
    <mergeCell ref="K285:L285"/>
    <mergeCell ref="B286:C286"/>
    <mergeCell ref="D286:E286"/>
    <mergeCell ref="F286:H286"/>
    <mergeCell ref="I286:J286"/>
    <mergeCell ref="K286:L286"/>
    <mergeCell ref="B287:C287"/>
    <mergeCell ref="D287:E287"/>
    <mergeCell ref="F287:H287"/>
    <mergeCell ref="I287:J287"/>
    <mergeCell ref="K287:L287"/>
    <mergeCell ref="B288:C288"/>
    <mergeCell ref="D288:E288"/>
    <mergeCell ref="F288:H288"/>
    <mergeCell ref="I288:J288"/>
    <mergeCell ref="K288:L288"/>
    <mergeCell ref="B289:C289"/>
    <mergeCell ref="D289:E289"/>
    <mergeCell ref="F289:H289"/>
    <mergeCell ref="I289:J289"/>
    <mergeCell ref="K289:L289"/>
    <mergeCell ref="A292:L292"/>
    <mergeCell ref="B293:L293"/>
    <mergeCell ref="B294:C294"/>
    <mergeCell ref="D294:E294"/>
    <mergeCell ref="F294:H294"/>
    <mergeCell ref="I294:J294"/>
    <mergeCell ref="K294:L294"/>
    <mergeCell ref="B290:C290"/>
    <mergeCell ref="D290:E290"/>
    <mergeCell ref="F290:H290"/>
    <mergeCell ref="I290:J290"/>
    <mergeCell ref="K290:L290"/>
    <mergeCell ref="B291:C291"/>
    <mergeCell ref="D291:E291"/>
    <mergeCell ref="F291:H291"/>
    <mergeCell ref="I291:J291"/>
    <mergeCell ref="K291:L291"/>
    <mergeCell ref="B295:C295"/>
    <mergeCell ref="D295:E295"/>
    <mergeCell ref="F295:H295"/>
    <mergeCell ref="I295:J295"/>
    <mergeCell ref="K295:L295"/>
    <mergeCell ref="B296:C296"/>
    <mergeCell ref="D296:E296"/>
    <mergeCell ref="F296:H296"/>
    <mergeCell ref="I296:J296"/>
    <mergeCell ref="K296:L296"/>
    <mergeCell ref="B297:C297"/>
    <mergeCell ref="D297:E297"/>
    <mergeCell ref="F297:H297"/>
    <mergeCell ref="I297:J297"/>
    <mergeCell ref="K297:L297"/>
    <mergeCell ref="B298:C298"/>
    <mergeCell ref="D298:E298"/>
    <mergeCell ref="F298:H298"/>
    <mergeCell ref="I298:J298"/>
    <mergeCell ref="K298:L298"/>
    <mergeCell ref="B299:C299"/>
    <mergeCell ref="D299:E299"/>
    <mergeCell ref="F299:H299"/>
    <mergeCell ref="I299:J299"/>
    <mergeCell ref="K299:L299"/>
    <mergeCell ref="B300:C300"/>
    <mergeCell ref="D300:E300"/>
    <mergeCell ref="F300:H300"/>
    <mergeCell ref="I300:J300"/>
    <mergeCell ref="K300:L300"/>
    <mergeCell ref="B301:C301"/>
    <mergeCell ref="D301:E301"/>
    <mergeCell ref="F301:H301"/>
    <mergeCell ref="I301:J301"/>
    <mergeCell ref="K301:L301"/>
    <mergeCell ref="B302:C302"/>
    <mergeCell ref="D302:E302"/>
    <mergeCell ref="F302:H302"/>
    <mergeCell ref="I302:J302"/>
    <mergeCell ref="K302:L302"/>
    <mergeCell ref="B303:C303"/>
    <mergeCell ref="D303:E303"/>
    <mergeCell ref="F303:H303"/>
    <mergeCell ref="I303:J303"/>
    <mergeCell ref="K303:L303"/>
    <mergeCell ref="B304:C304"/>
    <mergeCell ref="D304:E304"/>
    <mergeCell ref="F304:H304"/>
    <mergeCell ref="I304:J304"/>
    <mergeCell ref="K304:L304"/>
    <mergeCell ref="A307:L307"/>
    <mergeCell ref="B308:L308"/>
    <mergeCell ref="B309:C309"/>
    <mergeCell ref="D309:E309"/>
    <mergeCell ref="F309:G309"/>
    <mergeCell ref="I309:J309"/>
    <mergeCell ref="K309:L309"/>
    <mergeCell ref="B305:C305"/>
    <mergeCell ref="D305:E305"/>
    <mergeCell ref="F305:H305"/>
    <mergeCell ref="I305:J305"/>
    <mergeCell ref="K305:L305"/>
    <mergeCell ref="B306:C306"/>
    <mergeCell ref="D306:E306"/>
    <mergeCell ref="F306:H306"/>
    <mergeCell ref="I306:J306"/>
    <mergeCell ref="K306:L306"/>
    <mergeCell ref="B310:C310"/>
    <mergeCell ref="D310:E310"/>
    <mergeCell ref="F310:H310"/>
    <mergeCell ref="I310:J310"/>
    <mergeCell ref="K310:L310"/>
    <mergeCell ref="B311:C311"/>
    <mergeCell ref="D311:E311"/>
    <mergeCell ref="F311:H311"/>
    <mergeCell ref="I311:J311"/>
    <mergeCell ref="K311:L311"/>
    <mergeCell ref="B312:C312"/>
    <mergeCell ref="D312:E312"/>
    <mergeCell ref="F312:H312"/>
    <mergeCell ref="I312:J312"/>
    <mergeCell ref="K312:L312"/>
    <mergeCell ref="B313:C313"/>
    <mergeCell ref="D313:E313"/>
    <mergeCell ref="F313:H313"/>
    <mergeCell ref="I313:J313"/>
    <mergeCell ref="K313:L313"/>
    <mergeCell ref="B314:C314"/>
    <mergeCell ref="D314:E314"/>
    <mergeCell ref="F314:H314"/>
    <mergeCell ref="I314:J314"/>
    <mergeCell ref="K314:L314"/>
    <mergeCell ref="B315:C315"/>
    <mergeCell ref="D315:E315"/>
    <mergeCell ref="F315:H315"/>
    <mergeCell ref="I315:J315"/>
    <mergeCell ref="K315:L315"/>
    <mergeCell ref="A318:L318"/>
    <mergeCell ref="B316:C316"/>
    <mergeCell ref="D316:E316"/>
    <mergeCell ref="F316:H316"/>
    <mergeCell ref="I316:J316"/>
    <mergeCell ref="K316:L316"/>
    <mergeCell ref="B317:C317"/>
    <mergeCell ref="D317:E317"/>
    <mergeCell ref="F317:H317"/>
    <mergeCell ref="I317:J317"/>
    <mergeCell ref="K317:L317"/>
  </mergeCells>
  <printOptions horizontalCentered="1"/>
  <pageMargins left="0.31496062992125984" right="0.15748031496062992" top="0.35433070866141736" bottom="0.27559055118110237" header="0.31496062992125984" footer="0.31496062992125984"/>
  <pageSetup paperSize="9" scale="58" orientation="portrait" r:id="rId1"/>
  <rowBreaks count="3" manualBreakCount="3">
    <brk id="72" max="16383" man="1"/>
    <brk id="162" max="16383" man="1"/>
    <brk id="2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6FDFF-0F55-43B3-BB3E-BCAD1F574427}">
  <sheetPr codeName="Hoja9">
    <pageSetUpPr fitToPage="1"/>
  </sheetPr>
  <dimension ref="A1:L78"/>
  <sheetViews>
    <sheetView showGridLines="0" workbookViewId="0">
      <selection activeCell="H5" sqref="H5:L5"/>
    </sheetView>
  </sheetViews>
  <sheetFormatPr baseColWidth="10" defaultRowHeight="15" x14ac:dyDescent="0.25"/>
  <cols>
    <col min="1" max="1" width="29.85546875" bestFit="1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659" t="s">
        <v>55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</row>
    <row r="2" spans="1:12" ht="21" x14ac:dyDescent="0.35">
      <c r="A2" s="669" t="s">
        <v>113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</row>
    <row r="3" spans="1:12" ht="21" x14ac:dyDescent="0.25">
      <c r="A3" s="662" t="s">
        <v>114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4"/>
    </row>
    <row r="4" spans="1:12" ht="21" x14ac:dyDescent="0.35">
      <c r="A4" s="668" t="s">
        <v>35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8"/>
    </row>
    <row r="5" spans="1:12" x14ac:dyDescent="0.25">
      <c r="A5" s="43"/>
      <c r="B5" s="471" t="s">
        <v>151</v>
      </c>
      <c r="C5" s="472"/>
      <c r="D5" s="472"/>
      <c r="E5" s="472"/>
      <c r="F5" s="473"/>
      <c r="G5" s="414"/>
      <c r="H5" s="471" t="str">
        <f>CONCATENATE("acumulado ",B5)</f>
        <v>acumulado septiembre</v>
      </c>
      <c r="I5" s="472"/>
      <c r="J5" s="472"/>
      <c r="K5" s="472"/>
      <c r="L5" s="473"/>
    </row>
    <row r="6" spans="1:12" ht="30" x14ac:dyDescent="0.25">
      <c r="A6" s="6"/>
      <c r="B6" s="7">
        <v>2019</v>
      </c>
      <c r="C6" s="7">
        <v>2020</v>
      </c>
      <c r="D6" s="7" t="s">
        <v>1</v>
      </c>
      <c r="E6" s="7" t="s">
        <v>2</v>
      </c>
      <c r="F6" s="7" t="s">
        <v>3</v>
      </c>
      <c r="G6" s="108"/>
      <c r="H6" s="7">
        <v>2019</v>
      </c>
      <c r="I6" s="7">
        <v>2020</v>
      </c>
      <c r="J6" s="7" t="s">
        <v>1</v>
      </c>
      <c r="K6" s="7" t="s">
        <v>2</v>
      </c>
      <c r="L6" s="7" t="s">
        <v>3</v>
      </c>
    </row>
    <row r="7" spans="1:12" x14ac:dyDescent="0.25">
      <c r="A7" s="415" t="s">
        <v>36</v>
      </c>
      <c r="B7" s="416">
        <v>665838</v>
      </c>
      <c r="C7" s="416">
        <v>198893</v>
      </c>
      <c r="D7" s="417">
        <f>C7/B7-1</f>
        <v>-0.70128920247868098</v>
      </c>
      <c r="E7" s="416">
        <f>C7-B7</f>
        <v>-466945</v>
      </c>
      <c r="F7" s="417">
        <f>C7/$C$7</f>
        <v>1</v>
      </c>
      <c r="G7" s="418"/>
      <c r="H7" s="416">
        <v>6233650</v>
      </c>
      <c r="I7" s="416">
        <v>2427267</v>
      </c>
      <c r="J7" s="417">
        <f>I7/H7-1</f>
        <v>-0.61061865841040164</v>
      </c>
      <c r="K7" s="416">
        <f>I7-H7</f>
        <v>-3806383</v>
      </c>
      <c r="L7" s="417">
        <f>I7/$I$7</f>
        <v>1</v>
      </c>
    </row>
    <row r="8" spans="1:12" x14ac:dyDescent="0.25">
      <c r="A8" s="419" t="s">
        <v>37</v>
      </c>
      <c r="B8" s="115">
        <v>615740</v>
      </c>
      <c r="C8" s="115">
        <v>197983</v>
      </c>
      <c r="D8" s="116">
        <f t="shared" ref="D8:D9" si="0">C8/B8-1</f>
        <v>-0.67846331243706759</v>
      </c>
      <c r="E8" s="115">
        <f>C8-B8</f>
        <v>-417757</v>
      </c>
      <c r="F8" s="116">
        <f>C8/$C$7</f>
        <v>0.99542467557933156</v>
      </c>
      <c r="G8" s="108"/>
      <c r="H8" s="115">
        <v>5636798</v>
      </c>
      <c r="I8" s="115">
        <v>2196390</v>
      </c>
      <c r="J8" s="116">
        <f t="shared" ref="J8:J9" si="1">I8/H8-1</f>
        <v>-0.61034793157391842</v>
      </c>
      <c r="K8" s="115">
        <f t="shared" ref="K8:K9" si="2">I8-H8</f>
        <v>-3440408</v>
      </c>
      <c r="L8" s="116">
        <f t="shared" ref="L8:L9" si="3">I8/$I$7</f>
        <v>0.90488191039551891</v>
      </c>
    </row>
    <row r="9" spans="1:12" x14ac:dyDescent="0.25">
      <c r="A9" s="419" t="s">
        <v>38</v>
      </c>
      <c r="B9" s="115">
        <v>50098</v>
      </c>
      <c r="C9" s="115">
        <v>910</v>
      </c>
      <c r="D9" s="116">
        <f t="shared" si="0"/>
        <v>-0.98183560221964949</v>
      </c>
      <c r="E9" s="115">
        <f>C9-B9</f>
        <v>-49188</v>
      </c>
      <c r="F9" s="116">
        <f>C9/$C$7</f>
        <v>4.5753244206683998E-3</v>
      </c>
      <c r="G9" s="108"/>
      <c r="H9" s="115">
        <v>596852</v>
      </c>
      <c r="I9" s="115">
        <v>230877</v>
      </c>
      <c r="J9" s="116">
        <f t="shared" si="1"/>
        <v>-0.61317546058319317</v>
      </c>
      <c r="K9" s="115">
        <f t="shared" si="2"/>
        <v>-365975</v>
      </c>
      <c r="L9" s="116">
        <f t="shared" si="3"/>
        <v>9.5118089604481093E-2</v>
      </c>
    </row>
    <row r="10" spans="1:12" ht="21" x14ac:dyDescent="0.35">
      <c r="A10" s="668" t="s">
        <v>39</v>
      </c>
      <c r="B10" s="668"/>
      <c r="C10" s="668"/>
      <c r="D10" s="668"/>
      <c r="E10" s="668"/>
      <c r="F10" s="668"/>
      <c r="G10" s="668"/>
      <c r="H10" s="668"/>
      <c r="I10" s="668"/>
      <c r="J10" s="668"/>
      <c r="K10" s="668"/>
      <c r="L10" s="668"/>
    </row>
    <row r="11" spans="1:12" x14ac:dyDescent="0.25">
      <c r="A11" s="43"/>
      <c r="B11" s="471" t="s">
        <v>151</v>
      </c>
      <c r="C11" s="472"/>
      <c r="D11" s="472"/>
      <c r="E11" s="472"/>
      <c r="F11" s="473"/>
      <c r="G11" s="414"/>
      <c r="H11" s="471" t="str">
        <f>CONCATENATE("acumulado ",B11)</f>
        <v>acumulado septiembre</v>
      </c>
      <c r="I11" s="472"/>
      <c r="J11" s="472"/>
      <c r="K11" s="472"/>
      <c r="L11" s="473"/>
    </row>
    <row r="12" spans="1:12" ht="30" x14ac:dyDescent="0.25">
      <c r="A12" s="6" t="s">
        <v>115</v>
      </c>
      <c r="B12" s="7">
        <v>2019</v>
      </c>
      <c r="C12" s="7">
        <v>2020</v>
      </c>
      <c r="D12" s="7" t="s">
        <v>1</v>
      </c>
      <c r="E12" s="7" t="s">
        <v>2</v>
      </c>
      <c r="F12" s="7" t="s">
        <v>3</v>
      </c>
      <c r="G12" s="108"/>
      <c r="H12" s="7">
        <v>2019</v>
      </c>
      <c r="I12" s="7">
        <v>2020</v>
      </c>
      <c r="J12" s="7" t="s">
        <v>1</v>
      </c>
      <c r="K12" s="7" t="s">
        <v>2</v>
      </c>
      <c r="L12" s="7" t="s">
        <v>3</v>
      </c>
    </row>
    <row r="13" spans="1:12" x14ac:dyDescent="0.25">
      <c r="A13" s="420" t="s">
        <v>116</v>
      </c>
      <c r="B13" s="421">
        <v>665838</v>
      </c>
      <c r="C13" s="421">
        <v>198893</v>
      </c>
      <c r="D13" s="422">
        <f t="shared" ref="D13:D20" si="4">IFERROR(C13/B13-1,"-")</f>
        <v>-0.70128920247868098</v>
      </c>
      <c r="E13" s="421">
        <f t="shared" ref="E13:E34" si="5">IFERROR(C13-B13,"-")</f>
        <v>-466945</v>
      </c>
      <c r="F13" s="422">
        <f>IFERROR(C13/$C$7,"-")</f>
        <v>1</v>
      </c>
      <c r="G13" s="418"/>
      <c r="H13" s="416">
        <v>6233650</v>
      </c>
      <c r="I13" s="416">
        <v>2427267</v>
      </c>
      <c r="J13" s="417">
        <f t="shared" ref="J13:J20" si="6">IFERROR(I13/H13-1,"-")</f>
        <v>-0.61061865841040164</v>
      </c>
      <c r="K13" s="416">
        <f t="shared" ref="K13:K20" si="7">IFERROR(I13-H13,"-")</f>
        <v>-3806383</v>
      </c>
      <c r="L13" s="417">
        <f>I13/$I$13</f>
        <v>1</v>
      </c>
    </row>
    <row r="14" spans="1:12" x14ac:dyDescent="0.25">
      <c r="A14" s="423" t="s">
        <v>40</v>
      </c>
      <c r="B14" s="424">
        <v>302598</v>
      </c>
      <c r="C14" s="424">
        <v>148978</v>
      </c>
      <c r="D14" s="425">
        <f t="shared" si="4"/>
        <v>-0.50767024236776193</v>
      </c>
      <c r="E14" s="424">
        <f t="shared" si="5"/>
        <v>-153620</v>
      </c>
      <c r="F14" s="425">
        <f t="shared" ref="F14:F20" si="8">IFERROR(C14/$C$7,"-")</f>
        <v>0.74903591378278778</v>
      </c>
      <c r="G14" s="418"/>
      <c r="H14" s="424">
        <v>2559148</v>
      </c>
      <c r="I14" s="424">
        <v>1164788</v>
      </c>
      <c r="J14" s="425">
        <f t="shared" si="6"/>
        <v>-0.54485320895860656</v>
      </c>
      <c r="K14" s="424">
        <f t="shared" si="7"/>
        <v>-1394360</v>
      </c>
      <c r="L14" s="425">
        <f t="shared" ref="L14:L34" si="9">I14/$I$13</f>
        <v>0.47987633828499293</v>
      </c>
    </row>
    <row r="15" spans="1:12" x14ac:dyDescent="0.25">
      <c r="A15" s="419" t="s">
        <v>117</v>
      </c>
      <c r="B15" s="115">
        <v>123491</v>
      </c>
      <c r="C15" s="115">
        <v>73226</v>
      </c>
      <c r="D15" s="116">
        <f t="shared" si="4"/>
        <v>-0.40703371095869334</v>
      </c>
      <c r="E15" s="115">
        <f t="shared" si="5"/>
        <v>-50265</v>
      </c>
      <c r="F15" s="116">
        <f t="shared" si="8"/>
        <v>0.36816780882182881</v>
      </c>
      <c r="G15" s="108"/>
      <c r="H15" s="115">
        <v>1074964</v>
      </c>
      <c r="I15" s="115">
        <v>557923</v>
      </c>
      <c r="J15" s="116">
        <f t="shared" si="6"/>
        <v>-0.48098447948024303</v>
      </c>
      <c r="K15" s="115">
        <f t="shared" si="7"/>
        <v>-517041</v>
      </c>
      <c r="L15" s="116">
        <f t="shared" si="9"/>
        <v>0.22985645996093548</v>
      </c>
    </row>
    <row r="16" spans="1:12" x14ac:dyDescent="0.25">
      <c r="A16" s="426" t="s">
        <v>118</v>
      </c>
      <c r="B16" s="130">
        <v>179107</v>
      </c>
      <c r="C16" s="130">
        <v>75752</v>
      </c>
      <c r="D16" s="131">
        <f t="shared" si="4"/>
        <v>-0.57705728977650228</v>
      </c>
      <c r="E16" s="130">
        <f t="shared" si="5"/>
        <v>-103355</v>
      </c>
      <c r="F16" s="131">
        <f t="shared" si="8"/>
        <v>0.38086810496095891</v>
      </c>
      <c r="G16" s="108"/>
      <c r="H16" s="130">
        <v>1484184</v>
      </c>
      <c r="I16" s="130">
        <v>606865</v>
      </c>
      <c r="J16" s="131">
        <f t="shared" si="6"/>
        <v>-0.59111201845593264</v>
      </c>
      <c r="K16" s="130">
        <f t="shared" si="7"/>
        <v>-877319</v>
      </c>
      <c r="L16" s="131">
        <f t="shared" si="9"/>
        <v>0.25001987832405748</v>
      </c>
    </row>
    <row r="17" spans="1:12" x14ac:dyDescent="0.25">
      <c r="A17" s="423" t="s">
        <v>41</v>
      </c>
      <c r="B17" s="424">
        <v>363240</v>
      </c>
      <c r="C17" s="424">
        <v>49915</v>
      </c>
      <c r="D17" s="425">
        <f t="shared" si="4"/>
        <v>-0.86258396652351066</v>
      </c>
      <c r="E17" s="424">
        <f t="shared" si="5"/>
        <v>-313325</v>
      </c>
      <c r="F17" s="425">
        <f t="shared" si="8"/>
        <v>0.25096408621721228</v>
      </c>
      <c r="G17" s="418"/>
      <c r="H17" s="424">
        <v>3674502</v>
      </c>
      <c r="I17" s="424">
        <v>1262479</v>
      </c>
      <c r="J17" s="425">
        <f t="shared" si="6"/>
        <v>-0.65642174095972727</v>
      </c>
      <c r="K17" s="424">
        <f t="shared" si="7"/>
        <v>-2412023</v>
      </c>
      <c r="L17" s="425">
        <f t="shared" si="9"/>
        <v>0.52012366171500701</v>
      </c>
    </row>
    <row r="18" spans="1:12" x14ac:dyDescent="0.25">
      <c r="A18" s="419" t="s">
        <v>119</v>
      </c>
      <c r="B18" s="427">
        <v>179769</v>
      </c>
      <c r="C18" s="427">
        <v>16247</v>
      </c>
      <c r="D18" s="116">
        <f t="shared" si="4"/>
        <v>-0.90962290495024167</v>
      </c>
      <c r="E18" s="115">
        <f t="shared" si="5"/>
        <v>-163522</v>
      </c>
      <c r="F18" s="116">
        <f t="shared" si="8"/>
        <v>8.1687138310548885E-2</v>
      </c>
      <c r="G18" s="108"/>
      <c r="H18" s="427">
        <v>1688671</v>
      </c>
      <c r="I18" s="427">
        <v>486683</v>
      </c>
      <c r="J18" s="116">
        <f t="shared" si="6"/>
        <v>-0.71179525200586735</v>
      </c>
      <c r="K18" s="115">
        <f t="shared" si="7"/>
        <v>-1201988</v>
      </c>
      <c r="L18" s="116">
        <f t="shared" si="9"/>
        <v>0.20050657797432256</v>
      </c>
    </row>
    <row r="19" spans="1:12" x14ac:dyDescent="0.25">
      <c r="A19" s="419" t="s">
        <v>73</v>
      </c>
      <c r="B19" s="427">
        <v>52488</v>
      </c>
      <c r="C19" s="427">
        <v>4343</v>
      </c>
      <c r="D19" s="116">
        <f t="shared" si="4"/>
        <v>-0.9172572778539857</v>
      </c>
      <c r="E19" s="115">
        <f t="shared" si="5"/>
        <v>-48145</v>
      </c>
      <c r="F19" s="116">
        <f t="shared" si="8"/>
        <v>2.183586149336578E-2</v>
      </c>
      <c r="G19" s="108"/>
      <c r="H19" s="427">
        <v>594694</v>
      </c>
      <c r="I19" s="427">
        <v>226408</v>
      </c>
      <c r="J19" s="116">
        <f t="shared" si="6"/>
        <v>-0.61928655745643979</v>
      </c>
      <c r="K19" s="115">
        <f t="shared" si="7"/>
        <v>-368286</v>
      </c>
      <c r="L19" s="116">
        <f t="shared" si="9"/>
        <v>9.3276924211469117E-2</v>
      </c>
    </row>
    <row r="20" spans="1:12" x14ac:dyDescent="0.25">
      <c r="A20" s="419" t="s">
        <v>82</v>
      </c>
      <c r="B20" s="427">
        <v>18327</v>
      </c>
      <c r="C20" s="427">
        <v>13082</v>
      </c>
      <c r="D20" s="116">
        <f t="shared" si="4"/>
        <v>-0.2861897746494243</v>
      </c>
      <c r="E20" s="115">
        <f t="shared" si="5"/>
        <v>-5245</v>
      </c>
      <c r="F20" s="116">
        <f t="shared" si="8"/>
        <v>6.5774059418883521E-2</v>
      </c>
      <c r="G20" s="108"/>
      <c r="H20" s="427">
        <v>180473</v>
      </c>
      <c r="I20" s="427">
        <v>84638</v>
      </c>
      <c r="J20" s="116">
        <f t="shared" si="6"/>
        <v>-0.53102126079801404</v>
      </c>
      <c r="K20" s="115">
        <f t="shared" si="7"/>
        <v>-95835</v>
      </c>
      <c r="L20" s="116">
        <f t="shared" si="9"/>
        <v>3.4869670291731401E-2</v>
      </c>
    </row>
    <row r="21" spans="1:12" x14ac:dyDescent="0.25">
      <c r="A21" s="419" t="s">
        <v>78</v>
      </c>
      <c r="B21" s="427">
        <v>409</v>
      </c>
      <c r="C21" s="427">
        <v>0</v>
      </c>
      <c r="D21" s="428">
        <f>IFERROR(C21/B21-1,"-")</f>
        <v>-1</v>
      </c>
      <c r="E21" s="427">
        <f t="shared" si="5"/>
        <v>-409</v>
      </c>
      <c r="F21" s="428">
        <f>IFERROR(C21/$C$7,"-")</f>
        <v>0</v>
      </c>
      <c r="G21" s="108"/>
      <c r="H21" s="427">
        <v>58238</v>
      </c>
      <c r="I21" s="427">
        <v>41126</v>
      </c>
      <c r="J21" s="428">
        <f>IFERROR(I21/H21-1,"-")</f>
        <v>-0.29382877159243104</v>
      </c>
      <c r="K21" s="427">
        <f>IFERROR(I21-H21,"-")</f>
        <v>-17112</v>
      </c>
      <c r="L21" s="428">
        <f t="shared" si="9"/>
        <v>1.6943335858807456E-2</v>
      </c>
    </row>
    <row r="22" spans="1:12" x14ac:dyDescent="0.25">
      <c r="A22" s="419" t="s">
        <v>86</v>
      </c>
      <c r="B22" s="427">
        <v>1390</v>
      </c>
      <c r="C22" s="427">
        <v>0</v>
      </c>
      <c r="D22" s="116">
        <f t="shared" ref="D22:D34" si="10">IFERROR(C22/B22-1,"-")</f>
        <v>-1</v>
      </c>
      <c r="E22" s="115">
        <f t="shared" si="5"/>
        <v>-1390</v>
      </c>
      <c r="F22" s="116">
        <f t="shared" ref="F22:F34" si="11">IFERROR(C22/$C$7,"-")</f>
        <v>0</v>
      </c>
      <c r="G22" s="108"/>
      <c r="H22" s="427">
        <v>65756</v>
      </c>
      <c r="I22" s="427">
        <v>39912</v>
      </c>
      <c r="J22" s="116">
        <f t="shared" ref="J22:J34" si="12">IFERROR(I22/H22-1,"-")</f>
        <v>-0.39302877303972261</v>
      </c>
      <c r="K22" s="115">
        <f t="shared" ref="K22:K34" si="13">IFERROR(I22-H22,"-")</f>
        <v>-25844</v>
      </c>
      <c r="L22" s="116">
        <f t="shared" si="9"/>
        <v>1.6443184865941818E-2</v>
      </c>
    </row>
    <row r="23" spans="1:12" x14ac:dyDescent="0.25">
      <c r="A23" s="419" t="s">
        <v>80</v>
      </c>
      <c r="B23" s="427">
        <v>13036</v>
      </c>
      <c r="C23" s="427">
        <v>1319</v>
      </c>
      <c r="D23" s="116">
        <f t="shared" si="10"/>
        <v>-0.89881865602945687</v>
      </c>
      <c r="E23" s="115">
        <f t="shared" si="5"/>
        <v>-11717</v>
      </c>
      <c r="F23" s="116">
        <f t="shared" si="11"/>
        <v>6.6317064954523287E-3</v>
      </c>
      <c r="G23" s="108"/>
      <c r="H23" s="427">
        <v>127262</v>
      </c>
      <c r="I23" s="427">
        <v>46066</v>
      </c>
      <c r="J23" s="116">
        <f t="shared" si="12"/>
        <v>-0.63802234759786902</v>
      </c>
      <c r="K23" s="115">
        <f t="shared" si="13"/>
        <v>-81196</v>
      </c>
      <c r="L23" s="116">
        <f t="shared" si="9"/>
        <v>1.8978546653499594E-2</v>
      </c>
    </row>
    <row r="24" spans="1:12" x14ac:dyDescent="0.25">
      <c r="A24" s="419" t="s">
        <v>81</v>
      </c>
      <c r="B24" s="427">
        <v>13609</v>
      </c>
      <c r="C24" s="427">
        <v>532</v>
      </c>
      <c r="D24" s="116">
        <f t="shared" si="10"/>
        <v>-0.96090822249981633</v>
      </c>
      <c r="E24" s="115">
        <f t="shared" si="5"/>
        <v>-13077</v>
      </c>
      <c r="F24" s="116">
        <f t="shared" si="11"/>
        <v>2.674805045929218E-3</v>
      </c>
      <c r="G24" s="108"/>
      <c r="H24" s="427">
        <v>133924</v>
      </c>
      <c r="I24" s="427">
        <v>46377</v>
      </c>
      <c r="J24" s="116">
        <f t="shared" si="12"/>
        <v>-0.65370657985125891</v>
      </c>
      <c r="K24" s="115">
        <f t="shared" si="13"/>
        <v>-87547</v>
      </c>
      <c r="L24" s="116">
        <f t="shared" si="9"/>
        <v>1.9106674296647218E-2</v>
      </c>
    </row>
    <row r="25" spans="1:12" x14ac:dyDescent="0.25">
      <c r="A25" s="419" t="s">
        <v>84</v>
      </c>
      <c r="B25" s="427">
        <v>14435</v>
      </c>
      <c r="C25" s="427">
        <v>5186</v>
      </c>
      <c r="D25" s="116">
        <f t="shared" si="10"/>
        <v>-0.64073432629026672</v>
      </c>
      <c r="E25" s="115">
        <f t="shared" si="5"/>
        <v>-9249</v>
      </c>
      <c r="F25" s="116">
        <f t="shared" si="11"/>
        <v>2.6074321368776177E-2</v>
      </c>
      <c r="G25" s="108"/>
      <c r="H25" s="427">
        <v>155060</v>
      </c>
      <c r="I25" s="427">
        <v>50076</v>
      </c>
      <c r="J25" s="116">
        <f t="shared" si="12"/>
        <v>-0.67705404359602728</v>
      </c>
      <c r="K25" s="115">
        <f t="shared" si="13"/>
        <v>-104984</v>
      </c>
      <c r="L25" s="116">
        <f t="shared" si="9"/>
        <v>2.0630610476721351E-2</v>
      </c>
    </row>
    <row r="26" spans="1:12" x14ac:dyDescent="0.25">
      <c r="A26" s="419" t="s">
        <v>76</v>
      </c>
      <c r="B26" s="427">
        <v>2051</v>
      </c>
      <c r="C26" s="427">
        <v>0</v>
      </c>
      <c r="D26" s="116">
        <f t="shared" si="10"/>
        <v>-1</v>
      </c>
      <c r="E26" s="115">
        <f t="shared" si="5"/>
        <v>-2051</v>
      </c>
      <c r="F26" s="116">
        <f t="shared" si="11"/>
        <v>0</v>
      </c>
      <c r="G26" s="108"/>
      <c r="H26" s="427">
        <v>66829</v>
      </c>
      <c r="I26" s="427">
        <v>36005</v>
      </c>
      <c r="J26" s="116">
        <f t="shared" si="12"/>
        <v>-0.46123688817728825</v>
      </c>
      <c r="K26" s="115">
        <f t="shared" si="13"/>
        <v>-30824</v>
      </c>
      <c r="L26" s="116">
        <f t="shared" si="9"/>
        <v>1.4833555599775386E-2</v>
      </c>
    </row>
    <row r="27" spans="1:12" x14ac:dyDescent="0.25">
      <c r="A27" s="419" t="s">
        <v>120</v>
      </c>
      <c r="B27" s="427">
        <v>9584</v>
      </c>
      <c r="C27" s="427">
        <v>1598</v>
      </c>
      <c r="D27" s="116">
        <f t="shared" si="10"/>
        <v>-0.83326377295492482</v>
      </c>
      <c r="E27" s="115">
        <f t="shared" si="5"/>
        <v>-7986</v>
      </c>
      <c r="F27" s="116">
        <f t="shared" si="11"/>
        <v>8.0344707958550574E-3</v>
      </c>
      <c r="G27" s="108"/>
      <c r="H27" s="427">
        <v>87057</v>
      </c>
      <c r="I27" s="427">
        <v>37886</v>
      </c>
      <c r="J27" s="116">
        <f t="shared" si="12"/>
        <v>-0.56481385758755764</v>
      </c>
      <c r="K27" s="115">
        <f t="shared" si="13"/>
        <v>-49171</v>
      </c>
      <c r="L27" s="116">
        <f t="shared" si="9"/>
        <v>1.5608501248523546E-2</v>
      </c>
    </row>
    <row r="28" spans="1:12" x14ac:dyDescent="0.25">
      <c r="A28" s="419" t="s">
        <v>83</v>
      </c>
      <c r="B28" s="427">
        <v>13738</v>
      </c>
      <c r="C28" s="427">
        <v>1194</v>
      </c>
      <c r="D28" s="116">
        <f t="shared" si="10"/>
        <v>-0.91308778570388704</v>
      </c>
      <c r="E28" s="115">
        <f t="shared" si="5"/>
        <v>-12544</v>
      </c>
      <c r="F28" s="116">
        <f t="shared" si="11"/>
        <v>6.0032278662396363E-3</v>
      </c>
      <c r="G28" s="108"/>
      <c r="H28" s="427">
        <v>119310</v>
      </c>
      <c r="I28" s="427">
        <v>32058</v>
      </c>
      <c r="J28" s="116">
        <f t="shared" si="12"/>
        <v>-0.73130500377168728</v>
      </c>
      <c r="K28" s="115">
        <f t="shared" si="13"/>
        <v>-87252</v>
      </c>
      <c r="L28" s="116">
        <f t="shared" si="9"/>
        <v>1.3207446893975816E-2</v>
      </c>
    </row>
    <row r="29" spans="1:12" x14ac:dyDescent="0.25">
      <c r="A29" s="419" t="s">
        <v>87</v>
      </c>
      <c r="B29" s="427">
        <v>8316</v>
      </c>
      <c r="C29" s="427">
        <v>1999</v>
      </c>
      <c r="D29" s="116">
        <f t="shared" si="10"/>
        <v>-0.75962000962000964</v>
      </c>
      <c r="E29" s="115">
        <f t="shared" si="5"/>
        <v>-6317</v>
      </c>
      <c r="F29" s="116">
        <f t="shared" si="11"/>
        <v>1.0050630238369374E-2</v>
      </c>
      <c r="G29" s="108"/>
      <c r="H29" s="427">
        <v>71999</v>
      </c>
      <c r="I29" s="427">
        <v>27909</v>
      </c>
      <c r="J29" s="116">
        <f t="shared" si="12"/>
        <v>-0.61236961624467012</v>
      </c>
      <c r="K29" s="115">
        <f t="shared" si="13"/>
        <v>-44090</v>
      </c>
      <c r="L29" s="116">
        <f t="shared" si="9"/>
        <v>1.1498117018028919E-2</v>
      </c>
    </row>
    <row r="30" spans="1:12" x14ac:dyDescent="0.25">
      <c r="A30" s="419" t="s">
        <v>85</v>
      </c>
      <c r="B30" s="427">
        <v>2931</v>
      </c>
      <c r="C30" s="427">
        <v>0</v>
      </c>
      <c r="D30" s="116">
        <f t="shared" si="10"/>
        <v>-1</v>
      </c>
      <c r="E30" s="115">
        <f t="shared" si="5"/>
        <v>-2931</v>
      </c>
      <c r="F30" s="116">
        <f t="shared" si="11"/>
        <v>0</v>
      </c>
      <c r="G30" s="108"/>
      <c r="H30" s="427">
        <v>50830</v>
      </c>
      <c r="I30" s="427">
        <v>20900</v>
      </c>
      <c r="J30" s="116">
        <f t="shared" si="12"/>
        <v>-0.58882549675388551</v>
      </c>
      <c r="K30" s="115">
        <f t="shared" si="13"/>
        <v>-29930</v>
      </c>
      <c r="L30" s="116">
        <f t="shared" si="9"/>
        <v>8.6105072083128894E-3</v>
      </c>
    </row>
    <row r="31" spans="1:12" x14ac:dyDescent="0.25">
      <c r="A31" s="419" t="s">
        <v>74</v>
      </c>
      <c r="B31" s="427">
        <v>3182</v>
      </c>
      <c r="C31" s="427">
        <v>1165</v>
      </c>
      <c r="D31" s="116">
        <f t="shared" si="10"/>
        <v>-0.63387806411062231</v>
      </c>
      <c r="E31" s="115">
        <f t="shared" si="5"/>
        <v>-2017</v>
      </c>
      <c r="F31" s="116">
        <f t="shared" si="11"/>
        <v>5.8574208242622916E-3</v>
      </c>
      <c r="G31" s="108"/>
      <c r="H31" s="427">
        <v>42538</v>
      </c>
      <c r="I31" s="427">
        <v>19448</v>
      </c>
      <c r="J31" s="116">
        <f t="shared" si="12"/>
        <v>-0.54280878273543653</v>
      </c>
      <c r="K31" s="115">
        <f t="shared" si="13"/>
        <v>-23090</v>
      </c>
      <c r="L31" s="116">
        <f t="shared" si="9"/>
        <v>8.0123035496300985E-3</v>
      </c>
    </row>
    <row r="32" spans="1:12" x14ac:dyDescent="0.25">
      <c r="A32" s="419" t="s">
        <v>121</v>
      </c>
      <c r="B32" s="427">
        <v>7409</v>
      </c>
      <c r="C32" s="427">
        <v>1211</v>
      </c>
      <c r="D32" s="116">
        <f t="shared" si="10"/>
        <v>-0.83655014171953024</v>
      </c>
      <c r="E32" s="115">
        <f t="shared" si="5"/>
        <v>-6198</v>
      </c>
      <c r="F32" s="116">
        <f t="shared" si="11"/>
        <v>6.0887009598125626E-3</v>
      </c>
      <c r="G32" s="108"/>
      <c r="H32" s="427">
        <v>39661</v>
      </c>
      <c r="I32" s="427">
        <v>14165</v>
      </c>
      <c r="J32" s="116">
        <f t="shared" si="12"/>
        <v>-0.64284813796928975</v>
      </c>
      <c r="K32" s="115">
        <f t="shared" si="13"/>
        <v>-25496</v>
      </c>
      <c r="L32" s="116">
        <f t="shared" si="9"/>
        <v>5.8357815600838308E-3</v>
      </c>
    </row>
    <row r="33" spans="1:12" x14ac:dyDescent="0.25">
      <c r="A33" s="419" t="s">
        <v>122</v>
      </c>
      <c r="B33" s="427">
        <v>8708</v>
      </c>
      <c r="C33" s="427">
        <v>0</v>
      </c>
      <c r="D33" s="116">
        <f t="shared" si="10"/>
        <v>-1</v>
      </c>
      <c r="E33" s="115">
        <f t="shared" si="5"/>
        <v>-8708</v>
      </c>
      <c r="F33" s="116">
        <f t="shared" si="11"/>
        <v>0</v>
      </c>
      <c r="G33" s="108"/>
      <c r="H33" s="427">
        <v>69500</v>
      </c>
      <c r="I33" s="427">
        <v>10861</v>
      </c>
      <c r="J33" s="116">
        <f t="shared" si="12"/>
        <v>-0.84372661870503596</v>
      </c>
      <c r="K33" s="115">
        <f t="shared" si="13"/>
        <v>-58639</v>
      </c>
      <c r="L33" s="116">
        <f t="shared" si="9"/>
        <v>4.4745798463869035E-3</v>
      </c>
    </row>
    <row r="34" spans="1:12" x14ac:dyDescent="0.25">
      <c r="A34" s="419" t="s">
        <v>123</v>
      </c>
      <c r="B34" s="427">
        <v>13853</v>
      </c>
      <c r="C34" s="427">
        <v>2039</v>
      </c>
      <c r="D34" s="116">
        <f t="shared" si="10"/>
        <v>-0.85281166534324693</v>
      </c>
      <c r="E34" s="115">
        <f t="shared" si="5"/>
        <v>-11814</v>
      </c>
      <c r="F34" s="116">
        <f t="shared" si="11"/>
        <v>1.0251743399717435E-2</v>
      </c>
      <c r="G34" s="108"/>
      <c r="H34" s="427">
        <v>122695</v>
      </c>
      <c r="I34" s="427">
        <v>41961</v>
      </c>
      <c r="J34" s="116">
        <f t="shared" si="12"/>
        <v>-0.65800562370104732</v>
      </c>
      <c r="K34" s="115">
        <f t="shared" si="13"/>
        <v>-80734</v>
      </c>
      <c r="L34" s="116">
        <f t="shared" si="9"/>
        <v>1.7287344161149146E-2</v>
      </c>
    </row>
    <row r="35" spans="1:12" ht="21" x14ac:dyDescent="0.35">
      <c r="A35" s="668" t="s">
        <v>42</v>
      </c>
      <c r="B35" s="668"/>
      <c r="C35" s="668"/>
      <c r="D35" s="668"/>
      <c r="E35" s="668"/>
      <c r="F35" s="668"/>
      <c r="G35" s="668"/>
      <c r="H35" s="668"/>
      <c r="I35" s="668"/>
      <c r="J35" s="668"/>
      <c r="K35" s="668"/>
      <c r="L35" s="668"/>
    </row>
    <row r="36" spans="1:12" x14ac:dyDescent="0.25">
      <c r="A36" s="43"/>
      <c r="B36" s="471" t="s">
        <v>151</v>
      </c>
      <c r="C36" s="472"/>
      <c r="D36" s="472"/>
      <c r="E36" s="472"/>
      <c r="F36" s="473"/>
      <c r="G36" s="414"/>
      <c r="H36" s="471" t="str">
        <f>CONCATENATE("acumulado ",B36)</f>
        <v>acumulado septiembre</v>
      </c>
      <c r="I36" s="472"/>
      <c r="J36" s="472"/>
      <c r="K36" s="472"/>
      <c r="L36" s="473"/>
    </row>
    <row r="37" spans="1:12" ht="30" x14ac:dyDescent="0.25">
      <c r="A37" s="6"/>
      <c r="B37" s="7">
        <v>2019</v>
      </c>
      <c r="C37" s="7">
        <v>2020</v>
      </c>
      <c r="D37" s="7" t="s">
        <v>1</v>
      </c>
      <c r="E37" s="7" t="s">
        <v>2</v>
      </c>
      <c r="F37" s="7" t="s">
        <v>3</v>
      </c>
      <c r="G37" s="108"/>
      <c r="H37" s="7">
        <v>2019</v>
      </c>
      <c r="I37" s="7">
        <v>2020</v>
      </c>
      <c r="J37" s="7" t="s">
        <v>1</v>
      </c>
      <c r="K37" s="7" t="s">
        <v>2</v>
      </c>
      <c r="L37" s="7" t="s">
        <v>3</v>
      </c>
    </row>
    <row r="38" spans="1:12" x14ac:dyDescent="0.25">
      <c r="A38" s="429" t="s">
        <v>36</v>
      </c>
      <c r="B38" s="416">
        <v>665838</v>
      </c>
      <c r="C38" s="416">
        <v>198893</v>
      </c>
      <c r="D38" s="417">
        <f>C38/B38-1</f>
        <v>-0.70128920247868098</v>
      </c>
      <c r="E38" s="416">
        <f>C38-B38</f>
        <v>-466945</v>
      </c>
      <c r="F38" s="417">
        <f>C38/$C$38</f>
        <v>1</v>
      </c>
      <c r="G38" s="418"/>
      <c r="H38" s="416">
        <v>6233650</v>
      </c>
      <c r="I38" s="416">
        <v>2427267</v>
      </c>
      <c r="J38" s="417">
        <f>I38/H38-1</f>
        <v>-0.61061865841040164</v>
      </c>
      <c r="K38" s="416">
        <f>I38-H38</f>
        <v>-3806383</v>
      </c>
      <c r="L38" s="417">
        <f>I38/$I$38</f>
        <v>1</v>
      </c>
    </row>
    <row r="39" spans="1:12" x14ac:dyDescent="0.25">
      <c r="A39" s="419" t="s">
        <v>43</v>
      </c>
      <c r="B39" s="115">
        <v>257448</v>
      </c>
      <c r="C39" s="115">
        <v>137110</v>
      </c>
      <c r="D39" s="116">
        <f t="shared" ref="D39:D40" si="14">C39/B39-1</f>
        <v>-0.46742643174543985</v>
      </c>
      <c r="E39" s="115">
        <f>C39-B39</f>
        <v>-120338</v>
      </c>
      <c r="F39" s="116">
        <f>C39/$C$38</f>
        <v>0.68936563881081792</v>
      </c>
      <c r="G39" s="108"/>
      <c r="H39" s="115">
        <v>5636798</v>
      </c>
      <c r="I39" s="115">
        <v>2196390</v>
      </c>
      <c r="J39" s="116">
        <f t="shared" ref="J39:J40" si="15">I39/H39-1</f>
        <v>-0.61034793157391842</v>
      </c>
      <c r="K39" s="115">
        <f t="shared" ref="K39:K40" si="16">I39-H39</f>
        <v>-3440408</v>
      </c>
      <c r="L39" s="116">
        <f t="shared" ref="L39:L40" si="17">I39/$I$38</f>
        <v>0.90488191039551891</v>
      </c>
    </row>
    <row r="40" spans="1:12" x14ac:dyDescent="0.25">
      <c r="A40" s="419" t="s">
        <v>44</v>
      </c>
      <c r="B40" s="115">
        <v>408390</v>
      </c>
      <c r="C40" s="115">
        <v>61783</v>
      </c>
      <c r="D40" s="116">
        <f t="shared" si="14"/>
        <v>-0.84871568843507428</v>
      </c>
      <c r="E40" s="115">
        <f>C40-B40</f>
        <v>-346607</v>
      </c>
      <c r="F40" s="116">
        <f>C40/$C$38</f>
        <v>0.31063436118918214</v>
      </c>
      <c r="G40" s="108"/>
      <c r="H40" s="115">
        <v>596852</v>
      </c>
      <c r="I40" s="115">
        <v>230877</v>
      </c>
      <c r="J40" s="116">
        <f t="shared" si="15"/>
        <v>-0.61317546058319317</v>
      </c>
      <c r="K40" s="115">
        <f t="shared" si="16"/>
        <v>-365975</v>
      </c>
      <c r="L40" s="116">
        <f t="shared" si="17"/>
        <v>9.5118089604481093E-2</v>
      </c>
    </row>
    <row r="41" spans="1:12" ht="21" x14ac:dyDescent="0.35">
      <c r="A41" s="560" t="s">
        <v>45</v>
      </c>
      <c r="B41" s="560"/>
      <c r="C41" s="560"/>
      <c r="D41" s="560"/>
      <c r="E41" s="560"/>
      <c r="F41" s="560"/>
      <c r="G41" s="560"/>
      <c r="H41" s="560"/>
      <c r="I41" s="560"/>
      <c r="J41" s="560"/>
      <c r="K41" s="560"/>
      <c r="L41" s="560"/>
    </row>
    <row r="42" spans="1:12" x14ac:dyDescent="0.25">
      <c r="A42" s="43"/>
      <c r="B42" s="471" t="s">
        <v>151</v>
      </c>
      <c r="C42" s="472"/>
      <c r="D42" s="472"/>
      <c r="E42" s="472"/>
      <c r="F42" s="473"/>
      <c r="G42" s="430"/>
      <c r="H42" s="471" t="str">
        <f>CONCATENATE("acumulado ",B42)</f>
        <v>acumulado septiembre</v>
      </c>
      <c r="I42" s="472"/>
      <c r="J42" s="472"/>
      <c r="K42" s="472"/>
      <c r="L42" s="473"/>
    </row>
    <row r="43" spans="1:12" ht="30" x14ac:dyDescent="0.25">
      <c r="A43" s="6"/>
      <c r="B43" s="7">
        <v>2019</v>
      </c>
      <c r="C43" s="7">
        <v>2020</v>
      </c>
      <c r="D43" s="7" t="s">
        <v>1</v>
      </c>
      <c r="E43" s="7" t="s">
        <v>2</v>
      </c>
      <c r="F43" s="7" t="s">
        <v>3</v>
      </c>
      <c r="G43" s="431"/>
      <c r="H43" s="7">
        <v>2019</v>
      </c>
      <c r="I43" s="7">
        <v>2020</v>
      </c>
      <c r="J43" s="7" t="s">
        <v>1</v>
      </c>
      <c r="K43" s="7" t="s">
        <v>2</v>
      </c>
      <c r="L43" s="7" t="s">
        <v>3</v>
      </c>
    </row>
    <row r="44" spans="1:12" x14ac:dyDescent="0.25">
      <c r="A44" s="432" t="s">
        <v>36</v>
      </c>
      <c r="B44" s="433">
        <v>5424</v>
      </c>
      <c r="C44" s="433">
        <v>3039</v>
      </c>
      <c r="D44" s="434">
        <f>C44/B44-1</f>
        <v>-0.43971238938053092</v>
      </c>
      <c r="E44" s="433">
        <f>C44-B44</f>
        <v>-2385</v>
      </c>
      <c r="F44" s="434">
        <f>C44/$C$44</f>
        <v>1</v>
      </c>
      <c r="G44" s="140"/>
      <c r="H44" s="433">
        <v>50984</v>
      </c>
      <c r="I44" s="433">
        <v>26058</v>
      </c>
      <c r="J44" s="434">
        <f>I44/H44-1</f>
        <v>-0.48889847795386787</v>
      </c>
      <c r="K44" s="433">
        <f>I44-H44</f>
        <v>-24926</v>
      </c>
      <c r="L44" s="434">
        <f>I44/$I$44</f>
        <v>1</v>
      </c>
    </row>
    <row r="45" spans="1:12" x14ac:dyDescent="0.25">
      <c r="A45" s="419" t="s">
        <v>37</v>
      </c>
      <c r="B45" s="115">
        <v>5097</v>
      </c>
      <c r="C45" s="115">
        <v>2976</v>
      </c>
      <c r="D45" s="116">
        <f t="shared" ref="D45:D46" si="18">C45/B45-1</f>
        <v>-0.41612713360800468</v>
      </c>
      <c r="E45" s="115">
        <f>C45-B45</f>
        <v>-2121</v>
      </c>
      <c r="F45" s="116">
        <f>C45/$C$44</f>
        <v>0.97926949654491613</v>
      </c>
      <c r="G45" s="431"/>
      <c r="H45" s="115">
        <v>47124</v>
      </c>
      <c r="I45" s="115">
        <v>24106</v>
      </c>
      <c r="J45" s="116">
        <f t="shared" ref="J45:J46" si="19">I45/H45-1</f>
        <v>-0.48845598845598848</v>
      </c>
      <c r="K45" s="115">
        <f t="shared" ref="K45:K46" si="20">I45-H45</f>
        <v>-23018</v>
      </c>
      <c r="L45" s="116">
        <f t="shared" ref="L45:L46" si="21">I45/$I$44</f>
        <v>0.92509018343694838</v>
      </c>
    </row>
    <row r="46" spans="1:12" x14ac:dyDescent="0.25">
      <c r="A46" s="419" t="s">
        <v>38</v>
      </c>
      <c r="B46" s="115">
        <v>327</v>
      </c>
      <c r="C46" s="115">
        <v>63</v>
      </c>
      <c r="D46" s="116">
        <f t="shared" si="18"/>
        <v>-0.80733944954128445</v>
      </c>
      <c r="E46" s="115">
        <f>C46-B46</f>
        <v>-264</v>
      </c>
      <c r="F46" s="116">
        <f>C46/$C$44</f>
        <v>2.0730503455083909E-2</v>
      </c>
      <c r="G46" s="431"/>
      <c r="H46" s="115">
        <v>3860</v>
      </c>
      <c r="I46" s="115">
        <v>1952</v>
      </c>
      <c r="J46" s="116">
        <f t="shared" si="19"/>
        <v>-0.49430051813471498</v>
      </c>
      <c r="K46" s="115">
        <f t="shared" si="20"/>
        <v>-1908</v>
      </c>
      <c r="L46" s="116">
        <f t="shared" si="21"/>
        <v>7.4909816563051651E-2</v>
      </c>
    </row>
    <row r="47" spans="1:12" ht="21" x14ac:dyDescent="0.35">
      <c r="A47" s="560" t="s">
        <v>47</v>
      </c>
      <c r="B47" s="560"/>
      <c r="C47" s="560"/>
      <c r="D47" s="560"/>
      <c r="E47" s="560"/>
      <c r="F47" s="560"/>
      <c r="G47" s="560"/>
      <c r="H47" s="560"/>
      <c r="I47" s="560"/>
      <c r="J47" s="560"/>
      <c r="K47" s="560"/>
      <c r="L47" s="560"/>
    </row>
    <row r="48" spans="1:12" x14ac:dyDescent="0.25">
      <c r="A48" s="43"/>
      <c r="B48" s="471" t="s">
        <v>151</v>
      </c>
      <c r="C48" s="472"/>
      <c r="D48" s="472"/>
      <c r="E48" s="472"/>
      <c r="F48" s="473"/>
      <c r="G48" s="430"/>
      <c r="H48" s="471" t="str">
        <f>CONCATENATE("acumulado ",B48)</f>
        <v>acumulado septiembre</v>
      </c>
      <c r="I48" s="472"/>
      <c r="J48" s="472"/>
      <c r="K48" s="472"/>
      <c r="L48" s="473"/>
    </row>
    <row r="49" spans="1:12" ht="30" x14ac:dyDescent="0.25">
      <c r="A49" s="6" t="s">
        <v>115</v>
      </c>
      <c r="B49" s="7">
        <v>2019</v>
      </c>
      <c r="C49" s="7">
        <v>2020</v>
      </c>
      <c r="D49" s="7" t="s">
        <v>1</v>
      </c>
      <c r="E49" s="7" t="s">
        <v>2</v>
      </c>
      <c r="F49" s="7" t="s">
        <v>3</v>
      </c>
      <c r="G49" s="431"/>
      <c r="H49" s="7">
        <v>2019</v>
      </c>
      <c r="I49" s="7">
        <v>2020</v>
      </c>
      <c r="J49" s="7" t="s">
        <v>1</v>
      </c>
      <c r="K49" s="7" t="s">
        <v>2</v>
      </c>
      <c r="L49" s="7" t="s">
        <v>3</v>
      </c>
    </row>
    <row r="50" spans="1:12" x14ac:dyDescent="0.25">
      <c r="A50" s="435" t="s">
        <v>116</v>
      </c>
      <c r="B50" s="134">
        <v>5424</v>
      </c>
      <c r="C50" s="134">
        <v>3039</v>
      </c>
      <c r="D50" s="135">
        <f t="shared" ref="D50:D57" si="22">IFERROR(C50/B50-1,"-")</f>
        <v>-0.43971238938053092</v>
      </c>
      <c r="E50" s="134">
        <f t="shared" ref="E50:E57" si="23">IFERROR(C50-B50,"-")</f>
        <v>-2385</v>
      </c>
      <c r="F50" s="135">
        <f t="shared" ref="F50:F57" si="24">IFERROR(C50/$C$50,"-")</f>
        <v>1</v>
      </c>
      <c r="G50" s="140"/>
      <c r="H50" s="134">
        <v>50984</v>
      </c>
      <c r="I50" s="134">
        <v>26058</v>
      </c>
      <c r="J50" s="135">
        <f t="shared" ref="J50:J57" si="25">IFERROR(I50/H50-1,"-")</f>
        <v>-0.48889847795386787</v>
      </c>
      <c r="K50" s="134">
        <f t="shared" ref="K50:K57" si="26">IFERROR(I50-H50,"-")</f>
        <v>-24926</v>
      </c>
      <c r="L50" s="135">
        <f>I50/$I$50</f>
        <v>1</v>
      </c>
    </row>
    <row r="51" spans="1:12" x14ac:dyDescent="0.25">
      <c r="A51" s="436" t="s">
        <v>40</v>
      </c>
      <c r="B51" s="437">
        <v>3361</v>
      </c>
      <c r="C51" s="437">
        <v>2358</v>
      </c>
      <c r="D51" s="438">
        <f t="shared" si="22"/>
        <v>-0.29842308836655762</v>
      </c>
      <c r="E51" s="437">
        <f t="shared" si="23"/>
        <v>-1003</v>
      </c>
      <c r="F51" s="438">
        <f t="shared" si="24"/>
        <v>0.77591312931885492</v>
      </c>
      <c r="G51" s="439"/>
      <c r="H51" s="437">
        <v>29570</v>
      </c>
      <c r="I51" s="437">
        <v>17004</v>
      </c>
      <c r="J51" s="438">
        <f t="shared" si="25"/>
        <v>-0.42495772742644577</v>
      </c>
      <c r="K51" s="437">
        <f t="shared" si="26"/>
        <v>-12566</v>
      </c>
      <c r="L51" s="438">
        <f t="shared" ref="L51:L71" si="27">I51/$I$50</f>
        <v>0.65254432419986186</v>
      </c>
    </row>
    <row r="52" spans="1:12" x14ac:dyDescent="0.25">
      <c r="A52" s="419" t="s">
        <v>117</v>
      </c>
      <c r="B52" s="115">
        <v>2250</v>
      </c>
      <c r="C52" s="115">
        <v>1625</v>
      </c>
      <c r="D52" s="116">
        <f t="shared" si="22"/>
        <v>-0.27777777777777779</v>
      </c>
      <c r="E52" s="115">
        <f t="shared" si="23"/>
        <v>-625</v>
      </c>
      <c r="F52" s="116">
        <f t="shared" si="24"/>
        <v>0.53471536689700561</v>
      </c>
      <c r="G52" s="431"/>
      <c r="H52" s="115">
        <v>20248</v>
      </c>
      <c r="I52" s="115">
        <v>11958</v>
      </c>
      <c r="J52" s="116">
        <f t="shared" si="25"/>
        <v>-0.40942315290399056</v>
      </c>
      <c r="K52" s="115">
        <f t="shared" si="26"/>
        <v>-8290</v>
      </c>
      <c r="L52" s="116">
        <f t="shared" si="27"/>
        <v>0.458899378309924</v>
      </c>
    </row>
    <row r="53" spans="1:12" x14ac:dyDescent="0.25">
      <c r="A53" s="419" t="s">
        <v>118</v>
      </c>
      <c r="B53" s="115">
        <v>1111</v>
      </c>
      <c r="C53" s="115">
        <v>733</v>
      </c>
      <c r="D53" s="116">
        <f t="shared" si="22"/>
        <v>-0.34023402340234021</v>
      </c>
      <c r="E53" s="115">
        <f t="shared" si="23"/>
        <v>-378</v>
      </c>
      <c r="F53" s="116">
        <f t="shared" si="24"/>
        <v>0.24119776242184929</v>
      </c>
      <c r="G53" s="431"/>
      <c r="H53" s="115">
        <v>9322</v>
      </c>
      <c r="I53" s="115">
        <v>5046</v>
      </c>
      <c r="J53" s="116">
        <f t="shared" si="25"/>
        <v>-0.45869984981763567</v>
      </c>
      <c r="K53" s="115">
        <f t="shared" si="26"/>
        <v>-4276</v>
      </c>
      <c r="L53" s="116">
        <f t="shared" si="27"/>
        <v>0.19364494588993783</v>
      </c>
    </row>
    <row r="54" spans="1:12" x14ac:dyDescent="0.25">
      <c r="A54" s="436" t="s">
        <v>41</v>
      </c>
      <c r="B54" s="437">
        <v>2063</v>
      </c>
      <c r="C54" s="437">
        <v>681</v>
      </c>
      <c r="D54" s="438">
        <f t="shared" si="22"/>
        <v>-0.66989820649539511</v>
      </c>
      <c r="E54" s="437">
        <f t="shared" si="23"/>
        <v>-1382</v>
      </c>
      <c r="F54" s="438">
        <f t="shared" si="24"/>
        <v>0.22408687068114511</v>
      </c>
      <c r="G54" s="439"/>
      <c r="H54" s="437">
        <v>21414</v>
      </c>
      <c r="I54" s="437">
        <v>9054</v>
      </c>
      <c r="J54" s="438">
        <f t="shared" si="25"/>
        <v>-0.57719249089380775</v>
      </c>
      <c r="K54" s="437">
        <f t="shared" si="26"/>
        <v>-12360</v>
      </c>
      <c r="L54" s="438">
        <f t="shared" si="27"/>
        <v>0.34745567580013814</v>
      </c>
    </row>
    <row r="55" spans="1:12" x14ac:dyDescent="0.25">
      <c r="A55" s="419" t="s">
        <v>119</v>
      </c>
      <c r="B55" s="427">
        <v>933</v>
      </c>
      <c r="C55" s="427">
        <v>277</v>
      </c>
      <c r="D55" s="116">
        <f t="shared" si="22"/>
        <v>-0.70310825294748125</v>
      </c>
      <c r="E55" s="115">
        <f t="shared" si="23"/>
        <v>-656</v>
      </c>
      <c r="F55" s="116">
        <f t="shared" si="24"/>
        <v>9.1148404080289569E-2</v>
      </c>
      <c r="G55" s="431"/>
      <c r="H55" s="427">
        <v>9105</v>
      </c>
      <c r="I55" s="427">
        <v>3378</v>
      </c>
      <c r="J55" s="116">
        <f t="shared" si="25"/>
        <v>-0.62899505766062602</v>
      </c>
      <c r="K55" s="115">
        <f t="shared" si="26"/>
        <v>-5727</v>
      </c>
      <c r="L55" s="116">
        <f t="shared" si="27"/>
        <v>0.12963389362192032</v>
      </c>
    </row>
    <row r="56" spans="1:12" x14ac:dyDescent="0.25">
      <c r="A56" s="419" t="s">
        <v>73</v>
      </c>
      <c r="B56" s="427">
        <v>291</v>
      </c>
      <c r="C56" s="427">
        <v>84</v>
      </c>
      <c r="D56" s="116">
        <f t="shared" si="22"/>
        <v>-0.71134020618556704</v>
      </c>
      <c r="E56" s="115">
        <f t="shared" si="23"/>
        <v>-207</v>
      </c>
      <c r="F56" s="116">
        <f t="shared" si="24"/>
        <v>2.7640671273445213E-2</v>
      </c>
      <c r="G56" s="431"/>
      <c r="H56" s="427">
        <v>3495</v>
      </c>
      <c r="I56" s="427">
        <v>1624</v>
      </c>
      <c r="J56" s="116">
        <f t="shared" si="25"/>
        <v>-0.53533619456366233</v>
      </c>
      <c r="K56" s="115">
        <f t="shared" si="26"/>
        <v>-1871</v>
      </c>
      <c r="L56" s="116">
        <f t="shared" si="27"/>
        <v>6.2322511320899533E-2</v>
      </c>
    </row>
    <row r="57" spans="1:12" x14ac:dyDescent="0.25">
      <c r="A57" s="419" t="s">
        <v>82</v>
      </c>
      <c r="B57" s="427">
        <v>115</v>
      </c>
      <c r="C57" s="427">
        <v>79</v>
      </c>
      <c r="D57" s="116">
        <f t="shared" si="22"/>
        <v>-0.31304347826086953</v>
      </c>
      <c r="E57" s="115">
        <f t="shared" si="23"/>
        <v>-36</v>
      </c>
      <c r="F57" s="116">
        <f t="shared" si="24"/>
        <v>2.5995393221454426E-2</v>
      </c>
      <c r="G57" s="431"/>
      <c r="H57" s="427">
        <v>1158</v>
      </c>
      <c r="I57" s="427">
        <v>588</v>
      </c>
      <c r="J57" s="116">
        <f t="shared" si="25"/>
        <v>-0.49222797927461137</v>
      </c>
      <c r="K57" s="115">
        <f t="shared" si="26"/>
        <v>-570</v>
      </c>
      <c r="L57" s="116">
        <f t="shared" si="27"/>
        <v>2.2565047202394658E-2</v>
      </c>
    </row>
    <row r="58" spans="1:12" x14ac:dyDescent="0.25">
      <c r="A58" s="419" t="s">
        <v>78</v>
      </c>
      <c r="B58" s="427">
        <v>2</v>
      </c>
      <c r="C58" s="427">
        <v>0</v>
      </c>
      <c r="D58" s="428">
        <f>IFERROR(C58/B58-1,"-")</f>
        <v>-1</v>
      </c>
      <c r="E58" s="427">
        <f>IFERROR(C58-B58,"-")</f>
        <v>-2</v>
      </c>
      <c r="F58" s="428">
        <f>IFERROR(C58/$C$50,"-")</f>
        <v>0</v>
      </c>
      <c r="G58" s="431"/>
      <c r="H58" s="427">
        <v>353</v>
      </c>
      <c r="I58" s="427">
        <v>247</v>
      </c>
      <c r="J58" s="428">
        <f>IFERROR(I58/H58-1,"-")</f>
        <v>-0.30028328611898014</v>
      </c>
      <c r="K58" s="427">
        <f>IFERROR(I58-H58,"-")</f>
        <v>-106</v>
      </c>
      <c r="L58" s="428">
        <f t="shared" si="27"/>
        <v>9.4788548622304087E-3</v>
      </c>
    </row>
    <row r="59" spans="1:12" x14ac:dyDescent="0.25">
      <c r="A59" s="419" t="s">
        <v>86</v>
      </c>
      <c r="B59" s="427">
        <v>8</v>
      </c>
      <c r="C59" s="427">
        <v>0</v>
      </c>
      <c r="D59" s="116">
        <f t="shared" ref="D59:D71" si="28">IFERROR(C59/B59-1,"-")</f>
        <v>-1</v>
      </c>
      <c r="E59" s="115">
        <f t="shared" ref="E59:E71" si="29">IFERROR(C59-B59,"-")</f>
        <v>-8</v>
      </c>
      <c r="F59" s="116">
        <f t="shared" ref="F59:F71" si="30">IFERROR(C59/$C$50,"-")</f>
        <v>0</v>
      </c>
      <c r="G59" s="431"/>
      <c r="H59" s="427">
        <v>324</v>
      </c>
      <c r="I59" s="427">
        <v>222</v>
      </c>
      <c r="J59" s="116">
        <f t="shared" ref="J59:J71" si="31">IFERROR(I59/H59-1,"-")</f>
        <v>-0.31481481481481477</v>
      </c>
      <c r="K59" s="115">
        <f t="shared" ref="K59:K71" si="32">IFERROR(I59-H59,"-")</f>
        <v>-102</v>
      </c>
      <c r="L59" s="116">
        <f t="shared" si="27"/>
        <v>8.5194565968224733E-3</v>
      </c>
    </row>
    <row r="60" spans="1:12" x14ac:dyDescent="0.25">
      <c r="A60" s="419" t="s">
        <v>80</v>
      </c>
      <c r="B60" s="427">
        <v>85</v>
      </c>
      <c r="C60" s="427">
        <v>16</v>
      </c>
      <c r="D60" s="116">
        <f t="shared" si="28"/>
        <v>-0.81176470588235294</v>
      </c>
      <c r="E60" s="115">
        <f t="shared" si="29"/>
        <v>-69</v>
      </c>
      <c r="F60" s="116">
        <f t="shared" si="30"/>
        <v>5.2648897663705166E-3</v>
      </c>
      <c r="G60" s="431"/>
      <c r="H60" s="427">
        <v>845</v>
      </c>
      <c r="I60" s="427">
        <v>342</v>
      </c>
      <c r="J60" s="116">
        <f t="shared" si="31"/>
        <v>-0.59526627218934913</v>
      </c>
      <c r="K60" s="115">
        <f t="shared" si="32"/>
        <v>-503</v>
      </c>
      <c r="L60" s="116">
        <f t="shared" si="27"/>
        <v>1.3124568270780566E-2</v>
      </c>
    </row>
    <row r="61" spans="1:12" x14ac:dyDescent="0.25">
      <c r="A61" s="419" t="s">
        <v>81</v>
      </c>
      <c r="B61" s="427">
        <v>89</v>
      </c>
      <c r="C61" s="427">
        <v>18</v>
      </c>
      <c r="D61" s="116">
        <f t="shared" si="28"/>
        <v>-0.797752808988764</v>
      </c>
      <c r="E61" s="115">
        <f t="shared" si="29"/>
        <v>-71</v>
      </c>
      <c r="F61" s="116">
        <f t="shared" si="30"/>
        <v>5.9230009871668312E-3</v>
      </c>
      <c r="G61" s="431"/>
      <c r="H61" s="427">
        <v>846</v>
      </c>
      <c r="I61" s="427">
        <v>356</v>
      </c>
      <c r="J61" s="116">
        <f t="shared" si="31"/>
        <v>-0.57919621749408989</v>
      </c>
      <c r="K61" s="115">
        <f t="shared" si="32"/>
        <v>-490</v>
      </c>
      <c r="L61" s="116">
        <f t="shared" si="27"/>
        <v>1.3661831299409011E-2</v>
      </c>
    </row>
    <row r="62" spans="1:12" x14ac:dyDescent="0.25">
      <c r="A62" s="419" t="s">
        <v>84</v>
      </c>
      <c r="B62" s="427">
        <v>93</v>
      </c>
      <c r="C62" s="427">
        <v>69</v>
      </c>
      <c r="D62" s="116">
        <f t="shared" si="28"/>
        <v>-0.25806451612903225</v>
      </c>
      <c r="E62" s="115">
        <f t="shared" si="29"/>
        <v>-24</v>
      </c>
      <c r="F62" s="116">
        <f t="shared" si="30"/>
        <v>2.2704837117472853E-2</v>
      </c>
      <c r="G62" s="431"/>
      <c r="H62" s="427">
        <v>971</v>
      </c>
      <c r="I62" s="427">
        <v>390</v>
      </c>
      <c r="J62" s="116">
        <f t="shared" si="31"/>
        <v>-0.59835221421215246</v>
      </c>
      <c r="K62" s="115">
        <f t="shared" si="32"/>
        <v>-581</v>
      </c>
      <c r="L62" s="116">
        <f t="shared" si="27"/>
        <v>1.4966612940363803E-2</v>
      </c>
    </row>
    <row r="63" spans="1:12" x14ac:dyDescent="0.25">
      <c r="A63" s="419" t="s">
        <v>76</v>
      </c>
      <c r="B63" s="427">
        <v>13</v>
      </c>
      <c r="C63" s="427">
        <v>0</v>
      </c>
      <c r="D63" s="116">
        <f t="shared" si="28"/>
        <v>-1</v>
      </c>
      <c r="E63" s="115">
        <f t="shared" si="29"/>
        <v>-13</v>
      </c>
      <c r="F63" s="116">
        <f t="shared" si="30"/>
        <v>0</v>
      </c>
      <c r="G63" s="431"/>
      <c r="H63" s="427">
        <v>414</v>
      </c>
      <c r="I63" s="427">
        <v>228</v>
      </c>
      <c r="J63" s="116">
        <f t="shared" si="31"/>
        <v>-0.44927536231884058</v>
      </c>
      <c r="K63" s="115">
        <f t="shared" si="32"/>
        <v>-186</v>
      </c>
      <c r="L63" s="116">
        <f t="shared" si="27"/>
        <v>8.7497121805203779E-3</v>
      </c>
    </row>
    <row r="64" spans="1:12" x14ac:dyDescent="0.25">
      <c r="A64" s="419" t="s">
        <v>120</v>
      </c>
      <c r="B64" s="427">
        <v>55</v>
      </c>
      <c r="C64" s="427">
        <v>10</v>
      </c>
      <c r="D64" s="116">
        <f t="shared" si="28"/>
        <v>-0.81818181818181812</v>
      </c>
      <c r="E64" s="115">
        <f t="shared" si="29"/>
        <v>-45</v>
      </c>
      <c r="F64" s="116">
        <f t="shared" si="30"/>
        <v>3.290556103981573E-3</v>
      </c>
      <c r="G64" s="431"/>
      <c r="H64" s="427">
        <v>488</v>
      </c>
      <c r="I64" s="427">
        <v>251</v>
      </c>
      <c r="J64" s="116">
        <f t="shared" si="31"/>
        <v>-0.48565573770491799</v>
      </c>
      <c r="K64" s="115">
        <f t="shared" si="32"/>
        <v>-237</v>
      </c>
      <c r="L64" s="116">
        <f t="shared" si="27"/>
        <v>9.6323585846956796E-3</v>
      </c>
    </row>
    <row r="65" spans="1:12" x14ac:dyDescent="0.25">
      <c r="A65" s="419" t="s">
        <v>83</v>
      </c>
      <c r="B65" s="427">
        <v>77</v>
      </c>
      <c r="C65" s="427">
        <v>30</v>
      </c>
      <c r="D65" s="116">
        <f t="shared" si="28"/>
        <v>-0.61038961038961037</v>
      </c>
      <c r="E65" s="115">
        <f t="shared" si="29"/>
        <v>-47</v>
      </c>
      <c r="F65" s="116">
        <f t="shared" si="30"/>
        <v>9.8716683119447184E-3</v>
      </c>
      <c r="G65" s="431"/>
      <c r="H65" s="427">
        <v>705</v>
      </c>
      <c r="I65" s="427">
        <v>273</v>
      </c>
      <c r="J65" s="116">
        <f t="shared" si="31"/>
        <v>-0.61276595744680851</v>
      </c>
      <c r="K65" s="115">
        <f t="shared" si="32"/>
        <v>-432</v>
      </c>
      <c r="L65" s="116">
        <f t="shared" si="27"/>
        <v>1.0476629058254663E-2</v>
      </c>
    </row>
    <row r="66" spans="1:12" x14ac:dyDescent="0.25">
      <c r="A66" s="419" t="s">
        <v>87</v>
      </c>
      <c r="B66" s="427">
        <v>51</v>
      </c>
      <c r="C66" s="427">
        <v>31</v>
      </c>
      <c r="D66" s="116">
        <f t="shared" si="28"/>
        <v>-0.39215686274509809</v>
      </c>
      <c r="E66" s="115">
        <f t="shared" si="29"/>
        <v>-20</v>
      </c>
      <c r="F66" s="116">
        <f t="shared" si="30"/>
        <v>1.0200723922342876E-2</v>
      </c>
      <c r="G66" s="431"/>
      <c r="H66" s="427">
        <v>478</v>
      </c>
      <c r="I66" s="427">
        <v>246</v>
      </c>
      <c r="J66" s="116">
        <f t="shared" si="31"/>
        <v>-0.4853556485355649</v>
      </c>
      <c r="K66" s="115">
        <f t="shared" si="32"/>
        <v>-232</v>
      </c>
      <c r="L66" s="116">
        <f t="shared" si="27"/>
        <v>9.4404789316140918E-3</v>
      </c>
    </row>
    <row r="67" spans="1:12" x14ac:dyDescent="0.25">
      <c r="A67" s="419" t="s">
        <v>85</v>
      </c>
      <c r="B67" s="427">
        <v>15</v>
      </c>
      <c r="C67" s="427">
        <v>0</v>
      </c>
      <c r="D67" s="116">
        <f t="shared" si="28"/>
        <v>-1</v>
      </c>
      <c r="E67" s="115">
        <f t="shared" si="29"/>
        <v>-15</v>
      </c>
      <c r="F67" s="116">
        <f t="shared" si="30"/>
        <v>0</v>
      </c>
      <c r="G67" s="431"/>
      <c r="H67" s="427">
        <v>278</v>
      </c>
      <c r="I67" s="427">
        <v>123</v>
      </c>
      <c r="J67" s="116">
        <f t="shared" si="31"/>
        <v>-0.55755395683453235</v>
      </c>
      <c r="K67" s="115">
        <f t="shared" si="32"/>
        <v>-155</v>
      </c>
      <c r="L67" s="116">
        <f t="shared" si="27"/>
        <v>4.7202394658070459E-3</v>
      </c>
    </row>
    <row r="68" spans="1:12" x14ac:dyDescent="0.25">
      <c r="A68" s="419" t="s">
        <v>74</v>
      </c>
      <c r="B68" s="427">
        <v>21</v>
      </c>
      <c r="C68" s="427">
        <v>14</v>
      </c>
      <c r="D68" s="116">
        <f t="shared" si="28"/>
        <v>-0.33333333333333337</v>
      </c>
      <c r="E68" s="115">
        <f t="shared" si="29"/>
        <v>-7</v>
      </c>
      <c r="F68" s="116">
        <f t="shared" si="30"/>
        <v>4.6067785455742019E-3</v>
      </c>
      <c r="G68" s="431"/>
      <c r="H68" s="427">
        <v>288</v>
      </c>
      <c r="I68" s="427">
        <v>158</v>
      </c>
      <c r="J68" s="116">
        <f t="shared" si="31"/>
        <v>-0.45138888888888884</v>
      </c>
      <c r="K68" s="115">
        <f t="shared" si="32"/>
        <v>-130</v>
      </c>
      <c r="L68" s="116">
        <f t="shared" si="27"/>
        <v>6.063397037378156E-3</v>
      </c>
    </row>
    <row r="69" spans="1:12" x14ac:dyDescent="0.25">
      <c r="A69" s="419" t="s">
        <v>121</v>
      </c>
      <c r="B69" s="427">
        <v>66</v>
      </c>
      <c r="C69" s="427">
        <v>28</v>
      </c>
      <c r="D69" s="116">
        <f t="shared" si="28"/>
        <v>-0.57575757575757569</v>
      </c>
      <c r="E69" s="115">
        <f t="shared" si="29"/>
        <v>-38</v>
      </c>
      <c r="F69" s="116">
        <f t="shared" si="30"/>
        <v>9.2135570911484038E-3</v>
      </c>
      <c r="G69" s="431"/>
      <c r="H69" s="427">
        <v>368</v>
      </c>
      <c r="I69" s="427">
        <v>182</v>
      </c>
      <c r="J69" s="116">
        <f t="shared" si="31"/>
        <v>-0.50543478260869568</v>
      </c>
      <c r="K69" s="115">
        <f t="shared" si="32"/>
        <v>-186</v>
      </c>
      <c r="L69" s="116">
        <f t="shared" si="27"/>
        <v>6.9844193721697754E-3</v>
      </c>
    </row>
    <row r="70" spans="1:12" x14ac:dyDescent="0.25">
      <c r="A70" s="419" t="s">
        <v>122</v>
      </c>
      <c r="B70" s="427">
        <v>39</v>
      </c>
      <c r="C70" s="427">
        <v>0</v>
      </c>
      <c r="D70" s="116">
        <f t="shared" si="28"/>
        <v>-1</v>
      </c>
      <c r="E70" s="115">
        <f t="shared" si="29"/>
        <v>-39</v>
      </c>
      <c r="F70" s="116">
        <f t="shared" si="30"/>
        <v>0</v>
      </c>
      <c r="G70" s="431"/>
      <c r="H70" s="427">
        <v>337</v>
      </c>
      <c r="I70" s="427">
        <v>70</v>
      </c>
      <c r="J70" s="116">
        <f t="shared" si="31"/>
        <v>-0.79228486646884266</v>
      </c>
      <c r="K70" s="115">
        <f t="shared" si="32"/>
        <v>-267</v>
      </c>
      <c r="L70" s="116">
        <f t="shared" si="27"/>
        <v>2.686315143142221E-3</v>
      </c>
    </row>
    <row r="71" spans="1:12" x14ac:dyDescent="0.25">
      <c r="A71" s="419" t="s">
        <v>123</v>
      </c>
      <c r="B71" s="427">
        <v>108</v>
      </c>
      <c r="C71" s="427">
        <v>25</v>
      </c>
      <c r="D71" s="116">
        <f t="shared" si="28"/>
        <v>-0.76851851851851849</v>
      </c>
      <c r="E71" s="115">
        <f t="shared" si="29"/>
        <v>-83</v>
      </c>
      <c r="F71" s="116">
        <f t="shared" si="30"/>
        <v>8.2263902599539317E-3</v>
      </c>
      <c r="G71" s="431"/>
      <c r="H71" s="427">
        <v>959</v>
      </c>
      <c r="I71" s="427">
        <v>376</v>
      </c>
      <c r="J71" s="116">
        <f t="shared" si="31"/>
        <v>-0.60792492179353497</v>
      </c>
      <c r="K71" s="115">
        <f t="shared" si="32"/>
        <v>-583</v>
      </c>
      <c r="L71" s="116">
        <f t="shared" si="27"/>
        <v>1.442934991173536E-2</v>
      </c>
    </row>
    <row r="72" spans="1:12" ht="21" x14ac:dyDescent="0.35">
      <c r="A72" s="560" t="s">
        <v>48</v>
      </c>
      <c r="B72" s="560"/>
      <c r="C72" s="560"/>
      <c r="D72" s="560"/>
      <c r="E72" s="560"/>
      <c r="F72" s="560"/>
      <c r="G72" s="560"/>
      <c r="H72" s="560"/>
      <c r="I72" s="560"/>
      <c r="J72" s="560"/>
      <c r="K72" s="560"/>
      <c r="L72" s="560"/>
    </row>
    <row r="73" spans="1:12" x14ac:dyDescent="0.25">
      <c r="A73" s="43"/>
      <c r="B73" s="471" t="s">
        <v>151</v>
      </c>
      <c r="C73" s="472"/>
      <c r="D73" s="472"/>
      <c r="E73" s="472"/>
      <c r="F73" s="473"/>
      <c r="G73" s="430"/>
      <c r="H73" s="471" t="str">
        <f>CONCATENATE("acumulado ",B73)</f>
        <v>acumulado septiembre</v>
      </c>
      <c r="I73" s="472"/>
      <c r="J73" s="472"/>
      <c r="K73" s="472"/>
      <c r="L73" s="473"/>
    </row>
    <row r="74" spans="1:12" ht="30" x14ac:dyDescent="0.25">
      <c r="A74" s="6"/>
      <c r="B74" s="7">
        <v>2019</v>
      </c>
      <c r="C74" s="7">
        <v>2020</v>
      </c>
      <c r="D74" s="7" t="s">
        <v>1</v>
      </c>
      <c r="E74" s="7" t="s">
        <v>2</v>
      </c>
      <c r="F74" s="7" t="s">
        <v>3</v>
      </c>
      <c r="G74" s="431"/>
      <c r="H74" s="7">
        <v>2019</v>
      </c>
      <c r="I74" s="7">
        <v>2020</v>
      </c>
      <c r="J74" s="7" t="s">
        <v>1</v>
      </c>
      <c r="K74" s="7" t="s">
        <v>2</v>
      </c>
      <c r="L74" s="7" t="s">
        <v>3</v>
      </c>
    </row>
    <row r="75" spans="1:12" x14ac:dyDescent="0.25">
      <c r="A75" s="432" t="s">
        <v>36</v>
      </c>
      <c r="B75" s="433">
        <v>5424</v>
      </c>
      <c r="C75" s="433">
        <v>3039</v>
      </c>
      <c r="D75" s="434">
        <f>C75/B75-1</f>
        <v>-0.43971238938053092</v>
      </c>
      <c r="E75" s="433">
        <f>C75-B75</f>
        <v>-2385</v>
      </c>
      <c r="F75" s="434">
        <f>C75/$C$75</f>
        <v>1</v>
      </c>
      <c r="G75" s="140"/>
      <c r="H75" s="433">
        <v>50984</v>
      </c>
      <c r="I75" s="433">
        <v>26058</v>
      </c>
      <c r="J75" s="434">
        <f>I75/H75-1</f>
        <v>-0.48889847795386787</v>
      </c>
      <c r="K75" s="433">
        <f>I75-H75</f>
        <v>-24926</v>
      </c>
      <c r="L75" s="434">
        <f>I75/$I$75</f>
        <v>1</v>
      </c>
    </row>
    <row r="76" spans="1:12" x14ac:dyDescent="0.25">
      <c r="A76" s="419" t="s">
        <v>43</v>
      </c>
      <c r="B76" s="115">
        <v>2987</v>
      </c>
      <c r="C76" s="115">
        <v>2191</v>
      </c>
      <c r="D76" s="116">
        <f t="shared" ref="D76:D77" si="33">C76/B76-1</f>
        <v>-0.26648811516571813</v>
      </c>
      <c r="E76" s="115">
        <f>C76-B76</f>
        <v>-796</v>
      </c>
      <c r="F76" s="116">
        <f>C76/$C$75</f>
        <v>0.72096084238236258</v>
      </c>
      <c r="G76" s="431"/>
      <c r="H76" s="115">
        <v>26364</v>
      </c>
      <c r="I76" s="115">
        <v>15840</v>
      </c>
      <c r="J76" s="116">
        <f t="shared" ref="J76:J77" si="34">I76/H76-1</f>
        <v>-0.3991807009558489</v>
      </c>
      <c r="K76" s="115">
        <f t="shared" ref="K76:K77" si="35">I76-H76</f>
        <v>-10524</v>
      </c>
      <c r="L76" s="116">
        <f t="shared" ref="L76:L77" si="36">I76/$I$75</f>
        <v>0.6078747409624683</v>
      </c>
    </row>
    <row r="77" spans="1:12" x14ac:dyDescent="0.25">
      <c r="A77" s="419" t="s">
        <v>44</v>
      </c>
      <c r="B77" s="115">
        <v>2437</v>
      </c>
      <c r="C77" s="115">
        <v>848</v>
      </c>
      <c r="D77" s="116">
        <f t="shared" si="33"/>
        <v>-0.65203118588428399</v>
      </c>
      <c r="E77" s="115">
        <f>C77-B77</f>
        <v>-1589</v>
      </c>
      <c r="F77" s="116">
        <f>C77/$C$75</f>
        <v>0.27903915761763737</v>
      </c>
      <c r="G77" s="431"/>
      <c r="H77" s="115">
        <v>24620</v>
      </c>
      <c r="I77" s="115">
        <v>10218</v>
      </c>
      <c r="J77" s="116">
        <f t="shared" si="34"/>
        <v>-0.58497156783103166</v>
      </c>
      <c r="K77" s="115">
        <f t="shared" si="35"/>
        <v>-14402</v>
      </c>
      <c r="L77" s="116">
        <f t="shared" si="36"/>
        <v>0.39212525903753165</v>
      </c>
    </row>
    <row r="78" spans="1:12" ht="21" x14ac:dyDescent="0.35">
      <c r="A78" s="560" t="s">
        <v>124</v>
      </c>
      <c r="B78" s="560"/>
      <c r="C78" s="560"/>
      <c r="D78" s="560"/>
      <c r="E78" s="560"/>
      <c r="F78" s="560"/>
      <c r="G78" s="560"/>
      <c r="H78" s="560"/>
      <c r="I78" s="560"/>
      <c r="J78" s="560"/>
      <c r="K78" s="560"/>
      <c r="L78" s="560"/>
    </row>
  </sheetData>
  <mergeCells count="22">
    <mergeCell ref="A1:L1"/>
    <mergeCell ref="A2:L2"/>
    <mergeCell ref="A3:L3"/>
    <mergeCell ref="A4:L4"/>
    <mergeCell ref="B5:F5"/>
    <mergeCell ref="H5:L5"/>
    <mergeCell ref="A10:L10"/>
    <mergeCell ref="B11:F11"/>
    <mergeCell ref="H11:L11"/>
    <mergeCell ref="A35:L35"/>
    <mergeCell ref="B36:F36"/>
    <mergeCell ref="H36:L36"/>
    <mergeCell ref="A72:L72"/>
    <mergeCell ref="B73:F73"/>
    <mergeCell ref="H73:L73"/>
    <mergeCell ref="A78:L78"/>
    <mergeCell ref="A41:L41"/>
    <mergeCell ref="B42:F42"/>
    <mergeCell ref="H42:L42"/>
    <mergeCell ref="A47:L47"/>
    <mergeCell ref="B48:F48"/>
    <mergeCell ref="H48:L48"/>
  </mergeCells>
  <printOptions horizontalCentered="1" verticalCentered="1"/>
  <pageMargins left="0.23622047244094491" right="0.15748031496062992" top="0.31496062992125984" bottom="0.27559055118110237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87F8-0975-4DFD-B0E2-FEED43EA8FDB}">
  <sheetPr codeName="Hoja10">
    <pageSetUpPr fitToPage="1"/>
  </sheetPr>
  <dimension ref="A1:L50"/>
  <sheetViews>
    <sheetView showGridLines="0" workbookViewId="0">
      <selection activeCell="H5" sqref="H5:L5"/>
    </sheetView>
  </sheetViews>
  <sheetFormatPr baseColWidth="10" defaultRowHeight="15" x14ac:dyDescent="0.25"/>
  <cols>
    <col min="1" max="1" width="37.85546875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659" t="s">
        <v>55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</row>
    <row r="2" spans="1:12" ht="36.75" customHeight="1" x14ac:dyDescent="0.25">
      <c r="A2" s="674" t="s">
        <v>125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</row>
    <row r="3" spans="1:12" ht="21" x14ac:dyDescent="0.25">
      <c r="A3" s="662" t="s">
        <v>126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4"/>
    </row>
    <row r="4" spans="1:12" ht="21" x14ac:dyDescent="0.35">
      <c r="A4" s="675" t="s">
        <v>50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</row>
    <row r="5" spans="1:12" x14ac:dyDescent="0.25">
      <c r="A5" s="43"/>
      <c r="B5" s="471" t="s">
        <v>151</v>
      </c>
      <c r="C5" s="472"/>
      <c r="D5" s="472"/>
      <c r="E5" s="472"/>
      <c r="F5" s="473"/>
      <c r="G5" s="146"/>
      <c r="H5" s="471" t="str">
        <f>CONCATENATE("acumulado ",B5)</f>
        <v>acumulado septiembre</v>
      </c>
      <c r="I5" s="472"/>
      <c r="J5" s="472"/>
      <c r="K5" s="472"/>
      <c r="L5" s="473"/>
    </row>
    <row r="6" spans="1:12" ht="30" x14ac:dyDescent="0.25">
      <c r="A6" s="6"/>
      <c r="B6" s="7">
        <v>2019</v>
      </c>
      <c r="C6" s="7">
        <v>2020</v>
      </c>
      <c r="D6" s="7" t="s">
        <v>1</v>
      </c>
      <c r="E6" s="7" t="s">
        <v>2</v>
      </c>
      <c r="F6" s="7" t="s">
        <v>3</v>
      </c>
      <c r="G6" s="147"/>
      <c r="H6" s="7">
        <v>2019</v>
      </c>
      <c r="I6" s="7">
        <v>2020</v>
      </c>
      <c r="J6" s="7" t="s">
        <v>1</v>
      </c>
      <c r="K6" s="7" t="s">
        <v>2</v>
      </c>
      <c r="L6" s="7" t="s">
        <v>3</v>
      </c>
    </row>
    <row r="7" spans="1:12" x14ac:dyDescent="0.25">
      <c r="A7" s="440" t="s">
        <v>51</v>
      </c>
      <c r="B7" s="441">
        <v>432241</v>
      </c>
      <c r="C7" s="441">
        <v>100893</v>
      </c>
      <c r="D7" s="442">
        <f>C7/B7-1</f>
        <v>-0.76658160609474812</v>
      </c>
      <c r="E7" s="441">
        <f t="shared" ref="E7:E18" si="0">C7-B7</f>
        <v>-331348</v>
      </c>
      <c r="F7" s="442">
        <f t="shared" ref="F7:F18" si="1">C7/$C$7</f>
        <v>1</v>
      </c>
      <c r="G7" s="147"/>
      <c r="H7" s="441">
        <v>4390715</v>
      </c>
      <c r="I7" s="441">
        <v>1635443</v>
      </c>
      <c r="J7" s="442">
        <f>I7/H7-1</f>
        <v>-0.6275223966939325</v>
      </c>
      <c r="K7" s="441">
        <f>I7-H7</f>
        <v>-2755272</v>
      </c>
      <c r="L7" s="442">
        <f>I7/$I$7</f>
        <v>1</v>
      </c>
    </row>
    <row r="8" spans="1:12" x14ac:dyDescent="0.25">
      <c r="A8" s="443" t="s">
        <v>52</v>
      </c>
      <c r="B8" s="444">
        <v>76075</v>
      </c>
      <c r="C8" s="444">
        <v>53685</v>
      </c>
      <c r="D8" s="445">
        <f>C8/B8-1</f>
        <v>-0.29431482090042727</v>
      </c>
      <c r="E8" s="444">
        <f t="shared" si="0"/>
        <v>-22390</v>
      </c>
      <c r="F8" s="445">
        <f t="shared" si="1"/>
        <v>0.53209836163063839</v>
      </c>
      <c r="G8" s="147"/>
      <c r="H8" s="444">
        <v>661689</v>
      </c>
      <c r="I8" s="444">
        <v>285836</v>
      </c>
      <c r="J8" s="445">
        <f>I8/H8-1</f>
        <v>-0.56802062600405923</v>
      </c>
      <c r="K8" s="444">
        <f>I8-H8</f>
        <v>-375853</v>
      </c>
      <c r="L8" s="445">
        <f t="shared" ref="L8:L18" si="2">I8/$I$7</f>
        <v>0.17477588641120478</v>
      </c>
    </row>
    <row r="9" spans="1:12" x14ac:dyDescent="0.25">
      <c r="A9" s="443" t="s">
        <v>53</v>
      </c>
      <c r="B9" s="444">
        <v>356166</v>
      </c>
      <c r="C9" s="444">
        <v>47208</v>
      </c>
      <c r="D9" s="445">
        <f t="shared" ref="D9:D18" si="3">C9/B9-1</f>
        <v>-0.8674550630885598</v>
      </c>
      <c r="E9" s="444">
        <f t="shared" si="0"/>
        <v>-308958</v>
      </c>
      <c r="F9" s="445">
        <f t="shared" si="1"/>
        <v>0.46790163836936161</v>
      </c>
      <c r="G9" s="147"/>
      <c r="H9" s="444">
        <v>3729026</v>
      </c>
      <c r="I9" s="444">
        <v>1349608</v>
      </c>
      <c r="J9" s="445">
        <f t="shared" ref="J9:J18" si="4">I9/H9-1</f>
        <v>-0.63808029228007523</v>
      </c>
      <c r="K9" s="444">
        <f t="shared" ref="K9:K18" si="5">I9-H9</f>
        <v>-2379418</v>
      </c>
      <c r="L9" s="445">
        <f t="shared" si="2"/>
        <v>0.82522472504391775</v>
      </c>
    </row>
    <row r="10" spans="1:12" x14ac:dyDescent="0.25">
      <c r="A10" s="419" t="s">
        <v>73</v>
      </c>
      <c r="B10" s="208">
        <v>48607</v>
      </c>
      <c r="C10" s="208">
        <v>3192</v>
      </c>
      <c r="D10" s="209">
        <f t="shared" si="3"/>
        <v>-0.93433044623202421</v>
      </c>
      <c r="E10" s="208">
        <f t="shared" si="0"/>
        <v>-45415</v>
      </c>
      <c r="F10" s="209">
        <f t="shared" si="1"/>
        <v>3.1637477327465732E-2</v>
      </c>
      <c r="G10" s="147"/>
      <c r="H10" s="208">
        <v>550197</v>
      </c>
      <c r="I10" s="208">
        <v>239579</v>
      </c>
      <c r="J10" s="209">
        <f t="shared" si="4"/>
        <v>-0.56455778566586146</v>
      </c>
      <c r="K10" s="208">
        <f t="shared" si="5"/>
        <v>-310618</v>
      </c>
      <c r="L10" s="209">
        <f t="shared" si="2"/>
        <v>0.14649180680708529</v>
      </c>
    </row>
    <row r="11" spans="1:12" x14ac:dyDescent="0.25">
      <c r="A11" s="419" t="s">
        <v>82</v>
      </c>
      <c r="B11" s="180">
        <v>15513</v>
      </c>
      <c r="C11" s="180">
        <v>11833</v>
      </c>
      <c r="D11" s="181">
        <f t="shared" si="3"/>
        <v>-0.23722039579707344</v>
      </c>
      <c r="E11" s="180">
        <f t="shared" si="0"/>
        <v>-3680</v>
      </c>
      <c r="F11" s="181">
        <f t="shared" si="1"/>
        <v>0.11728266579445551</v>
      </c>
      <c r="G11" s="147"/>
      <c r="H11" s="180">
        <v>164816</v>
      </c>
      <c r="I11" s="180">
        <v>77045</v>
      </c>
      <c r="J11" s="181">
        <f t="shared" si="4"/>
        <v>-0.53253931657120668</v>
      </c>
      <c r="K11" s="180">
        <f t="shared" si="5"/>
        <v>-87771</v>
      </c>
      <c r="L11" s="181">
        <f t="shared" si="2"/>
        <v>4.7109559917404641E-2</v>
      </c>
    </row>
    <row r="12" spans="1:12" x14ac:dyDescent="0.25">
      <c r="A12" s="419" t="s">
        <v>80</v>
      </c>
      <c r="B12" s="180">
        <v>15338</v>
      </c>
      <c r="C12" s="180">
        <v>2920</v>
      </c>
      <c r="D12" s="181">
        <f t="shared" si="3"/>
        <v>-0.80962315816925279</v>
      </c>
      <c r="E12" s="180">
        <f t="shared" si="0"/>
        <v>-12418</v>
      </c>
      <c r="F12" s="181">
        <f t="shared" si="1"/>
        <v>2.8941551941165392E-2</v>
      </c>
      <c r="G12" s="147"/>
      <c r="H12" s="180">
        <v>166591</v>
      </c>
      <c r="I12" s="180">
        <v>68670</v>
      </c>
      <c r="J12" s="181">
        <f t="shared" si="4"/>
        <v>-0.58779285795751268</v>
      </c>
      <c r="K12" s="180">
        <f t="shared" si="5"/>
        <v>-97921</v>
      </c>
      <c r="L12" s="181">
        <f t="shared" si="2"/>
        <v>4.1988623265989705E-2</v>
      </c>
    </row>
    <row r="13" spans="1:12" x14ac:dyDescent="0.25">
      <c r="A13" s="419" t="s">
        <v>81</v>
      </c>
      <c r="B13" s="180">
        <v>13321</v>
      </c>
      <c r="C13" s="180">
        <v>699</v>
      </c>
      <c r="D13" s="181">
        <f t="shared" si="3"/>
        <v>-0.94752646197732904</v>
      </c>
      <c r="E13" s="180">
        <f t="shared" si="0"/>
        <v>-12622</v>
      </c>
      <c r="F13" s="181">
        <f t="shared" si="1"/>
        <v>6.9281317831762362E-3</v>
      </c>
      <c r="G13" s="147"/>
      <c r="H13" s="180">
        <v>135836</v>
      </c>
      <c r="I13" s="180">
        <v>52011</v>
      </c>
      <c r="J13" s="181">
        <f t="shared" si="4"/>
        <v>-0.61710444948320031</v>
      </c>
      <c r="K13" s="180">
        <f t="shared" si="5"/>
        <v>-83825</v>
      </c>
      <c r="L13" s="181">
        <f t="shared" si="2"/>
        <v>3.1802392379312518E-2</v>
      </c>
    </row>
    <row r="14" spans="1:12" x14ac:dyDescent="0.25">
      <c r="A14" s="419" t="s">
        <v>83</v>
      </c>
      <c r="B14" s="180">
        <v>13752</v>
      </c>
      <c r="C14" s="180">
        <v>1189</v>
      </c>
      <c r="D14" s="181">
        <f t="shared" si="3"/>
        <v>-0.91353984874927285</v>
      </c>
      <c r="E14" s="180">
        <f t="shared" si="0"/>
        <v>-12563</v>
      </c>
      <c r="F14" s="181">
        <f t="shared" si="1"/>
        <v>1.1784762074673169E-2</v>
      </c>
      <c r="G14" s="147"/>
      <c r="H14" s="180">
        <v>125714</v>
      </c>
      <c r="I14" s="180">
        <v>35066</v>
      </c>
      <c r="J14" s="181">
        <f t="shared" si="4"/>
        <v>-0.72106527514835261</v>
      </c>
      <c r="K14" s="180">
        <f t="shared" si="5"/>
        <v>-90648</v>
      </c>
      <c r="L14" s="181">
        <f t="shared" si="2"/>
        <v>2.1441285327584023E-2</v>
      </c>
    </row>
    <row r="15" spans="1:12" x14ac:dyDescent="0.25">
      <c r="A15" s="419" t="s">
        <v>84</v>
      </c>
      <c r="B15" s="180">
        <v>15393</v>
      </c>
      <c r="C15" s="180">
        <v>4019</v>
      </c>
      <c r="D15" s="181">
        <f t="shared" si="3"/>
        <v>-0.73890729552393952</v>
      </c>
      <c r="E15" s="180">
        <f t="shared" si="0"/>
        <v>-11374</v>
      </c>
      <c r="F15" s="181">
        <f t="shared" si="1"/>
        <v>3.9834279880665659E-2</v>
      </c>
      <c r="G15" s="147"/>
      <c r="H15" s="180">
        <v>153154</v>
      </c>
      <c r="I15" s="180">
        <v>56374</v>
      </c>
      <c r="J15" s="181">
        <f t="shared" si="4"/>
        <v>-0.63191297648118883</v>
      </c>
      <c r="K15" s="180">
        <f t="shared" si="5"/>
        <v>-96780</v>
      </c>
      <c r="L15" s="181">
        <f t="shared" si="2"/>
        <v>3.4470171079028743E-2</v>
      </c>
    </row>
    <row r="16" spans="1:12" x14ac:dyDescent="0.25">
      <c r="A16" s="419" t="s">
        <v>127</v>
      </c>
      <c r="B16" s="180">
        <v>6743</v>
      </c>
      <c r="C16" s="180">
        <v>259</v>
      </c>
      <c r="D16" s="181">
        <f t="shared" si="3"/>
        <v>-0.96158979682633838</v>
      </c>
      <c r="E16" s="180">
        <f t="shared" si="0"/>
        <v>-6484</v>
      </c>
      <c r="F16" s="181">
        <f t="shared" si="1"/>
        <v>2.5670760112198069E-3</v>
      </c>
      <c r="G16" s="147"/>
      <c r="H16" s="180">
        <v>241700</v>
      </c>
      <c r="I16" s="180">
        <v>152605</v>
      </c>
      <c r="J16" s="181">
        <f t="shared" si="4"/>
        <v>-0.36861812163839469</v>
      </c>
      <c r="K16" s="180">
        <f t="shared" si="5"/>
        <v>-89095</v>
      </c>
      <c r="L16" s="181">
        <f t="shared" si="2"/>
        <v>9.3311108977812127E-2</v>
      </c>
    </row>
    <row r="17" spans="1:12" x14ac:dyDescent="0.25">
      <c r="A17" s="419" t="s">
        <v>119</v>
      </c>
      <c r="B17" s="180">
        <v>176672</v>
      </c>
      <c r="C17" s="180">
        <v>13829</v>
      </c>
      <c r="D17" s="181">
        <f t="shared" si="3"/>
        <v>-0.92172500452816519</v>
      </c>
      <c r="E17" s="180">
        <f t="shared" si="0"/>
        <v>-162843</v>
      </c>
      <c r="F17" s="181">
        <f t="shared" si="1"/>
        <v>0.13706600061451241</v>
      </c>
      <c r="G17" s="147"/>
      <c r="H17" s="180">
        <v>1695449</v>
      </c>
      <c r="I17" s="180">
        <v>493894</v>
      </c>
      <c r="J17" s="181">
        <f t="shared" si="4"/>
        <v>-0.70869427508583271</v>
      </c>
      <c r="K17" s="180">
        <f t="shared" si="5"/>
        <v>-1201555</v>
      </c>
      <c r="L17" s="181">
        <f t="shared" si="2"/>
        <v>0.30199401630017064</v>
      </c>
    </row>
    <row r="18" spans="1:12" x14ac:dyDescent="0.25">
      <c r="A18" s="419" t="s">
        <v>88</v>
      </c>
      <c r="B18" s="180">
        <v>50828</v>
      </c>
      <c r="C18" s="180">
        <v>9268</v>
      </c>
      <c r="D18" s="181">
        <f t="shared" si="3"/>
        <v>-0.81765955772408905</v>
      </c>
      <c r="E18" s="180">
        <f t="shared" si="0"/>
        <v>-41560</v>
      </c>
      <c r="F18" s="181">
        <f t="shared" si="1"/>
        <v>9.1859692942027699E-2</v>
      </c>
      <c r="G18" s="147"/>
      <c r="H18" s="180">
        <v>495571</v>
      </c>
      <c r="I18" s="180">
        <v>174364</v>
      </c>
      <c r="J18" s="181">
        <f t="shared" si="4"/>
        <v>-0.6481553601804787</v>
      </c>
      <c r="K18" s="180">
        <f t="shared" si="5"/>
        <v>-321207</v>
      </c>
      <c r="L18" s="181">
        <f t="shared" si="2"/>
        <v>0.10661576098953006</v>
      </c>
    </row>
    <row r="19" spans="1:12" ht="21" x14ac:dyDescent="0.35">
      <c r="A19" s="672" t="s">
        <v>128</v>
      </c>
      <c r="B19" s="672"/>
      <c r="C19" s="672"/>
      <c r="D19" s="672"/>
      <c r="E19" s="672"/>
      <c r="F19" s="672"/>
      <c r="G19" s="672"/>
      <c r="H19" s="672"/>
      <c r="I19" s="672"/>
      <c r="J19" s="672"/>
      <c r="K19" s="672"/>
      <c r="L19" s="672"/>
    </row>
    <row r="20" spans="1:12" x14ac:dyDescent="0.25">
      <c r="A20" s="43"/>
      <c r="B20" s="471" t="s">
        <v>151</v>
      </c>
      <c r="C20" s="472"/>
      <c r="D20" s="472"/>
      <c r="E20" s="472"/>
      <c r="F20" s="473"/>
      <c r="G20" s="446"/>
      <c r="H20" s="471" t="str">
        <f>CONCATENATE("acumulado ",B20)</f>
        <v>acumulado septiembre</v>
      </c>
      <c r="I20" s="472"/>
      <c r="J20" s="472"/>
      <c r="K20" s="472"/>
      <c r="L20" s="473"/>
    </row>
    <row r="21" spans="1:12" ht="30" x14ac:dyDescent="0.25">
      <c r="A21" s="6"/>
      <c r="B21" s="7">
        <v>2019</v>
      </c>
      <c r="C21" s="7">
        <v>2020</v>
      </c>
      <c r="D21" s="7" t="s">
        <v>1</v>
      </c>
      <c r="E21" s="7" t="s">
        <v>2</v>
      </c>
      <c r="F21" s="7" t="s">
        <v>3</v>
      </c>
      <c r="G21" s="447"/>
      <c r="H21" s="7">
        <v>2019</v>
      </c>
      <c r="I21" s="7">
        <v>2020</v>
      </c>
      <c r="J21" s="7" t="s">
        <v>1</v>
      </c>
      <c r="K21" s="7" t="s">
        <v>2</v>
      </c>
      <c r="L21" s="7" t="s">
        <v>3</v>
      </c>
    </row>
    <row r="22" spans="1:12" x14ac:dyDescent="0.25">
      <c r="A22" s="448" t="s">
        <v>129</v>
      </c>
      <c r="B22" s="449">
        <v>432241</v>
      </c>
      <c r="C22" s="449">
        <v>100893</v>
      </c>
      <c r="D22" s="450">
        <f>C22/B22-1</f>
        <v>-0.76658160609474812</v>
      </c>
      <c r="E22" s="449">
        <f>C22-B22</f>
        <v>-331348</v>
      </c>
      <c r="F22" s="450">
        <f>C22/$C$22</f>
        <v>1</v>
      </c>
      <c r="G22" s="447"/>
      <c r="H22" s="449">
        <v>4390715</v>
      </c>
      <c r="I22" s="449">
        <v>1635443</v>
      </c>
      <c r="J22" s="450">
        <f>I22/H22-1</f>
        <v>-0.6275223966939325</v>
      </c>
      <c r="K22" s="449">
        <f>I22-H22</f>
        <v>-2755272</v>
      </c>
      <c r="L22" s="450">
        <f>I22/$I$22</f>
        <v>1</v>
      </c>
    </row>
    <row r="23" spans="1:12" x14ac:dyDescent="0.25">
      <c r="A23" s="419" t="s">
        <v>130</v>
      </c>
      <c r="B23" s="208">
        <v>268965</v>
      </c>
      <c r="C23" s="208">
        <v>61056</v>
      </c>
      <c r="D23" s="209">
        <f t="shared" ref="D23:D26" si="6">C23/B23-1</f>
        <v>-0.77299648653170483</v>
      </c>
      <c r="E23" s="208">
        <f>C23-B23</f>
        <v>-207909</v>
      </c>
      <c r="F23" s="209">
        <f>C23/$C$22</f>
        <v>0.60515595730129934</v>
      </c>
      <c r="G23" s="447"/>
      <c r="H23" s="208">
        <v>2748816</v>
      </c>
      <c r="I23" s="208">
        <v>1056030</v>
      </c>
      <c r="J23" s="209">
        <f t="shared" ref="J23:J26" si="7">I23/H23-1</f>
        <v>-0.61582368554315747</v>
      </c>
      <c r="K23" s="208">
        <f t="shared" ref="K23:K26" si="8">I23-H23</f>
        <v>-1692786</v>
      </c>
      <c r="L23" s="209">
        <f t="shared" ref="L23:L26" si="9">I23/$I$22</f>
        <v>0.64571495307387661</v>
      </c>
    </row>
    <row r="24" spans="1:12" x14ac:dyDescent="0.25">
      <c r="A24" s="419" t="s">
        <v>131</v>
      </c>
      <c r="B24" s="208">
        <v>12953</v>
      </c>
      <c r="C24" s="208">
        <v>8268</v>
      </c>
      <c r="D24" s="209">
        <f t="shared" si="6"/>
        <v>-0.36169227206052657</v>
      </c>
      <c r="E24" s="208">
        <f>C24-B24</f>
        <v>-4685</v>
      </c>
      <c r="F24" s="209">
        <f>C24/$C$22</f>
        <v>8.1948202551217625E-2</v>
      </c>
      <c r="G24" s="447"/>
      <c r="H24" s="208">
        <v>189072</v>
      </c>
      <c r="I24" s="208">
        <v>93752</v>
      </c>
      <c r="J24" s="209">
        <f t="shared" si="7"/>
        <v>-0.50414656850300421</v>
      </c>
      <c r="K24" s="208">
        <f t="shared" si="8"/>
        <v>-95320</v>
      </c>
      <c r="L24" s="209">
        <f t="shared" si="9"/>
        <v>5.7325140649964565E-2</v>
      </c>
    </row>
    <row r="25" spans="1:12" x14ac:dyDescent="0.25">
      <c r="A25" s="419" t="s">
        <v>132</v>
      </c>
      <c r="B25" s="208">
        <v>146430</v>
      </c>
      <c r="C25" s="208">
        <v>28409</v>
      </c>
      <c r="D25" s="209">
        <f t="shared" si="6"/>
        <v>-0.80598920986136724</v>
      </c>
      <c r="E25" s="208">
        <f>C25-B25</f>
        <v>-118021</v>
      </c>
      <c r="F25" s="209">
        <f>C25/$C$22</f>
        <v>0.28157553051252315</v>
      </c>
      <c r="G25" s="447"/>
      <c r="H25" s="208">
        <v>1392853</v>
      </c>
      <c r="I25" s="208">
        <v>456908</v>
      </c>
      <c r="J25" s="209">
        <f t="shared" si="7"/>
        <v>-0.67196251147823927</v>
      </c>
      <c r="K25" s="208">
        <f t="shared" si="8"/>
        <v>-935945</v>
      </c>
      <c r="L25" s="209">
        <f t="shared" si="9"/>
        <v>0.27937873713727718</v>
      </c>
    </row>
    <row r="26" spans="1:12" x14ac:dyDescent="0.25">
      <c r="A26" s="419" t="s">
        <v>133</v>
      </c>
      <c r="B26" s="208">
        <v>3893</v>
      </c>
      <c r="C26" s="208">
        <v>3160</v>
      </c>
      <c r="D26" s="209">
        <f t="shared" si="6"/>
        <v>-0.1882866683791421</v>
      </c>
      <c r="E26" s="208">
        <f>C26-B26</f>
        <v>-733</v>
      </c>
      <c r="F26" s="209">
        <f>C26/$C$22</f>
        <v>3.1320309634959811E-2</v>
      </c>
      <c r="G26" s="447"/>
      <c r="H26" s="208">
        <v>59975</v>
      </c>
      <c r="I26" s="208">
        <v>28755</v>
      </c>
      <c r="J26" s="209">
        <f t="shared" si="7"/>
        <v>-0.52055022926219263</v>
      </c>
      <c r="K26" s="208">
        <f t="shared" si="8"/>
        <v>-31220</v>
      </c>
      <c r="L26" s="209">
        <f t="shared" si="9"/>
        <v>1.758239204912675E-2</v>
      </c>
    </row>
    <row r="27" spans="1:12" ht="21" x14ac:dyDescent="0.35">
      <c r="A27" s="673" t="s">
        <v>134</v>
      </c>
      <c r="B27" s="673"/>
      <c r="C27" s="673"/>
      <c r="D27" s="673"/>
      <c r="E27" s="673"/>
      <c r="F27" s="673"/>
      <c r="G27" s="673"/>
      <c r="H27" s="673"/>
      <c r="I27" s="673"/>
      <c r="J27" s="673"/>
      <c r="K27" s="673"/>
      <c r="L27" s="673"/>
    </row>
    <row r="28" spans="1:12" x14ac:dyDescent="0.25">
      <c r="A28" s="43"/>
      <c r="B28" s="471" t="s">
        <v>151</v>
      </c>
      <c r="C28" s="472"/>
      <c r="D28" s="472"/>
      <c r="E28" s="472"/>
      <c r="F28" s="473"/>
      <c r="G28" s="451"/>
      <c r="H28" s="471" t="str">
        <f>CONCATENATE("acumulado ",B28)</f>
        <v>acumulado septiembre</v>
      </c>
      <c r="I28" s="472"/>
      <c r="J28" s="472"/>
      <c r="K28" s="472"/>
      <c r="L28" s="473"/>
    </row>
    <row r="29" spans="1:12" ht="30" x14ac:dyDescent="0.25">
      <c r="A29" s="6"/>
      <c r="B29" s="7">
        <v>2019</v>
      </c>
      <c r="C29" s="7">
        <v>2020</v>
      </c>
      <c r="D29" s="7" t="s">
        <v>1</v>
      </c>
      <c r="E29" s="7" t="s">
        <v>2</v>
      </c>
      <c r="F29" s="7" t="s">
        <v>3</v>
      </c>
      <c r="G29" s="452"/>
      <c r="H29" s="7">
        <v>2019</v>
      </c>
      <c r="I29" s="7">
        <v>2020</v>
      </c>
      <c r="J29" s="7" t="s">
        <v>1</v>
      </c>
      <c r="K29" s="7" t="s">
        <v>2</v>
      </c>
      <c r="L29" s="7" t="s">
        <v>3</v>
      </c>
    </row>
    <row r="30" spans="1:12" x14ac:dyDescent="0.25">
      <c r="A30" s="453" t="s">
        <v>135</v>
      </c>
      <c r="B30" s="454">
        <v>432241</v>
      </c>
      <c r="C30" s="454">
        <v>100893</v>
      </c>
      <c r="D30" s="455">
        <f>C30/B30-1</f>
        <v>-0.76658160609474812</v>
      </c>
      <c r="E30" s="454">
        <f t="shared" ref="E30:E35" si="10">C30-B30</f>
        <v>-331348</v>
      </c>
      <c r="F30" s="455">
        <f t="shared" ref="F30:F35" si="11">C30/$C$30</f>
        <v>1</v>
      </c>
      <c r="G30" s="456"/>
      <c r="H30" s="454">
        <v>4390715</v>
      </c>
      <c r="I30" s="454">
        <v>1635443</v>
      </c>
      <c r="J30" s="455">
        <f>I30/H30-1</f>
        <v>-0.6275223966939325</v>
      </c>
      <c r="K30" s="454">
        <f>I30-H30</f>
        <v>-2755272</v>
      </c>
      <c r="L30" s="455">
        <f>I30/$I$30</f>
        <v>1</v>
      </c>
    </row>
    <row r="31" spans="1:12" x14ac:dyDescent="0.25">
      <c r="A31" s="419" t="s">
        <v>136</v>
      </c>
      <c r="B31" s="115">
        <v>325300</v>
      </c>
      <c r="C31" s="115">
        <v>62722</v>
      </c>
      <c r="D31" s="457">
        <f>C31/B31-1</f>
        <v>-0.80718721180448816</v>
      </c>
      <c r="E31" s="115">
        <f t="shared" si="10"/>
        <v>-262578</v>
      </c>
      <c r="F31" s="457">
        <f t="shared" si="11"/>
        <v>0.62166850029238896</v>
      </c>
      <c r="G31" s="452"/>
      <c r="H31" s="115">
        <v>3194556</v>
      </c>
      <c r="I31" s="115">
        <v>1020347</v>
      </c>
      <c r="J31" s="457">
        <f>I31/H31-1</f>
        <v>-0.68059818015398699</v>
      </c>
      <c r="K31" s="115">
        <f>I31-H31</f>
        <v>-2174209</v>
      </c>
      <c r="L31" s="457">
        <f t="shared" ref="L31:L35" si="12">I31/$I$30</f>
        <v>0.62389639993567492</v>
      </c>
    </row>
    <row r="32" spans="1:12" x14ac:dyDescent="0.25">
      <c r="A32" s="419" t="s">
        <v>137</v>
      </c>
      <c r="B32" s="115">
        <v>43347</v>
      </c>
      <c r="C32" s="115">
        <v>13949</v>
      </c>
      <c r="D32" s="457">
        <f t="shared" ref="D32:D35" si="13">C32/B32-1</f>
        <v>-0.67820149029921328</v>
      </c>
      <c r="E32" s="115">
        <f t="shared" si="10"/>
        <v>-29398</v>
      </c>
      <c r="F32" s="457">
        <f t="shared" si="11"/>
        <v>0.13825537946140962</v>
      </c>
      <c r="G32" s="452"/>
      <c r="H32" s="115">
        <v>390914</v>
      </c>
      <c r="I32" s="115">
        <v>196110</v>
      </c>
      <c r="J32" s="457">
        <f t="shared" ref="J32:J35" si="14">I32/H32-1</f>
        <v>-0.49832955586139149</v>
      </c>
      <c r="K32" s="115">
        <f t="shared" ref="K32:K35" si="15">I32-H32</f>
        <v>-194804</v>
      </c>
      <c r="L32" s="457">
        <f t="shared" si="12"/>
        <v>0.11991246408465474</v>
      </c>
    </row>
    <row r="33" spans="1:12" x14ac:dyDescent="0.25">
      <c r="A33" s="419" t="s">
        <v>138</v>
      </c>
      <c r="B33" s="115">
        <v>10769</v>
      </c>
      <c r="C33" s="115">
        <v>6255</v>
      </c>
      <c r="D33" s="457">
        <f t="shared" si="13"/>
        <v>-0.41916612498839256</v>
      </c>
      <c r="E33" s="115">
        <f t="shared" si="10"/>
        <v>-4514</v>
      </c>
      <c r="F33" s="457">
        <f t="shared" si="11"/>
        <v>6.1996372394516962E-2</v>
      </c>
      <c r="G33" s="452"/>
      <c r="H33" s="115">
        <v>125628</v>
      </c>
      <c r="I33" s="115">
        <v>73458</v>
      </c>
      <c r="J33" s="457">
        <f t="shared" si="14"/>
        <v>-0.41527366510650487</v>
      </c>
      <c r="K33" s="115">
        <f t="shared" si="15"/>
        <v>-52170</v>
      </c>
      <c r="L33" s="457">
        <f t="shared" si="12"/>
        <v>4.4916270392792654E-2</v>
      </c>
    </row>
    <row r="34" spans="1:12" ht="30" x14ac:dyDescent="0.25">
      <c r="A34" s="458" t="s">
        <v>139</v>
      </c>
      <c r="B34" s="115">
        <v>52295</v>
      </c>
      <c r="C34" s="115">
        <v>17952</v>
      </c>
      <c r="D34" s="457">
        <f t="shared" si="13"/>
        <v>-0.65671670331771681</v>
      </c>
      <c r="E34" s="115">
        <f t="shared" si="10"/>
        <v>-34343</v>
      </c>
      <c r="F34" s="457">
        <f t="shared" si="11"/>
        <v>0.17793107549582229</v>
      </c>
      <c r="G34" s="452"/>
      <c r="H34" s="115">
        <v>569391</v>
      </c>
      <c r="I34" s="115">
        <v>254746</v>
      </c>
      <c r="J34" s="457">
        <f t="shared" si="14"/>
        <v>-0.55259918052796753</v>
      </c>
      <c r="K34" s="115">
        <f t="shared" si="15"/>
        <v>-314645</v>
      </c>
      <c r="L34" s="457">
        <f t="shared" si="12"/>
        <v>0.15576574665090742</v>
      </c>
    </row>
    <row r="35" spans="1:12" x14ac:dyDescent="0.25">
      <c r="A35" s="419" t="s">
        <v>140</v>
      </c>
      <c r="B35" s="115">
        <v>530</v>
      </c>
      <c r="C35" s="115">
        <v>14</v>
      </c>
      <c r="D35" s="457">
        <f t="shared" si="13"/>
        <v>-0.97358490566037736</v>
      </c>
      <c r="E35" s="115">
        <f t="shared" si="10"/>
        <v>-516</v>
      </c>
      <c r="F35" s="457">
        <f t="shared" si="11"/>
        <v>1.3876086547134092E-4</v>
      </c>
      <c r="G35" s="452"/>
      <c r="H35" s="115">
        <v>110053</v>
      </c>
      <c r="I35" s="115">
        <v>90782</v>
      </c>
      <c r="J35" s="457">
        <f t="shared" si="14"/>
        <v>-0.17510653957638589</v>
      </c>
      <c r="K35" s="115">
        <f t="shared" si="15"/>
        <v>-19271</v>
      </c>
      <c r="L35" s="457">
        <f t="shared" si="12"/>
        <v>5.5509118935970256E-2</v>
      </c>
    </row>
    <row r="36" spans="1:12" ht="21" x14ac:dyDescent="0.35">
      <c r="A36" s="670" t="s">
        <v>141</v>
      </c>
      <c r="B36" s="670"/>
      <c r="C36" s="670"/>
      <c r="D36" s="670"/>
      <c r="E36" s="670"/>
      <c r="F36" s="670"/>
      <c r="G36" s="670"/>
      <c r="H36" s="670"/>
      <c r="I36" s="670"/>
      <c r="J36" s="670"/>
      <c r="K36" s="670"/>
      <c r="L36" s="670"/>
    </row>
    <row r="37" spans="1:12" x14ac:dyDescent="0.25">
      <c r="A37" s="43"/>
      <c r="B37" s="471" t="s">
        <v>151</v>
      </c>
      <c r="C37" s="472"/>
      <c r="D37" s="472"/>
      <c r="E37" s="472"/>
      <c r="F37" s="473"/>
      <c r="G37" s="459"/>
      <c r="H37" s="471" t="str">
        <f>CONCATENATE("acumulado ",B37)</f>
        <v>acumulado septiembre</v>
      </c>
      <c r="I37" s="472"/>
      <c r="J37" s="472"/>
      <c r="K37" s="472"/>
      <c r="L37" s="473"/>
    </row>
    <row r="38" spans="1:12" ht="30" x14ac:dyDescent="0.25">
      <c r="A38" s="6"/>
      <c r="B38" s="7">
        <v>2019</v>
      </c>
      <c r="C38" s="7">
        <v>2020</v>
      </c>
      <c r="D38" s="7" t="s">
        <v>1</v>
      </c>
      <c r="E38" s="7" t="s">
        <v>2</v>
      </c>
      <c r="F38" s="7" t="s">
        <v>3</v>
      </c>
      <c r="G38" s="460"/>
      <c r="H38" s="7">
        <v>2019</v>
      </c>
      <c r="I38" s="7">
        <v>2020</v>
      </c>
      <c r="J38" s="7" t="s">
        <v>1</v>
      </c>
      <c r="K38" s="7" t="s">
        <v>2</v>
      </c>
      <c r="L38" s="7" t="s">
        <v>3</v>
      </c>
    </row>
    <row r="39" spans="1:12" x14ac:dyDescent="0.25">
      <c r="A39" s="461" t="s">
        <v>142</v>
      </c>
      <c r="B39" s="462">
        <v>432241</v>
      </c>
      <c r="C39" s="462">
        <v>100893</v>
      </c>
      <c r="D39" s="463">
        <f>C39/B39-1</f>
        <v>-0.76658160609474812</v>
      </c>
      <c r="E39" s="462">
        <f>C39-B39</f>
        <v>-331348</v>
      </c>
      <c r="F39" s="463">
        <f>C39/$C$39</f>
        <v>1</v>
      </c>
      <c r="G39" s="464"/>
      <c r="H39" s="462">
        <v>4390715</v>
      </c>
      <c r="I39" s="462">
        <v>1635443</v>
      </c>
      <c r="J39" s="463">
        <f>I39/H39-1</f>
        <v>-0.6275223966939325</v>
      </c>
      <c r="K39" s="462">
        <f>I39-H39</f>
        <v>-2755272</v>
      </c>
      <c r="L39" s="463">
        <f>I39/$I$39</f>
        <v>1</v>
      </c>
    </row>
    <row r="40" spans="1:12" x14ac:dyDescent="0.25">
      <c r="A40" s="419" t="s">
        <v>143</v>
      </c>
      <c r="B40" s="115">
        <v>418859</v>
      </c>
      <c r="C40" s="115">
        <v>92744</v>
      </c>
      <c r="D40" s="116">
        <f>C40/B40-1</f>
        <v>-0.77857942648958245</v>
      </c>
      <c r="E40" s="115">
        <f>C40-B40</f>
        <v>-326115</v>
      </c>
      <c r="F40" s="116">
        <f>C40/$C$39</f>
        <v>0.91923126480528872</v>
      </c>
      <c r="G40" s="460"/>
      <c r="H40" s="115">
        <v>4209374</v>
      </c>
      <c r="I40" s="115">
        <v>1561504</v>
      </c>
      <c r="J40" s="116">
        <f>I40/H40-1</f>
        <v>-0.62904127787172159</v>
      </c>
      <c r="K40" s="115">
        <f>I40-H40</f>
        <v>-2647870</v>
      </c>
      <c r="L40" s="116">
        <f t="shared" ref="L40:L43" si="16">I40/$I$39</f>
        <v>0.95478961969325737</v>
      </c>
    </row>
    <row r="41" spans="1:12" x14ac:dyDescent="0.25">
      <c r="A41" s="419" t="s">
        <v>144</v>
      </c>
      <c r="B41" s="115">
        <v>7000</v>
      </c>
      <c r="C41" s="115">
        <v>3300</v>
      </c>
      <c r="D41" s="116">
        <f t="shared" ref="D41:D43" si="17">C41/B41-1</f>
        <v>-0.52857142857142858</v>
      </c>
      <c r="E41" s="115">
        <f>C41-B41</f>
        <v>-3700</v>
      </c>
      <c r="F41" s="116">
        <f>C41/$C$39</f>
        <v>3.2707918289673218E-2</v>
      </c>
      <c r="G41" s="460"/>
      <c r="H41" s="115">
        <v>101309</v>
      </c>
      <c r="I41" s="115">
        <v>33597</v>
      </c>
      <c r="J41" s="116">
        <f t="shared" ref="J41:J43" si="18">I41/H41-1</f>
        <v>-0.66837102330493836</v>
      </c>
      <c r="K41" s="115">
        <f t="shared" ref="K41:K43" si="19">I41-H41</f>
        <v>-67712</v>
      </c>
      <c r="L41" s="116">
        <f t="shared" si="16"/>
        <v>2.0543057752547781E-2</v>
      </c>
    </row>
    <row r="42" spans="1:12" x14ac:dyDescent="0.25">
      <c r="A42" s="419" t="s">
        <v>145</v>
      </c>
      <c r="B42" s="115">
        <v>4855</v>
      </c>
      <c r="C42" s="115">
        <v>4261</v>
      </c>
      <c r="D42" s="116">
        <f t="shared" si="17"/>
        <v>-0.12234809474768282</v>
      </c>
      <c r="E42" s="115">
        <f>C42-B42</f>
        <v>-594</v>
      </c>
      <c r="F42" s="116">
        <f>C42/$C$39</f>
        <v>4.223286055524169E-2</v>
      </c>
      <c r="G42" s="460"/>
      <c r="H42" s="115">
        <v>55916</v>
      </c>
      <c r="I42" s="115">
        <v>34116</v>
      </c>
      <c r="J42" s="116">
        <f t="shared" si="18"/>
        <v>-0.38987052006581302</v>
      </c>
      <c r="K42" s="115">
        <f t="shared" si="19"/>
        <v>-21800</v>
      </c>
      <c r="L42" s="116">
        <f t="shared" si="16"/>
        <v>2.0860402961154868E-2</v>
      </c>
    </row>
    <row r="43" spans="1:12" x14ac:dyDescent="0.25">
      <c r="A43" s="458" t="s">
        <v>146</v>
      </c>
      <c r="B43" s="115">
        <v>1527</v>
      </c>
      <c r="C43" s="115">
        <v>588</v>
      </c>
      <c r="D43" s="116">
        <f t="shared" si="17"/>
        <v>-0.61493123772102165</v>
      </c>
      <c r="E43" s="115">
        <f>C43-B43</f>
        <v>-939</v>
      </c>
      <c r="F43" s="116">
        <f>C43/$C$39</f>
        <v>5.8279563497963191E-3</v>
      </c>
      <c r="G43" s="460"/>
      <c r="H43" s="115">
        <v>24119</v>
      </c>
      <c r="I43" s="115">
        <v>6227</v>
      </c>
      <c r="J43" s="116">
        <f t="shared" si="18"/>
        <v>-0.74182180024047439</v>
      </c>
      <c r="K43" s="115">
        <f t="shared" si="19"/>
        <v>-17892</v>
      </c>
      <c r="L43" s="116">
        <f t="shared" si="16"/>
        <v>3.8075310481624856E-3</v>
      </c>
    </row>
    <row r="44" spans="1:12" ht="21" x14ac:dyDescent="0.35">
      <c r="A44" s="671" t="s">
        <v>147</v>
      </c>
      <c r="B44" s="671"/>
      <c r="C44" s="671"/>
      <c r="D44" s="671"/>
      <c r="E44" s="671"/>
      <c r="F44" s="671"/>
      <c r="G44" s="671"/>
      <c r="H44" s="671"/>
      <c r="I44" s="671"/>
      <c r="J44" s="671"/>
      <c r="K44" s="671"/>
      <c r="L44" s="671"/>
    </row>
    <row r="45" spans="1:12" x14ac:dyDescent="0.25">
      <c r="A45" s="43"/>
      <c r="B45" s="471" t="s">
        <v>151</v>
      </c>
      <c r="C45" s="472"/>
      <c r="D45" s="472"/>
      <c r="E45" s="472"/>
      <c r="F45" s="473"/>
      <c r="G45" s="465"/>
      <c r="H45" s="471" t="str">
        <f>CONCATENATE("acumulado ",B45)</f>
        <v>acumulado septiembre</v>
      </c>
      <c r="I45" s="472"/>
      <c r="J45" s="472"/>
      <c r="K45" s="472"/>
      <c r="L45" s="473"/>
    </row>
    <row r="46" spans="1:12" ht="30" x14ac:dyDescent="0.25">
      <c r="A46" s="6"/>
      <c r="B46" s="7">
        <v>2019</v>
      </c>
      <c r="C46" s="7">
        <v>2020</v>
      </c>
      <c r="D46" s="7" t="s">
        <v>1</v>
      </c>
      <c r="E46" s="7" t="s">
        <v>2</v>
      </c>
      <c r="F46" s="7" t="s">
        <v>3</v>
      </c>
      <c r="G46" s="466"/>
      <c r="H46" s="7">
        <v>2019</v>
      </c>
      <c r="I46" s="7">
        <v>2020</v>
      </c>
      <c r="J46" s="7" t="s">
        <v>1</v>
      </c>
      <c r="K46" s="7" t="s">
        <v>2</v>
      </c>
      <c r="L46" s="7" t="s">
        <v>3</v>
      </c>
    </row>
    <row r="47" spans="1:12" x14ac:dyDescent="0.25">
      <c r="A47" s="467" t="s">
        <v>51</v>
      </c>
      <c r="B47" s="468">
        <v>432241</v>
      </c>
      <c r="C47" s="468">
        <v>100893</v>
      </c>
      <c r="D47" s="469">
        <f>C47/B47-1</f>
        <v>-0.76658160609474812</v>
      </c>
      <c r="E47" s="468">
        <f>C47-B47</f>
        <v>-331348</v>
      </c>
      <c r="F47" s="469">
        <f>C47/$C$47</f>
        <v>1</v>
      </c>
      <c r="G47" s="470"/>
      <c r="H47" s="468">
        <v>4390715</v>
      </c>
      <c r="I47" s="468">
        <v>1635443</v>
      </c>
      <c r="J47" s="469">
        <f>I47/H47-1</f>
        <v>-0.6275223966939325</v>
      </c>
      <c r="K47" s="468">
        <f>I47-H47</f>
        <v>-2755272</v>
      </c>
      <c r="L47" s="469">
        <f>I47/$I$47</f>
        <v>1</v>
      </c>
    </row>
    <row r="48" spans="1:12" x14ac:dyDescent="0.25">
      <c r="A48" s="419" t="s">
        <v>148</v>
      </c>
      <c r="B48" s="115">
        <v>237373</v>
      </c>
      <c r="C48" s="115">
        <v>24260</v>
      </c>
      <c r="D48" s="116">
        <f>C48/B48-1</f>
        <v>-0.89779798039372638</v>
      </c>
      <c r="E48" s="115">
        <f>C48-B48</f>
        <v>-213113</v>
      </c>
      <c r="F48" s="116">
        <f>C48/$C$47</f>
        <v>0.24045275688105219</v>
      </c>
      <c r="G48" s="466"/>
      <c r="H48" s="115">
        <v>2319860</v>
      </c>
      <c r="I48" s="115">
        <v>746749</v>
      </c>
      <c r="J48" s="116">
        <f>I48/H48-1</f>
        <v>-0.67810600639693774</v>
      </c>
      <c r="K48" s="115">
        <f>I48-H48</f>
        <v>-1573111</v>
      </c>
      <c r="L48" s="116">
        <f t="shared" ref="L48:L49" si="20">I48/$I$47</f>
        <v>0.45660350131432281</v>
      </c>
    </row>
    <row r="49" spans="1:12" x14ac:dyDescent="0.25">
      <c r="A49" s="419" t="s">
        <v>149</v>
      </c>
      <c r="B49" s="115">
        <v>194867</v>
      </c>
      <c r="C49" s="115">
        <v>76633</v>
      </c>
      <c r="D49" s="116">
        <f t="shared" ref="D49" si="21">C49/B49-1</f>
        <v>-0.60674203431058105</v>
      </c>
      <c r="E49" s="115">
        <f>C49-B49</f>
        <v>-118234</v>
      </c>
      <c r="F49" s="116">
        <f>C49/$C$47</f>
        <v>0.75954724311894783</v>
      </c>
      <c r="G49" s="466"/>
      <c r="H49" s="115">
        <v>2070854</v>
      </c>
      <c r="I49" s="115">
        <v>888696</v>
      </c>
      <c r="J49" s="116">
        <f t="shared" ref="J49" si="22">I49/H49-1</f>
        <v>-0.57085530896914993</v>
      </c>
      <c r="K49" s="115">
        <f t="shared" ref="K49" si="23">I49-H49</f>
        <v>-1182158</v>
      </c>
      <c r="L49" s="116">
        <f t="shared" si="20"/>
        <v>0.54339772159592237</v>
      </c>
    </row>
    <row r="50" spans="1:12" ht="21" x14ac:dyDescent="0.35">
      <c r="A50" s="560" t="s">
        <v>150</v>
      </c>
      <c r="B50" s="560"/>
      <c r="C50" s="560"/>
      <c r="D50" s="560"/>
      <c r="E50" s="560"/>
      <c r="F50" s="560"/>
      <c r="G50" s="560"/>
      <c r="H50" s="560"/>
      <c r="I50" s="560"/>
      <c r="J50" s="560"/>
      <c r="K50" s="560"/>
      <c r="L50" s="560"/>
    </row>
  </sheetData>
  <mergeCells count="19">
    <mergeCell ref="A1:L1"/>
    <mergeCell ref="A2:L2"/>
    <mergeCell ref="A3:L3"/>
    <mergeCell ref="A4:L4"/>
    <mergeCell ref="B5:F5"/>
    <mergeCell ref="H5:L5"/>
    <mergeCell ref="A19:L19"/>
    <mergeCell ref="B20:F20"/>
    <mergeCell ref="H20:L20"/>
    <mergeCell ref="A27:L27"/>
    <mergeCell ref="B28:F28"/>
    <mergeCell ref="H28:L28"/>
    <mergeCell ref="A50:L50"/>
    <mergeCell ref="A36:L36"/>
    <mergeCell ref="B37:F37"/>
    <mergeCell ref="H37:L37"/>
    <mergeCell ref="A44:L44"/>
    <mergeCell ref="B45:F45"/>
    <mergeCell ref="H45:L45"/>
  </mergeCells>
  <pageMargins left="0.32" right="0.28999999999999998" top="0.74803149606299213" bottom="0.74803149606299213" header="0.31496062992125984" footer="0.31496062992125984"/>
  <pageSetup paperSize="9" scale="61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2020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2020-10-12T12:45:00+00:00</PublishingStartDate>
    <Pagina xmlns="36c86fb7-c3ab-4219-b2b9-06651c03637a" xsi:nil="true"/>
    <_dlc_DocId xmlns="8b099203-c902-4a5b-992f-1f849b15ff82">Q5F7QW3RQ55V-2035-434</_dlc_DocId>
    <_dlc_DocIdUrl xmlns="8b099203-c902-4a5b-992f-1f849b15ff82">
      <Url>http://admin.webtenerife.com/es/investigacion/Situacion-turistica/indicadores-turisticos/_layouts/DocIdRedir.aspx?ID=Q5F7QW3RQ55V-2035-434</Url>
      <Description>Q5F7QW3RQ55V-2035-434</Description>
    </_dlc_DocIdUrl>
  </documentManagement>
</p:properties>
</file>

<file path=customXml/itemProps1.xml><?xml version="1.0" encoding="utf-8"?>
<ds:datastoreItem xmlns:ds="http://schemas.openxmlformats.org/officeDocument/2006/customXml" ds:itemID="{2495D26F-0142-4E50-ABBB-BD075DF4C41B}"/>
</file>

<file path=customXml/itemProps2.xml><?xml version="1.0" encoding="utf-8"?>
<ds:datastoreItem xmlns:ds="http://schemas.openxmlformats.org/officeDocument/2006/customXml" ds:itemID="{EE42B97E-D585-4F69-8955-124998C6FAD5}"/>
</file>

<file path=customXml/itemProps3.xml><?xml version="1.0" encoding="utf-8"?>
<ds:datastoreItem xmlns:ds="http://schemas.openxmlformats.org/officeDocument/2006/customXml" ds:itemID="{F8738A84-39AF-4DC1-B378-8B5C0E97C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indicadores</vt:lpstr>
      <vt:lpstr>Idicadores alojativos</vt:lpstr>
      <vt:lpstr>Pasajeros</vt:lpstr>
      <vt:lpstr>Turistas FRONTUR</vt:lpstr>
      <vt:lpstr>'Resumen indicadores'!Área_de_impresión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Turísticos de Tenerife septiembre 2020 (ISTAC-AENA)</dc:title>
  <dc:creator>Marjorie Perez Garcia</dc:creator>
  <cp:lastModifiedBy>Marjorie Pérez García</cp:lastModifiedBy>
  <dcterms:created xsi:type="dcterms:W3CDTF">2020-11-03T12:28:25Z</dcterms:created>
  <dcterms:modified xsi:type="dcterms:W3CDTF">2020-11-03T12:36:54Z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7998a2f7-504c-4533-95f5-bfeb6b05ba7f</vt:lpwstr>
  </property>
</Properties>
</file>