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0/"/>
    </mc:Choice>
  </mc:AlternateContent>
  <xr:revisionPtr revIDLastSave="0" documentId="8_{E3FF5D8B-37FE-4465-A6CC-44F1D2653FD0}" xr6:coauthVersionLast="45" xr6:coauthVersionMax="45" xr10:uidLastSave="{00000000-0000-0000-0000-000000000000}"/>
  <bookViews>
    <workbookView xWindow="19080" yWindow="-120" windowWidth="29040" windowHeight="15840" xr2:uid="{99C4697E-2A4E-46EA-9B90-FC90E3CA6FEB}"/>
  </bookViews>
  <sheets>
    <sheet name="Resumen indicadores" sheetId="1" r:id="rId1"/>
    <sheet name="In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54" i="2"/>
  <c r="H241" i="2"/>
  <c r="H229" i="2"/>
  <c r="H216" i="2"/>
  <c r="H205" i="2"/>
  <c r="H192" i="2"/>
  <c r="H180" i="2"/>
  <c r="H164" i="2"/>
  <c r="H153" i="2"/>
  <c r="H127" i="2"/>
  <c r="H111" i="2"/>
  <c r="H100" i="2"/>
  <c r="H74" i="2"/>
  <c r="H58" i="2"/>
  <c r="H47" i="2"/>
  <c r="H21" i="2"/>
  <c r="H5" i="2"/>
  <c r="I64" i="1"/>
  <c r="I48" i="1"/>
  <c r="I31" i="1"/>
  <c r="I26" i="1"/>
  <c r="I21" i="1"/>
  <c r="I14" i="1"/>
  <c r="I2" i="1"/>
  <c r="G5" i="1" l="1"/>
  <c r="G7" i="1"/>
  <c r="I16" i="1"/>
  <c r="G11" i="1"/>
  <c r="G13" i="1"/>
  <c r="L36" i="1"/>
  <c r="K36" i="1"/>
  <c r="L45" i="1"/>
  <c r="J45" i="1"/>
  <c r="G45" i="1"/>
  <c r="M53" i="1"/>
  <c r="L53" i="1"/>
  <c r="K53" i="1"/>
  <c r="M59" i="1"/>
  <c r="L59" i="1"/>
  <c r="K59" i="1"/>
  <c r="M63" i="1"/>
  <c r="L63" i="1"/>
  <c r="K63" i="1"/>
  <c r="L24" i="2"/>
  <c r="L26" i="2"/>
  <c r="K26" i="2"/>
  <c r="J26" i="2"/>
  <c r="F33" i="2"/>
  <c r="L40" i="2"/>
  <c r="M7" i="1"/>
  <c r="K16" i="1"/>
  <c r="L16" i="1" s="1"/>
  <c r="M9" i="1"/>
  <c r="K20" i="1"/>
  <c r="L20" i="1" s="1"/>
  <c r="M13" i="1"/>
  <c r="J42" i="1"/>
  <c r="G42" i="1"/>
  <c r="L42" i="1"/>
  <c r="J46" i="1"/>
  <c r="G46" i="1"/>
  <c r="L46" i="1"/>
  <c r="F50" i="1"/>
  <c r="G50" i="1"/>
  <c r="E50" i="1"/>
  <c r="F52" i="1"/>
  <c r="G52" i="1"/>
  <c r="E52" i="1"/>
  <c r="F54" i="1"/>
  <c r="E54" i="1"/>
  <c r="G54" i="1"/>
  <c r="F56" i="1"/>
  <c r="G56" i="1"/>
  <c r="E56" i="1"/>
  <c r="F58" i="1"/>
  <c r="G58" i="1"/>
  <c r="E58" i="1"/>
  <c r="F60" i="1"/>
  <c r="E60" i="1"/>
  <c r="G60" i="1"/>
  <c r="F62" i="1"/>
  <c r="E62" i="1"/>
  <c r="G62" i="1"/>
  <c r="F67" i="1"/>
  <c r="E67" i="1"/>
  <c r="G67" i="1"/>
  <c r="F8" i="2"/>
  <c r="F10" i="2"/>
  <c r="F12" i="2"/>
  <c r="F14" i="2"/>
  <c r="F16" i="2"/>
  <c r="F18" i="2"/>
  <c r="F23" i="2"/>
  <c r="F25" i="2"/>
  <c r="C27" i="2"/>
  <c r="H27" i="2"/>
  <c r="F29" i="2"/>
  <c r="F31" i="2"/>
  <c r="L38" i="2"/>
  <c r="L41" i="2"/>
  <c r="L45" i="2"/>
  <c r="L51" i="2"/>
  <c r="L55" i="2"/>
  <c r="L78" i="2"/>
  <c r="J131" i="2"/>
  <c r="I80" i="2"/>
  <c r="J135" i="2"/>
  <c r="L82" i="2"/>
  <c r="J139" i="2"/>
  <c r="L86" i="2"/>
  <c r="J143" i="2"/>
  <c r="L90" i="2"/>
  <c r="J147" i="2"/>
  <c r="L94" i="2"/>
  <c r="L96" i="2"/>
  <c r="J149" i="2"/>
  <c r="J155" i="2"/>
  <c r="L102" i="2"/>
  <c r="M68" i="1"/>
  <c r="L68" i="1"/>
  <c r="K68" i="1"/>
  <c r="L28" i="2"/>
  <c r="L30" i="2"/>
  <c r="L33" i="2"/>
  <c r="J138" i="2"/>
  <c r="L85" i="2"/>
  <c r="J161" i="2"/>
  <c r="L108" i="2"/>
  <c r="L31" i="3"/>
  <c r="K31" i="3"/>
  <c r="J31" i="3"/>
  <c r="K60" i="3"/>
  <c r="L60" i="3"/>
  <c r="J60" i="3"/>
  <c r="G4" i="1"/>
  <c r="G6" i="1"/>
  <c r="G8" i="1"/>
  <c r="G10" i="1"/>
  <c r="I17" i="1"/>
  <c r="G12" i="1"/>
  <c r="I19" i="1"/>
  <c r="G28" i="1"/>
  <c r="G30" i="1"/>
  <c r="K33" i="1"/>
  <c r="L33" i="1"/>
  <c r="G43" i="1"/>
  <c r="J43" i="1"/>
  <c r="L43" i="1"/>
  <c r="G47" i="1"/>
  <c r="J47" i="1"/>
  <c r="L47" i="1"/>
  <c r="K50" i="1"/>
  <c r="M50" i="1"/>
  <c r="L50" i="1"/>
  <c r="K52" i="1"/>
  <c r="M52" i="1"/>
  <c r="L52" i="1"/>
  <c r="K54" i="1"/>
  <c r="L54" i="1"/>
  <c r="M54" i="1"/>
  <c r="K56" i="1"/>
  <c r="L56" i="1"/>
  <c r="M56" i="1"/>
  <c r="K58" i="1"/>
  <c r="M58" i="1"/>
  <c r="L58" i="1"/>
  <c r="K60" i="1"/>
  <c r="L60" i="1"/>
  <c r="M60" i="1"/>
  <c r="K62" i="1"/>
  <c r="L62" i="1"/>
  <c r="M62" i="1"/>
  <c r="K67" i="1"/>
  <c r="M67" i="1"/>
  <c r="L67" i="1"/>
  <c r="L23" i="2"/>
  <c r="I27" i="2"/>
  <c r="L25" i="2"/>
  <c r="L29" i="2"/>
  <c r="L31" i="2"/>
  <c r="L36" i="2"/>
  <c r="F37" i="2"/>
  <c r="L37" i="2"/>
  <c r="L42" i="2"/>
  <c r="L52" i="2"/>
  <c r="L56" i="2"/>
  <c r="B80" i="2"/>
  <c r="J79" i="2"/>
  <c r="J132" i="2"/>
  <c r="L79" i="2"/>
  <c r="K79" i="2"/>
  <c r="J136" i="2"/>
  <c r="L83" i="2"/>
  <c r="J140" i="2"/>
  <c r="L87" i="2"/>
  <c r="J144" i="2"/>
  <c r="L91" i="2"/>
  <c r="J148" i="2"/>
  <c r="L95" i="2"/>
  <c r="J151" i="2"/>
  <c r="L98" i="2"/>
  <c r="J157" i="2"/>
  <c r="L104" i="2"/>
  <c r="G9" i="1"/>
  <c r="I18" i="1"/>
  <c r="I20" i="1"/>
  <c r="G29" i="1"/>
  <c r="M51" i="1"/>
  <c r="L51" i="1"/>
  <c r="K51" i="1"/>
  <c r="M55" i="1"/>
  <c r="L55" i="1"/>
  <c r="K55" i="1"/>
  <c r="M57" i="1"/>
  <c r="L57" i="1"/>
  <c r="K57" i="1"/>
  <c r="M61" i="1"/>
  <c r="L61" i="1"/>
  <c r="K61" i="1"/>
  <c r="M66" i="1"/>
  <c r="L66" i="1"/>
  <c r="K66" i="1"/>
  <c r="L7" i="2"/>
  <c r="B27" i="2"/>
  <c r="L32" i="2"/>
  <c r="L44" i="2"/>
  <c r="L50" i="2"/>
  <c r="L54" i="2"/>
  <c r="L60" i="2"/>
  <c r="J113" i="2"/>
  <c r="J130" i="2"/>
  <c r="L77" i="2"/>
  <c r="J134" i="2"/>
  <c r="L81" i="2"/>
  <c r="L89" i="2"/>
  <c r="J142" i="2"/>
  <c r="J146" i="2"/>
  <c r="L93" i="2"/>
  <c r="M4" i="1"/>
  <c r="M8" i="1"/>
  <c r="K19" i="1"/>
  <c r="L19" i="1" s="1"/>
  <c r="M12" i="1"/>
  <c r="M28" i="1"/>
  <c r="G44" i="1"/>
  <c r="L44" i="1"/>
  <c r="J44" i="1"/>
  <c r="E51" i="1"/>
  <c r="G51" i="1"/>
  <c r="F51" i="1"/>
  <c r="E53" i="1"/>
  <c r="G53" i="1"/>
  <c r="F53" i="1"/>
  <c r="G55" i="1"/>
  <c r="F55" i="1"/>
  <c r="E55" i="1"/>
  <c r="G57" i="1"/>
  <c r="F57" i="1"/>
  <c r="E57" i="1"/>
  <c r="E59" i="1"/>
  <c r="G59" i="1"/>
  <c r="F59" i="1"/>
  <c r="G61" i="1"/>
  <c r="F61" i="1"/>
  <c r="E61" i="1"/>
  <c r="G63" i="1"/>
  <c r="F63" i="1"/>
  <c r="E63" i="1"/>
  <c r="G66" i="1"/>
  <c r="E66" i="1"/>
  <c r="F66" i="1"/>
  <c r="G68" i="1"/>
  <c r="F68" i="1"/>
  <c r="E68" i="1"/>
  <c r="F7" i="2"/>
  <c r="F9" i="2"/>
  <c r="F11" i="2"/>
  <c r="F13" i="2"/>
  <c r="F15" i="2"/>
  <c r="F17" i="2"/>
  <c r="F24" i="2"/>
  <c r="H28" i="2"/>
  <c r="F26" i="2"/>
  <c r="D26" i="2"/>
  <c r="E26" i="2"/>
  <c r="F28" i="2"/>
  <c r="F30" i="2"/>
  <c r="F32" i="2"/>
  <c r="L34" i="2"/>
  <c r="F35" i="2"/>
  <c r="L35" i="2"/>
  <c r="L39" i="2"/>
  <c r="L43" i="2"/>
  <c r="L49" i="2"/>
  <c r="L53" i="2"/>
  <c r="L76" i="2"/>
  <c r="J129" i="2"/>
  <c r="L84" i="2"/>
  <c r="J137" i="2"/>
  <c r="J141" i="2"/>
  <c r="L88" i="2"/>
  <c r="L92" i="2"/>
  <c r="J159" i="2"/>
  <c r="L106" i="2"/>
  <c r="F201" i="2"/>
  <c r="F52" i="3"/>
  <c r="E52" i="3"/>
  <c r="D52" i="3"/>
  <c r="F34" i="2"/>
  <c r="F36" i="2"/>
  <c r="F38" i="2"/>
  <c r="F40" i="2"/>
  <c r="F42" i="2"/>
  <c r="F44" i="2"/>
  <c r="F50" i="2"/>
  <c r="F52" i="2"/>
  <c r="F54" i="2"/>
  <c r="F56" i="2"/>
  <c r="F60" i="2"/>
  <c r="H113" i="2"/>
  <c r="F62" i="2"/>
  <c r="H115" i="2"/>
  <c r="F64" i="2"/>
  <c r="H117" i="2"/>
  <c r="F66" i="2"/>
  <c r="H119" i="2"/>
  <c r="F68" i="2"/>
  <c r="H121" i="2"/>
  <c r="F70" i="2"/>
  <c r="H123" i="2"/>
  <c r="F77" i="2"/>
  <c r="H130" i="2"/>
  <c r="H81" i="2"/>
  <c r="E79" i="2"/>
  <c r="D79" i="2"/>
  <c r="F79" i="2"/>
  <c r="H132" i="2"/>
  <c r="F81" i="2"/>
  <c r="F83" i="2"/>
  <c r="H136" i="2"/>
  <c r="F85" i="2"/>
  <c r="H138" i="2"/>
  <c r="F87" i="2"/>
  <c r="H140" i="2"/>
  <c r="F89" i="2"/>
  <c r="H142" i="2"/>
  <c r="F91" i="2"/>
  <c r="H144" i="2"/>
  <c r="F93" i="2"/>
  <c r="H146" i="2"/>
  <c r="F95" i="2"/>
  <c r="H148" i="2"/>
  <c r="F97" i="2"/>
  <c r="H150" i="2"/>
  <c r="F103" i="2"/>
  <c r="H156" i="2"/>
  <c r="F105" i="2"/>
  <c r="H158" i="2"/>
  <c r="F107" i="2"/>
  <c r="H160" i="2"/>
  <c r="F109" i="2"/>
  <c r="H162" i="2"/>
  <c r="C133" i="2"/>
  <c r="F133" i="2" s="1"/>
  <c r="F132" i="2"/>
  <c r="F197" i="2"/>
  <c r="K285" i="2"/>
  <c r="I285" i="2"/>
  <c r="F285" i="2"/>
  <c r="I302" i="2"/>
  <c r="F302" i="2"/>
  <c r="K302" i="2"/>
  <c r="J150" i="2"/>
  <c r="L97" i="2"/>
  <c r="J156" i="2"/>
  <c r="K156" i="2" s="1"/>
  <c r="L103" i="2"/>
  <c r="J158" i="2"/>
  <c r="L105" i="2"/>
  <c r="J160" i="2"/>
  <c r="K160" i="2" s="1"/>
  <c r="L107" i="2"/>
  <c r="J162" i="2"/>
  <c r="L109" i="2"/>
  <c r="E132" i="2"/>
  <c r="L208" i="2"/>
  <c r="L15" i="3"/>
  <c r="K15" i="3"/>
  <c r="J15" i="3"/>
  <c r="E40" i="3"/>
  <c r="D40" i="3"/>
  <c r="F40" i="3"/>
  <c r="L13" i="4"/>
  <c r="K13" i="4"/>
  <c r="J13" i="4"/>
  <c r="F39" i="2"/>
  <c r="F41" i="2"/>
  <c r="F43" i="2"/>
  <c r="F45" i="2"/>
  <c r="F49" i="2"/>
  <c r="F51" i="2"/>
  <c r="F53" i="2"/>
  <c r="F55" i="2"/>
  <c r="F61" i="2"/>
  <c r="H114" i="2"/>
  <c r="F63" i="2"/>
  <c r="H116" i="2"/>
  <c r="F65" i="2"/>
  <c r="H118" i="2"/>
  <c r="F67" i="2"/>
  <c r="H120" i="2"/>
  <c r="F69" i="2"/>
  <c r="H122" i="2"/>
  <c r="F71" i="2"/>
  <c r="H124" i="2"/>
  <c r="F76" i="2"/>
  <c r="H129" i="2"/>
  <c r="C80" i="2"/>
  <c r="F78" i="2"/>
  <c r="H80" i="2"/>
  <c r="H133" i="2" s="1"/>
  <c r="H131" i="2"/>
  <c r="F82" i="2"/>
  <c r="H135" i="2"/>
  <c r="F84" i="2"/>
  <c r="H137" i="2"/>
  <c r="F86" i="2"/>
  <c r="H139" i="2"/>
  <c r="F88" i="2"/>
  <c r="H141" i="2"/>
  <c r="F90" i="2"/>
  <c r="H143" i="2"/>
  <c r="F92" i="2"/>
  <c r="F94" i="2"/>
  <c r="H147" i="2"/>
  <c r="F96" i="2"/>
  <c r="H149" i="2"/>
  <c r="F98" i="2"/>
  <c r="H151" i="2"/>
  <c r="F102" i="2"/>
  <c r="H155" i="2"/>
  <c r="F104" i="2"/>
  <c r="H157" i="2"/>
  <c r="F106" i="2"/>
  <c r="H159" i="2"/>
  <c r="F108" i="2"/>
  <c r="H161" i="2"/>
  <c r="L212" i="2"/>
  <c r="L23" i="3"/>
  <c r="K23" i="3"/>
  <c r="J23" i="3"/>
  <c r="F208" i="2"/>
  <c r="F212" i="2"/>
  <c r="I278" i="2"/>
  <c r="F278" i="2"/>
  <c r="K278" i="2"/>
  <c r="I286" i="2"/>
  <c r="F286" i="2"/>
  <c r="K286" i="2"/>
  <c r="I310" i="2"/>
  <c r="F310" i="2"/>
  <c r="K310" i="2"/>
  <c r="E16" i="3"/>
  <c r="D16" i="3"/>
  <c r="F16" i="3"/>
  <c r="E24" i="3"/>
  <c r="D24" i="3"/>
  <c r="F24" i="3"/>
  <c r="E32" i="3"/>
  <c r="D32" i="3"/>
  <c r="F32" i="3"/>
  <c r="E44" i="3"/>
  <c r="D44" i="3"/>
  <c r="F44" i="3"/>
  <c r="F46" i="3"/>
  <c r="E46" i="3"/>
  <c r="D46" i="3"/>
  <c r="K54" i="3"/>
  <c r="L54" i="3"/>
  <c r="J54" i="3"/>
  <c r="D63" i="3"/>
  <c r="F63" i="3"/>
  <c r="E63" i="3"/>
  <c r="E70" i="3"/>
  <c r="D70" i="3"/>
  <c r="F70" i="3"/>
  <c r="L77" i="3"/>
  <c r="K77" i="3"/>
  <c r="J77" i="3"/>
  <c r="E8" i="4"/>
  <c r="D8" i="4"/>
  <c r="F8" i="4"/>
  <c r="E34" i="4"/>
  <c r="D34" i="4"/>
  <c r="F34" i="4"/>
  <c r="F195" i="2"/>
  <c r="F199" i="2"/>
  <c r="L210" i="2"/>
  <c r="L214" i="2"/>
  <c r="K273" i="2"/>
  <c r="I273" i="2"/>
  <c r="F273" i="2"/>
  <c r="K317" i="2"/>
  <c r="I317" i="2"/>
  <c r="F317" i="2"/>
  <c r="L19" i="3"/>
  <c r="K19" i="3"/>
  <c r="J19" i="3"/>
  <c r="L27" i="3"/>
  <c r="K27" i="3"/>
  <c r="J27" i="3"/>
  <c r="D53" i="3"/>
  <c r="F53" i="3"/>
  <c r="E53" i="3"/>
  <c r="F210" i="2"/>
  <c r="F214" i="2"/>
  <c r="K218" i="2"/>
  <c r="J218" i="2"/>
  <c r="I270" i="2"/>
  <c r="F270" i="2"/>
  <c r="K270" i="2"/>
  <c r="K301" i="2"/>
  <c r="I301" i="2"/>
  <c r="F301" i="2"/>
  <c r="L9" i="3"/>
  <c r="K9" i="3"/>
  <c r="J9" i="3"/>
  <c r="E20" i="3"/>
  <c r="D20" i="3"/>
  <c r="F20" i="3"/>
  <c r="E28" i="3"/>
  <c r="D28" i="3"/>
  <c r="F28" i="3"/>
  <c r="L39" i="3"/>
  <c r="K39" i="3"/>
  <c r="J39" i="3"/>
  <c r="F62" i="3"/>
  <c r="E62" i="3"/>
  <c r="D62" i="3"/>
  <c r="F194" i="2"/>
  <c r="F196" i="2"/>
  <c r="F198" i="2"/>
  <c r="F200" i="2"/>
  <c r="F202" i="2"/>
  <c r="F207" i="2"/>
  <c r="F209" i="2"/>
  <c r="F211" i="2"/>
  <c r="F213" i="2"/>
  <c r="J231" i="2"/>
  <c r="K231" i="2"/>
  <c r="K269" i="2"/>
  <c r="I269" i="2"/>
  <c r="F269" i="2"/>
  <c r="K277" i="2"/>
  <c r="I277" i="2"/>
  <c r="F277" i="2"/>
  <c r="I290" i="2"/>
  <c r="F290" i="2"/>
  <c r="K290" i="2"/>
  <c r="I298" i="2"/>
  <c r="F298" i="2"/>
  <c r="K298" i="2"/>
  <c r="I306" i="2"/>
  <c r="F306" i="2"/>
  <c r="K306" i="2"/>
  <c r="I314" i="2"/>
  <c r="F314" i="2"/>
  <c r="K314" i="2"/>
  <c r="E8" i="3"/>
  <c r="D8" i="3"/>
  <c r="F8" i="3"/>
  <c r="E14" i="3"/>
  <c r="D14" i="3"/>
  <c r="F14" i="3"/>
  <c r="E18" i="3"/>
  <c r="D18" i="3"/>
  <c r="F18" i="3"/>
  <c r="E22" i="3"/>
  <c r="D22" i="3"/>
  <c r="F22" i="3"/>
  <c r="E26" i="3"/>
  <c r="D26" i="3"/>
  <c r="F26" i="3"/>
  <c r="E30" i="3"/>
  <c r="D30" i="3"/>
  <c r="F30" i="3"/>
  <c r="E34" i="3"/>
  <c r="D34" i="3"/>
  <c r="F34" i="3"/>
  <c r="E38" i="3"/>
  <c r="D38" i="3"/>
  <c r="F38" i="3"/>
  <c r="K46" i="3"/>
  <c r="L46" i="3"/>
  <c r="J46" i="3"/>
  <c r="K52" i="3"/>
  <c r="L52" i="3"/>
  <c r="J52" i="3"/>
  <c r="F60" i="3"/>
  <c r="E60" i="3"/>
  <c r="D60" i="3"/>
  <c r="D61" i="3"/>
  <c r="F61" i="3"/>
  <c r="E61" i="3"/>
  <c r="L64" i="3"/>
  <c r="K64" i="3"/>
  <c r="J64" i="3"/>
  <c r="L23" i="4"/>
  <c r="K23" i="4"/>
  <c r="J23" i="4"/>
  <c r="L35" i="4"/>
  <c r="K35" i="4"/>
  <c r="J35" i="4"/>
  <c r="L194" i="2"/>
  <c r="L207" i="2"/>
  <c r="L209" i="2"/>
  <c r="L211" i="2"/>
  <c r="L213" i="2"/>
  <c r="K243" i="2"/>
  <c r="J243" i="2"/>
  <c r="I274" i="2"/>
  <c r="F274" i="2"/>
  <c r="K274" i="2"/>
  <c r="K289" i="2"/>
  <c r="I289" i="2"/>
  <c r="F289" i="2"/>
  <c r="K297" i="2"/>
  <c r="I297" i="2"/>
  <c r="F297" i="2"/>
  <c r="K305" i="2"/>
  <c r="I305" i="2"/>
  <c r="F305" i="2"/>
  <c r="K313" i="2"/>
  <c r="I313" i="2"/>
  <c r="F313" i="2"/>
  <c r="L7" i="3"/>
  <c r="K7" i="3"/>
  <c r="J7" i="3"/>
  <c r="L13" i="3"/>
  <c r="K13" i="3"/>
  <c r="J13" i="3"/>
  <c r="L17" i="3"/>
  <c r="K17" i="3"/>
  <c r="J17" i="3"/>
  <c r="L21" i="3"/>
  <c r="K21" i="3"/>
  <c r="J21" i="3"/>
  <c r="L25" i="3"/>
  <c r="K25" i="3"/>
  <c r="J25" i="3"/>
  <c r="L29" i="3"/>
  <c r="K29" i="3"/>
  <c r="J29" i="3"/>
  <c r="L33" i="3"/>
  <c r="K33" i="3"/>
  <c r="J33" i="3"/>
  <c r="F54" i="3"/>
  <c r="E54" i="3"/>
  <c r="D54" i="3"/>
  <c r="D55" i="3"/>
  <c r="F55" i="3"/>
  <c r="E55" i="3"/>
  <c r="K62" i="3"/>
  <c r="L62" i="3"/>
  <c r="J62" i="3"/>
  <c r="E65" i="3"/>
  <c r="D65" i="3"/>
  <c r="F65" i="3"/>
  <c r="E16" i="4"/>
  <c r="D16" i="4"/>
  <c r="F16" i="4"/>
  <c r="E24" i="4"/>
  <c r="D24" i="4"/>
  <c r="F24" i="4"/>
  <c r="K256" i="2"/>
  <c r="J256" i="2"/>
  <c r="F271" i="2"/>
  <c r="K271" i="2"/>
  <c r="I271" i="2"/>
  <c r="F275" i="2"/>
  <c r="K275" i="2"/>
  <c r="I275" i="2"/>
  <c r="F279" i="2"/>
  <c r="K279" i="2"/>
  <c r="I279" i="2"/>
  <c r="F287" i="2"/>
  <c r="I287" i="2"/>
  <c r="K287" i="2"/>
  <c r="F291" i="2"/>
  <c r="K291" i="2"/>
  <c r="I291" i="2"/>
  <c r="F295" i="2"/>
  <c r="I295" i="2"/>
  <c r="K295" i="2"/>
  <c r="F299" i="2"/>
  <c r="K299" i="2"/>
  <c r="I299" i="2"/>
  <c r="F303" i="2"/>
  <c r="I303" i="2"/>
  <c r="K303" i="2"/>
  <c r="F311" i="2"/>
  <c r="I311" i="2"/>
  <c r="K311" i="2"/>
  <c r="F315" i="2"/>
  <c r="K315" i="2"/>
  <c r="I315" i="2"/>
  <c r="J8" i="3"/>
  <c r="L8" i="3"/>
  <c r="K8" i="3"/>
  <c r="J14" i="3"/>
  <c r="L14" i="3"/>
  <c r="K14" i="3"/>
  <c r="J16" i="3"/>
  <c r="K16" i="3"/>
  <c r="L16" i="3"/>
  <c r="J18" i="3"/>
  <c r="L18" i="3"/>
  <c r="K18" i="3"/>
  <c r="J20" i="3"/>
  <c r="K20" i="3"/>
  <c r="L20" i="3"/>
  <c r="J22" i="3"/>
  <c r="L22" i="3"/>
  <c r="K22" i="3"/>
  <c r="J24" i="3"/>
  <c r="K24" i="3"/>
  <c r="L24" i="3"/>
  <c r="J26" i="3"/>
  <c r="L26" i="3"/>
  <c r="K26" i="3"/>
  <c r="J28" i="3"/>
  <c r="K28" i="3"/>
  <c r="L28" i="3"/>
  <c r="J30" i="3"/>
  <c r="L30" i="3"/>
  <c r="K30" i="3"/>
  <c r="J32" i="3"/>
  <c r="K32" i="3"/>
  <c r="L32" i="3"/>
  <c r="J34" i="3"/>
  <c r="L34" i="3"/>
  <c r="K34" i="3"/>
  <c r="J38" i="3"/>
  <c r="L38" i="3"/>
  <c r="K38" i="3"/>
  <c r="J40" i="3"/>
  <c r="K40" i="3"/>
  <c r="L40" i="3"/>
  <c r="K44" i="3"/>
  <c r="J44" i="3"/>
  <c r="L44" i="3"/>
  <c r="D45" i="3"/>
  <c r="E45" i="3"/>
  <c r="F45" i="3"/>
  <c r="F50" i="3"/>
  <c r="D50" i="3"/>
  <c r="E50" i="3"/>
  <c r="K50" i="3"/>
  <c r="J50" i="3"/>
  <c r="L50" i="3"/>
  <c r="D51" i="3"/>
  <c r="E51" i="3"/>
  <c r="F51" i="3"/>
  <c r="F58" i="3"/>
  <c r="D58" i="3"/>
  <c r="E58" i="3"/>
  <c r="K58" i="3"/>
  <c r="J58" i="3"/>
  <c r="L58" i="3"/>
  <c r="D59" i="3"/>
  <c r="E59" i="3"/>
  <c r="F59" i="3"/>
  <c r="E67" i="3"/>
  <c r="D67" i="3"/>
  <c r="F67" i="3"/>
  <c r="E76" i="3"/>
  <c r="D76" i="3"/>
  <c r="F76" i="3"/>
  <c r="E12" i="4"/>
  <c r="D12" i="4"/>
  <c r="F12" i="4"/>
  <c r="L31" i="4"/>
  <c r="K31" i="4"/>
  <c r="J31" i="4"/>
  <c r="L41" i="4"/>
  <c r="K41" i="4"/>
  <c r="J41" i="4"/>
  <c r="L47" i="4"/>
  <c r="K47" i="4"/>
  <c r="J47" i="4"/>
  <c r="K272" i="2"/>
  <c r="I272" i="2"/>
  <c r="F272" i="2"/>
  <c r="K276" i="2"/>
  <c r="I276" i="2"/>
  <c r="F276" i="2"/>
  <c r="K280" i="2"/>
  <c r="I280" i="2"/>
  <c r="F280" i="2"/>
  <c r="K284" i="2"/>
  <c r="F284" i="2"/>
  <c r="I284" i="2"/>
  <c r="K288" i="2"/>
  <c r="I288" i="2"/>
  <c r="F288" i="2"/>
  <c r="K296" i="2"/>
  <c r="I296" i="2"/>
  <c r="F296" i="2"/>
  <c r="K300" i="2"/>
  <c r="F300" i="2"/>
  <c r="I300" i="2"/>
  <c r="K304" i="2"/>
  <c r="I304" i="2"/>
  <c r="F304" i="2"/>
  <c r="K312" i="2"/>
  <c r="I312" i="2"/>
  <c r="F312" i="2"/>
  <c r="K316" i="2"/>
  <c r="F316" i="2"/>
  <c r="I316" i="2"/>
  <c r="F7" i="3"/>
  <c r="E7" i="3"/>
  <c r="D7" i="3"/>
  <c r="F9" i="3"/>
  <c r="D9" i="3"/>
  <c r="E9" i="3"/>
  <c r="F13" i="3"/>
  <c r="E13" i="3"/>
  <c r="D13" i="3"/>
  <c r="F15" i="3"/>
  <c r="D15" i="3"/>
  <c r="E15" i="3"/>
  <c r="F17" i="3"/>
  <c r="E17" i="3"/>
  <c r="D17" i="3"/>
  <c r="F19" i="3"/>
  <c r="D19" i="3"/>
  <c r="E19" i="3"/>
  <c r="F21" i="3"/>
  <c r="E21" i="3"/>
  <c r="D21" i="3"/>
  <c r="F23" i="3"/>
  <c r="D23" i="3"/>
  <c r="E23" i="3"/>
  <c r="F25" i="3"/>
  <c r="E25" i="3"/>
  <c r="D25" i="3"/>
  <c r="F27" i="3"/>
  <c r="D27" i="3"/>
  <c r="E27" i="3"/>
  <c r="F29" i="3"/>
  <c r="E29" i="3"/>
  <c r="D29" i="3"/>
  <c r="F31" i="3"/>
  <c r="D31" i="3"/>
  <c r="E31" i="3"/>
  <c r="F33" i="3"/>
  <c r="E33" i="3"/>
  <c r="D33" i="3"/>
  <c r="F39" i="3"/>
  <c r="D39" i="3"/>
  <c r="E39" i="3"/>
  <c r="F56" i="3"/>
  <c r="D56" i="3"/>
  <c r="E56" i="3"/>
  <c r="K56" i="3"/>
  <c r="L56" i="3"/>
  <c r="J56" i="3"/>
  <c r="D57" i="3"/>
  <c r="E57" i="3"/>
  <c r="F57" i="3"/>
  <c r="L66" i="3"/>
  <c r="K66" i="3"/>
  <c r="J66" i="3"/>
  <c r="L71" i="3"/>
  <c r="K71" i="3"/>
  <c r="J71" i="3"/>
  <c r="L9" i="4"/>
  <c r="K9" i="4"/>
  <c r="J9" i="4"/>
  <c r="L17" i="4"/>
  <c r="K17" i="4"/>
  <c r="J17" i="4"/>
  <c r="E30" i="4"/>
  <c r="D30" i="4"/>
  <c r="F30" i="4"/>
  <c r="E40" i="4"/>
  <c r="D40" i="4"/>
  <c r="F40" i="4"/>
  <c r="K45" i="3"/>
  <c r="J45" i="3"/>
  <c r="L45" i="3"/>
  <c r="K51" i="3"/>
  <c r="J51" i="3"/>
  <c r="L51" i="3"/>
  <c r="L53" i="3"/>
  <c r="K53" i="3"/>
  <c r="J53" i="3"/>
  <c r="L55" i="3"/>
  <c r="K55" i="3"/>
  <c r="J55" i="3"/>
  <c r="J57" i="3"/>
  <c r="L57" i="3"/>
  <c r="K57" i="3"/>
  <c r="K59" i="3"/>
  <c r="J59" i="3"/>
  <c r="L59" i="3"/>
  <c r="L61" i="3"/>
  <c r="K61" i="3"/>
  <c r="J61" i="3"/>
  <c r="L63" i="3"/>
  <c r="J63" i="3"/>
  <c r="K63" i="3"/>
  <c r="J65" i="3"/>
  <c r="K65" i="3"/>
  <c r="L65" i="3"/>
  <c r="J67" i="3"/>
  <c r="L67" i="3"/>
  <c r="K67" i="3"/>
  <c r="L69" i="3"/>
  <c r="K69" i="3"/>
  <c r="J69" i="3"/>
  <c r="L75" i="3"/>
  <c r="K75" i="3"/>
  <c r="J75" i="3"/>
  <c r="L7" i="4"/>
  <c r="K7" i="4"/>
  <c r="J7" i="4"/>
  <c r="L11" i="4"/>
  <c r="K11" i="4"/>
  <c r="J11" i="4"/>
  <c r="L15" i="4"/>
  <c r="K15" i="4"/>
  <c r="J15" i="4"/>
  <c r="E22" i="4"/>
  <c r="D22" i="4"/>
  <c r="F22" i="4"/>
  <c r="E26" i="4"/>
  <c r="D26" i="4"/>
  <c r="F26" i="4"/>
  <c r="L33" i="4"/>
  <c r="K33" i="4"/>
  <c r="J33" i="4"/>
  <c r="L39" i="4"/>
  <c r="K39" i="4"/>
  <c r="J39" i="4"/>
  <c r="L43" i="4"/>
  <c r="K43" i="4"/>
  <c r="J43" i="4"/>
  <c r="L49" i="4"/>
  <c r="K49" i="4"/>
  <c r="J49" i="4"/>
  <c r="F64" i="3"/>
  <c r="D64" i="3"/>
  <c r="E64" i="3"/>
  <c r="F66" i="3"/>
  <c r="E66" i="3"/>
  <c r="D66" i="3"/>
  <c r="E68" i="3"/>
  <c r="D68" i="3"/>
  <c r="F68" i="3"/>
  <c r="E10" i="4"/>
  <c r="D10" i="4"/>
  <c r="F10" i="4"/>
  <c r="E14" i="4"/>
  <c r="D14" i="4"/>
  <c r="F14" i="4"/>
  <c r="E18" i="4"/>
  <c r="D18" i="4"/>
  <c r="F18" i="4"/>
  <c r="L25" i="4"/>
  <c r="K25" i="4"/>
  <c r="J25" i="4"/>
  <c r="E32" i="4"/>
  <c r="D32" i="4"/>
  <c r="F32" i="4"/>
  <c r="E42" i="4"/>
  <c r="D42" i="4"/>
  <c r="F42" i="4"/>
  <c r="E48" i="4"/>
  <c r="D48" i="4"/>
  <c r="F48" i="4"/>
  <c r="J68" i="3"/>
  <c r="L68" i="3"/>
  <c r="K68" i="3"/>
  <c r="J70" i="3"/>
  <c r="L70" i="3"/>
  <c r="K70" i="3"/>
  <c r="J76" i="3"/>
  <c r="K76" i="3"/>
  <c r="L76" i="3"/>
  <c r="J8" i="4"/>
  <c r="L8" i="4"/>
  <c r="K8" i="4"/>
  <c r="J10" i="4"/>
  <c r="L10" i="4"/>
  <c r="K10" i="4"/>
  <c r="J12" i="4"/>
  <c r="K12" i="4"/>
  <c r="L12" i="4"/>
  <c r="J14" i="4"/>
  <c r="L14" i="4"/>
  <c r="K14" i="4"/>
  <c r="J16" i="4"/>
  <c r="L16" i="4"/>
  <c r="K16" i="4"/>
  <c r="J18" i="4"/>
  <c r="L18" i="4"/>
  <c r="K18" i="4"/>
  <c r="J22" i="4"/>
  <c r="L22" i="4"/>
  <c r="K22" i="4"/>
  <c r="J24" i="4"/>
  <c r="K24" i="4"/>
  <c r="L24" i="4"/>
  <c r="J26" i="4"/>
  <c r="L26" i="4"/>
  <c r="K26" i="4"/>
  <c r="J30" i="4"/>
  <c r="L30" i="4"/>
  <c r="K30" i="4"/>
  <c r="J32" i="4"/>
  <c r="L32" i="4"/>
  <c r="K32" i="4"/>
  <c r="J34" i="4"/>
  <c r="L34" i="4"/>
  <c r="K34" i="4"/>
  <c r="J40" i="4"/>
  <c r="L40" i="4"/>
  <c r="K40" i="4"/>
  <c r="J42" i="4"/>
  <c r="L42" i="4"/>
  <c r="K42" i="4"/>
  <c r="J48" i="4"/>
  <c r="L48" i="4"/>
  <c r="K48" i="4"/>
  <c r="F69" i="3"/>
  <c r="E69" i="3"/>
  <c r="D69" i="3"/>
  <c r="F71" i="3"/>
  <c r="E71" i="3"/>
  <c r="D71" i="3"/>
  <c r="F75" i="3"/>
  <c r="D75" i="3"/>
  <c r="E75" i="3"/>
  <c r="F77" i="3"/>
  <c r="E77" i="3"/>
  <c r="D77" i="3"/>
  <c r="F7" i="4"/>
  <c r="E7" i="4"/>
  <c r="D7" i="4"/>
  <c r="F9" i="4"/>
  <c r="E9" i="4"/>
  <c r="D9" i="4"/>
  <c r="F11" i="4"/>
  <c r="D11" i="4"/>
  <c r="E11" i="4"/>
  <c r="F13" i="4"/>
  <c r="E13" i="4"/>
  <c r="D13" i="4"/>
  <c r="F15" i="4"/>
  <c r="E15" i="4"/>
  <c r="D15" i="4"/>
  <c r="F17" i="4"/>
  <c r="E17" i="4"/>
  <c r="D17" i="4"/>
  <c r="F23" i="4"/>
  <c r="D23" i="4"/>
  <c r="E23" i="4"/>
  <c r="F25" i="4"/>
  <c r="E25" i="4"/>
  <c r="D25" i="4"/>
  <c r="F31" i="4"/>
  <c r="E31" i="4"/>
  <c r="D31" i="4"/>
  <c r="F33" i="4"/>
  <c r="E33" i="4"/>
  <c r="D33" i="4"/>
  <c r="F35" i="4"/>
  <c r="E35" i="4"/>
  <c r="D35" i="4"/>
  <c r="F39" i="4"/>
  <c r="E39" i="4"/>
  <c r="D39" i="4"/>
  <c r="F41" i="4"/>
  <c r="E41" i="4"/>
  <c r="D41" i="4"/>
  <c r="F43" i="4"/>
  <c r="E43" i="4"/>
  <c r="D43" i="4"/>
  <c r="F47" i="4"/>
  <c r="E47" i="4"/>
  <c r="D47" i="4"/>
  <c r="F49" i="4"/>
  <c r="E49" i="4"/>
  <c r="D49" i="4"/>
  <c r="D133" i="2" l="1"/>
  <c r="E80" i="2"/>
  <c r="F80" i="2"/>
  <c r="D80" i="2"/>
  <c r="K159" i="2"/>
  <c r="K137" i="2"/>
  <c r="K113" i="2"/>
  <c r="K157" i="2"/>
  <c r="K148" i="2"/>
  <c r="K140" i="2"/>
  <c r="L80" i="2"/>
  <c r="J133" i="2"/>
  <c r="K133" i="2" s="1"/>
  <c r="J80" i="2"/>
  <c r="K80" i="2"/>
  <c r="K146" i="2"/>
  <c r="K132" i="2"/>
  <c r="J27" i="2"/>
  <c r="L27" i="2"/>
  <c r="K27" i="2"/>
  <c r="K138" i="2"/>
  <c r="K155" i="2"/>
  <c r="K147" i="2"/>
  <c r="K139" i="2"/>
  <c r="K131" i="2"/>
  <c r="H134" i="2"/>
  <c r="K134" i="2" s="1"/>
  <c r="K129" i="2"/>
  <c r="K142" i="2"/>
  <c r="K151" i="2"/>
  <c r="K144" i="2"/>
  <c r="K136" i="2"/>
  <c r="K149" i="2"/>
  <c r="K162" i="2"/>
  <c r="K158" i="2"/>
  <c r="K150" i="2"/>
  <c r="K141" i="2"/>
  <c r="K130" i="2"/>
  <c r="B133" i="2"/>
  <c r="K161" i="2"/>
  <c r="K143" i="2"/>
  <c r="K135" i="2"/>
  <c r="E27" i="2"/>
  <c r="D27" i="2"/>
  <c r="F27" i="2"/>
  <c r="E133" i="2" l="1"/>
</calcChain>
</file>

<file path=xl/sharedStrings.xml><?xml version="1.0" encoding="utf-8"?>
<sst xmlns="http://schemas.openxmlformats.org/spreadsheetml/2006/main" count="1004" uniqueCount="153">
  <si>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</si>
  <si>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</si>
  <si>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</si>
  <si>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</si>
  <si>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</si>
  <si>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</si>
  <si>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</si>
  <si>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</si>
  <si>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</si>
  <si>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</si>
  <si>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</si>
  <si>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</si>
  <si>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</si>
  <si>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</si>
  <si>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</si>
  <si>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</si>
  <si>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</si>
  <si>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</si>
  <si>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t>Estancia media en establecimientos alojativos (hoteles y apartamentos)</t>
  </si>
  <si>
    <t>Estancia media total (hotel + apartamento)</t>
  </si>
  <si>
    <t>Estancia media  según lugar de residencia</t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</si>
  <si>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</si>
  <si>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</si>
  <si>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</si>
  <si>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</si>
  <si>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</si>
  <si>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</si>
  <si>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</si>
  <si>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</si>
  <si>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</si>
  <si>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</si>
  <si>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</si>
  <si>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</si>
  <si>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</si>
  <si>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</si>
  <si>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</si>
  <si>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</si>
  <si>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</si>
  <si>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</si>
  <si>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</si>
  <si>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</si>
  <si>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</si>
  <si>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</si>
  <si>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</si>
  <si>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</si>
  <si>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</si>
  <si>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</si>
  <si>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</si>
  <si>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</si>
  <si>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</si>
  <si>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</si>
  <si>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</si>
  <si>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</si>
  <si>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</si>
  <si>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</si>
  <si>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</si>
  <si>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</si>
  <si>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</si>
  <si>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</si>
  <si>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</si>
  <si>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</si>
  <si>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</si>
  <si>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</si>
  <si>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</si>
  <si>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</si>
  <si>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</si>
  <si>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</si>
  <si>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</si>
  <si>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</si>
  <si>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</si>
  <si>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</si>
  <si>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</si>
  <si>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</si>
  <si>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</si>
  <si>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</si>
  <si>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</si>
  <si>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</si>
  <si>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</si>
  <si>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</si>
  <si>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</si>
  <si>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</si>
  <si>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</si>
  <si>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</si>
  <si>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</si>
  <si>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</si>
  <si>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</si>
  <si>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</si>
  <si>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</si>
  <si>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</si>
  <si>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</si>
  <si>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</si>
  <si>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</si>
  <si>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</si>
  <si>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</si>
  <si>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</si>
  <si>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</si>
  <si>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</si>
  <si>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</si>
  <si>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</si>
  <si>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t>Resto España</t>
  </si>
  <si>
    <t>Estancia media  según municipio de alojamiento</t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</si>
  <si>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</si>
  <si>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</si>
  <si>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</si>
  <si>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</si>
  <si>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</si>
  <si>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</si>
  <si>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</si>
  <si>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</si>
  <si>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</si>
  <si>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</si>
  <si>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</si>
  <si>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</si>
  <si>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</si>
  <si>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</si>
  <si>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</si>
  <si>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</si>
  <si>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</si>
  <si>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</si>
  <si>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</si>
  <si>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</si>
  <si>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</si>
  <si>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</si>
  <si>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</si>
  <si>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</si>
  <si>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</si>
  <si>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</si>
  <si>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</si>
  <si>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</si>
  <si>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</si>
  <si>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</si>
  <si>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</si>
  <si>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</si>
  <si>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</si>
  <si>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</si>
  <si>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</si>
  <si>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</si>
  <si>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</si>
  <si>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</si>
  <si>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</si>
  <si>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</si>
  <si>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</si>
  <si>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</si>
  <si>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</si>
  <si>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</si>
  <si>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</si>
  <si>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</si>
  <si>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</si>
  <si>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</si>
  <si>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</si>
  <si>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</si>
  <si>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octubre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</si>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</sst>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2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8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/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0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vertical="center" wrapText="1"/>
    </xf>
    <xf numFmtId="165" fontId="10" fillId="0" borderId="38" xfId="0" applyNumberFormat="1" applyFont="1" applyBorder="1" applyAlignment="1">
      <alignment vertical="center"/>
    </xf>
    <xf numFmtId="164" fontId="10" fillId="0" borderId="38" xfId="1" applyNumberFormat="1" applyFont="1" applyBorder="1" applyAlignment="1">
      <alignment vertical="center"/>
    </xf>
    <xf numFmtId="166" fontId="10" fillId="0" borderId="38" xfId="0" applyNumberFormat="1" applyFont="1" applyBorder="1" applyAlignment="1">
      <alignment horizontal="center" vertical="center"/>
    </xf>
    <xf numFmtId="166" fontId="10" fillId="6" borderId="0" xfId="0" applyNumberFormat="1" applyFont="1" applyFill="1" applyAlignment="1">
      <alignment horizontal="center" vertical="center"/>
    </xf>
    <xf numFmtId="166" fontId="10" fillId="0" borderId="39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indent="1"/>
    </xf>
    <xf numFmtId="165" fontId="5" fillId="0" borderId="41" xfId="0" applyNumberFormat="1" applyFont="1" applyBorder="1"/>
    <xf numFmtId="164" fontId="5" fillId="0" borderId="41" xfId="1" applyNumberFormat="1" applyFont="1" applyBorder="1"/>
    <xf numFmtId="166" fontId="5" fillId="0" borderId="41" xfId="0" applyNumberFormat="1" applyFont="1" applyBorder="1" applyAlignment="1">
      <alignment horizontal="center"/>
    </xf>
    <xf numFmtId="166" fontId="5" fillId="6" borderId="0" xfId="0" applyNumberFormat="1" applyFont="1" applyFill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6" fontId="5" fillId="0" borderId="42" xfId="0" applyNumberFormat="1" applyFont="1" applyBorder="1" applyAlignment="1">
      <alignment horizontal="center"/>
    </xf>
    <xf numFmtId="0" fontId="10" fillId="0" borderId="43" xfId="0" applyFont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 wrapText="1"/>
    </xf>
    <xf numFmtId="3" fontId="13" fillId="0" borderId="45" xfId="0" applyNumberFormat="1" applyFont="1" applyBorder="1" applyAlignment="1">
      <alignment vertical="center"/>
    </xf>
    <xf numFmtId="164" fontId="13" fillId="0" borderId="45" xfId="1" applyNumberFormat="1" applyFont="1" applyBorder="1" applyAlignment="1">
      <alignment vertical="center"/>
    </xf>
    <xf numFmtId="164" fontId="13" fillId="7" borderId="0" xfId="1" applyNumberFormat="1" applyFont="1" applyFill="1" applyAlignment="1">
      <alignment vertical="center"/>
    </xf>
    <xf numFmtId="164" fontId="13" fillId="0" borderId="46" xfId="1" applyNumberFormat="1" applyFont="1" applyBorder="1" applyAlignment="1">
      <alignment vertical="center"/>
    </xf>
    <xf numFmtId="0" fontId="12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indent="1"/>
    </xf>
    <xf numFmtId="3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12" fillId="0" borderId="50" xfId="0" applyFon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2" fontId="13" fillId="0" borderId="46" xfId="0" applyNumberFormat="1" applyFont="1" applyBorder="1" applyAlignment="1">
      <alignment vertical="center"/>
    </xf>
    <xf numFmtId="2" fontId="13" fillId="0" borderId="45" xfId="0" applyNumberFormat="1" applyFont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2" fontId="13" fillId="0" borderId="45" xfId="0" applyNumberFormat="1" applyFont="1" applyBorder="1" applyAlignment="1">
      <alignment vertical="center"/>
    </xf>
    <xf numFmtId="2" fontId="13" fillId="0" borderId="46" xfId="0" applyNumberFormat="1" applyFont="1" applyBorder="1" applyAlignment="1">
      <alignment horizontal="center" vertical="center"/>
    </xf>
    <xf numFmtId="0" fontId="5" fillId="0" borderId="48" xfId="0" applyFont="1" applyBorder="1"/>
    <xf numFmtId="0" fontId="5" fillId="0" borderId="49" xfId="0" applyFont="1" applyBorder="1"/>
    <xf numFmtId="164" fontId="5" fillId="0" borderId="49" xfId="1" applyNumberFormat="1" applyFont="1" applyBorder="1" applyAlignment="1"/>
    <xf numFmtId="2" fontId="5" fillId="0" borderId="48" xfId="0" applyNumberFormat="1" applyFont="1" applyBorder="1" applyAlignment="1">
      <alignment horizontal="center"/>
    </xf>
    <xf numFmtId="0" fontId="5" fillId="7" borderId="0" xfId="0" applyFont="1" applyFill="1"/>
    <xf numFmtId="2" fontId="5" fillId="0" borderId="48" xfId="0" applyNumberFormat="1" applyFont="1" applyBorder="1"/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0" fontId="13" fillId="0" borderId="46" xfId="0" applyFont="1" applyBorder="1" applyAlignment="1">
      <alignment vertic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14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vertical="center" wrapText="1"/>
    </xf>
    <xf numFmtId="3" fontId="15" fillId="0" borderId="57" xfId="0" applyNumberFormat="1" applyFont="1" applyBorder="1" applyAlignment="1">
      <alignment horizontal="center" vertical="center"/>
    </xf>
    <xf numFmtId="3" fontId="15" fillId="0" borderId="58" xfId="0" applyNumberFormat="1" applyFont="1" applyBorder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/>
    </xf>
    <xf numFmtId="164" fontId="15" fillId="0" borderId="59" xfId="1" applyNumberFormat="1" applyFont="1" applyBorder="1" applyAlignment="1">
      <alignment horizontal="center" vertical="center"/>
    </xf>
    <xf numFmtId="164" fontId="15" fillId="0" borderId="58" xfId="1" applyNumberFormat="1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indent="1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indent="1"/>
    </xf>
    <xf numFmtId="0" fontId="14" fillId="0" borderId="67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68" xfId="0" applyFill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6" fillId="0" borderId="70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72" xfId="0" applyFont="1" applyBorder="1" applyAlignment="1">
      <alignment vertical="center" wrapText="1"/>
    </xf>
    <xf numFmtId="3" fontId="17" fillId="0" borderId="72" xfId="0" applyNumberFormat="1" applyFont="1" applyBorder="1" applyAlignment="1">
      <alignment vertical="center"/>
    </xf>
    <xf numFmtId="164" fontId="17" fillId="0" borderId="72" xfId="1" applyNumberFormat="1" applyFont="1" applyBorder="1" applyAlignment="1">
      <alignment vertical="center"/>
    </xf>
    <xf numFmtId="0" fontId="16" fillId="8" borderId="73" xfId="0" applyFont="1" applyFill="1" applyBorder="1" applyAlignment="1">
      <alignment vertical="center"/>
    </xf>
    <xf numFmtId="164" fontId="17" fillId="0" borderId="74" xfId="1" applyNumberFormat="1" applyFont="1" applyBorder="1" applyAlignment="1">
      <alignment vertical="center"/>
    </xf>
    <xf numFmtId="0" fontId="17" fillId="0" borderId="75" xfId="0" applyFont="1" applyBorder="1" applyAlignment="1">
      <alignment horizontal="center" vertical="center" wrapText="1"/>
    </xf>
    <xf numFmtId="3" fontId="0" fillId="0" borderId="76" xfId="0" applyNumberFormat="1" applyBorder="1" applyAlignment="1">
      <alignment horizontal="left" vertical="center" indent="2"/>
    </xf>
    <xf numFmtId="3" fontId="0" fillId="0" borderId="76" xfId="0" applyNumberFormat="1" applyBorder="1" applyAlignment="1">
      <alignment vertical="center"/>
    </xf>
    <xf numFmtId="164" fontId="1" fillId="0" borderId="76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7" xfId="1" applyNumberFormat="1" applyFont="1" applyBorder="1" applyAlignment="1">
      <alignment vertical="center"/>
    </xf>
    <xf numFmtId="0" fontId="17" fillId="0" borderId="78" xfId="0" applyFont="1" applyBorder="1" applyAlignment="1">
      <alignment horizontal="center" vertical="center" wrapText="1"/>
    </xf>
    <xf numFmtId="3" fontId="0" fillId="0" borderId="79" xfId="0" applyNumberFormat="1" applyBorder="1" applyAlignment="1">
      <alignment horizontal="left" vertical="center" indent="2"/>
    </xf>
    <xf numFmtId="3" fontId="0" fillId="0" borderId="79" xfId="0" applyNumberFormat="1" applyBorder="1" applyAlignment="1">
      <alignment vertical="center"/>
    </xf>
    <xf numFmtId="164" fontId="1" fillId="0" borderId="79" xfId="1" applyNumberFormat="1" applyFont="1" applyBorder="1" applyAlignment="1">
      <alignment vertical="center"/>
    </xf>
    <xf numFmtId="0" fontId="0" fillId="8" borderId="80" xfId="0" applyFill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3" fontId="0" fillId="0" borderId="82" xfId="0" applyNumberFormat="1" applyBorder="1" applyAlignment="1">
      <alignment horizontal="left" vertical="center" indent="2"/>
    </xf>
    <xf numFmtId="3" fontId="0" fillId="0" borderId="82" xfId="0" applyNumberFormat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0" fontId="0" fillId="8" borderId="73" xfId="0" applyFill="1" applyBorder="1" applyAlignment="1">
      <alignment vertical="center"/>
    </xf>
    <xf numFmtId="164" fontId="1" fillId="0" borderId="83" xfId="1" applyNumberFormat="1" applyFont="1" applyBorder="1" applyAlignment="1">
      <alignment vertical="center"/>
    </xf>
    <xf numFmtId="0" fontId="17" fillId="0" borderId="84" xfId="0" applyFont="1" applyBorder="1" applyAlignment="1">
      <alignment horizontal="center" vertical="center" wrapText="1"/>
    </xf>
    <xf numFmtId="3" fontId="0" fillId="0" borderId="85" xfId="0" applyNumberFormat="1" applyBorder="1" applyAlignment="1">
      <alignment horizontal="left" vertical="center" indent="2"/>
    </xf>
    <xf numFmtId="3" fontId="0" fillId="0" borderId="85" xfId="0" applyNumberForma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164" fontId="1" fillId="0" borderId="86" xfId="1" applyNumberFormat="1" applyFont="1" applyBorder="1" applyAlignment="1">
      <alignment vertical="center"/>
    </xf>
    <xf numFmtId="0" fontId="18" fillId="0" borderId="87" xfId="0" applyFont="1" applyBorder="1" applyAlignment="1">
      <alignment horizontal="center" vertical="center" wrapText="1"/>
    </xf>
    <xf numFmtId="0" fontId="18" fillId="0" borderId="88" xfId="0" applyFont="1" applyBorder="1" applyAlignment="1">
      <alignment vertical="center" wrapText="1"/>
    </xf>
    <xf numFmtId="3" fontId="18" fillId="0" borderId="88" xfId="0" applyNumberFormat="1" applyFont="1" applyBorder="1" applyAlignment="1">
      <alignment vertical="center"/>
    </xf>
    <xf numFmtId="164" fontId="18" fillId="0" borderId="88" xfId="1" applyNumberFormat="1" applyFont="1" applyBorder="1" applyAlignment="1">
      <alignment vertical="center"/>
    </xf>
    <xf numFmtId="0" fontId="16" fillId="9" borderId="0" xfId="0" applyFont="1" applyFill="1" applyAlignment="1">
      <alignment vertical="center"/>
    </xf>
    <xf numFmtId="0" fontId="18" fillId="0" borderId="0" xfId="0" applyFont="1" applyAlignment="1">
      <alignment horizontal="center" vertical="center" wrapText="1"/>
    </xf>
    <xf numFmtId="3" fontId="0" fillId="0" borderId="89" xfId="0" applyNumberFormat="1" applyBorder="1" applyAlignment="1">
      <alignment horizontal="left" vertical="center" indent="2"/>
    </xf>
    <xf numFmtId="3" fontId="0" fillId="0" borderId="89" xfId="0" applyNumberFormat="1" applyBorder="1" applyAlignment="1">
      <alignment vertical="center"/>
    </xf>
    <xf numFmtId="164" fontId="1" fillId="0" borderId="89" xfId="1" applyNumberFormat="1" applyFont="1" applyBorder="1" applyAlignment="1">
      <alignment vertical="center"/>
    </xf>
    <xf numFmtId="0" fontId="16" fillId="9" borderId="0" xfId="0" applyFont="1" applyFill="1"/>
    <xf numFmtId="164" fontId="1" fillId="0" borderId="90" xfId="1" applyNumberFormat="1" applyFont="1" applyBorder="1" applyAlignment="1">
      <alignment vertical="center"/>
    </xf>
    <xf numFmtId="0" fontId="18" fillId="0" borderId="91" xfId="0" applyFont="1" applyBorder="1" applyAlignment="1">
      <alignment horizontal="center" vertical="center" wrapText="1"/>
    </xf>
    <xf numFmtId="3" fontId="0" fillId="0" borderId="92" xfId="0" applyNumberFormat="1" applyBorder="1" applyAlignment="1">
      <alignment horizontal="left" vertical="center" indent="2"/>
    </xf>
    <xf numFmtId="3" fontId="0" fillId="0" borderId="92" xfId="0" applyNumberForma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164" fontId="1" fillId="0" borderId="93" xfId="1" applyNumberFormat="1" applyFont="1" applyBorder="1" applyAlignment="1">
      <alignment vertical="center"/>
    </xf>
    <xf numFmtId="0" fontId="18" fillId="0" borderId="94" xfId="0" applyFont="1" applyBorder="1" applyAlignment="1">
      <alignment horizontal="center" vertical="center" wrapText="1"/>
    </xf>
    <xf numFmtId="0" fontId="18" fillId="0" borderId="95" xfId="0" applyFont="1" applyBorder="1" applyAlignment="1">
      <alignment horizontal="center" vertical="center" wrapText="1"/>
    </xf>
    <xf numFmtId="0" fontId="16" fillId="0" borderId="96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19" fillId="0" borderId="70" xfId="0" applyFont="1" applyBorder="1" applyAlignment="1">
      <alignment horizontal="center" vertical="center" wrapText="1"/>
    </xf>
    <xf numFmtId="0" fontId="0" fillId="10" borderId="0" xfId="0" applyFill="1"/>
    <xf numFmtId="0" fontId="19" fillId="0" borderId="97" xfId="0" applyFont="1" applyBorder="1" applyAlignment="1">
      <alignment horizontal="center" vertical="center" wrapText="1"/>
    </xf>
    <xf numFmtId="0" fontId="20" fillId="0" borderId="98" xfId="0" applyFont="1" applyBorder="1" applyAlignment="1">
      <alignment vertical="center" wrapText="1"/>
    </xf>
    <xf numFmtId="3" fontId="20" fillId="0" borderId="98" xfId="0" applyNumberFormat="1" applyFont="1" applyBorder="1" applyAlignment="1">
      <alignment vertical="center"/>
    </xf>
    <xf numFmtId="164" fontId="20" fillId="0" borderId="98" xfId="1" applyNumberFormat="1" applyFont="1" applyBorder="1" applyAlignment="1">
      <alignment vertical="center"/>
    </xf>
    <xf numFmtId="0" fontId="0" fillId="10" borderId="99" xfId="0" applyFill="1" applyBorder="1" applyAlignment="1">
      <alignment vertical="center"/>
    </xf>
    <xf numFmtId="164" fontId="20" fillId="0" borderId="100" xfId="1" applyNumberFormat="1" applyFont="1" applyBorder="1" applyAlignment="1">
      <alignment vertical="center"/>
    </xf>
    <xf numFmtId="0" fontId="19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left" indent="1"/>
    </xf>
    <xf numFmtId="3" fontId="5" fillId="0" borderId="102" xfId="0" applyNumberFormat="1" applyFont="1" applyBorder="1"/>
    <xf numFmtId="164" fontId="5" fillId="0" borderId="102" xfId="1" applyNumberFormat="1" applyFont="1" applyBorder="1"/>
    <xf numFmtId="0" fontId="5" fillId="10" borderId="0" xfId="0" applyFont="1" applyFill="1"/>
    <xf numFmtId="164" fontId="5" fillId="0" borderId="103" xfId="1" applyNumberFormat="1" applyFont="1" applyBorder="1"/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/>
    <xf numFmtId="164" fontId="5" fillId="0" borderId="104" xfId="1" applyNumberFormat="1" applyFont="1" applyBorder="1"/>
    <xf numFmtId="164" fontId="5" fillId="0" borderId="105" xfId="1" applyNumberFormat="1" applyFont="1" applyBorder="1"/>
    <xf numFmtId="0" fontId="19" fillId="0" borderId="96" xfId="0" applyFont="1" applyBorder="1" applyAlignment="1">
      <alignment horizontal="center" vertical="center" wrapText="1"/>
    </xf>
    <xf numFmtId="0" fontId="21" fillId="9" borderId="106" xfId="0" applyFont="1" applyFill="1" applyBorder="1" applyAlignment="1">
      <alignment horizontal="left"/>
    </xf>
    <xf numFmtId="0" fontId="21" fillId="9" borderId="107" xfId="0" applyFont="1" applyFill="1" applyBorder="1" applyAlignment="1">
      <alignment horizontal="left"/>
    </xf>
    <xf numFmtId="0" fontId="21" fillId="9" borderId="108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wrapText="1"/>
    </xf>
    <xf numFmtId="0" fontId="23" fillId="2" borderId="109" xfId="0" applyFont="1" applyFill="1" applyBorder="1" applyAlignment="1">
      <alignment horizontal="center" vertical="center" wrapText="1"/>
    </xf>
    <xf numFmtId="0" fontId="23" fillId="2" borderId="110" xfId="0" applyFont="1" applyFill="1" applyBorder="1" applyAlignment="1">
      <alignment horizontal="center" vertical="center" wrapText="1"/>
    </xf>
    <xf numFmtId="0" fontId="23" fillId="2" borderId="111" xfId="0" applyFont="1" applyFill="1" applyBorder="1" applyAlignment="1">
      <alignment horizontal="center" vertical="center" wrapText="1"/>
    </xf>
    <xf numFmtId="0" fontId="21" fillId="3" borderId="112" xfId="0" applyFont="1" applyFill="1" applyBorder="1" applyAlignment="1">
      <alignment horizontal="center"/>
    </xf>
    <xf numFmtId="0" fontId="21" fillId="3" borderId="113" xfId="0" applyFont="1" applyFill="1" applyBorder="1" applyAlignment="1">
      <alignment horizontal="center"/>
    </xf>
    <xf numFmtId="0" fontId="21" fillId="3" borderId="114" xfId="0" applyFont="1" applyFill="1" applyBorder="1" applyAlignment="1">
      <alignment horizontal="center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164" fontId="0" fillId="3" borderId="85" xfId="1" applyNumberFormat="1" applyFont="1" applyFill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164" fontId="0" fillId="3" borderId="119" xfId="1" applyNumberFormat="1" applyFont="1" applyFill="1" applyBorder="1"/>
    <xf numFmtId="3" fontId="0" fillId="0" borderId="118" xfId="0" applyNumberForma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0" fontId="21" fillId="3" borderId="120" xfId="0" applyFont="1" applyFill="1" applyBorder="1" applyAlignment="1">
      <alignment horizontal="center"/>
    </xf>
    <xf numFmtId="0" fontId="21" fillId="3" borderId="121" xfId="0" applyFont="1" applyFill="1" applyBorder="1" applyAlignment="1">
      <alignment horizontal="center"/>
    </xf>
    <xf numFmtId="0" fontId="21" fillId="3" borderId="122" xfId="0" applyFont="1" applyFill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5" xfId="0" applyBorder="1" applyAlignment="1">
      <alignment horizontal="left" indent="1"/>
    </xf>
    <xf numFmtId="0" fontId="0" fillId="0" borderId="85" xfId="0" applyBorder="1" applyAlignment="1">
      <alignment horizontal="left" indent="2"/>
    </xf>
    <xf numFmtId="3" fontId="0" fillId="0" borderId="85" xfId="0" applyNumberFormat="1" applyBorder="1"/>
    <xf numFmtId="164" fontId="0" fillId="0" borderId="85" xfId="1" applyNumberFormat="1" applyFont="1" applyBorder="1"/>
    <xf numFmtId="0" fontId="0" fillId="0" borderId="117" xfId="0" applyBorder="1" applyAlignment="1">
      <alignment horizontal="left" indent="1"/>
    </xf>
    <xf numFmtId="0" fontId="0" fillId="0" borderId="116" xfId="0" applyBorder="1" applyAlignment="1">
      <alignment horizontal="left" indent="1"/>
    </xf>
    <xf numFmtId="0" fontId="24" fillId="0" borderId="13" xfId="0" applyFont="1" applyBorder="1" applyAlignment="1">
      <alignment horizontal="left"/>
    </xf>
    <xf numFmtId="3" fontId="24" fillId="0" borderId="13" xfId="0" applyNumberFormat="1" applyFont="1" applyBorder="1"/>
    <xf numFmtId="164" fontId="24" fillId="0" borderId="13" xfId="1" applyNumberFormat="1" applyFont="1" applyBorder="1"/>
    <xf numFmtId="164" fontId="24" fillId="3" borderId="15" xfId="1" applyNumberFormat="1" applyFont="1" applyFill="1" applyBorder="1"/>
    <xf numFmtId="0" fontId="0" fillId="0" borderId="116" xfId="0" applyBorder="1" applyAlignment="1">
      <alignment horizontal="left"/>
    </xf>
    <xf numFmtId="0" fontId="0" fillId="0" borderId="76" xfId="0" applyBorder="1" applyAlignment="1">
      <alignment horizontal="left"/>
    </xf>
    <xf numFmtId="3" fontId="0" fillId="0" borderId="76" xfId="0" applyNumberFormat="1" applyBorder="1"/>
    <xf numFmtId="164" fontId="0" fillId="0" borderId="76" xfId="1" applyNumberFormat="1" applyFont="1" applyBorder="1"/>
    <xf numFmtId="0" fontId="0" fillId="0" borderId="123" xfId="0" applyBorder="1" applyAlignment="1">
      <alignment horizontal="left"/>
    </xf>
    <xf numFmtId="3" fontId="0" fillId="0" borderId="123" xfId="0" applyNumberFormat="1" applyBorder="1"/>
    <xf numFmtId="164" fontId="0" fillId="0" borderId="123" xfId="1" applyNumberFormat="1" applyFont="1" applyBorder="1"/>
    <xf numFmtId="0" fontId="21" fillId="12" borderId="0" xfId="0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6" xfId="0" applyBorder="1" applyAlignment="1">
      <alignment horizontal="left" indent="2"/>
    </xf>
    <xf numFmtId="164" fontId="0" fillId="4" borderId="85" xfId="1" applyNumberFormat="1" applyFont="1" applyFill="1" applyBorder="1"/>
    <xf numFmtId="0" fontId="0" fillId="0" borderId="117" xfId="0" applyBorder="1" applyAlignment="1">
      <alignment horizontal="left" indent="2"/>
    </xf>
    <xf numFmtId="0" fontId="0" fillId="0" borderId="123" xfId="0" applyBorder="1" applyAlignment="1">
      <alignment horizontal="left" indent="2"/>
    </xf>
    <xf numFmtId="3" fontId="0" fillId="0" borderId="123" xfId="0" applyNumberFormat="1" applyBorder="1" applyAlignment="1">
      <alignment horizontal="center"/>
    </xf>
    <xf numFmtId="164" fontId="0" fillId="0" borderId="123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8" xfId="0" applyBorder="1" applyAlignment="1">
      <alignment horizontal="left" indent="1"/>
    </xf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0" fontId="0" fillId="0" borderId="125" xfId="0" applyBorder="1" applyAlignment="1">
      <alignment horizontal="left" indent="1"/>
    </xf>
    <xf numFmtId="3" fontId="0" fillId="0" borderId="125" xfId="0" applyNumberFormat="1" applyBorder="1"/>
    <xf numFmtId="164" fontId="0" fillId="0" borderId="125" xfId="1" applyNumberFormat="1" applyFont="1" applyBorder="1"/>
    <xf numFmtId="164" fontId="0" fillId="4" borderId="126" xfId="1" applyNumberFormat="1" applyFont="1" applyFill="1" applyBorder="1"/>
    <xf numFmtId="164" fontId="0" fillId="4" borderId="0" xfId="1" applyNumberFormat="1" applyFont="1" applyFill="1"/>
    <xf numFmtId="0" fontId="0" fillId="0" borderId="123" xfId="0" applyBorder="1" applyAlignment="1">
      <alignment horizontal="left" indent="1"/>
    </xf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0" fillId="0" borderId="116" xfId="0" applyBorder="1"/>
    <xf numFmtId="0" fontId="0" fillId="0" borderId="128" xfId="0" applyBorder="1"/>
    <xf numFmtId="3" fontId="0" fillId="0" borderId="128" xfId="0" applyNumberFormat="1" applyBorder="1"/>
    <xf numFmtId="164" fontId="0" fillId="0" borderId="128" xfId="1" applyNumberFormat="1" applyFont="1" applyBorder="1"/>
    <xf numFmtId="0" fontId="21" fillId="5" borderId="0" xfId="0" applyFont="1" applyFill="1" applyAlignment="1">
      <alignment horizontal="center"/>
    </xf>
    <xf numFmtId="0" fontId="9" fillId="0" borderId="27" xfId="0" applyFont="1" applyBorder="1"/>
    <xf numFmtId="2" fontId="8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 applyAlignment="1">
      <alignment horizontal="center"/>
    </xf>
    <xf numFmtId="2" fontId="8" fillId="0" borderId="31" xfId="0" applyNumberFormat="1" applyFont="1" applyBorder="1"/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0" fontId="0" fillId="0" borderId="129" xfId="0" applyBorder="1" applyAlignment="1">
      <alignment horizontal="left" indent="2"/>
    </xf>
    <xf numFmtId="2" fontId="0" fillId="0" borderId="129" xfId="0" applyNumberFormat="1" applyBorder="1" applyAlignment="1">
      <alignment horizontal="center"/>
    </xf>
    <xf numFmtId="2" fontId="0" fillId="0" borderId="129" xfId="0" applyNumberFormat="1" applyBorder="1"/>
    <xf numFmtId="2" fontId="0" fillId="5" borderId="0" xfId="0" applyNumberFormat="1" applyFill="1" applyAlignment="1">
      <alignment horizontal="center"/>
    </xf>
    <xf numFmtId="2" fontId="0" fillId="0" borderId="130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2" fontId="0" fillId="0" borderId="116" xfId="0" applyNumberFormat="1" applyBorder="1"/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0" fontId="0" fillId="0" borderId="134" xfId="0" applyBorder="1" applyAlignment="1">
      <alignment horizontal="left" indent="2"/>
    </xf>
    <xf numFmtId="2" fontId="0" fillId="0" borderId="134" xfId="0" applyNumberFormat="1" applyBorder="1" applyAlignment="1">
      <alignment horizontal="center"/>
    </xf>
    <xf numFmtId="2" fontId="0" fillId="0" borderId="134" xfId="0" applyNumberFormat="1" applyBorder="1"/>
    <xf numFmtId="2" fontId="0" fillId="0" borderId="135" xfId="0" applyNumberForma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 applyAlignment="1">
      <alignment horizontal="center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7" xfId="0" applyBorder="1" applyAlignment="1">
      <alignment horizontal="left" indent="2"/>
    </xf>
    <xf numFmtId="2" fontId="0" fillId="0" borderId="137" xfId="0" applyNumberFormat="1" applyBorder="1" applyAlignment="1">
      <alignment horizontal="center"/>
    </xf>
    <xf numFmtId="2" fontId="0" fillId="0" borderId="137" xfId="0" applyNumberFormat="1" applyBorder="1"/>
    <xf numFmtId="2" fontId="0" fillId="0" borderId="138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0" fontId="0" fillId="0" borderId="140" xfId="0" applyBorder="1" applyAlignment="1">
      <alignment horizontal="left" indent="2"/>
    </xf>
    <xf numFmtId="2" fontId="0" fillId="0" borderId="140" xfId="0" applyNumberFormat="1" applyBorder="1" applyAlignment="1">
      <alignment horizontal="center"/>
    </xf>
    <xf numFmtId="2" fontId="0" fillId="0" borderId="140" xfId="0" applyNumberFormat="1" applyBorder="1"/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0" fontId="0" fillId="0" borderId="143" xfId="0" applyBorder="1" applyAlignment="1">
      <alignment horizontal="left" indent="2"/>
    </xf>
    <xf numFmtId="2" fontId="0" fillId="0" borderId="143" xfId="0" applyNumberFormat="1" applyBorder="1" applyAlignment="1">
      <alignment horizontal="center"/>
    </xf>
    <xf numFmtId="2" fontId="0" fillId="0" borderId="143" xfId="0" applyNumberFormat="1" applyBorder="1"/>
    <xf numFmtId="2" fontId="0" fillId="0" borderId="144" xfId="0" applyNumberFormat="1" applyBorder="1" applyAlignment="1">
      <alignment horizontal="center"/>
    </xf>
    <xf numFmtId="2" fontId="0" fillId="0" borderId="145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9" xfId="0" applyBorder="1" applyAlignment="1">
      <alignment horizontal="left" indent="1"/>
    </xf>
    <xf numFmtId="2" fontId="0" fillId="0" borderId="146" xfId="0" applyNumberFormat="1" applyBorder="1"/>
    <xf numFmtId="2" fontId="0" fillId="0" borderId="130" xfId="0" applyNumberFormat="1" applyBorder="1"/>
    <xf numFmtId="0" fontId="0" fillId="0" borderId="134" xfId="0" applyBorder="1" applyAlignment="1">
      <alignment horizontal="left" indent="1"/>
    </xf>
    <xf numFmtId="0" fontId="8" fillId="0" borderId="31" xfId="0" applyFont="1" applyBorder="1"/>
    <xf numFmtId="0" fontId="0" fillId="0" borderId="147" xfId="0" applyBorder="1" applyAlignment="1">
      <alignment horizontal="left" indent="1"/>
    </xf>
    <xf numFmtId="2" fontId="0" fillId="0" borderId="147" xfId="0" applyNumberFormat="1" applyBorder="1" applyAlignment="1">
      <alignment horizontal="center"/>
    </xf>
    <xf numFmtId="2" fontId="0" fillId="0" borderId="147" xfId="0" applyNumberFormat="1" applyBorder="1"/>
    <xf numFmtId="0" fontId="0" fillId="0" borderId="140" xfId="0" applyBorder="1" applyAlignment="1">
      <alignment horizontal="left" indent="1"/>
    </xf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0" fontId="0" fillId="0" borderId="143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8" xfId="0" applyBorder="1"/>
    <xf numFmtId="2" fontId="0" fillId="0" borderId="148" xfId="0" applyNumberFormat="1" applyBorder="1" applyAlignment="1">
      <alignment horizontal="center"/>
    </xf>
    <xf numFmtId="2" fontId="0" fillId="0" borderId="148" xfId="0" applyNumberFormat="1" applyBorder="1"/>
    <xf numFmtId="2" fontId="0" fillId="0" borderId="149" xfId="0" applyNumberFormat="1" applyBorder="1" applyAlignment="1">
      <alignment horizontal="center"/>
    </xf>
    <xf numFmtId="2" fontId="0" fillId="0" borderId="150" xfId="0" applyNumberFormat="1" applyBorder="1" applyAlignment="1">
      <alignment horizontal="center"/>
    </xf>
    <xf numFmtId="0" fontId="0" fillId="0" borderId="140" xfId="0" applyBorder="1"/>
    <xf numFmtId="0" fontId="0" fillId="0" borderId="143" xfId="0" applyBorder="1"/>
    <xf numFmtId="0" fontId="21" fillId="6" borderId="0" xfId="0" applyFont="1" applyFill="1" applyAlignment="1">
      <alignment horizontal="center"/>
    </xf>
    <xf numFmtId="0" fontId="11" fillId="0" borderId="38" xfId="0" applyFont="1" applyBorder="1"/>
    <xf numFmtId="165" fontId="10" fillId="0" borderId="38" xfId="0" applyNumberFormat="1" applyFont="1" applyBorder="1"/>
    <xf numFmtId="164" fontId="10" fillId="0" borderId="38" xfId="1" applyNumberFormat="1" applyFont="1" applyBorder="1"/>
    <xf numFmtId="166" fontId="10" fillId="0" borderId="38" xfId="0" applyNumberFormat="1" applyFont="1" applyBorder="1" applyAlignment="1">
      <alignment horizontal="center"/>
    </xf>
    <xf numFmtId="166" fontId="10" fillId="6" borderId="0" xfId="0" applyNumberFormat="1" applyFont="1" applyFill="1" applyAlignment="1">
      <alignment horizontal="center"/>
    </xf>
    <xf numFmtId="0" fontId="10" fillId="0" borderId="41" xfId="0" applyFont="1" applyBorder="1" applyAlignment="1">
      <alignment horizontal="left" indent="1"/>
    </xf>
    <xf numFmtId="165" fontId="10" fillId="0" borderId="41" xfId="0" applyNumberFormat="1" applyFont="1" applyBorder="1"/>
    <xf numFmtId="164" fontId="10" fillId="0" borderId="41" xfId="1" applyNumberFormat="1" applyFont="1" applyBorder="1"/>
    <xf numFmtId="166" fontId="10" fillId="0" borderId="41" xfId="0" applyNumberFormat="1" applyFont="1" applyBorder="1" applyAlignment="1">
      <alignment horizontal="center"/>
    </xf>
    <xf numFmtId="165" fontId="10" fillId="0" borderId="41" xfId="0" applyNumberFormat="1" applyFont="1" applyBorder="1" applyAlignment="1">
      <alignment horizontal="center"/>
    </xf>
    <xf numFmtId="164" fontId="10" fillId="0" borderId="41" xfId="1" applyNumberFormat="1" applyFont="1" applyBorder="1" applyAlignment="1">
      <alignment horizontal="center"/>
    </xf>
    <xf numFmtId="0" fontId="0" fillId="0" borderId="151" xfId="0" applyBorder="1" applyAlignment="1">
      <alignment horizontal="left" indent="2"/>
    </xf>
    <xf numFmtId="165" fontId="0" fillId="0" borderId="151" xfId="0" applyNumberFormat="1" applyBorder="1"/>
    <xf numFmtId="164" fontId="0" fillId="0" borderId="151" xfId="1" applyNumberFormat="1" applyFont="1" applyBorder="1"/>
    <xf numFmtId="166" fontId="0" fillId="0" borderId="151" xfId="0" applyNumberFormat="1" applyBorder="1" applyAlignment="1">
      <alignment horizontal="center"/>
    </xf>
    <xf numFmtId="166" fontId="0" fillId="6" borderId="0" xfId="0" applyNumberFormat="1" applyFill="1" applyAlignment="1">
      <alignment horizontal="center"/>
    </xf>
    <xf numFmtId="165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165" fontId="0" fillId="0" borderId="116" xfId="0" applyNumberFormat="1" applyBorder="1"/>
    <xf numFmtId="166" fontId="0" fillId="0" borderId="116" xfId="0" applyNumberFormat="1" applyBorder="1" applyAlignment="1">
      <alignment horizontal="center"/>
    </xf>
    <xf numFmtId="165" fontId="0" fillId="0" borderId="116" xfId="0" applyNumberFormat="1" applyBorder="1" applyAlignment="1">
      <alignment horizontal="center"/>
    </xf>
    <xf numFmtId="0" fontId="0" fillId="0" borderId="152" xfId="0" applyBorder="1" applyAlignment="1">
      <alignment horizontal="left" indent="2"/>
    </xf>
    <xf numFmtId="165" fontId="0" fillId="0" borderId="152" xfId="0" applyNumberFormat="1" applyBorder="1"/>
    <xf numFmtId="164" fontId="0" fillId="0" borderId="152" xfId="1" applyNumberFormat="1" applyFont="1" applyBorder="1"/>
    <xf numFmtId="166" fontId="0" fillId="0" borderId="152" xfId="0" applyNumberFormat="1" applyBorder="1" applyAlignment="1">
      <alignment horizontal="center"/>
    </xf>
    <xf numFmtId="165" fontId="0" fillId="0" borderId="152" xfId="0" applyNumberFormat="1" applyBorder="1" applyAlignment="1">
      <alignment horizontal="center"/>
    </xf>
    <xf numFmtId="164" fontId="0" fillId="0" borderId="152" xfId="1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165" fontId="0" fillId="0" borderId="128" xfId="0" applyNumberFormat="1" applyBorder="1"/>
    <xf numFmtId="166" fontId="0" fillId="0" borderId="128" xfId="0" applyNumberFormat="1" applyBorder="1" applyAlignment="1">
      <alignment horizontal="center"/>
    </xf>
    <xf numFmtId="165" fontId="0" fillId="0" borderId="128" xfId="0" applyNumberForma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3" xfId="0" applyFill="1" applyBorder="1" applyAlignment="1">
      <alignment horizontal="center"/>
    </xf>
    <xf numFmtId="0" fontId="0" fillId="0" borderId="151" xfId="0" applyBorder="1"/>
    <xf numFmtId="165" fontId="0" fillId="0" borderId="127" xfId="0" applyNumberFormat="1" applyBorder="1"/>
    <xf numFmtId="166" fontId="0" fillId="0" borderId="127" xfId="0" applyNumberFormat="1" applyBorder="1" applyAlignment="1">
      <alignment horizontal="center"/>
    </xf>
    <xf numFmtId="0" fontId="25" fillId="13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13" fillId="0" borderId="45" xfId="0" applyFont="1" applyBorder="1"/>
    <xf numFmtId="3" fontId="13" fillId="0" borderId="45" xfId="0" applyNumberFormat="1" applyFont="1" applyBorder="1"/>
    <xf numFmtId="164" fontId="13" fillId="0" borderId="45" xfId="1" applyNumberFormat="1" applyFont="1" applyBorder="1"/>
    <xf numFmtId="164" fontId="13" fillId="7" borderId="0" xfId="1" applyNumberFormat="1" applyFont="1" applyFill="1"/>
    <xf numFmtId="0" fontId="12" fillId="0" borderId="48" xfId="0" applyFont="1" applyBorder="1" applyAlignment="1">
      <alignment horizontal="left" indent="1"/>
    </xf>
    <xf numFmtId="3" fontId="12" fillId="0" borderId="48" xfId="0" applyNumberFormat="1" applyFont="1" applyBorder="1"/>
    <xf numFmtId="164" fontId="12" fillId="0" borderId="48" xfId="1" applyNumberFormat="1" applyFont="1" applyBorder="1"/>
    <xf numFmtId="164" fontId="12" fillId="7" borderId="0" xfId="1" applyNumberFormat="1" applyFont="1" applyFill="1"/>
    <xf numFmtId="3" fontId="12" fillId="0" borderId="48" xfId="0" applyNumberFormat="1" applyFont="1" applyBorder="1" applyAlignment="1">
      <alignment horizontal="center"/>
    </xf>
    <xf numFmtId="164" fontId="12" fillId="0" borderId="48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3" fontId="0" fillId="0" borderId="154" xfId="0" applyNumberFormat="1" applyBorder="1"/>
    <xf numFmtId="164" fontId="0" fillId="0" borderId="154" xfId="1" applyNumberFormat="1" applyFont="1" applyBorder="1"/>
    <xf numFmtId="164" fontId="0" fillId="7" borderId="0" xfId="1" applyNumberFormat="1" applyFont="1" applyFill="1"/>
    <xf numFmtId="3" fontId="0" fillId="0" borderId="155" xfId="0" applyNumberFormat="1" applyBorder="1"/>
    <xf numFmtId="3" fontId="0" fillId="0" borderId="155" xfId="0" applyNumberFormat="1" applyBorder="1" applyAlignment="1">
      <alignment horizontal="center"/>
    </xf>
    <xf numFmtId="164" fontId="0" fillId="0" borderId="155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3" fontId="0" fillId="0" borderId="156" xfId="0" applyNumberFormat="1" applyBorder="1"/>
    <xf numFmtId="164" fontId="0" fillId="0" borderId="156" xfId="1" applyNumberFormat="1" applyFont="1" applyBorder="1"/>
    <xf numFmtId="3" fontId="0" fillId="0" borderId="157" xfId="0" applyNumberForma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0" fontId="0" fillId="0" borderId="158" xfId="0" applyBorder="1" applyAlignment="1">
      <alignment horizontal="left" indent="2"/>
    </xf>
    <xf numFmtId="3" fontId="0" fillId="0" borderId="158" xfId="0" applyNumberFormat="1" applyBorder="1"/>
    <xf numFmtId="164" fontId="0" fillId="0" borderId="158" xfId="1" applyNumberFormat="1" applyFont="1" applyBorder="1"/>
    <xf numFmtId="3" fontId="0" fillId="0" borderId="158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2" fontId="13" fillId="0" borderId="46" xfId="0" applyNumberFormat="1" applyFont="1" applyBorder="1"/>
    <xf numFmtId="164" fontId="13" fillId="0" borderId="46" xfId="1" applyNumberFormat="1" applyFont="1" applyBorder="1" applyAlignment="1"/>
    <xf numFmtId="2" fontId="13" fillId="0" borderId="45" xfId="0" applyNumberFormat="1" applyFont="1" applyBorder="1" applyAlignment="1">
      <alignment horizontal="center"/>
    </xf>
    <xf numFmtId="0" fontId="13" fillId="7" borderId="0" xfId="0" applyFont="1" applyFill="1"/>
    <xf numFmtId="2" fontId="13" fillId="0" borderId="45" xfId="0" applyNumberFormat="1" applyFont="1" applyBorder="1"/>
    <xf numFmtId="0" fontId="12" fillId="0" borderId="48" xfId="0" applyFont="1" applyBorder="1"/>
    <xf numFmtId="0" fontId="12" fillId="0" borderId="49" xfId="0" applyFont="1" applyBorder="1"/>
    <xf numFmtId="164" fontId="12" fillId="0" borderId="49" xfId="1" applyNumberFormat="1" applyFont="1" applyBorder="1" applyAlignment="1"/>
    <xf numFmtId="2" fontId="12" fillId="0" borderId="48" xfId="0" applyNumberFormat="1" applyFont="1" applyBorder="1" applyAlignment="1">
      <alignment horizontal="center"/>
    </xf>
    <xf numFmtId="0" fontId="12" fillId="7" borderId="0" xfId="0" applyFont="1" applyFill="1"/>
    <xf numFmtId="2" fontId="12" fillId="0" borderId="48" xfId="0" applyNumberFormat="1" applyFont="1" applyBorder="1"/>
    <xf numFmtId="2" fontId="12" fillId="0" borderId="48" xfId="0" applyNumberFormat="1" applyFont="1" applyBorder="1" applyAlignment="1">
      <alignment horizontal="center"/>
    </xf>
    <xf numFmtId="164" fontId="12" fillId="0" borderId="49" xfId="1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0" fontId="0" fillId="0" borderId="155" xfId="0" applyBorder="1"/>
    <xf numFmtId="0" fontId="0" fillId="0" borderId="159" xfId="0" applyBorder="1"/>
    <xf numFmtId="164" fontId="0" fillId="0" borderId="159" xfId="1" applyNumberFormat="1" applyFont="1" applyBorder="1" applyAlignment="1"/>
    <xf numFmtId="2" fontId="0" fillId="0" borderId="155" xfId="0" applyNumberFormat="1" applyBorder="1" applyAlignment="1">
      <alignment horizontal="center"/>
    </xf>
    <xf numFmtId="2" fontId="0" fillId="0" borderId="155" xfId="0" applyNumberFormat="1" applyBorder="1"/>
    <xf numFmtId="2" fontId="0" fillId="0" borderId="155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0" fontId="0" fillId="0" borderId="157" xfId="0" applyBorder="1" applyAlignment="1">
      <alignment horizontal="left" indent="2"/>
    </xf>
    <xf numFmtId="0" fontId="0" fillId="0" borderId="157" xfId="0" applyBorder="1"/>
    <xf numFmtId="0" fontId="0" fillId="0" borderId="160" xfId="0" applyBorder="1"/>
    <xf numFmtId="164" fontId="0" fillId="0" borderId="160" xfId="1" applyNumberFormat="1" applyFont="1" applyBorder="1" applyAlignment="1"/>
    <xf numFmtId="2" fontId="0" fillId="0" borderId="157" xfId="0" applyNumberFormat="1" applyBorder="1" applyAlignment="1">
      <alignment horizontal="center"/>
    </xf>
    <xf numFmtId="2" fontId="0" fillId="0" borderId="157" xfId="0" applyNumberFormat="1" applyBorder="1"/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0" fontId="0" fillId="0" borderId="158" xfId="0" applyBorder="1"/>
    <xf numFmtId="0" fontId="0" fillId="0" borderId="161" xfId="0" applyBorder="1"/>
    <xf numFmtId="164" fontId="0" fillId="0" borderId="161" xfId="1" applyNumberFormat="1" applyFont="1" applyBorder="1" applyAlignment="1"/>
    <xf numFmtId="2" fontId="0" fillId="0" borderId="158" xfId="0" applyNumberFormat="1" applyBorder="1" applyAlignment="1">
      <alignment horizontal="center"/>
    </xf>
    <xf numFmtId="2" fontId="0" fillId="0" borderId="158" xfId="0" applyNumberFormat="1" applyBorder="1"/>
    <xf numFmtId="2" fontId="0" fillId="0" borderId="158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0" fontId="0" fillId="0" borderId="132" xfId="0" applyBorder="1"/>
    <xf numFmtId="164" fontId="0" fillId="0" borderId="132" xfId="1" applyNumberFormat="1" applyFont="1" applyBorder="1" applyAlignment="1"/>
    <xf numFmtId="164" fontId="0" fillId="0" borderId="132" xfId="1" applyNumberFormat="1" applyFont="1" applyBorder="1" applyAlignment="1">
      <alignment horizontal="center"/>
    </xf>
    <xf numFmtId="0" fontId="0" fillId="0" borderId="118" xfId="0" applyBorder="1" applyAlignment="1">
      <alignment horizontal="left" indent="2"/>
    </xf>
    <xf numFmtId="0" fontId="0" fillId="0" borderId="118" xfId="0" applyBorder="1"/>
    <xf numFmtId="2" fontId="0" fillId="0" borderId="162" xfId="0" applyNumberFormat="1" applyBorder="1"/>
    <xf numFmtId="164" fontId="0" fillId="0" borderId="162" xfId="1" applyNumberFormat="1" applyFont="1" applyBorder="1" applyAlignment="1"/>
    <xf numFmtId="2" fontId="0" fillId="0" borderId="118" xfId="0" applyNumberFormat="1" applyBorder="1" applyAlignment="1">
      <alignment horizontal="center"/>
    </xf>
    <xf numFmtId="2" fontId="0" fillId="0" borderId="118" xfId="0" applyNumberFormat="1" applyBorder="1"/>
    <xf numFmtId="2" fontId="0" fillId="0" borderId="118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2" fontId="0" fillId="0" borderId="127" xfId="0" applyNumberFormat="1" applyBorder="1"/>
    <xf numFmtId="2" fontId="0" fillId="0" borderId="163" xfId="0" applyNumberFormat="1" applyBorder="1"/>
    <xf numFmtId="164" fontId="0" fillId="0" borderId="163" xfId="1" applyNumberFormat="1" applyFont="1" applyBorder="1" applyAlignment="1"/>
    <xf numFmtId="2" fontId="0" fillId="0" borderId="127" xfId="0" applyNumberForma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2" fontId="0" fillId="0" borderId="132" xfId="0" applyNumberFormat="1" applyBorder="1"/>
    <xf numFmtId="2" fontId="0" fillId="0" borderId="128" xfId="0" applyNumberFormat="1" applyBorder="1"/>
    <xf numFmtId="2" fontId="0" fillId="0" borderId="164" xfId="0" applyNumberFormat="1" applyBorder="1"/>
    <xf numFmtId="164" fontId="0" fillId="0" borderId="164" xfId="1" applyNumberFormat="1" applyFont="1" applyBorder="1" applyAlignment="1"/>
    <xf numFmtId="2" fontId="0" fillId="0" borderId="128" xfId="0" applyNumberForma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0" fontId="13" fillId="0" borderId="46" xfId="0" applyFont="1" applyBorder="1"/>
    <xf numFmtId="0" fontId="0" fillId="0" borderId="164" xfId="0" applyBorder="1"/>
    <xf numFmtId="0" fontId="25" fillId="14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15" fillId="0" borderId="56" xfId="0" applyFont="1" applyBorder="1"/>
    <xf numFmtId="3" fontId="15" fillId="0" borderId="57" xfId="0" applyNumberFormat="1" applyFont="1" applyBorder="1" applyAlignment="1">
      <alignment horizontal="center"/>
    </xf>
    <xf numFmtId="3" fontId="15" fillId="0" borderId="58" xfId="0" applyNumberFormat="1" applyFont="1" applyBorder="1" applyAlignment="1">
      <alignment horizontal="center"/>
    </xf>
    <xf numFmtId="164" fontId="15" fillId="0" borderId="57" xfId="1" applyNumberFormat="1" applyFont="1" applyBorder="1" applyAlignment="1">
      <alignment horizontal="center"/>
    </xf>
    <xf numFmtId="164" fontId="15" fillId="0" borderId="59" xfId="1" applyNumberFormat="1" applyFont="1" applyBorder="1" applyAlignment="1">
      <alignment horizontal="center"/>
    </xf>
    <xf numFmtId="164" fontId="15" fillId="0" borderId="58" xfId="1" applyNumberFormat="1" applyFont="1" applyBorder="1" applyAlignment="1">
      <alignment horizontal="center"/>
    </xf>
    <xf numFmtId="0" fontId="14" fillId="0" borderId="61" xfId="0" applyFont="1" applyBorder="1" applyAlignment="1">
      <alignment horizontal="left" indent="1"/>
    </xf>
    <xf numFmtId="3" fontId="14" fillId="0" borderId="62" xfId="0" applyNumberFormat="1" applyFont="1" applyBorder="1" applyAlignment="1">
      <alignment horizontal="center"/>
    </xf>
    <xf numFmtId="3" fontId="14" fillId="0" borderId="63" xfId="0" applyNumberFormat="1" applyFont="1" applyBorder="1" applyAlignment="1">
      <alignment horizontal="center"/>
    </xf>
    <xf numFmtId="164" fontId="14" fillId="0" borderId="62" xfId="1" applyNumberFormat="1" applyFont="1" applyBorder="1" applyAlignment="1">
      <alignment horizontal="center"/>
    </xf>
    <xf numFmtId="164" fontId="14" fillId="0" borderId="64" xfId="1" applyNumberFormat="1" applyFont="1" applyBorder="1" applyAlignment="1">
      <alignment horizontal="center"/>
    </xf>
    <xf numFmtId="164" fontId="14" fillId="0" borderId="63" xfId="1" applyNumberFormat="1" applyFont="1" applyBorder="1" applyAlignment="1">
      <alignment horizontal="center"/>
    </xf>
    <xf numFmtId="0" fontId="0" fillId="0" borderId="76" xfId="0" applyBorder="1" applyAlignment="1">
      <alignment horizontal="left" indent="2"/>
    </xf>
    <xf numFmtId="3" fontId="0" fillId="0" borderId="165" xfId="0" applyNumberFormat="1" applyBorder="1" applyAlignment="1">
      <alignment horizontal="center"/>
    </xf>
    <xf numFmtId="3" fontId="0" fillId="0" borderId="166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0" fontId="14" fillId="0" borderId="66" xfId="0" applyFont="1" applyBorder="1" applyAlignment="1">
      <alignment horizontal="left" indent="1"/>
    </xf>
    <xf numFmtId="3" fontId="0" fillId="0" borderId="172" xfId="0" applyNumberForma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5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6" xfId="1" applyNumberFormat="1" applyFont="1" applyBorder="1" applyAlignment="1">
      <alignment horizontal="center"/>
    </xf>
    <xf numFmtId="0" fontId="22" fillId="11" borderId="113" xfId="0" applyFont="1" applyFill="1" applyBorder="1" applyAlignment="1">
      <alignment horizontal="center" wrapText="1"/>
    </xf>
    <xf numFmtId="0" fontId="21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7" fillId="0" borderId="179" xfId="0" applyFont="1" applyBorder="1" applyAlignment="1">
      <alignment horizontal="left" indent="1"/>
    </xf>
    <xf numFmtId="3" fontId="17" fillId="0" borderId="179" xfId="0" applyNumberFormat="1" applyFont="1" applyBorder="1" applyAlignment="1">
      <alignment vertical="center"/>
    </xf>
    <xf numFmtId="164" fontId="17" fillId="0" borderId="179" xfId="1" applyNumberFormat="1" applyFont="1" applyBorder="1" applyAlignment="1">
      <alignment vertical="center"/>
    </xf>
    <xf numFmtId="0" fontId="16" fillId="8" borderId="0" xfId="0" applyFont="1" applyFill="1"/>
    <xf numFmtId="3" fontId="0" fillId="0" borderId="76" xfId="0" applyNumberFormat="1" applyBorder="1" applyAlignment="1">
      <alignment horizontal="left" indent="3"/>
    </xf>
    <xf numFmtId="0" fontId="17" fillId="0" borderId="180" xfId="0" applyFont="1" applyBorder="1" applyAlignment="1">
      <alignment horizontal="left"/>
    </xf>
    <xf numFmtId="3" fontId="17" fillId="0" borderId="180" xfId="0" applyNumberFormat="1" applyFont="1" applyBorder="1" applyAlignment="1">
      <alignment vertical="center"/>
    </xf>
    <xf numFmtId="164" fontId="17" fillId="0" borderId="180" xfId="1" applyNumberFormat="1" applyFont="1" applyBorder="1" applyAlignment="1">
      <alignment vertical="center"/>
    </xf>
    <xf numFmtId="0" fontId="16" fillId="0" borderId="181" xfId="0" applyFont="1" applyBorder="1" applyAlignment="1">
      <alignment horizontal="left" indent="1"/>
    </xf>
    <xf numFmtId="3" fontId="16" fillId="0" borderId="181" xfId="0" applyNumberFormat="1" applyFont="1" applyBorder="1" applyAlignment="1">
      <alignment vertical="center"/>
    </xf>
    <xf numFmtId="164" fontId="16" fillId="0" borderId="181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indent="3"/>
    </xf>
    <xf numFmtId="3" fontId="0" fillId="0" borderId="76" xfId="0" applyNumberFormat="1" applyBorder="1" applyAlignment="1">
      <alignment horizontal="right" vertical="center"/>
    </xf>
    <xf numFmtId="164" fontId="1" fillId="0" borderId="76" xfId="1" applyNumberFormat="1" applyFont="1" applyBorder="1" applyAlignment="1">
      <alignment horizontal="right" vertical="center"/>
    </xf>
    <xf numFmtId="0" fontId="17" fillId="0" borderId="179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8" fillId="0" borderId="182" xfId="0" applyFont="1" applyBorder="1" applyAlignment="1">
      <alignment horizontal="left"/>
    </xf>
    <xf numFmtId="3" fontId="18" fillId="0" borderId="182" xfId="0" applyNumberFormat="1" applyFont="1" applyBorder="1" applyAlignment="1">
      <alignment vertical="center"/>
    </xf>
    <xf numFmtId="164" fontId="18" fillId="0" borderId="182" xfId="1" applyNumberFormat="1" applyFont="1" applyBorder="1" applyAlignment="1">
      <alignment vertical="center"/>
    </xf>
    <xf numFmtId="0" fontId="18" fillId="0" borderId="88" xfId="0" applyFont="1" applyBorder="1" applyAlignment="1">
      <alignment horizontal="left"/>
    </xf>
    <xf numFmtId="0" fontId="26" fillId="0" borderId="183" xfId="0" applyFont="1" applyBorder="1" applyAlignment="1">
      <alignment horizontal="left" indent="1"/>
    </xf>
    <xf numFmtId="3" fontId="26" fillId="0" borderId="183" xfId="0" applyNumberFormat="1" applyFont="1" applyBorder="1" applyAlignment="1">
      <alignment vertical="center"/>
    </xf>
    <xf numFmtId="164" fontId="26" fillId="0" borderId="183" xfId="1" applyNumberFormat="1" applyFont="1" applyBorder="1" applyAlignment="1">
      <alignment vertical="center"/>
    </xf>
    <xf numFmtId="0" fontId="27" fillId="9" borderId="0" xfId="0" applyFont="1" applyFill="1"/>
    <xf numFmtId="0" fontId="22" fillId="11" borderId="113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  <xf numFmtId="0" fontId="20" fillId="0" borderId="184" xfId="0" applyFont="1" applyBorder="1" applyAlignment="1">
      <alignment horizontal="left" indent="1"/>
    </xf>
    <xf numFmtId="3" fontId="20" fillId="0" borderId="184" xfId="0" applyNumberFormat="1" applyFont="1" applyBorder="1"/>
    <xf numFmtId="164" fontId="20" fillId="0" borderId="184" xfId="1" applyNumberFormat="1" applyFont="1" applyBorder="1"/>
    <xf numFmtId="0" fontId="19" fillId="0" borderId="185" xfId="0" applyFont="1" applyBorder="1" applyAlignment="1">
      <alignment horizontal="left" indent="2"/>
    </xf>
    <xf numFmtId="3" fontId="19" fillId="0" borderId="185" xfId="0" applyNumberFormat="1" applyFont="1" applyBorder="1"/>
    <xf numFmtId="164" fontId="19" fillId="0" borderId="185" xfId="1" applyNumberFormat="1" applyFont="1" applyBorder="1"/>
    <xf numFmtId="0" fontId="21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0" fontId="28" fillId="0" borderId="186" xfId="0" applyFont="1" applyBorder="1" applyAlignment="1">
      <alignment horizontal="left" indent="1"/>
    </xf>
    <xf numFmtId="3" fontId="28" fillId="0" borderId="186" xfId="0" applyNumberFormat="1" applyFont="1" applyBorder="1"/>
    <xf numFmtId="164" fontId="28" fillId="0" borderId="186" xfId="1" applyNumberFormat="1" applyFont="1" applyBorder="1"/>
    <xf numFmtId="0" fontId="21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6" borderId="0" xfId="0" applyFill="1"/>
    <xf numFmtId="0" fontId="29" fillId="0" borderId="187" xfId="0" applyFont="1" applyBorder="1" applyAlignment="1">
      <alignment horizontal="left" indent="1"/>
    </xf>
    <xf numFmtId="3" fontId="29" fillId="0" borderId="187" xfId="0" applyNumberFormat="1" applyFont="1" applyBorder="1" applyAlignment="1">
      <alignment vertical="center"/>
    </xf>
    <xf numFmtId="164" fontId="29" fillId="0" borderId="187" xfId="1" applyNumberFormat="1" applyFont="1" applyBorder="1" applyAlignment="1">
      <alignment vertical="center"/>
    </xf>
    <xf numFmtId="0" fontId="30" fillId="16" borderId="0" xfId="0" applyFont="1" applyFill="1"/>
    <xf numFmtId="164" fontId="0" fillId="0" borderId="76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wrapText="1" indent="3"/>
    </xf>
    <xf numFmtId="0" fontId="21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31" fillId="0" borderId="188" xfId="0" applyFont="1" applyBorder="1" applyAlignment="1">
      <alignment horizontal="left" indent="1"/>
    </xf>
    <xf numFmtId="3" fontId="31" fillId="0" borderId="188" xfId="0" applyNumberFormat="1" applyFont="1" applyBorder="1" applyAlignment="1">
      <alignment vertical="center"/>
    </xf>
    <xf numFmtId="164" fontId="31" fillId="0" borderId="188" xfId="1" applyNumberFormat="1" applyFont="1" applyBorder="1" applyAlignment="1">
      <alignment vertical="center"/>
    </xf>
    <xf numFmtId="0" fontId="32" fillId="17" borderId="189" xfId="0" applyFont="1" applyFill="1" applyBorder="1"/>
    <xf numFmtId="0" fontId="21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18" borderId="0" xfId="0" applyFill="1"/>
    <xf numFmtId="0" fontId="33" fillId="0" borderId="190" xfId="0" applyFont="1" applyBorder="1" applyAlignment="1">
      <alignment horizontal="left" indent="1"/>
    </xf>
    <xf numFmtId="3" fontId="33" fillId="0" borderId="190" xfId="0" applyNumberFormat="1" applyFont="1" applyBorder="1" applyAlignment="1">
      <alignment vertical="center"/>
    </xf>
    <xf numFmtId="164" fontId="33" fillId="0" borderId="190" xfId="1" applyNumberFormat="1" applyFont="1" applyBorder="1" applyAlignment="1">
      <alignment vertical="center"/>
    </xf>
    <xf numFmtId="0" fontId="27" fillId="18" borderId="19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BA54C5-BAC0-44EE-960A-56E11284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ED9B0D-F598-4981-9015-82DF9E095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1977438-4691-4E05-9E9D-0974A118B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3CF000-982B-4323-A65E-70947E3DB1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6958B-3EFD-4427-93D6-E15BA44A9603}">
  <sheetPr codeName="Hoja11">
    <pageSetUpPr fitToPage="1"/>
  </sheetPr>
  <dimension ref="A1:U69"/>
  <sheetViews>
    <sheetView showGridLines="0" tabSelected="1" workbookViewId="0">
      <selection sqref="A1:N1"/>
    </sheetView>
  </sheetViews>
  <sheetFormatPr baseColWidth="10" defaultColWidth="0" defaultRowHeight="18.75" customHeight="1" zeroHeight="1" x14ac:dyDescent="0.25"/>
  <cols>
    <col min="1" max="1" width="26.85546875" style="251" customWidth="1"/>
    <col min="2" max="2" width="35.28515625" customWidth="1"/>
    <col min="3" max="3" width="10.85546875" customWidth="1"/>
    <col min="4" max="4" width="11.42578125" customWidth="1"/>
    <col min="5" max="5" width="10.7109375" customWidth="1"/>
    <col min="6" max="6" width="11.85546875" customWidth="1"/>
    <col min="7" max="7" width="9.7109375" customWidth="1"/>
    <col min="8" max="8" width="1.28515625" customWidth="1"/>
    <col min="9" max="9" width="12.5703125" customWidth="1"/>
    <col min="10" max="10" width="11.42578125" customWidth="1"/>
    <col min="11" max="11" width="10.28515625" customWidth="1"/>
    <col min="12" max="12" width="12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0" ht="18.75" customHeight="1" x14ac:dyDescent="0.25">
      <c r="A2" s="4"/>
      <c r="B2" s="5"/>
      <c r="C2" s="6" t="s">
        <v>151</v>
      </c>
      <c r="D2" s="7"/>
      <c r="E2" s="7"/>
      <c r="F2" s="7"/>
      <c r="G2" s="8"/>
      <c r="H2" s="9"/>
      <c r="I2" s="6" t="str">
        <f>CONCATENATE("acumulado ",C2)</f>
        <v>acumulado octubre</v>
      </c>
      <c r="J2" s="7"/>
      <c r="K2" s="7"/>
      <c r="L2" s="7"/>
      <c r="M2" s="8"/>
      <c r="N2" s="10"/>
    </row>
    <row r="3" spans="1:20" ht="30" customHeight="1" x14ac:dyDescent="0.25">
      <c r="A3" s="11"/>
      <c r="B3" s="12"/>
      <c r="C3" s="13">
        <v>2019</v>
      </c>
      <c r="D3" s="13">
        <v>2020</v>
      </c>
      <c r="E3" s="13" t="s">
        <v>1</v>
      </c>
      <c r="F3" s="13" t="s">
        <v>2</v>
      </c>
      <c r="G3" s="13" t="s">
        <v>3</v>
      </c>
      <c r="H3" s="14"/>
      <c r="I3" s="13">
        <v>2019</v>
      </c>
      <c r="J3" s="13">
        <v>2020</v>
      </c>
      <c r="K3" s="13" t="s">
        <v>1</v>
      </c>
      <c r="L3" s="13" t="s">
        <v>2</v>
      </c>
      <c r="M3" s="13" t="s">
        <v>3</v>
      </c>
      <c r="N3" s="15" t="s">
        <v>4</v>
      </c>
    </row>
    <row r="4" spans="1:20" s="23" customFormat="1" ht="32.1" customHeight="1" x14ac:dyDescent="0.25">
      <c r="A4" s="16" t="s">
        <v>5</v>
      </c>
      <c r="B4" s="17" t="s">
        <v>6</v>
      </c>
      <c r="C4" s="18">
        <v>441706</v>
      </c>
      <c r="D4" s="18">
        <v>103054</v>
      </c>
      <c r="E4" s="19">
        <v>-0.76669096638940837</v>
      </c>
      <c r="F4" s="18">
        <v>-338652</v>
      </c>
      <c r="G4" s="19">
        <f>D4/$D$4</f>
        <v>1</v>
      </c>
      <c r="H4" s="20"/>
      <c r="I4" s="18">
        <v>4261449</v>
      </c>
      <c r="J4" s="18">
        <v>1463227</v>
      </c>
      <c r="K4" s="19">
        <v>-0.65663627559546067</v>
      </c>
      <c r="L4" s="18">
        <v>-2798222</v>
      </c>
      <c r="M4" s="21">
        <f>J4/$J$4</f>
        <v>1</v>
      </c>
      <c r="N4" s="22" t="s">
        <v>7</v>
      </c>
    </row>
    <row r="5" spans="1:20" ht="18.75" customHeight="1" x14ac:dyDescent="0.25">
      <c r="A5" s="24"/>
      <c r="B5" s="25" t="s">
        <v>8</v>
      </c>
      <c r="C5" s="26">
        <v>331473</v>
      </c>
      <c r="D5" s="26">
        <v>79744</v>
      </c>
      <c r="E5" s="27">
        <v>-0.75942535289450419</v>
      </c>
      <c r="F5" s="26">
        <v>-251729</v>
      </c>
      <c r="G5" s="27">
        <f>D5/$D$4</f>
        <v>0.77380790653443821</v>
      </c>
      <c r="H5" s="28"/>
      <c r="I5" s="26">
        <v>3080795</v>
      </c>
      <c r="J5" s="29" t="s">
        <v>9</v>
      </c>
      <c r="K5" s="30" t="s">
        <v>10</v>
      </c>
      <c r="L5" s="29" t="s">
        <v>10</v>
      </c>
      <c r="M5" s="31" t="s">
        <v>10</v>
      </c>
      <c r="N5" s="32"/>
    </row>
    <row r="6" spans="1:20" ht="18.75" customHeight="1" x14ac:dyDescent="0.25">
      <c r="A6" s="33"/>
      <c r="B6" s="25" t="s">
        <v>11</v>
      </c>
      <c r="C6" s="26">
        <v>108737</v>
      </c>
      <c r="D6" s="26">
        <v>22376</v>
      </c>
      <c r="E6" s="27">
        <v>-0.7942190790623247</v>
      </c>
      <c r="F6" s="26">
        <v>-86361</v>
      </c>
      <c r="G6" s="27">
        <f>D6/$D$4</f>
        <v>0.21712888388611795</v>
      </c>
      <c r="H6" s="28"/>
      <c r="I6" s="26">
        <v>1180654</v>
      </c>
      <c r="J6" s="29" t="s">
        <v>9</v>
      </c>
      <c r="K6" s="30" t="s">
        <v>10</v>
      </c>
      <c r="L6" s="29" t="s">
        <v>10</v>
      </c>
      <c r="M6" s="31" t="s">
        <v>10</v>
      </c>
      <c r="N6" s="32"/>
    </row>
    <row r="7" spans="1:20" ht="18.75" customHeight="1" x14ac:dyDescent="0.25">
      <c r="A7" s="34" t="s">
        <v>12</v>
      </c>
      <c r="B7" s="25" t="s">
        <v>13</v>
      </c>
      <c r="C7" s="26">
        <v>96575</v>
      </c>
      <c r="D7" s="26">
        <v>58005</v>
      </c>
      <c r="E7" s="27">
        <v>-0.39937872120113904</v>
      </c>
      <c r="F7" s="26">
        <v>-38570</v>
      </c>
      <c r="G7" s="27">
        <f>D7/$D$4</f>
        <v>0.5628602480253071</v>
      </c>
      <c r="H7" s="35"/>
      <c r="I7" s="26">
        <v>1028165</v>
      </c>
      <c r="J7" s="26">
        <v>437667</v>
      </c>
      <c r="K7" s="27">
        <v>-0.57432221481960588</v>
      </c>
      <c r="L7" s="26">
        <v>-590498</v>
      </c>
      <c r="M7" s="36">
        <f>J7/$J$4</f>
        <v>0.29911080098986692</v>
      </c>
      <c r="N7" s="32"/>
    </row>
    <row r="8" spans="1:20" ht="18.75" customHeight="1" x14ac:dyDescent="0.25">
      <c r="A8" s="33"/>
      <c r="B8" s="25" t="s">
        <v>14</v>
      </c>
      <c r="C8" s="26">
        <v>345131</v>
      </c>
      <c r="D8" s="26">
        <v>45049</v>
      </c>
      <c r="E8" s="27">
        <v>-0.86947275092645981</v>
      </c>
      <c r="F8" s="26">
        <v>-300082</v>
      </c>
      <c r="G8" s="27">
        <f>D8/$D$4</f>
        <v>0.4371397519746929</v>
      </c>
      <c r="H8" s="35"/>
      <c r="I8" s="26">
        <v>3233284</v>
      </c>
      <c r="J8" s="26">
        <v>1025560</v>
      </c>
      <c r="K8" s="27">
        <v>-0.68281165527061649</v>
      </c>
      <c r="L8" s="26">
        <v>-2207724</v>
      </c>
      <c r="M8" s="36">
        <f>J8/$J$4</f>
        <v>0.70088919901013313</v>
      </c>
      <c r="N8" s="32"/>
    </row>
    <row r="9" spans="1:20" s="23" customFormat="1" ht="32.1" customHeight="1" x14ac:dyDescent="0.25">
      <c r="A9" s="37" t="s">
        <v>15</v>
      </c>
      <c r="B9" s="38" t="s">
        <v>16</v>
      </c>
      <c r="C9" s="39">
        <v>2970025</v>
      </c>
      <c r="D9" s="39">
        <v>405534</v>
      </c>
      <c r="E9" s="40">
        <v>-0.86345771500239898</v>
      </c>
      <c r="F9" s="39">
        <v>-2564491</v>
      </c>
      <c r="G9" s="40">
        <f>D9/$D$9</f>
        <v>1</v>
      </c>
      <c r="H9" s="41"/>
      <c r="I9" s="39">
        <v>29777661</v>
      </c>
      <c r="J9" s="39">
        <v>9670902</v>
      </c>
      <c r="K9" s="40">
        <v>-0.67522962935201658</v>
      </c>
      <c r="L9" s="39">
        <v>2970025</v>
      </c>
      <c r="M9" s="42">
        <f t="shared" ref="M9" si="0">J9/$J$9</f>
        <v>1</v>
      </c>
      <c r="N9" s="32"/>
    </row>
    <row r="10" spans="1:20" ht="18.75" customHeight="1" x14ac:dyDescent="0.25">
      <c r="A10" s="43"/>
      <c r="B10" s="44" t="s">
        <v>8</v>
      </c>
      <c r="C10" s="45">
        <v>2121695</v>
      </c>
      <c r="D10" s="45">
        <v>304535</v>
      </c>
      <c r="E10" s="46">
        <v>-0.75942535289450419</v>
      </c>
      <c r="F10" s="45">
        <v>-251729</v>
      </c>
      <c r="G10" s="46">
        <f>D10/$D$9</f>
        <v>0.75094813258567716</v>
      </c>
      <c r="H10" s="47"/>
      <c r="I10" s="45">
        <v>20670246</v>
      </c>
      <c r="J10" s="48" t="s">
        <v>9</v>
      </c>
      <c r="K10" s="49" t="s">
        <v>10</v>
      </c>
      <c r="L10" s="48" t="s">
        <v>10</v>
      </c>
      <c r="M10" s="50" t="s">
        <v>10</v>
      </c>
      <c r="N10" s="32"/>
    </row>
    <row r="11" spans="1:20" ht="18.75" customHeight="1" x14ac:dyDescent="0.25">
      <c r="A11" s="51"/>
      <c r="B11" s="44" t="s">
        <v>11</v>
      </c>
      <c r="C11" s="45">
        <v>866001</v>
      </c>
      <c r="D11" s="45">
        <v>109872</v>
      </c>
      <c r="E11" s="46">
        <v>-0.87312716728964512</v>
      </c>
      <c r="F11" s="45">
        <v>-756129</v>
      </c>
      <c r="G11" s="46">
        <f>D11/$D$9</f>
        <v>0.27093166047729661</v>
      </c>
      <c r="H11" s="47"/>
      <c r="I11" s="45">
        <v>9107415</v>
      </c>
      <c r="J11" s="48" t="s">
        <v>9</v>
      </c>
      <c r="K11" s="49" t="s">
        <v>10</v>
      </c>
      <c r="L11" s="48" t="s">
        <v>10</v>
      </c>
      <c r="M11" s="50" t="s">
        <v>10</v>
      </c>
      <c r="N11" s="32"/>
    </row>
    <row r="12" spans="1:20" ht="18.75" customHeight="1" x14ac:dyDescent="0.25">
      <c r="A12" s="52" t="s">
        <v>17</v>
      </c>
      <c r="B12" s="53" t="s">
        <v>13</v>
      </c>
      <c r="C12" s="54">
        <v>378343</v>
      </c>
      <c r="D12" s="54">
        <v>168222</v>
      </c>
      <c r="E12" s="55">
        <v>-0.55537171296944843</v>
      </c>
      <c r="F12" s="54">
        <v>-210121</v>
      </c>
      <c r="G12" s="55">
        <f>D12/$D$9</f>
        <v>0.41481602035834231</v>
      </c>
      <c r="H12" s="56"/>
      <c r="I12" s="54">
        <v>4468578</v>
      </c>
      <c r="J12" s="54">
        <v>1610948</v>
      </c>
      <c r="K12" s="55">
        <v>-0.63949426417083921</v>
      </c>
      <c r="L12" s="54">
        <v>-2857630</v>
      </c>
      <c r="M12" s="57">
        <f>J12/$J$9</f>
        <v>0.16657680948478229</v>
      </c>
      <c r="N12" s="32"/>
    </row>
    <row r="13" spans="1:20" ht="18.75" customHeight="1" x14ac:dyDescent="0.25">
      <c r="A13" s="58"/>
      <c r="B13" s="53" t="s">
        <v>14</v>
      </c>
      <c r="C13" s="54">
        <v>2591682</v>
      </c>
      <c r="D13" s="54">
        <v>237312</v>
      </c>
      <c r="E13" s="55">
        <v>-0.90843321055592474</v>
      </c>
      <c r="F13" s="54">
        <v>-2354370</v>
      </c>
      <c r="G13" s="55">
        <f>D13/$D$9</f>
        <v>0.58518397964165769</v>
      </c>
      <c r="H13" s="56"/>
      <c r="I13" s="54">
        <v>25309083</v>
      </c>
      <c r="J13" s="54">
        <v>8059954</v>
      </c>
      <c r="K13" s="55">
        <v>-0.68153907433153549</v>
      </c>
      <c r="L13" s="54">
        <v>-17249129</v>
      </c>
      <c r="M13" s="57">
        <f>J13/$J$9</f>
        <v>0.83342319051521774</v>
      </c>
      <c r="N13" s="32"/>
    </row>
    <row r="14" spans="1:20" ht="18.75" customHeight="1" x14ac:dyDescent="0.25">
      <c r="A14" s="59"/>
      <c r="B14" s="60"/>
      <c r="C14" s="61" t="s">
        <v>151</v>
      </c>
      <c r="D14" s="62"/>
      <c r="E14" s="62"/>
      <c r="F14" s="62"/>
      <c r="G14" s="63"/>
      <c r="H14" s="64"/>
      <c r="I14" s="61" t="str">
        <f>CONCATENATE("acumulado ",C14)</f>
        <v>acumulado octubre</v>
      </c>
      <c r="J14" s="62"/>
      <c r="K14" s="62"/>
      <c r="L14" s="62"/>
      <c r="M14" s="62"/>
      <c r="N14" s="32"/>
    </row>
    <row r="15" spans="1:20" ht="18.75" customHeight="1" x14ac:dyDescent="0.25">
      <c r="A15" s="11"/>
      <c r="B15" s="12"/>
      <c r="C15" s="61">
        <v>2019</v>
      </c>
      <c r="D15" s="63"/>
      <c r="E15" s="65">
        <v>2020</v>
      </c>
      <c r="F15" s="61" t="s">
        <v>2</v>
      </c>
      <c r="G15" s="63"/>
      <c r="H15" s="66"/>
      <c r="I15" s="67">
        <v>2019</v>
      </c>
      <c r="J15" s="68"/>
      <c r="K15" s="65">
        <v>2020</v>
      </c>
      <c r="L15" s="61" t="s">
        <v>2</v>
      </c>
      <c r="M15" s="62"/>
      <c r="N15" s="32"/>
    </row>
    <row r="16" spans="1:20" s="23" customFormat="1" ht="32.1" customHeight="1" x14ac:dyDescent="0.25">
      <c r="A16" s="69" t="s">
        <v>18</v>
      </c>
      <c r="B16" s="70" t="s">
        <v>19</v>
      </c>
      <c r="C16" s="71">
        <v>6.72</v>
      </c>
      <c r="D16" s="71"/>
      <c r="E16" s="72">
        <v>3.94</v>
      </c>
      <c r="F16" s="71">
        <v>-2.78</v>
      </c>
      <c r="G16" s="71"/>
      <c r="H16" s="73"/>
      <c r="I16" s="74">
        <f>I9/I4</f>
        <v>6.987684470704683</v>
      </c>
      <c r="J16" s="75"/>
      <c r="K16" s="72">
        <f>J9/J4</f>
        <v>6.609297122045998</v>
      </c>
      <c r="L16" s="71">
        <f>K16-I16</f>
        <v>-0.37838734865868506</v>
      </c>
      <c r="M16" s="74"/>
      <c r="N16" s="32"/>
      <c r="S16" s="76"/>
      <c r="T16" s="76"/>
    </row>
    <row r="17" spans="1:20" ht="18.75" customHeight="1" x14ac:dyDescent="0.25">
      <c r="A17" s="77"/>
      <c r="B17" s="78" t="s">
        <v>8</v>
      </c>
      <c r="C17" s="79">
        <v>6.4</v>
      </c>
      <c r="D17" s="79"/>
      <c r="E17" s="80">
        <v>3.82</v>
      </c>
      <c r="F17" s="79">
        <v>-2.5800000000000005</v>
      </c>
      <c r="G17" s="79"/>
      <c r="H17" s="81"/>
      <c r="I17" s="82">
        <f>I10/I5</f>
        <v>6.7093870251022869</v>
      </c>
      <c r="J17" s="83"/>
      <c r="K17" s="84" t="s">
        <v>10</v>
      </c>
      <c r="L17" s="79" t="s">
        <v>10</v>
      </c>
      <c r="M17" s="82"/>
      <c r="N17" s="32"/>
      <c r="S17" s="85"/>
      <c r="T17" s="85"/>
    </row>
    <row r="18" spans="1:20" ht="18.75" customHeight="1" x14ac:dyDescent="0.25">
      <c r="A18" s="86"/>
      <c r="B18" s="87" t="s">
        <v>11</v>
      </c>
      <c r="C18" s="88">
        <v>7.96</v>
      </c>
      <c r="D18" s="88"/>
      <c r="E18" s="89">
        <v>4.91</v>
      </c>
      <c r="F18" s="88">
        <v>-3.05</v>
      </c>
      <c r="G18" s="88"/>
      <c r="H18" s="81"/>
      <c r="I18" s="82">
        <f>I11/I6</f>
        <v>7.7138729890382791</v>
      </c>
      <c r="J18" s="83"/>
      <c r="K18" s="90" t="s">
        <v>10</v>
      </c>
      <c r="L18" s="88" t="s">
        <v>10</v>
      </c>
      <c r="M18" s="91"/>
      <c r="N18" s="32"/>
      <c r="S18" s="85"/>
      <c r="T18" s="85"/>
    </row>
    <row r="19" spans="1:20" ht="18.75" customHeight="1" x14ac:dyDescent="0.25">
      <c r="A19" s="92" t="s">
        <v>20</v>
      </c>
      <c r="B19" s="93" t="s">
        <v>13</v>
      </c>
      <c r="C19" s="94">
        <v>3.92</v>
      </c>
      <c r="D19" s="94"/>
      <c r="E19" s="95">
        <v>2.9</v>
      </c>
      <c r="F19" s="94">
        <v>-1.02</v>
      </c>
      <c r="G19" s="94"/>
      <c r="H19" s="81"/>
      <c r="I19" s="96">
        <f>I12/I7</f>
        <v>4.3461681733962934</v>
      </c>
      <c r="J19" s="97">
        <v>410426</v>
      </c>
      <c r="K19" s="98">
        <f>J12/J7</f>
        <v>3.6807618577594381</v>
      </c>
      <c r="L19" s="94">
        <f>K19-I19</f>
        <v>-0.66540631563685526</v>
      </c>
      <c r="M19" s="96"/>
      <c r="N19" s="32"/>
      <c r="S19" s="85"/>
      <c r="T19" s="85"/>
    </row>
    <row r="20" spans="1:20" ht="18.75" customHeight="1" x14ac:dyDescent="0.25">
      <c r="A20" s="86"/>
      <c r="B20" s="99" t="s">
        <v>14</v>
      </c>
      <c r="C20" s="79">
        <v>7.51</v>
      </c>
      <c r="D20" s="79"/>
      <c r="E20" s="80">
        <v>5.27</v>
      </c>
      <c r="F20" s="79">
        <v>-2.2400000000000002</v>
      </c>
      <c r="G20" s="79"/>
      <c r="H20" s="81"/>
      <c r="I20" s="82">
        <f>I13/I8</f>
        <v>7.8276708758030535</v>
      </c>
      <c r="J20" s="83">
        <v>410426</v>
      </c>
      <c r="K20" s="80">
        <f>J13/J8</f>
        <v>7.8590760170053438</v>
      </c>
      <c r="L20" s="79">
        <f t="shared" ref="L20" si="1">K20-I20</f>
        <v>3.140514120229021E-2</v>
      </c>
      <c r="M20" s="82"/>
      <c r="N20" s="32"/>
      <c r="S20" s="85"/>
      <c r="T20" s="85"/>
    </row>
    <row r="21" spans="1:20" ht="18.75" customHeight="1" x14ac:dyDescent="0.25">
      <c r="A21" s="59"/>
      <c r="B21" s="60"/>
      <c r="C21" s="61" t="s">
        <v>151</v>
      </c>
      <c r="D21" s="62"/>
      <c r="E21" s="62"/>
      <c r="F21" s="62"/>
      <c r="G21" s="63"/>
      <c r="H21" s="100"/>
      <c r="I21" s="61" t="str">
        <f>CONCATENATE("acumulado ",C21)</f>
        <v>acumulado octubre</v>
      </c>
      <c r="J21" s="62"/>
      <c r="K21" s="62"/>
      <c r="L21" s="62"/>
      <c r="M21" s="62"/>
      <c r="N21" s="32"/>
    </row>
    <row r="22" spans="1:20" ht="30" customHeight="1" x14ac:dyDescent="0.25">
      <c r="A22" s="11"/>
      <c r="B22" s="12"/>
      <c r="C22" s="13">
        <v>2019</v>
      </c>
      <c r="D22" s="13">
        <v>2020</v>
      </c>
      <c r="E22" s="13" t="s">
        <v>1</v>
      </c>
      <c r="F22" s="61" t="s">
        <v>2</v>
      </c>
      <c r="G22" s="63"/>
      <c r="H22" s="101"/>
      <c r="I22" s="13">
        <v>2019</v>
      </c>
      <c r="J22" s="13">
        <v>2020</v>
      </c>
      <c r="K22" s="13" t="s">
        <v>1</v>
      </c>
      <c r="L22" s="61" t="s">
        <v>2</v>
      </c>
      <c r="M22" s="62"/>
      <c r="N22" s="32"/>
    </row>
    <row r="23" spans="1:20" s="23" customFormat="1" ht="32.1" customHeight="1" x14ac:dyDescent="0.25">
      <c r="A23" s="102" t="s">
        <v>21</v>
      </c>
      <c r="B23" s="103" t="s">
        <v>22</v>
      </c>
      <c r="C23" s="104">
        <v>69.2</v>
      </c>
      <c r="D23" s="104">
        <v>20.04</v>
      </c>
      <c r="E23" s="105">
        <v>-0.71040462427745665</v>
      </c>
      <c r="F23" s="106">
        <v>-49.160000000000004</v>
      </c>
      <c r="G23" s="106"/>
      <c r="H23" s="107"/>
      <c r="I23" s="104">
        <v>71.209000000000003</v>
      </c>
      <c r="J23" s="104">
        <v>32.662222222222219</v>
      </c>
      <c r="K23" s="105">
        <v>-0.54131890319731757</v>
      </c>
      <c r="L23" s="106">
        <v>-38.546777777777784</v>
      </c>
      <c r="M23" s="108"/>
      <c r="N23" s="32"/>
    </row>
    <row r="24" spans="1:20" ht="18.75" customHeight="1" x14ac:dyDescent="0.25">
      <c r="A24" s="109"/>
      <c r="B24" s="110" t="s">
        <v>8</v>
      </c>
      <c r="C24" s="111">
        <v>74.430000000000007</v>
      </c>
      <c r="D24" s="111">
        <v>22.63</v>
      </c>
      <c r="E24" s="112">
        <v>-0.69595593174795112</v>
      </c>
      <c r="F24" s="113">
        <v>-51.800000000000011</v>
      </c>
      <c r="G24" s="113"/>
      <c r="H24" s="114"/>
      <c r="I24" s="111">
        <v>75.486999999999995</v>
      </c>
      <c r="J24" s="115" t="s">
        <v>9</v>
      </c>
      <c r="K24" s="116" t="s">
        <v>10</v>
      </c>
      <c r="L24" s="113" t="s">
        <v>10</v>
      </c>
      <c r="M24" s="117"/>
      <c r="N24" s="32"/>
    </row>
    <row r="25" spans="1:20" ht="18.75" customHeight="1" x14ac:dyDescent="0.25">
      <c r="A25" s="118"/>
      <c r="B25" s="110" t="s">
        <v>11</v>
      </c>
      <c r="C25" s="111">
        <v>60.79</v>
      </c>
      <c r="D25" s="111">
        <v>16.829999999999998</v>
      </c>
      <c r="E25" s="112">
        <v>-0.72314525415364372</v>
      </c>
      <c r="F25" s="113">
        <v>-43.96</v>
      </c>
      <c r="G25" s="113"/>
      <c r="H25" s="114"/>
      <c r="I25" s="111">
        <v>63.097999999999999</v>
      </c>
      <c r="J25" s="115" t="s">
        <v>9</v>
      </c>
      <c r="K25" s="116" t="s">
        <v>10</v>
      </c>
      <c r="L25" s="113" t="s">
        <v>10</v>
      </c>
      <c r="M25" s="117"/>
      <c r="N25" s="32"/>
    </row>
    <row r="26" spans="1:20" ht="18.75" customHeight="1" x14ac:dyDescent="0.25">
      <c r="A26" s="59"/>
      <c r="B26" s="60"/>
      <c r="C26" s="61" t="s">
        <v>151</v>
      </c>
      <c r="D26" s="62"/>
      <c r="E26" s="62"/>
      <c r="F26" s="62"/>
      <c r="G26" s="63"/>
      <c r="H26" s="119"/>
      <c r="I26" s="61" t="str">
        <f>CONCATENATE("acumulado ",C26)</f>
        <v>acumulado octubre</v>
      </c>
      <c r="J26" s="62"/>
      <c r="K26" s="62"/>
      <c r="L26" s="62"/>
      <c r="M26" s="62"/>
      <c r="N26" s="32"/>
    </row>
    <row r="27" spans="1:20" ht="30" customHeight="1" x14ac:dyDescent="0.25">
      <c r="A27" s="11"/>
      <c r="B27" s="12"/>
      <c r="C27" s="13">
        <v>2019</v>
      </c>
      <c r="D27" s="13">
        <v>2020</v>
      </c>
      <c r="E27" s="13" t="s">
        <v>1</v>
      </c>
      <c r="F27" s="13" t="s">
        <v>2</v>
      </c>
      <c r="G27" s="13" t="s">
        <v>3</v>
      </c>
      <c r="H27" s="120"/>
      <c r="I27" s="13">
        <v>2019</v>
      </c>
      <c r="J27" s="13">
        <v>2020</v>
      </c>
      <c r="K27" s="13" t="s">
        <v>1</v>
      </c>
      <c r="L27" s="13" t="s">
        <v>2</v>
      </c>
      <c r="M27" s="121" t="s">
        <v>3</v>
      </c>
      <c r="N27" s="32"/>
    </row>
    <row r="28" spans="1:20" s="23" customFormat="1" ht="32.1" customHeight="1" x14ac:dyDescent="0.25">
      <c r="A28" s="122" t="s">
        <v>23</v>
      </c>
      <c r="B28" s="123" t="s">
        <v>24</v>
      </c>
      <c r="C28" s="124">
        <v>121087801.90000001</v>
      </c>
      <c r="D28" s="124">
        <v>17118683.18</v>
      </c>
      <c r="E28" s="125">
        <v>-0.85862586560009224</v>
      </c>
      <c r="F28" s="124">
        <v>-103969118.72</v>
      </c>
      <c r="G28" s="125">
        <f>D28/$D$28</f>
        <v>1</v>
      </c>
      <c r="H28" s="126"/>
      <c r="I28" s="124">
        <v>1187949365.3399999</v>
      </c>
      <c r="J28" s="124">
        <v>451043487.4799999</v>
      </c>
      <c r="K28" s="125">
        <v>-0.62031758201166443</v>
      </c>
      <c r="L28" s="124">
        <v>-736905877.86000001</v>
      </c>
      <c r="M28" s="127">
        <f>J28/$J$28</f>
        <v>1</v>
      </c>
      <c r="N28" s="32"/>
    </row>
    <row r="29" spans="1:20" ht="18.75" customHeight="1" x14ac:dyDescent="0.25">
      <c r="A29" s="128"/>
      <c r="B29" s="129" t="s">
        <v>8</v>
      </c>
      <c r="C29" s="130">
        <v>98675357.120000005</v>
      </c>
      <c r="D29" s="130">
        <v>14863052.119999999</v>
      </c>
      <c r="E29" s="131">
        <v>-0.84937422519864914</v>
      </c>
      <c r="F29" s="130">
        <v>-83812305</v>
      </c>
      <c r="G29" s="131">
        <f>D29/$D$28</f>
        <v>0.86823571437811953</v>
      </c>
      <c r="H29" s="132"/>
      <c r="I29" s="130">
        <v>950164507.65999997</v>
      </c>
      <c r="J29" s="133" t="s">
        <v>9</v>
      </c>
      <c r="K29" s="134" t="s">
        <v>10</v>
      </c>
      <c r="L29" s="133" t="s">
        <v>10</v>
      </c>
      <c r="M29" s="135" t="s">
        <v>10</v>
      </c>
      <c r="N29" s="32"/>
    </row>
    <row r="30" spans="1:20" ht="18.75" customHeight="1" x14ac:dyDescent="0.25">
      <c r="A30" s="136"/>
      <c r="B30" s="129" t="s">
        <v>11</v>
      </c>
      <c r="C30" s="130">
        <v>22244155.559999999</v>
      </c>
      <c r="D30" s="130">
        <v>2564745.27</v>
      </c>
      <c r="E30" s="131">
        <v>-0.88470026371277544</v>
      </c>
      <c r="F30" s="130">
        <v>-19679410.289999999</v>
      </c>
      <c r="G30" s="131">
        <f>D30/$D$28</f>
        <v>0.14982141108823302</v>
      </c>
      <c r="H30" s="132"/>
      <c r="I30" s="130">
        <v>237784857.66999999</v>
      </c>
      <c r="J30" s="133" t="s">
        <v>9</v>
      </c>
      <c r="K30" s="134" t="s">
        <v>10</v>
      </c>
      <c r="L30" s="133" t="s">
        <v>10</v>
      </c>
      <c r="M30" s="135" t="s">
        <v>10</v>
      </c>
      <c r="N30" s="32"/>
    </row>
    <row r="31" spans="1:20" ht="18.75" customHeight="1" x14ac:dyDescent="0.25">
      <c r="A31" s="59"/>
      <c r="B31" s="60"/>
      <c r="C31" s="61" t="s">
        <v>151</v>
      </c>
      <c r="D31" s="62"/>
      <c r="E31" s="62"/>
      <c r="F31" s="62"/>
      <c r="G31" s="63"/>
      <c r="H31" s="119"/>
      <c r="I31" s="61" t="str">
        <f>CONCATENATE("acumulado ",C31)</f>
        <v>acumulado octubre</v>
      </c>
      <c r="J31" s="62"/>
      <c r="K31" s="62"/>
      <c r="L31" s="62"/>
      <c r="M31" s="62"/>
      <c r="N31" s="32"/>
    </row>
    <row r="32" spans="1:20" ht="30" customHeight="1" x14ac:dyDescent="0.25">
      <c r="A32" s="11"/>
      <c r="B32" s="12"/>
      <c r="C32" s="13">
        <v>2019</v>
      </c>
      <c r="D32" s="137">
        <v>2020</v>
      </c>
      <c r="E32" s="121" t="s">
        <v>1</v>
      </c>
      <c r="F32" s="67" t="s">
        <v>2</v>
      </c>
      <c r="G32" s="68"/>
      <c r="H32" s="119"/>
      <c r="I32" s="13">
        <v>2019</v>
      </c>
      <c r="J32" s="13">
        <v>2020</v>
      </c>
      <c r="K32" s="121" t="s">
        <v>1</v>
      </c>
      <c r="L32" s="67" t="s">
        <v>2</v>
      </c>
      <c r="M32" s="138"/>
      <c r="N32" s="32"/>
    </row>
    <row r="33" spans="1:14" s="23" customFormat="1" ht="32.1" customHeight="1" x14ac:dyDescent="0.25">
      <c r="A33" s="122" t="s">
        <v>25</v>
      </c>
      <c r="B33" s="123" t="s">
        <v>26</v>
      </c>
      <c r="C33" s="139">
        <v>87.4</v>
      </c>
      <c r="D33" s="140">
        <v>84.93</v>
      </c>
      <c r="E33" s="127">
        <v>-2.8260869565217339E-2</v>
      </c>
      <c r="F33" s="141">
        <v>-2.4699999999999989</v>
      </c>
      <c r="G33" s="141"/>
      <c r="H33" s="142"/>
      <c r="I33" s="143">
        <v>85.74138299685697</v>
      </c>
      <c r="J33" s="143">
        <v>92.914767321536843</v>
      </c>
      <c r="K33" s="127">
        <f>J33/I33-1</f>
        <v>8.366303497743699E-2</v>
      </c>
      <c r="L33" s="141">
        <f>J33-I33</f>
        <v>7.1733843246798727</v>
      </c>
      <c r="M33" s="144"/>
      <c r="N33" s="32"/>
    </row>
    <row r="34" spans="1:14" ht="18.75" customHeight="1" x14ac:dyDescent="0.25">
      <c r="A34" s="128"/>
      <c r="B34" s="129" t="s">
        <v>8</v>
      </c>
      <c r="C34" s="145">
        <v>94.78</v>
      </c>
      <c r="D34" s="146">
        <v>94.51</v>
      </c>
      <c r="E34" s="147">
        <v>-2.8487022578602694E-3</v>
      </c>
      <c r="F34" s="148">
        <v>-0.26999999999999602</v>
      </c>
      <c r="G34" s="148"/>
      <c r="H34" s="149"/>
      <c r="I34" s="150">
        <v>93.495996725720119</v>
      </c>
      <c r="J34" s="151" t="s">
        <v>9</v>
      </c>
      <c r="K34" s="135" t="s">
        <v>10</v>
      </c>
      <c r="L34" s="148" t="s">
        <v>10</v>
      </c>
      <c r="M34" s="152"/>
      <c r="N34" s="32"/>
    </row>
    <row r="35" spans="1:14" ht="18.75" customHeight="1" x14ac:dyDescent="0.25">
      <c r="A35" s="136"/>
      <c r="B35" s="129" t="s">
        <v>11</v>
      </c>
      <c r="C35" s="150">
        <v>61.32</v>
      </c>
      <c r="D35" s="146">
        <v>53.65</v>
      </c>
      <c r="E35" s="147">
        <v>-0.12508153946510114</v>
      </c>
      <c r="F35" s="148">
        <v>-7.6700000000000017</v>
      </c>
      <c r="G35" s="148"/>
      <c r="H35" s="149"/>
      <c r="I35" s="150">
        <v>64.399488103784321</v>
      </c>
      <c r="J35" s="151" t="s">
        <v>9</v>
      </c>
      <c r="K35" s="135" t="s">
        <v>10</v>
      </c>
      <c r="L35" s="148" t="s">
        <v>10</v>
      </c>
      <c r="M35" s="152"/>
      <c r="N35" s="32"/>
    </row>
    <row r="36" spans="1:14" s="23" customFormat="1" ht="32.1" customHeight="1" x14ac:dyDescent="0.25">
      <c r="A36" s="122" t="s">
        <v>27</v>
      </c>
      <c r="B36" s="123" t="s">
        <v>28</v>
      </c>
      <c r="C36" s="139">
        <v>21.26</v>
      </c>
      <c r="D36" s="153">
        <v>21.26</v>
      </c>
      <c r="E36" s="127">
        <v>-0.68638442248119191</v>
      </c>
      <c r="F36" s="141">
        <v>-46.53</v>
      </c>
      <c r="G36" s="141"/>
      <c r="H36" s="142"/>
      <c r="I36" s="143">
        <v>68.264482504302137</v>
      </c>
      <c r="J36" s="143">
        <v>49.249551060068342</v>
      </c>
      <c r="K36" s="127">
        <f>J36/I36-1</f>
        <v>-0.27854794684828155</v>
      </c>
      <c r="L36" s="141">
        <f>J36-I36</f>
        <v>-19.014931444233795</v>
      </c>
      <c r="M36" s="144"/>
      <c r="N36" s="32"/>
    </row>
    <row r="37" spans="1:14" ht="18.75" customHeight="1" x14ac:dyDescent="0.25">
      <c r="A37" s="128"/>
      <c r="B37" s="129" t="s">
        <v>8</v>
      </c>
      <c r="C37" s="145">
        <v>24.86</v>
      </c>
      <c r="D37" s="146">
        <v>24.86</v>
      </c>
      <c r="E37" s="147">
        <v>-0.67059758844574002</v>
      </c>
      <c r="F37" s="148">
        <v>-50.61</v>
      </c>
      <c r="G37" s="148"/>
      <c r="H37" s="149"/>
      <c r="I37" s="150">
        <v>74.919027352005102</v>
      </c>
      <c r="J37" s="151" t="s">
        <v>9</v>
      </c>
      <c r="K37" s="135" t="s">
        <v>10</v>
      </c>
      <c r="L37" s="148" t="s">
        <v>10</v>
      </c>
      <c r="M37" s="152"/>
      <c r="N37" s="32"/>
    </row>
    <row r="38" spans="1:14" ht="18.75" customHeight="1" x14ac:dyDescent="0.25">
      <c r="A38" s="136"/>
      <c r="B38" s="129" t="s">
        <v>11</v>
      </c>
      <c r="C38" s="145">
        <v>12.7</v>
      </c>
      <c r="D38" s="146">
        <v>12.7</v>
      </c>
      <c r="E38" s="147">
        <v>-0.73007438894792775</v>
      </c>
      <c r="F38" s="148">
        <v>-34.349999999999994</v>
      </c>
      <c r="G38" s="148"/>
      <c r="H38" s="149"/>
      <c r="I38" s="150">
        <v>49.509653396637795</v>
      </c>
      <c r="J38" s="151" t="s">
        <v>9</v>
      </c>
      <c r="K38" s="135" t="s">
        <v>10</v>
      </c>
      <c r="L38" s="148" t="s">
        <v>10</v>
      </c>
      <c r="M38" s="152"/>
      <c r="N38" s="32"/>
    </row>
    <row r="39" spans="1:14" ht="18.75" customHeight="1" x14ac:dyDescent="0.25">
      <c r="A39" s="154" t="s">
        <v>29</v>
      </c>
      <c r="B39" s="155"/>
      <c r="C39" s="155"/>
      <c r="D39" s="155"/>
      <c r="E39" s="155"/>
      <c r="F39" s="155"/>
      <c r="G39" s="155"/>
      <c r="H39" s="155"/>
      <c r="I39" s="155"/>
      <c r="J39" s="155"/>
      <c r="K39" s="155"/>
      <c r="L39" s="156"/>
      <c r="N39" s="32"/>
    </row>
    <row r="40" spans="1:14" ht="18.75" customHeight="1" x14ac:dyDescent="0.25">
      <c r="A40" s="59"/>
      <c r="B40" s="60"/>
      <c r="C40" s="61" t="s">
        <v>151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32"/>
    </row>
    <row r="41" spans="1:14" ht="18.75" customHeight="1" x14ac:dyDescent="0.25">
      <c r="A41" s="11"/>
      <c r="B41" s="12"/>
      <c r="C41" s="67">
        <v>2019</v>
      </c>
      <c r="D41" s="68"/>
      <c r="E41" s="67">
        <v>2020</v>
      </c>
      <c r="F41" s="68"/>
      <c r="G41" s="67" t="s">
        <v>1</v>
      </c>
      <c r="H41" s="138"/>
      <c r="I41" s="68"/>
      <c r="J41" s="67" t="s">
        <v>2</v>
      </c>
      <c r="K41" s="68"/>
      <c r="L41" s="67" t="s">
        <v>3</v>
      </c>
      <c r="M41" s="138"/>
      <c r="N41" s="32"/>
    </row>
    <row r="42" spans="1:14" s="23" customFormat="1" ht="32.1" customHeight="1" x14ac:dyDescent="0.25">
      <c r="A42" s="157" t="s">
        <v>30</v>
      </c>
      <c r="B42" s="158" t="s">
        <v>31</v>
      </c>
      <c r="C42" s="159">
        <v>427</v>
      </c>
      <c r="D42" s="160"/>
      <c r="E42" s="159">
        <v>153</v>
      </c>
      <c r="F42" s="160"/>
      <c r="G42" s="161">
        <f t="shared" ref="G42:G47" si="2">E42/C42-1</f>
        <v>-0.64168618266978927</v>
      </c>
      <c r="H42" s="162"/>
      <c r="I42" s="163"/>
      <c r="J42" s="159">
        <f t="shared" ref="J42:J47" si="3">E42-C42</f>
        <v>-274</v>
      </c>
      <c r="K42" s="160"/>
      <c r="L42" s="161">
        <f>E42/$E$42</f>
        <v>1</v>
      </c>
      <c r="M42" s="162"/>
      <c r="N42" s="32"/>
    </row>
    <row r="43" spans="1:14" ht="18.75" customHeight="1" x14ac:dyDescent="0.25">
      <c r="A43" s="164"/>
      <c r="B43" s="165" t="s">
        <v>8</v>
      </c>
      <c r="C43" s="166">
        <v>240</v>
      </c>
      <c r="D43" s="167"/>
      <c r="E43" s="166">
        <v>97</v>
      </c>
      <c r="F43" s="167"/>
      <c r="G43" s="168">
        <f t="shared" si="2"/>
        <v>-0.59583333333333333</v>
      </c>
      <c r="H43" s="169"/>
      <c r="I43" s="170"/>
      <c r="J43" s="166">
        <f t="shared" si="3"/>
        <v>-143</v>
      </c>
      <c r="K43" s="167"/>
      <c r="L43" s="168">
        <f>E43/$E$42</f>
        <v>0.63398692810457513</v>
      </c>
      <c r="M43" s="169"/>
      <c r="N43" s="32"/>
    </row>
    <row r="44" spans="1:14" ht="18.75" customHeight="1" x14ac:dyDescent="0.25">
      <c r="A44" s="171"/>
      <c r="B44" s="172" t="s">
        <v>11</v>
      </c>
      <c r="C44" s="166">
        <v>185</v>
      </c>
      <c r="D44" s="167"/>
      <c r="E44" s="166">
        <v>59</v>
      </c>
      <c r="F44" s="167"/>
      <c r="G44" s="168">
        <f t="shared" si="2"/>
        <v>-0.68108108108108101</v>
      </c>
      <c r="H44" s="169"/>
      <c r="I44" s="170"/>
      <c r="J44" s="166">
        <f t="shared" si="3"/>
        <v>-126</v>
      </c>
      <c r="K44" s="167"/>
      <c r="L44" s="168">
        <f>E44/$E$42</f>
        <v>0.38562091503267976</v>
      </c>
      <c r="M44" s="169"/>
      <c r="N44" s="32"/>
    </row>
    <row r="45" spans="1:14" s="23" customFormat="1" ht="32.1" customHeight="1" x14ac:dyDescent="0.25">
      <c r="A45" s="173" t="s">
        <v>32</v>
      </c>
      <c r="B45" s="158" t="s">
        <v>33</v>
      </c>
      <c r="C45" s="159">
        <v>138445</v>
      </c>
      <c r="D45" s="160"/>
      <c r="E45" s="159">
        <v>65278</v>
      </c>
      <c r="F45" s="160"/>
      <c r="G45" s="161">
        <f t="shared" si="2"/>
        <v>-0.52849145870201164</v>
      </c>
      <c r="H45" s="162"/>
      <c r="I45" s="163"/>
      <c r="J45" s="159">
        <f t="shared" si="3"/>
        <v>-73167</v>
      </c>
      <c r="K45" s="160"/>
      <c r="L45" s="161">
        <f>E45/$E$45</f>
        <v>1</v>
      </c>
      <c r="M45" s="162"/>
      <c r="N45" s="32"/>
    </row>
    <row r="46" spans="1:14" ht="18.75" customHeight="1" x14ac:dyDescent="0.25">
      <c r="A46" s="164"/>
      <c r="B46" s="165" t="s">
        <v>8</v>
      </c>
      <c r="C46" s="166">
        <v>90649</v>
      </c>
      <c r="D46" s="167"/>
      <c r="E46" s="166">
        <v>45814</v>
      </c>
      <c r="F46" s="167"/>
      <c r="G46" s="168">
        <f t="shared" si="2"/>
        <v>-0.49460005074518198</v>
      </c>
      <c r="H46" s="169"/>
      <c r="I46" s="170"/>
      <c r="J46" s="166">
        <f t="shared" si="3"/>
        <v>-44835</v>
      </c>
      <c r="K46" s="167"/>
      <c r="L46" s="168">
        <f>E46/$E$45</f>
        <v>0.70182910015625477</v>
      </c>
      <c r="M46" s="169"/>
      <c r="N46" s="32"/>
    </row>
    <row r="47" spans="1:14" ht="18.75" customHeight="1" x14ac:dyDescent="0.25">
      <c r="A47" s="171"/>
      <c r="B47" s="172" t="s">
        <v>11</v>
      </c>
      <c r="C47" s="166">
        <v>47484</v>
      </c>
      <c r="D47" s="167"/>
      <c r="E47" s="166">
        <v>21761</v>
      </c>
      <c r="F47" s="167"/>
      <c r="G47" s="168">
        <f t="shared" si="2"/>
        <v>-0.54171931598011969</v>
      </c>
      <c r="H47" s="169"/>
      <c r="I47" s="170"/>
      <c r="J47" s="166">
        <f t="shared" si="3"/>
        <v>-25723</v>
      </c>
      <c r="K47" s="167"/>
      <c r="L47" s="168">
        <f>E47/$E$45</f>
        <v>0.33335886516131008</v>
      </c>
      <c r="M47" s="169"/>
      <c r="N47" s="32"/>
    </row>
    <row r="48" spans="1:14" ht="18.75" customHeight="1" x14ac:dyDescent="0.25">
      <c r="A48" s="174"/>
      <c r="B48" s="60"/>
      <c r="C48" s="67" t="s">
        <v>151</v>
      </c>
      <c r="D48" s="138"/>
      <c r="E48" s="138"/>
      <c r="F48" s="138"/>
      <c r="G48" s="68"/>
      <c r="H48" s="175"/>
      <c r="I48" s="67" t="str">
        <f>CONCATENATE("acumulado ",C48)</f>
        <v>acumulado octubre</v>
      </c>
      <c r="J48" s="138"/>
      <c r="K48" s="138"/>
      <c r="L48" s="138"/>
      <c r="M48" s="176"/>
      <c r="N48" s="177" t="s">
        <v>34</v>
      </c>
    </row>
    <row r="49" spans="1:14" ht="30" customHeight="1" x14ac:dyDescent="0.25">
      <c r="A49" s="174"/>
      <c r="B49" s="5"/>
      <c r="C49" s="178">
        <v>2019</v>
      </c>
      <c r="D49" s="178">
        <v>2020</v>
      </c>
      <c r="E49" s="178" t="s">
        <v>1</v>
      </c>
      <c r="F49" s="178" t="s">
        <v>2</v>
      </c>
      <c r="G49" s="178" t="s">
        <v>3</v>
      </c>
      <c r="H49" s="179"/>
      <c r="I49" s="178">
        <v>2019</v>
      </c>
      <c r="J49" s="178">
        <v>2020</v>
      </c>
      <c r="K49" s="178" t="s">
        <v>1</v>
      </c>
      <c r="L49" s="178" t="s">
        <v>2</v>
      </c>
      <c r="M49" s="137" t="s">
        <v>3</v>
      </c>
      <c r="N49" s="180"/>
    </row>
    <row r="50" spans="1:14" s="23" customFormat="1" ht="32.1" customHeight="1" x14ac:dyDescent="0.25">
      <c r="A50" s="181" t="s">
        <v>35</v>
      </c>
      <c r="B50" s="182" t="s">
        <v>36</v>
      </c>
      <c r="C50" s="183">
        <v>727644</v>
      </c>
      <c r="D50" s="183">
        <v>201533</v>
      </c>
      <c r="E50" s="184">
        <f>D50/C50-1</f>
        <v>-0.72303351638988289</v>
      </c>
      <c r="F50" s="183">
        <f t="shared" ref="F50:F63" si="4">D50-C50</f>
        <v>-526111</v>
      </c>
      <c r="G50" s="184">
        <f t="shared" ref="G50:G56" si="5">D50/$D$50</f>
        <v>1</v>
      </c>
      <c r="H50" s="185"/>
      <c r="I50" s="183">
        <v>6961294</v>
      </c>
      <c r="J50" s="183">
        <v>2628800</v>
      </c>
      <c r="K50" s="184">
        <f>J50/I50-1</f>
        <v>-0.62236905954553845</v>
      </c>
      <c r="L50" s="183">
        <f>J50-I50</f>
        <v>-4332494</v>
      </c>
      <c r="M50" s="186">
        <f t="shared" ref="M50:M56" si="6">J50/$J$50</f>
        <v>1</v>
      </c>
      <c r="N50" s="180"/>
    </row>
    <row r="51" spans="1:14" ht="18.75" customHeight="1" x14ac:dyDescent="0.25">
      <c r="A51" s="187"/>
      <c r="B51" s="188" t="s">
        <v>37</v>
      </c>
      <c r="C51" s="189">
        <v>645168</v>
      </c>
      <c r="D51" s="189">
        <v>198220</v>
      </c>
      <c r="E51" s="190">
        <f t="shared" ref="E51:E52" si="7">D51/C51-1</f>
        <v>-0.69276219527316918</v>
      </c>
      <c r="F51" s="189">
        <f t="shared" si="4"/>
        <v>-446948</v>
      </c>
      <c r="G51" s="190">
        <f t="shared" si="5"/>
        <v>0.98356100489746101</v>
      </c>
      <c r="H51" s="191"/>
      <c r="I51" s="189">
        <v>6281966</v>
      </c>
      <c r="J51" s="189">
        <v>2394610</v>
      </c>
      <c r="K51" s="190">
        <f t="shared" ref="K51:K52" si="8">J51/I51-1</f>
        <v>-0.61881200885200593</v>
      </c>
      <c r="L51" s="189">
        <f t="shared" ref="L51:L52" si="9">J51-I51</f>
        <v>-3887356</v>
      </c>
      <c r="M51" s="192">
        <f t="shared" si="6"/>
        <v>0.91091372489348754</v>
      </c>
      <c r="N51" s="180"/>
    </row>
    <row r="52" spans="1:14" ht="18.75" customHeight="1" x14ac:dyDescent="0.25">
      <c r="A52" s="193"/>
      <c r="B52" s="194" t="s">
        <v>38</v>
      </c>
      <c r="C52" s="195">
        <v>82476</v>
      </c>
      <c r="D52" s="195">
        <v>3313</v>
      </c>
      <c r="E52" s="196">
        <f t="shared" si="7"/>
        <v>-0.95983073863911927</v>
      </c>
      <c r="F52" s="195">
        <f t="shared" si="4"/>
        <v>-79163</v>
      </c>
      <c r="G52" s="196">
        <f t="shared" si="5"/>
        <v>1.6438995102539038E-2</v>
      </c>
      <c r="H52" s="197"/>
      <c r="I52" s="195">
        <v>679328</v>
      </c>
      <c r="J52" s="195">
        <v>234190</v>
      </c>
      <c r="K52" s="196">
        <f t="shared" si="8"/>
        <v>-0.65526225917377179</v>
      </c>
      <c r="L52" s="195">
        <f t="shared" si="9"/>
        <v>-445138</v>
      </c>
      <c r="M52" s="198">
        <f t="shared" si="6"/>
        <v>8.9086275106512472E-2</v>
      </c>
      <c r="N52" s="180"/>
    </row>
    <row r="53" spans="1:14" ht="23.25" customHeight="1" x14ac:dyDescent="0.25">
      <c r="A53" s="181" t="s">
        <v>39</v>
      </c>
      <c r="B53" s="199" t="s">
        <v>40</v>
      </c>
      <c r="C53" s="200">
        <v>301189</v>
      </c>
      <c r="D53" s="200">
        <v>136538</v>
      </c>
      <c r="E53" s="201">
        <f>D53/C53-1</f>
        <v>-0.54667003111003387</v>
      </c>
      <c r="F53" s="200">
        <f t="shared" si="4"/>
        <v>-164651</v>
      </c>
      <c r="G53" s="201">
        <f t="shared" si="5"/>
        <v>0.67749698560533511</v>
      </c>
      <c r="H53" s="202"/>
      <c r="I53" s="200">
        <v>2860337</v>
      </c>
      <c r="J53" s="200">
        <v>1301326</v>
      </c>
      <c r="K53" s="201">
        <f>J53/I53-1</f>
        <v>-0.54504451748168137</v>
      </c>
      <c r="L53" s="200">
        <f>J53-I53</f>
        <v>-1559011</v>
      </c>
      <c r="M53" s="203">
        <f t="shared" si="6"/>
        <v>0.49502662811929399</v>
      </c>
      <c r="N53" s="180"/>
    </row>
    <row r="54" spans="1:14" ht="23.25" customHeight="1" x14ac:dyDescent="0.25">
      <c r="A54" s="193"/>
      <c r="B54" s="194" t="s">
        <v>41</v>
      </c>
      <c r="C54" s="195">
        <v>426455</v>
      </c>
      <c r="D54" s="195">
        <v>64995</v>
      </c>
      <c r="E54" s="196">
        <f>D54/C54-1</f>
        <v>-0.84759236027247886</v>
      </c>
      <c r="F54" s="195">
        <f t="shared" si="4"/>
        <v>-361460</v>
      </c>
      <c r="G54" s="196">
        <f t="shared" si="5"/>
        <v>0.32250301439466489</v>
      </c>
      <c r="H54" s="197"/>
      <c r="I54" s="195">
        <v>4100957</v>
      </c>
      <c r="J54" s="195">
        <v>1327474</v>
      </c>
      <c r="K54" s="196">
        <f>J54/I54-1</f>
        <v>-0.67630140964657759</v>
      </c>
      <c r="L54" s="195">
        <f>J54-I54</f>
        <v>-2773483</v>
      </c>
      <c r="M54" s="198">
        <f t="shared" si="6"/>
        <v>0.50497337188070601</v>
      </c>
      <c r="N54" s="180"/>
    </row>
    <row r="55" spans="1:14" ht="23.25" customHeight="1" x14ac:dyDescent="0.25">
      <c r="A55" s="181" t="s">
        <v>42</v>
      </c>
      <c r="B55" s="199" t="s">
        <v>43</v>
      </c>
      <c r="C55" s="200">
        <v>254930</v>
      </c>
      <c r="D55" s="200">
        <v>125929</v>
      </c>
      <c r="E55" s="201">
        <f t="shared" ref="E55:E56" si="10">D55/C55-1</f>
        <v>-0.50602518338367397</v>
      </c>
      <c r="F55" s="200">
        <f t="shared" si="4"/>
        <v>-129001</v>
      </c>
      <c r="G55" s="201">
        <f t="shared" si="5"/>
        <v>0.62485548272491354</v>
      </c>
      <c r="H55" s="202"/>
      <c r="I55" s="200">
        <v>6281966</v>
      </c>
      <c r="J55" s="200">
        <v>2394610</v>
      </c>
      <c r="K55" s="201">
        <f t="shared" ref="K55:K56" si="11">J55/I55-1</f>
        <v>-0.61881200885200593</v>
      </c>
      <c r="L55" s="200">
        <f t="shared" ref="L55:L56" si="12">J55-I55</f>
        <v>-3887356</v>
      </c>
      <c r="M55" s="203">
        <f t="shared" si="6"/>
        <v>0.91091372489348754</v>
      </c>
      <c r="N55" s="180"/>
    </row>
    <row r="56" spans="1:14" ht="23.25" customHeight="1" x14ac:dyDescent="0.25">
      <c r="A56" s="204"/>
      <c r="B56" s="205" t="s">
        <v>44</v>
      </c>
      <c r="C56" s="206">
        <v>472714</v>
      </c>
      <c r="D56" s="206">
        <v>75604</v>
      </c>
      <c r="E56" s="207">
        <f t="shared" si="10"/>
        <v>-0.8400639710268788</v>
      </c>
      <c r="F56" s="206">
        <f t="shared" si="4"/>
        <v>-397110</v>
      </c>
      <c r="G56" s="207">
        <f t="shared" si="5"/>
        <v>0.37514451727508646</v>
      </c>
      <c r="H56" s="191"/>
      <c r="I56" s="206">
        <v>679328</v>
      </c>
      <c r="J56" s="206">
        <v>234190</v>
      </c>
      <c r="K56" s="207">
        <f t="shared" si="11"/>
        <v>-0.65526225917377179</v>
      </c>
      <c r="L56" s="206">
        <f t="shared" si="12"/>
        <v>-445138</v>
      </c>
      <c r="M56" s="208">
        <f t="shared" si="6"/>
        <v>8.9086275106512472E-2</v>
      </c>
      <c r="N56" s="180"/>
    </row>
    <row r="57" spans="1:14" s="23" customFormat="1" ht="32.1" customHeight="1" x14ac:dyDescent="0.25">
      <c r="A57" s="209" t="s">
        <v>45</v>
      </c>
      <c r="B57" s="210" t="s">
        <v>46</v>
      </c>
      <c r="C57" s="211">
        <v>5782</v>
      </c>
      <c r="D57" s="211">
        <v>2753</v>
      </c>
      <c r="E57" s="212">
        <f>D57/C57-1</f>
        <v>-0.52386717398823934</v>
      </c>
      <c r="F57" s="211">
        <f t="shared" si="4"/>
        <v>-3029</v>
      </c>
      <c r="G57" s="212">
        <f>D57/$D$57</f>
        <v>1</v>
      </c>
      <c r="H57" s="213"/>
      <c r="I57" s="211">
        <v>56766</v>
      </c>
      <c r="J57" s="211">
        <v>28811</v>
      </c>
      <c r="K57" s="212">
        <f>J57/I57-1</f>
        <v>-0.49246027551703486</v>
      </c>
      <c r="L57" s="211">
        <f>J57-I57</f>
        <v>-27955</v>
      </c>
      <c r="M57" s="212">
        <f>J57/$J$57</f>
        <v>1</v>
      </c>
      <c r="N57" s="180"/>
    </row>
    <row r="58" spans="1:14" ht="23.25" customHeight="1" x14ac:dyDescent="0.25">
      <c r="A58" s="214"/>
      <c r="B58" s="215" t="s">
        <v>37</v>
      </c>
      <c r="C58" s="216">
        <v>5271</v>
      </c>
      <c r="D58" s="216">
        <v>2663</v>
      </c>
      <c r="E58" s="217">
        <f t="shared" ref="E58:E59" si="13">D58/C58-1</f>
        <v>-0.49478277366723578</v>
      </c>
      <c r="F58" s="216">
        <f t="shared" si="4"/>
        <v>-2608</v>
      </c>
      <c r="G58" s="217">
        <f t="shared" ref="G58:G63" si="14">D58/$D$57</f>
        <v>0.96730839084634945</v>
      </c>
      <c r="H58" s="218"/>
      <c r="I58" s="216">
        <v>52395</v>
      </c>
      <c r="J58" s="216">
        <v>26769</v>
      </c>
      <c r="K58" s="217">
        <f t="shared" ref="K58:K59" si="15">J58/I58-1</f>
        <v>-0.48909247065559691</v>
      </c>
      <c r="L58" s="216">
        <f t="shared" ref="L58:L59" si="16">J58-I58</f>
        <v>-25626</v>
      </c>
      <c r="M58" s="219">
        <f>J58/$J$57</f>
        <v>0.92912429280483144</v>
      </c>
      <c r="N58" s="180"/>
    </row>
    <row r="59" spans="1:14" ht="23.25" customHeight="1" x14ac:dyDescent="0.25">
      <c r="A59" s="220"/>
      <c r="B59" s="221" t="s">
        <v>38</v>
      </c>
      <c r="C59" s="222">
        <v>511</v>
      </c>
      <c r="D59" s="222">
        <v>90</v>
      </c>
      <c r="E59" s="223">
        <f t="shared" si="13"/>
        <v>-0.82387475538160471</v>
      </c>
      <c r="F59" s="222">
        <f t="shared" si="4"/>
        <v>-421</v>
      </c>
      <c r="G59" s="223">
        <f t="shared" si="14"/>
        <v>3.2691609153650561E-2</v>
      </c>
      <c r="H59" s="218"/>
      <c r="I59" s="222">
        <v>4371</v>
      </c>
      <c r="J59" s="222">
        <v>2042</v>
      </c>
      <c r="K59" s="223">
        <f t="shared" si="15"/>
        <v>-0.53283001601464197</v>
      </c>
      <c r="L59" s="222">
        <f t="shared" si="16"/>
        <v>-2329</v>
      </c>
      <c r="M59" s="224">
        <f t="shared" ref="M59:M63" si="17">J59/$J$57</f>
        <v>7.0875707195168516E-2</v>
      </c>
      <c r="N59" s="180"/>
    </row>
    <row r="60" spans="1:14" ht="23.25" customHeight="1" x14ac:dyDescent="0.25">
      <c r="A60" s="225" t="s">
        <v>47</v>
      </c>
      <c r="B60" s="215" t="s">
        <v>40</v>
      </c>
      <c r="C60" s="216">
        <v>3405</v>
      </c>
      <c r="D60" s="216">
        <v>2062</v>
      </c>
      <c r="E60" s="217">
        <f>D60/C60-1</f>
        <v>-0.39441997063142442</v>
      </c>
      <c r="F60" s="216">
        <f t="shared" si="4"/>
        <v>-1343</v>
      </c>
      <c r="G60" s="217">
        <f t="shared" si="14"/>
        <v>0.7490010897203051</v>
      </c>
      <c r="H60" s="218"/>
      <c r="I60" s="216">
        <v>32975</v>
      </c>
      <c r="J60" s="216">
        <v>19066</v>
      </c>
      <c r="K60" s="217">
        <f>J60/I60-1</f>
        <v>-0.42180439727065955</v>
      </c>
      <c r="L60" s="216">
        <f>J60-I60</f>
        <v>-13909</v>
      </c>
      <c r="M60" s="219">
        <f t="shared" si="17"/>
        <v>0.66176113290062821</v>
      </c>
      <c r="N60" s="180"/>
    </row>
    <row r="61" spans="1:14" ht="27" customHeight="1" x14ac:dyDescent="0.25">
      <c r="A61" s="226"/>
      <c r="B61" s="221" t="s">
        <v>41</v>
      </c>
      <c r="C61" s="222">
        <v>2377</v>
      </c>
      <c r="D61" s="222">
        <v>691</v>
      </c>
      <c r="E61" s="223">
        <f>D61/C61-1</f>
        <v>-0.70929743374000842</v>
      </c>
      <c r="F61" s="222">
        <f t="shared" si="4"/>
        <v>-1686</v>
      </c>
      <c r="G61" s="223">
        <f t="shared" si="14"/>
        <v>0.2509989102796949</v>
      </c>
      <c r="H61" s="218"/>
      <c r="I61" s="222">
        <v>23791</v>
      </c>
      <c r="J61" s="222">
        <v>9745</v>
      </c>
      <c r="K61" s="223">
        <f>J61/I61-1</f>
        <v>-0.59039132445042242</v>
      </c>
      <c r="L61" s="222">
        <f>J61-I61</f>
        <v>-14046</v>
      </c>
      <c r="M61" s="224">
        <f t="shared" si="17"/>
        <v>0.33823886709937179</v>
      </c>
      <c r="N61" s="180"/>
    </row>
    <row r="62" spans="1:14" ht="23.25" customHeight="1" x14ac:dyDescent="0.25">
      <c r="A62" s="225" t="s">
        <v>48</v>
      </c>
      <c r="B62" s="215" t="s">
        <v>43</v>
      </c>
      <c r="C62" s="216">
        <v>3005</v>
      </c>
      <c r="D62" s="216">
        <v>1903</v>
      </c>
      <c r="E62" s="217">
        <f t="shared" ref="E62:E63" si="18">D62/C62-1</f>
        <v>-0.3667221297836939</v>
      </c>
      <c r="F62" s="216">
        <f t="shared" si="4"/>
        <v>-1102</v>
      </c>
      <c r="G62" s="217">
        <f t="shared" si="14"/>
        <v>0.69124591354885578</v>
      </c>
      <c r="H62" s="218"/>
      <c r="I62" s="216">
        <v>29369</v>
      </c>
      <c r="J62" s="216">
        <v>17743</v>
      </c>
      <c r="K62" s="217">
        <f t="shared" ref="K62:K63" si="19">J62/I62-1</f>
        <v>-0.3958595798290715</v>
      </c>
      <c r="L62" s="216">
        <f t="shared" ref="L62:L63" si="20">J62-I62</f>
        <v>-11626</v>
      </c>
      <c r="M62" s="219">
        <f t="shared" si="17"/>
        <v>0.61584117177466935</v>
      </c>
      <c r="N62" s="180"/>
    </row>
    <row r="63" spans="1:14" ht="23.25" customHeight="1" x14ac:dyDescent="0.25">
      <c r="A63" s="226"/>
      <c r="B63" s="221" t="s">
        <v>44</v>
      </c>
      <c r="C63" s="222">
        <v>2777</v>
      </c>
      <c r="D63" s="222">
        <v>850</v>
      </c>
      <c r="E63" s="223">
        <f t="shared" si="18"/>
        <v>-0.69391429600288079</v>
      </c>
      <c r="F63" s="222">
        <f t="shared" si="4"/>
        <v>-1927</v>
      </c>
      <c r="G63" s="223">
        <f t="shared" si="14"/>
        <v>0.30875408645114422</v>
      </c>
      <c r="H63" s="218"/>
      <c r="I63" s="222">
        <v>27397</v>
      </c>
      <c r="J63" s="222">
        <v>11068</v>
      </c>
      <c r="K63" s="223">
        <f t="shared" si="19"/>
        <v>-0.59601416213454028</v>
      </c>
      <c r="L63" s="222">
        <f t="shared" si="20"/>
        <v>-16329</v>
      </c>
      <c r="M63" s="224">
        <f t="shared" si="17"/>
        <v>0.3841588282253306</v>
      </c>
      <c r="N63" s="227"/>
    </row>
    <row r="64" spans="1:14" ht="18.75" customHeight="1" x14ac:dyDescent="0.25">
      <c r="A64" s="174"/>
      <c r="B64" s="60"/>
      <c r="C64" s="61" t="s">
        <v>152</v>
      </c>
      <c r="D64" s="62"/>
      <c r="E64" s="62"/>
      <c r="F64" s="62"/>
      <c r="G64" s="63"/>
      <c r="H64" s="228"/>
      <c r="I64" s="61" t="str">
        <f>CONCATENATE("acumulado ",C64)</f>
        <v>acumulado septiembre</v>
      </c>
      <c r="J64" s="62"/>
      <c r="K64" s="62"/>
      <c r="L64" s="62"/>
      <c r="M64" s="62"/>
      <c r="N64" s="229" t="s">
        <v>49</v>
      </c>
    </row>
    <row r="65" spans="1:14" ht="30" customHeight="1" x14ac:dyDescent="0.25">
      <c r="A65" s="174"/>
      <c r="B65" s="5"/>
      <c r="C65" s="178">
        <v>2019</v>
      </c>
      <c r="D65" s="178">
        <v>2020</v>
      </c>
      <c r="E65" s="178" t="s">
        <v>1</v>
      </c>
      <c r="F65" s="178" t="s">
        <v>2</v>
      </c>
      <c r="G65" s="178" t="s">
        <v>3</v>
      </c>
      <c r="H65" s="230"/>
      <c r="I65" s="178">
        <v>2019</v>
      </c>
      <c r="J65" s="178">
        <v>2020</v>
      </c>
      <c r="K65" s="178" t="s">
        <v>1</v>
      </c>
      <c r="L65" s="178" t="s">
        <v>2</v>
      </c>
      <c r="M65" s="137" t="s">
        <v>3</v>
      </c>
      <c r="N65" s="229"/>
    </row>
    <row r="66" spans="1:14" s="23" customFormat="1" ht="32.1" customHeight="1" x14ac:dyDescent="0.25">
      <c r="A66" s="231" t="s">
        <v>50</v>
      </c>
      <c r="B66" s="232" t="s">
        <v>51</v>
      </c>
      <c r="C66" s="233">
        <v>432241</v>
      </c>
      <c r="D66" s="233">
        <v>100893</v>
      </c>
      <c r="E66" s="234">
        <f>D66/C66-1</f>
        <v>-0.76658160609474812</v>
      </c>
      <c r="F66" s="233">
        <f>D66-C66</f>
        <v>-331348</v>
      </c>
      <c r="G66" s="234">
        <f>D66/$D$66</f>
        <v>1</v>
      </c>
      <c r="H66" s="235"/>
      <c r="I66" s="233">
        <v>4390715</v>
      </c>
      <c r="J66" s="233">
        <v>1635443</v>
      </c>
      <c r="K66" s="234">
        <f>J66/I66-1</f>
        <v>-0.6275223966939325</v>
      </c>
      <c r="L66" s="233">
        <f>J66-I66</f>
        <v>-2755272</v>
      </c>
      <c r="M66" s="236">
        <f>J66/$J$66</f>
        <v>1</v>
      </c>
      <c r="N66" s="229"/>
    </row>
    <row r="67" spans="1:14" ht="18.75" customHeight="1" x14ac:dyDescent="0.25">
      <c r="A67" s="237"/>
      <c r="B67" s="238" t="s">
        <v>52</v>
      </c>
      <c r="C67" s="239">
        <v>76075</v>
      </c>
      <c r="D67" s="239">
        <v>53685</v>
      </c>
      <c r="E67" s="240">
        <f>D67/C67-1</f>
        <v>-0.29431482090042727</v>
      </c>
      <c r="F67" s="239">
        <f>D67-C67</f>
        <v>-22390</v>
      </c>
      <c r="G67" s="240">
        <f>D67/$D$66</f>
        <v>0.53209836163063839</v>
      </c>
      <c r="H67" s="241"/>
      <c r="I67" s="239">
        <v>661689</v>
      </c>
      <c r="J67" s="239">
        <v>285836</v>
      </c>
      <c r="K67" s="240">
        <f>J67/I67-1</f>
        <v>-0.56802062600405923</v>
      </c>
      <c r="L67" s="239">
        <f>J67-I67</f>
        <v>-375853</v>
      </c>
      <c r="M67" s="242">
        <f>J67/$J$66</f>
        <v>0.17477588641120478</v>
      </c>
      <c r="N67" s="229"/>
    </row>
    <row r="68" spans="1:14" ht="18.75" customHeight="1" x14ac:dyDescent="0.25">
      <c r="A68" s="237"/>
      <c r="B68" s="243" t="s">
        <v>53</v>
      </c>
      <c r="C68" s="244">
        <v>356166</v>
      </c>
      <c r="D68" s="244">
        <v>47208</v>
      </c>
      <c r="E68" s="245">
        <f t="shared" ref="E68" si="21">D68/C68-1</f>
        <v>-0.8674550630885598</v>
      </c>
      <c r="F68" s="244">
        <f>D68-C68</f>
        <v>-308958</v>
      </c>
      <c r="G68" s="245">
        <f>D68/$D$66</f>
        <v>0.46790163836936161</v>
      </c>
      <c r="H68" s="241"/>
      <c r="I68" s="244">
        <v>3729026</v>
      </c>
      <c r="J68" s="244">
        <v>1349608</v>
      </c>
      <c r="K68" s="245">
        <f t="shared" ref="K68" si="22">J68/I68-1</f>
        <v>-0.63808029228007523</v>
      </c>
      <c r="L68" s="244">
        <f t="shared" ref="L68" si="23">J68-I68</f>
        <v>-2379418</v>
      </c>
      <c r="M68" s="246">
        <f>J68/$J$66</f>
        <v>0.82522472504391775</v>
      </c>
      <c r="N68" s="247"/>
    </row>
    <row r="69" spans="1:14" ht="18.75" customHeight="1" x14ac:dyDescent="0.35">
      <c r="A69" s="248" t="s">
        <v>54</v>
      </c>
      <c r="B69" s="249"/>
      <c r="C69" s="249"/>
      <c r="D69" s="249"/>
      <c r="E69" s="249"/>
      <c r="F69" s="249"/>
      <c r="G69" s="249"/>
      <c r="H69" s="249"/>
      <c r="I69" s="249"/>
      <c r="J69" s="249"/>
      <c r="K69" s="249"/>
      <c r="L69" s="249"/>
      <c r="M69" s="249"/>
      <c r="N69" s="250"/>
    </row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A17F9-DA7F-4042-AB02-5DEB7B683682}">
  <sheetPr codeName="Hoja8"/>
  <dimension ref="A1:R318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31.7109375" bestFit="1" customWidth="1"/>
    <col min="2" max="3" width="11.42578125" customWidth="1"/>
    <col min="4" max="4" width="12.28515625" customWidth="1"/>
    <col min="5" max="5" width="12.7109375" customWidth="1"/>
    <col min="6" max="6" width="11.4257812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22.5" customHeight="1" x14ac:dyDescent="0.35">
      <c r="A2" s="254" t="s">
        <v>56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ht="22.5" customHeight="1" x14ac:dyDescent="0.25">
      <c r="A3" s="255" t="s">
        <v>57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258" t="s">
        <v>5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60"/>
    </row>
    <row r="5" spans="1:12" x14ac:dyDescent="0.25">
      <c r="A5" s="5"/>
      <c r="B5" s="61" t="s">
        <v>151</v>
      </c>
      <c r="C5" s="62"/>
      <c r="D5" s="62"/>
      <c r="E5" s="62"/>
      <c r="F5" s="63"/>
      <c r="G5" s="9"/>
      <c r="H5" s="61" t="str">
        <f>CONCATENATE("acumulado ",B5)</f>
        <v>acumulado octubre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4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261" t="s">
        <v>58</v>
      </c>
      <c r="B7" s="262">
        <v>441706</v>
      </c>
      <c r="C7" s="262">
        <v>103054</v>
      </c>
      <c r="D7" s="263">
        <v>-0.76669096638940837</v>
      </c>
      <c r="E7" s="262">
        <v>-338652</v>
      </c>
      <c r="F7" s="263">
        <f t="shared" ref="F7:F18" si="0">C7/$C$7</f>
        <v>1</v>
      </c>
      <c r="G7" s="264"/>
      <c r="H7" s="262">
        <v>4261449</v>
      </c>
      <c r="I7" s="262">
        <v>1463227</v>
      </c>
      <c r="J7" s="263">
        <v>-0.65663627559546067</v>
      </c>
      <c r="K7" s="262">
        <v>-2798222</v>
      </c>
      <c r="L7" s="263">
        <f>I7/$I$7</f>
        <v>1</v>
      </c>
    </row>
    <row r="8" spans="1:12" x14ac:dyDescent="0.25">
      <c r="A8" s="265" t="s">
        <v>8</v>
      </c>
      <c r="B8" s="266">
        <v>331473</v>
      </c>
      <c r="C8" s="266">
        <v>79744</v>
      </c>
      <c r="D8" s="267">
        <v>-0.75942535289450419</v>
      </c>
      <c r="E8" s="266">
        <v>-251729</v>
      </c>
      <c r="F8" s="267">
        <f t="shared" si="0"/>
        <v>0.77380790653443821</v>
      </c>
      <c r="G8" s="268"/>
      <c r="H8" s="266">
        <v>3080795</v>
      </c>
      <c r="I8" s="269" t="s">
        <v>9</v>
      </c>
      <c r="J8" s="270" t="s">
        <v>10</v>
      </c>
      <c r="K8" s="269" t="s">
        <v>10</v>
      </c>
      <c r="L8" s="270" t="s">
        <v>10</v>
      </c>
    </row>
    <row r="9" spans="1:12" x14ac:dyDescent="0.25">
      <c r="A9" s="271" t="s">
        <v>59</v>
      </c>
      <c r="B9" s="272">
        <v>57957</v>
      </c>
      <c r="C9" s="272">
        <v>20010</v>
      </c>
      <c r="D9" s="273">
        <v>-0.65474403437030904</v>
      </c>
      <c r="E9" s="272">
        <v>-37947</v>
      </c>
      <c r="F9" s="273">
        <f t="shared" si="0"/>
        <v>0.19417004677159547</v>
      </c>
      <c r="G9" s="274"/>
      <c r="H9" s="272">
        <v>514441</v>
      </c>
      <c r="I9" s="275" t="s">
        <v>9</v>
      </c>
      <c r="J9" s="276" t="s">
        <v>10</v>
      </c>
      <c r="K9" s="275" t="s">
        <v>10</v>
      </c>
      <c r="L9" s="276" t="s">
        <v>10</v>
      </c>
    </row>
    <row r="10" spans="1:12" x14ac:dyDescent="0.25">
      <c r="A10" s="277" t="s">
        <v>60</v>
      </c>
      <c r="B10" s="278">
        <v>205625</v>
      </c>
      <c r="C10" s="278">
        <v>46830</v>
      </c>
      <c r="D10" s="279">
        <v>-0.77225531914893619</v>
      </c>
      <c r="E10" s="278">
        <v>-158795</v>
      </c>
      <c r="F10" s="279">
        <f t="shared" si="0"/>
        <v>0.45442195353892134</v>
      </c>
      <c r="G10" s="274"/>
      <c r="H10" s="278">
        <v>1886398</v>
      </c>
      <c r="I10" s="280" t="s">
        <v>9</v>
      </c>
      <c r="J10" s="281" t="s">
        <v>10</v>
      </c>
      <c r="K10" s="280" t="s">
        <v>10</v>
      </c>
      <c r="L10" s="281" t="s">
        <v>10</v>
      </c>
    </row>
    <row r="11" spans="1:12" x14ac:dyDescent="0.25">
      <c r="A11" s="277" t="s">
        <v>61</v>
      </c>
      <c r="B11" s="278">
        <v>53726</v>
      </c>
      <c r="C11" s="278">
        <v>11353</v>
      </c>
      <c r="D11" s="279">
        <v>-0.78868704165580916</v>
      </c>
      <c r="E11" s="278">
        <v>-42373</v>
      </c>
      <c r="F11" s="279">
        <f t="shared" si="0"/>
        <v>0.11016554427775729</v>
      </c>
      <c r="G11" s="274"/>
      <c r="H11" s="278">
        <v>524908</v>
      </c>
      <c r="I11" s="280" t="s">
        <v>9</v>
      </c>
      <c r="J11" s="281" t="s">
        <v>10</v>
      </c>
      <c r="K11" s="280" t="s">
        <v>10</v>
      </c>
      <c r="L11" s="281" t="s">
        <v>10</v>
      </c>
    </row>
    <row r="12" spans="1:12" x14ac:dyDescent="0.25">
      <c r="A12" s="277" t="s">
        <v>62</v>
      </c>
      <c r="B12" s="278">
        <v>9644</v>
      </c>
      <c r="C12" s="278">
        <v>691</v>
      </c>
      <c r="D12" s="279">
        <v>-0.92834923268353386</v>
      </c>
      <c r="E12" s="278">
        <v>-8953</v>
      </c>
      <c r="F12" s="279">
        <f t="shared" si="0"/>
        <v>6.7052225047062701E-3</v>
      </c>
      <c r="G12" s="274"/>
      <c r="H12" s="278">
        <v>109598</v>
      </c>
      <c r="I12" s="280" t="s">
        <v>9</v>
      </c>
      <c r="J12" s="281" t="s">
        <v>10</v>
      </c>
      <c r="K12" s="280" t="s">
        <v>10</v>
      </c>
      <c r="L12" s="281" t="s">
        <v>10</v>
      </c>
    </row>
    <row r="13" spans="1:12" x14ac:dyDescent="0.25">
      <c r="A13" s="282" t="s">
        <v>63</v>
      </c>
      <c r="B13" s="283">
        <v>4521</v>
      </c>
      <c r="C13" s="283">
        <v>860</v>
      </c>
      <c r="D13" s="284">
        <v>-0.80977659809776603</v>
      </c>
      <c r="E13" s="283">
        <v>-3661</v>
      </c>
      <c r="F13" s="284">
        <f t="shared" si="0"/>
        <v>8.3451394414578769E-3</v>
      </c>
      <c r="G13" s="274"/>
      <c r="H13" s="283">
        <v>45450</v>
      </c>
      <c r="I13" s="285" t="s">
        <v>9</v>
      </c>
      <c r="J13" s="286" t="s">
        <v>10</v>
      </c>
      <c r="K13" s="285" t="s">
        <v>10</v>
      </c>
      <c r="L13" s="286" t="s">
        <v>10</v>
      </c>
    </row>
    <row r="14" spans="1:12" x14ac:dyDescent="0.25">
      <c r="A14" s="265" t="s">
        <v>11</v>
      </c>
      <c r="B14" s="266">
        <v>108737</v>
      </c>
      <c r="C14" s="266">
        <v>22376</v>
      </c>
      <c r="D14" s="267">
        <v>-0.7942190790623247</v>
      </c>
      <c r="E14" s="266">
        <v>-86361</v>
      </c>
      <c r="F14" s="267">
        <f t="shared" si="0"/>
        <v>0.21712888388611795</v>
      </c>
      <c r="G14" s="268"/>
      <c r="H14" s="266">
        <v>1180654</v>
      </c>
      <c r="I14" s="269" t="s">
        <v>9</v>
      </c>
      <c r="J14" s="270" t="s">
        <v>10</v>
      </c>
      <c r="K14" s="269" t="s">
        <v>10</v>
      </c>
      <c r="L14" s="270" t="s">
        <v>10</v>
      </c>
    </row>
    <row r="15" spans="1:12" x14ac:dyDescent="0.25">
      <c r="A15" s="271" t="s">
        <v>64</v>
      </c>
      <c r="B15" s="272">
        <v>63177</v>
      </c>
      <c r="C15" s="272">
        <v>15333</v>
      </c>
      <c r="D15" s="273">
        <v>-0.75730091647276698</v>
      </c>
      <c r="E15" s="272">
        <v>-47844</v>
      </c>
      <c r="F15" s="273">
        <f t="shared" si="0"/>
        <v>0.14878607332078328</v>
      </c>
      <c r="G15" s="274"/>
      <c r="H15" s="272">
        <v>676673</v>
      </c>
      <c r="I15" s="275" t="s">
        <v>9</v>
      </c>
      <c r="J15" s="276" t="s">
        <v>10</v>
      </c>
      <c r="K15" s="275" t="s">
        <v>10</v>
      </c>
      <c r="L15" s="276" t="s">
        <v>10</v>
      </c>
    </row>
    <row r="16" spans="1:12" x14ac:dyDescent="0.25">
      <c r="A16" s="277" t="s">
        <v>65</v>
      </c>
      <c r="B16" s="278">
        <v>58130</v>
      </c>
      <c r="C16" s="278">
        <v>11852</v>
      </c>
      <c r="D16" s="279">
        <v>-0.79611216239463278</v>
      </c>
      <c r="E16" s="278">
        <v>-46278</v>
      </c>
      <c r="F16" s="279">
        <f t="shared" si="0"/>
        <v>0.11500766588390553</v>
      </c>
      <c r="G16" s="274"/>
      <c r="H16" s="278">
        <v>619867</v>
      </c>
      <c r="I16" s="280" t="s">
        <v>9</v>
      </c>
      <c r="J16" s="281" t="s">
        <v>10</v>
      </c>
      <c r="K16" s="280" t="s">
        <v>10</v>
      </c>
      <c r="L16" s="281" t="s">
        <v>10</v>
      </c>
    </row>
    <row r="17" spans="1:12" x14ac:dyDescent="0.25">
      <c r="A17" s="277" t="s">
        <v>66</v>
      </c>
      <c r="B17" s="278">
        <v>28390</v>
      </c>
      <c r="C17" s="278">
        <v>4942</v>
      </c>
      <c r="D17" s="279">
        <v>-0.82592462134554423</v>
      </c>
      <c r="E17" s="278">
        <v>-23448</v>
      </c>
      <c r="F17" s="279">
        <f t="shared" si="0"/>
        <v>4.7955440836842819E-2</v>
      </c>
      <c r="G17" s="274"/>
      <c r="H17" s="278">
        <v>326568</v>
      </c>
      <c r="I17" s="280" t="s">
        <v>9</v>
      </c>
      <c r="J17" s="281" t="s">
        <v>10</v>
      </c>
      <c r="K17" s="280" t="s">
        <v>10</v>
      </c>
      <c r="L17" s="281" t="s">
        <v>10</v>
      </c>
    </row>
    <row r="18" spans="1:12" x14ac:dyDescent="0.25">
      <c r="A18" s="287" t="s">
        <v>67</v>
      </c>
      <c r="B18" s="288">
        <v>17170</v>
      </c>
      <c r="C18" s="288">
        <v>2101</v>
      </c>
      <c r="D18" s="289">
        <v>-0.87763541059988348</v>
      </c>
      <c r="E18" s="288">
        <v>-15069</v>
      </c>
      <c r="F18" s="289">
        <f t="shared" si="0"/>
        <v>2.038736972849186E-2</v>
      </c>
      <c r="G18" s="290"/>
      <c r="H18" s="288">
        <v>177413</v>
      </c>
      <c r="I18" s="291" t="s">
        <v>9</v>
      </c>
      <c r="J18" s="292" t="s">
        <v>10</v>
      </c>
      <c r="K18" s="291" t="s">
        <v>10</v>
      </c>
      <c r="L18" s="292" t="s">
        <v>10</v>
      </c>
    </row>
    <row r="19" spans="1:12" x14ac:dyDescent="0.25">
      <c r="A19" s="154" t="s">
        <v>29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6"/>
    </row>
    <row r="20" spans="1:12" ht="21" x14ac:dyDescent="0.35">
      <c r="A20" s="293" t="s">
        <v>12</v>
      </c>
      <c r="B20" s="294"/>
      <c r="C20" s="294"/>
      <c r="D20" s="294"/>
      <c r="E20" s="294"/>
      <c r="F20" s="294"/>
      <c r="G20" s="294"/>
      <c r="H20" s="294"/>
      <c r="I20" s="294"/>
      <c r="J20" s="294"/>
      <c r="K20" s="294"/>
      <c r="L20" s="295"/>
    </row>
    <row r="21" spans="1:12" x14ac:dyDescent="0.25">
      <c r="A21" s="5"/>
      <c r="B21" s="61" t="s">
        <v>151</v>
      </c>
      <c r="C21" s="62"/>
      <c r="D21" s="62"/>
      <c r="E21" s="62"/>
      <c r="F21" s="63"/>
      <c r="G21" s="9"/>
      <c r="H21" s="61" t="str">
        <f>CONCATENATE("acumulado ",B21)</f>
        <v>acumulado octubre</v>
      </c>
      <c r="I21" s="62"/>
      <c r="J21" s="62"/>
      <c r="K21" s="62"/>
      <c r="L21" s="63"/>
    </row>
    <row r="22" spans="1:12" ht="30" x14ac:dyDescent="0.25">
      <c r="A22" s="12"/>
      <c r="B22" s="13">
        <v>2019</v>
      </c>
      <c r="C22" s="13">
        <v>2020</v>
      </c>
      <c r="D22" s="13" t="s">
        <v>1</v>
      </c>
      <c r="E22" s="13" t="s">
        <v>2</v>
      </c>
      <c r="F22" s="13" t="s">
        <v>3</v>
      </c>
      <c r="G22" s="14"/>
      <c r="H22" s="13">
        <v>2019</v>
      </c>
      <c r="I22" s="13">
        <v>2020</v>
      </c>
      <c r="J22" s="13" t="s">
        <v>1</v>
      </c>
      <c r="K22" s="13" t="s">
        <v>2</v>
      </c>
      <c r="L22" s="13" t="s">
        <v>3</v>
      </c>
    </row>
    <row r="23" spans="1:12" x14ac:dyDescent="0.25">
      <c r="A23" s="261" t="s">
        <v>68</v>
      </c>
      <c r="B23" s="262">
        <v>441706</v>
      </c>
      <c r="C23" s="262">
        <v>103054</v>
      </c>
      <c r="D23" s="263">
        <v>-0.76669096638940837</v>
      </c>
      <c r="E23" s="262">
        <v>-338652</v>
      </c>
      <c r="F23" s="263">
        <f t="shared" ref="F23:F45" si="1">C23/$C$7</f>
        <v>1</v>
      </c>
      <c r="G23" s="264"/>
      <c r="H23" s="262">
        <v>4261449</v>
      </c>
      <c r="I23" s="262">
        <v>1463227</v>
      </c>
      <c r="J23" s="263">
        <v>-0.65663627559546067</v>
      </c>
      <c r="K23" s="262">
        <v>-2798222</v>
      </c>
      <c r="L23" s="263">
        <f>I23/$I$7</f>
        <v>1</v>
      </c>
    </row>
    <row r="24" spans="1:12" x14ac:dyDescent="0.25">
      <c r="A24" s="265" t="s">
        <v>13</v>
      </c>
      <c r="B24" s="266">
        <v>96575</v>
      </c>
      <c r="C24" s="266">
        <v>58005</v>
      </c>
      <c r="D24" s="267">
        <v>-0.39937872120113904</v>
      </c>
      <c r="E24" s="266">
        <v>-38570</v>
      </c>
      <c r="F24" s="267">
        <f t="shared" si="1"/>
        <v>0.5628602480253071</v>
      </c>
      <c r="G24" s="296"/>
      <c r="H24" s="266">
        <v>1028165</v>
      </c>
      <c r="I24" s="266">
        <v>437667</v>
      </c>
      <c r="J24" s="267">
        <v>-0.57432221481960588</v>
      </c>
      <c r="K24" s="266">
        <v>-590498</v>
      </c>
      <c r="L24" s="267">
        <f t="shared" ref="L24:L45" si="2">I24/$I$7</f>
        <v>0.29911080098986692</v>
      </c>
    </row>
    <row r="25" spans="1:12" x14ac:dyDescent="0.25">
      <c r="A25" s="297" t="s">
        <v>69</v>
      </c>
      <c r="B25" s="272">
        <v>42811</v>
      </c>
      <c r="C25" s="272">
        <v>30625</v>
      </c>
      <c r="D25" s="273">
        <v>-0.28464646936534999</v>
      </c>
      <c r="E25" s="272">
        <v>-12186</v>
      </c>
      <c r="F25" s="273">
        <f t="shared" si="1"/>
        <v>0.29717429697052034</v>
      </c>
      <c r="G25" s="274"/>
      <c r="H25" s="272">
        <v>457304</v>
      </c>
      <c r="I25" s="272">
        <v>204039</v>
      </c>
      <c r="J25" s="273">
        <v>-0.55382196525724681</v>
      </c>
      <c r="K25" s="272">
        <v>-253265</v>
      </c>
      <c r="L25" s="273">
        <f t="shared" si="2"/>
        <v>0.13944452911270774</v>
      </c>
    </row>
    <row r="26" spans="1:12" x14ac:dyDescent="0.25">
      <c r="A26" s="298" t="s">
        <v>70</v>
      </c>
      <c r="B26" s="299">
        <v>27065</v>
      </c>
      <c r="C26" s="299">
        <v>23407</v>
      </c>
      <c r="D26" s="300">
        <f>C26/B26-1</f>
        <v>-0.13515610567153147</v>
      </c>
      <c r="E26" s="299">
        <f>C26-B26</f>
        <v>-3658</v>
      </c>
      <c r="F26" s="300">
        <f t="shared" si="1"/>
        <v>0.22713334756535408</v>
      </c>
      <c r="G26" s="274"/>
      <c r="H26" s="299">
        <v>298732</v>
      </c>
      <c r="I26" s="299">
        <v>146401</v>
      </c>
      <c r="J26" s="300">
        <f>I26/H26-1</f>
        <v>-0.50992528420122385</v>
      </c>
      <c r="K26" s="299">
        <f>I26-H26</f>
        <v>-152331</v>
      </c>
      <c r="L26" s="300">
        <f>I26/$I$7</f>
        <v>0.10005351186111246</v>
      </c>
    </row>
    <row r="27" spans="1:12" x14ac:dyDescent="0.25">
      <c r="A27" s="298" t="s">
        <v>71</v>
      </c>
      <c r="B27" s="299">
        <f>B25-B26</f>
        <v>15746</v>
      </c>
      <c r="C27" s="299">
        <f>C25-C26</f>
        <v>7218</v>
      </c>
      <c r="D27" s="300">
        <f>C27/B27-1</f>
        <v>-0.54159786612473004</v>
      </c>
      <c r="E27" s="299">
        <f>C27-B27</f>
        <v>-8528</v>
      </c>
      <c r="F27" s="300">
        <f t="shared" si="1"/>
        <v>7.0040949405166225E-2</v>
      </c>
      <c r="G27" s="274"/>
      <c r="H27" s="299">
        <f>H25-H26</f>
        <v>158572</v>
      </c>
      <c r="I27" s="299">
        <f>I25-I26</f>
        <v>57638</v>
      </c>
      <c r="J27" s="300">
        <f>I27/H27-1</f>
        <v>-0.63651842696062355</v>
      </c>
      <c r="K27" s="299">
        <f>I27-H27</f>
        <v>-100934</v>
      </c>
      <c r="L27" s="300">
        <f>I27/$I$7</f>
        <v>3.9391017251595273E-2</v>
      </c>
    </row>
    <row r="28" spans="1:12" x14ac:dyDescent="0.25">
      <c r="A28" s="301" t="s">
        <v>72</v>
      </c>
      <c r="B28" s="283">
        <v>53764</v>
      </c>
      <c r="C28" s="283">
        <v>27380</v>
      </c>
      <c r="D28" s="284">
        <v>-0.49073729633211816</v>
      </c>
      <c r="E28" s="283">
        <v>-26384</v>
      </c>
      <c r="F28" s="284">
        <f t="shared" si="1"/>
        <v>0.26568595105478682</v>
      </c>
      <c r="G28" s="274"/>
      <c r="H28" s="283">
        <f>H24-H25</f>
        <v>570861</v>
      </c>
      <c r="I28" s="283">
        <v>233628</v>
      </c>
      <c r="J28" s="284">
        <v>-0.49282529317523649</v>
      </c>
      <c r="K28" s="283">
        <v>-227018</v>
      </c>
      <c r="L28" s="284">
        <f t="shared" si="2"/>
        <v>0.15966627187715918</v>
      </c>
    </row>
    <row r="29" spans="1:12" x14ac:dyDescent="0.25">
      <c r="A29" s="265" t="s">
        <v>14</v>
      </c>
      <c r="B29" s="266">
        <v>345131</v>
      </c>
      <c r="C29" s="266">
        <v>45049</v>
      </c>
      <c r="D29" s="267">
        <v>-0.86947275092645981</v>
      </c>
      <c r="E29" s="266">
        <v>-300082</v>
      </c>
      <c r="F29" s="267">
        <f t="shared" si="1"/>
        <v>0.4371397519746929</v>
      </c>
      <c r="G29" s="296"/>
      <c r="H29" s="266">
        <v>3233284</v>
      </c>
      <c r="I29" s="266">
        <v>1025560</v>
      </c>
      <c r="J29" s="267">
        <v>-0.68281165527061649</v>
      </c>
      <c r="K29" s="266">
        <v>-2207724</v>
      </c>
      <c r="L29" s="267">
        <f t="shared" si="2"/>
        <v>0.70088919901013313</v>
      </c>
    </row>
    <row r="30" spans="1:12" x14ac:dyDescent="0.25">
      <c r="A30" s="297" t="s">
        <v>73</v>
      </c>
      <c r="B30" s="272">
        <v>42258</v>
      </c>
      <c r="C30" s="272">
        <v>2350</v>
      </c>
      <c r="D30" s="273">
        <v>-0.94438922807515735</v>
      </c>
      <c r="E30" s="272">
        <v>-39908</v>
      </c>
      <c r="F30" s="273">
        <f t="shared" si="1"/>
        <v>2.2803578706309315E-2</v>
      </c>
      <c r="G30" s="274"/>
      <c r="H30" s="272">
        <v>414137</v>
      </c>
      <c r="I30" s="272">
        <v>125334</v>
      </c>
      <c r="J30" s="273">
        <v>-0.69736101821377949</v>
      </c>
      <c r="K30" s="272">
        <v>-288803</v>
      </c>
      <c r="L30" s="273">
        <f t="shared" si="2"/>
        <v>8.5655882511736045E-2</v>
      </c>
    </row>
    <row r="31" spans="1:12" x14ac:dyDescent="0.25">
      <c r="A31" s="302" t="s">
        <v>74</v>
      </c>
      <c r="B31" s="278">
        <v>2283</v>
      </c>
      <c r="C31" s="278">
        <v>428</v>
      </c>
      <c r="D31" s="279">
        <v>-0.81252737625930793</v>
      </c>
      <c r="E31" s="278">
        <v>-1855</v>
      </c>
      <c r="F31" s="279">
        <f t="shared" si="1"/>
        <v>4.1531624197022922E-3</v>
      </c>
      <c r="G31" s="274"/>
      <c r="H31" s="278">
        <v>22808</v>
      </c>
      <c r="I31" s="278">
        <v>7685</v>
      </c>
      <c r="J31" s="279">
        <v>-0.66305682216766049</v>
      </c>
      <c r="K31" s="278">
        <v>-15123</v>
      </c>
      <c r="L31" s="279">
        <f t="shared" si="2"/>
        <v>5.2520900721487506E-3</v>
      </c>
    </row>
    <row r="32" spans="1:12" x14ac:dyDescent="0.25">
      <c r="A32" s="302" t="s">
        <v>75</v>
      </c>
      <c r="B32" s="278">
        <v>349</v>
      </c>
      <c r="C32" s="278">
        <v>15</v>
      </c>
      <c r="D32" s="279">
        <v>-0.95702005730659023</v>
      </c>
      <c r="E32" s="278">
        <v>-334</v>
      </c>
      <c r="F32" s="279">
        <f t="shared" si="1"/>
        <v>1.4555475769984668E-4</v>
      </c>
      <c r="G32" s="274"/>
      <c r="H32" s="278">
        <v>3029</v>
      </c>
      <c r="I32" s="278">
        <v>1439</v>
      </c>
      <c r="J32" s="279">
        <v>-0.5249257180587652</v>
      </c>
      <c r="K32" s="278">
        <v>-1590</v>
      </c>
      <c r="L32" s="279">
        <f t="shared" si="2"/>
        <v>9.8344276041926505E-4</v>
      </c>
    </row>
    <row r="33" spans="1:12" x14ac:dyDescent="0.25">
      <c r="A33" s="302" t="s">
        <v>76</v>
      </c>
      <c r="B33" s="278">
        <v>6104</v>
      </c>
      <c r="C33" s="278">
        <v>69</v>
      </c>
      <c r="D33" s="279">
        <v>-0.98869593709043246</v>
      </c>
      <c r="E33" s="278">
        <v>-6035</v>
      </c>
      <c r="F33" s="279">
        <f t="shared" si="1"/>
        <v>6.6955188541929474E-4</v>
      </c>
      <c r="G33" s="274"/>
      <c r="H33" s="278">
        <v>62272</v>
      </c>
      <c r="I33" s="278">
        <v>32162</v>
      </c>
      <c r="J33" s="279">
        <v>-0.48352389516957861</v>
      </c>
      <c r="K33" s="278">
        <v>-30110</v>
      </c>
      <c r="L33" s="279">
        <f t="shared" si="2"/>
        <v>2.1980184892706325E-2</v>
      </c>
    </row>
    <row r="34" spans="1:12" x14ac:dyDescent="0.25">
      <c r="A34" s="302" t="s">
        <v>77</v>
      </c>
      <c r="B34" s="278">
        <v>1353</v>
      </c>
      <c r="C34" s="278">
        <v>148</v>
      </c>
      <c r="D34" s="279">
        <v>-0.89061345158906136</v>
      </c>
      <c r="E34" s="278">
        <v>-1205</v>
      </c>
      <c r="F34" s="279">
        <f t="shared" si="1"/>
        <v>1.4361402759718205E-3</v>
      </c>
      <c r="G34" s="274"/>
      <c r="H34" s="278">
        <v>14840</v>
      </c>
      <c r="I34" s="278">
        <v>4128</v>
      </c>
      <c r="J34" s="279">
        <v>-0.72183288409703505</v>
      </c>
      <c r="K34" s="278">
        <v>-10712</v>
      </c>
      <c r="L34" s="279">
        <f t="shared" si="2"/>
        <v>2.8211617199518598E-3</v>
      </c>
    </row>
    <row r="35" spans="1:12" x14ac:dyDescent="0.25">
      <c r="A35" s="302" t="s">
        <v>78</v>
      </c>
      <c r="B35" s="278">
        <v>8450</v>
      </c>
      <c r="C35" s="278">
        <v>66</v>
      </c>
      <c r="D35" s="279">
        <v>-0.99218934911242607</v>
      </c>
      <c r="E35" s="278">
        <v>-8384</v>
      </c>
      <c r="F35" s="279">
        <f t="shared" si="1"/>
        <v>6.4044093387932537E-4</v>
      </c>
      <c r="G35" s="274"/>
      <c r="H35" s="278">
        <v>57094</v>
      </c>
      <c r="I35" s="278">
        <v>36030</v>
      </c>
      <c r="J35" s="279">
        <v>-0.36893543980102983</v>
      </c>
      <c r="K35" s="278">
        <v>-21064</v>
      </c>
      <c r="L35" s="279">
        <f t="shared" si="2"/>
        <v>2.4623657163242614E-2</v>
      </c>
    </row>
    <row r="36" spans="1:12" x14ac:dyDescent="0.25">
      <c r="A36" s="302" t="s">
        <v>79</v>
      </c>
      <c r="B36" s="278">
        <v>154536</v>
      </c>
      <c r="C36" s="278">
        <v>16557</v>
      </c>
      <c r="D36" s="279">
        <v>-0.89285991613604598</v>
      </c>
      <c r="E36" s="278">
        <v>-137979</v>
      </c>
      <c r="F36" s="279">
        <f t="shared" si="1"/>
        <v>0.16066334154909076</v>
      </c>
      <c r="G36" s="274"/>
      <c r="H36" s="278">
        <v>1510200</v>
      </c>
      <c r="I36" s="278">
        <v>391908</v>
      </c>
      <c r="J36" s="279">
        <v>-0.74049264998013509</v>
      </c>
      <c r="K36" s="278">
        <v>-1118292</v>
      </c>
      <c r="L36" s="279">
        <f t="shared" si="2"/>
        <v>0.26783814131368544</v>
      </c>
    </row>
    <row r="37" spans="1:12" x14ac:dyDescent="0.25">
      <c r="A37" s="302" t="s">
        <v>80</v>
      </c>
      <c r="B37" s="278">
        <v>16614</v>
      </c>
      <c r="C37" s="278">
        <v>6545</v>
      </c>
      <c r="D37" s="279">
        <v>-0.60605513422414825</v>
      </c>
      <c r="E37" s="278">
        <v>-10069</v>
      </c>
      <c r="F37" s="279">
        <f t="shared" si="1"/>
        <v>6.3510392609699776E-2</v>
      </c>
      <c r="G37" s="274"/>
      <c r="H37" s="278">
        <v>147894</v>
      </c>
      <c r="I37" s="278">
        <v>54045</v>
      </c>
      <c r="J37" s="279">
        <v>-0.63456935372631751</v>
      </c>
      <c r="K37" s="278">
        <v>-93849</v>
      </c>
      <c r="L37" s="279">
        <f t="shared" si="2"/>
        <v>3.6935485744863918E-2</v>
      </c>
    </row>
    <row r="38" spans="1:12" x14ac:dyDescent="0.25">
      <c r="A38" s="302" t="s">
        <v>81</v>
      </c>
      <c r="B38" s="278">
        <v>13252</v>
      </c>
      <c r="C38" s="278">
        <v>644</v>
      </c>
      <c r="D38" s="279">
        <v>-0.95140356172653184</v>
      </c>
      <c r="E38" s="278">
        <v>-12608</v>
      </c>
      <c r="F38" s="279">
        <f t="shared" si="1"/>
        <v>6.2491509305800845E-3</v>
      </c>
      <c r="G38" s="274"/>
      <c r="H38" s="278">
        <v>122226</v>
      </c>
      <c r="I38" s="278">
        <v>37105</v>
      </c>
      <c r="J38" s="279">
        <v>-0.69642301965211983</v>
      </c>
      <c r="K38" s="278">
        <v>-85121</v>
      </c>
      <c r="L38" s="279">
        <f t="shared" si="2"/>
        <v>2.5358334694480077E-2</v>
      </c>
    </row>
    <row r="39" spans="1:12" x14ac:dyDescent="0.25">
      <c r="A39" s="302" t="s">
        <v>82</v>
      </c>
      <c r="B39" s="278">
        <v>11302</v>
      </c>
      <c r="C39" s="278">
        <v>3523</v>
      </c>
      <c r="D39" s="279">
        <v>-0.68828525924615114</v>
      </c>
      <c r="E39" s="278">
        <v>-7779</v>
      </c>
      <c r="F39" s="279">
        <f t="shared" si="1"/>
        <v>3.4185960758437321E-2</v>
      </c>
      <c r="G39" s="274"/>
      <c r="H39" s="278">
        <v>110910</v>
      </c>
      <c r="I39" s="278">
        <v>51286</v>
      </c>
      <c r="J39" s="279">
        <v>-0.5375890361554414</v>
      </c>
      <c r="K39" s="278">
        <v>-59624</v>
      </c>
      <c r="L39" s="279">
        <f t="shared" si="2"/>
        <v>3.5049927318180976E-2</v>
      </c>
    </row>
    <row r="40" spans="1:12" x14ac:dyDescent="0.25">
      <c r="A40" s="302" t="s">
        <v>83</v>
      </c>
      <c r="B40" s="278">
        <v>10267</v>
      </c>
      <c r="C40" s="278">
        <v>741</v>
      </c>
      <c r="D40" s="279">
        <v>-0.92782701860329209</v>
      </c>
      <c r="E40" s="278">
        <v>-9526</v>
      </c>
      <c r="F40" s="279">
        <f t="shared" si="1"/>
        <v>7.1904050303724263E-3</v>
      </c>
      <c r="G40" s="274"/>
      <c r="H40" s="278">
        <v>98795</v>
      </c>
      <c r="I40" s="278">
        <v>24910</v>
      </c>
      <c r="J40" s="279">
        <v>-0.7478617338934157</v>
      </c>
      <c r="K40" s="278">
        <v>-73885</v>
      </c>
      <c r="L40" s="279">
        <f t="shared" si="2"/>
        <v>1.7024016095930433E-2</v>
      </c>
    </row>
    <row r="41" spans="1:12" x14ac:dyDescent="0.25">
      <c r="A41" s="302" t="s">
        <v>84</v>
      </c>
      <c r="B41" s="278">
        <v>10863</v>
      </c>
      <c r="C41" s="278">
        <v>2211</v>
      </c>
      <c r="D41" s="279">
        <v>-0.7964650648991991</v>
      </c>
      <c r="E41" s="278">
        <v>-8652</v>
      </c>
      <c r="F41" s="279">
        <f t="shared" si="1"/>
        <v>2.1454771284957402E-2</v>
      </c>
      <c r="G41" s="274"/>
      <c r="H41" s="278">
        <v>110961</v>
      </c>
      <c r="I41" s="278">
        <v>34196</v>
      </c>
      <c r="J41" s="279">
        <v>-0.69181964834491394</v>
      </c>
      <c r="K41" s="278">
        <v>-76765</v>
      </c>
      <c r="L41" s="279">
        <f t="shared" si="2"/>
        <v>2.3370263123903535E-2</v>
      </c>
    </row>
    <row r="42" spans="1:12" x14ac:dyDescent="0.25">
      <c r="A42" s="302" t="s">
        <v>85</v>
      </c>
      <c r="B42" s="278">
        <v>5705</v>
      </c>
      <c r="C42" s="278">
        <v>43</v>
      </c>
      <c r="D42" s="279">
        <v>-0.99246275197195444</v>
      </c>
      <c r="E42" s="278">
        <v>-5662</v>
      </c>
      <c r="F42" s="279">
        <f t="shared" si="1"/>
        <v>4.1725697207289382E-4</v>
      </c>
      <c r="G42" s="274"/>
      <c r="H42" s="278">
        <v>46088</v>
      </c>
      <c r="I42" s="278">
        <v>23344</v>
      </c>
      <c r="J42" s="279">
        <v>-0.49349071341780937</v>
      </c>
      <c r="K42" s="278">
        <v>-22744</v>
      </c>
      <c r="L42" s="279">
        <f t="shared" si="2"/>
        <v>1.5953778873681254E-2</v>
      </c>
    </row>
    <row r="43" spans="1:12" x14ac:dyDescent="0.25">
      <c r="A43" s="302" t="s">
        <v>86</v>
      </c>
      <c r="B43" s="278">
        <v>10590</v>
      </c>
      <c r="C43" s="278">
        <v>729</v>
      </c>
      <c r="D43" s="279">
        <v>-0.93116147308781871</v>
      </c>
      <c r="E43" s="278">
        <v>-9861</v>
      </c>
      <c r="F43" s="279">
        <f t="shared" si="1"/>
        <v>7.0739612242125488E-3</v>
      </c>
      <c r="G43" s="274"/>
      <c r="H43" s="278">
        <v>73615</v>
      </c>
      <c r="I43" s="278">
        <v>45789</v>
      </c>
      <c r="J43" s="279">
        <v>-0.37799361543163756</v>
      </c>
      <c r="K43" s="278">
        <v>-27826</v>
      </c>
      <c r="L43" s="279">
        <f t="shared" si="2"/>
        <v>3.1293162304960202E-2</v>
      </c>
    </row>
    <row r="44" spans="1:12" x14ac:dyDescent="0.25">
      <c r="A44" s="302" t="s">
        <v>87</v>
      </c>
      <c r="B44" s="278">
        <v>6134</v>
      </c>
      <c r="C44" s="278">
        <v>277</v>
      </c>
      <c r="D44" s="279">
        <v>-0.95484186501467228</v>
      </c>
      <c r="E44" s="278">
        <v>-5857</v>
      </c>
      <c r="F44" s="279">
        <f t="shared" si="1"/>
        <v>2.6879111921905021E-3</v>
      </c>
      <c r="G44" s="274"/>
      <c r="H44" s="278">
        <v>34753</v>
      </c>
      <c r="I44" s="278">
        <v>10529</v>
      </c>
      <c r="J44" s="279">
        <v>-0.69703334963888008</v>
      </c>
      <c r="K44" s="278">
        <v>-24224</v>
      </c>
      <c r="L44" s="279">
        <f t="shared" si="2"/>
        <v>7.1957392803713984E-3</v>
      </c>
    </row>
    <row r="45" spans="1:12" x14ac:dyDescent="0.25">
      <c r="A45" s="301" t="s">
        <v>88</v>
      </c>
      <c r="B45" s="283">
        <v>45071</v>
      </c>
      <c r="C45" s="283">
        <v>10703</v>
      </c>
      <c r="D45" s="284">
        <v>-0.76253023008142706</v>
      </c>
      <c r="E45" s="283">
        <v>-34368</v>
      </c>
      <c r="F45" s="284">
        <f t="shared" si="1"/>
        <v>0.10385817144409727</v>
      </c>
      <c r="G45" s="274"/>
      <c r="H45" s="283">
        <v>403662</v>
      </c>
      <c r="I45" s="283">
        <v>145670</v>
      </c>
      <c r="J45" s="284">
        <v>-0.63912877605521445</v>
      </c>
      <c r="K45" s="283">
        <v>-257992</v>
      </c>
      <c r="L45" s="284">
        <f t="shared" si="2"/>
        <v>9.9553931139870988E-2</v>
      </c>
    </row>
    <row r="46" spans="1:12" ht="21" x14ac:dyDescent="0.35">
      <c r="A46" s="293" t="s">
        <v>89</v>
      </c>
      <c r="B46" s="294"/>
      <c r="C46" s="294"/>
      <c r="D46" s="294"/>
      <c r="E46" s="294"/>
      <c r="F46" s="294"/>
      <c r="G46" s="294"/>
      <c r="H46" s="294"/>
      <c r="I46" s="294"/>
      <c r="J46" s="294"/>
      <c r="K46" s="294"/>
      <c r="L46" s="295"/>
    </row>
    <row r="47" spans="1:12" x14ac:dyDescent="0.25">
      <c r="A47" s="5"/>
      <c r="B47" s="6" t="s">
        <v>151</v>
      </c>
      <c r="C47" s="7"/>
      <c r="D47" s="7"/>
      <c r="E47" s="7"/>
      <c r="F47" s="8"/>
      <c r="G47" s="9"/>
      <c r="H47" s="61" t="str">
        <f>CONCATENATE("acumulado ",B47)</f>
        <v>acumulado octubre</v>
      </c>
      <c r="I47" s="62"/>
      <c r="J47" s="62"/>
      <c r="K47" s="62"/>
      <c r="L47" s="63"/>
    </row>
    <row r="48" spans="1:12" ht="30" x14ac:dyDescent="0.25">
      <c r="A48" s="12"/>
      <c r="B48" s="13">
        <v>2019</v>
      </c>
      <c r="C48" s="13">
        <v>2020</v>
      </c>
      <c r="D48" s="13" t="s">
        <v>1</v>
      </c>
      <c r="E48" s="13" t="s">
        <v>2</v>
      </c>
      <c r="F48" s="13" t="s">
        <v>3</v>
      </c>
      <c r="G48" s="14"/>
      <c r="H48" s="13">
        <v>2019</v>
      </c>
      <c r="I48" s="13">
        <v>2020</v>
      </c>
      <c r="J48" s="13" t="s">
        <v>1</v>
      </c>
      <c r="K48" s="13" t="s">
        <v>2</v>
      </c>
      <c r="L48" s="13" t="s">
        <v>3</v>
      </c>
    </row>
    <row r="49" spans="1:12" x14ac:dyDescent="0.25">
      <c r="A49" s="261" t="s">
        <v>90</v>
      </c>
      <c r="B49" s="262">
        <v>441706</v>
      </c>
      <c r="C49" s="262">
        <v>103054</v>
      </c>
      <c r="D49" s="263">
        <v>-0.76669096638940837</v>
      </c>
      <c r="E49" s="262">
        <v>-338652</v>
      </c>
      <c r="F49" s="263">
        <f t="shared" ref="F49:F56" si="3">C49/$C$7</f>
        <v>1</v>
      </c>
      <c r="G49" s="264"/>
      <c r="H49" s="262">
        <v>4261449</v>
      </c>
      <c r="I49" s="262">
        <v>1463227</v>
      </c>
      <c r="J49" s="263">
        <v>-0.65663627559546067</v>
      </c>
      <c r="K49" s="262">
        <v>-2798222</v>
      </c>
      <c r="L49" s="263">
        <f>I49/$I$7</f>
        <v>1</v>
      </c>
    </row>
    <row r="50" spans="1:12" x14ac:dyDescent="0.25">
      <c r="A50" s="303" t="s">
        <v>91</v>
      </c>
      <c r="B50" s="304">
        <v>165989</v>
      </c>
      <c r="C50" s="304">
        <v>29398</v>
      </c>
      <c r="D50" s="305">
        <v>-0.82289187837748279</v>
      </c>
      <c r="E50" s="304">
        <v>-136591</v>
      </c>
      <c r="F50" s="305">
        <f t="shared" si="3"/>
        <v>0.28526791779067284</v>
      </c>
      <c r="G50" s="306"/>
      <c r="H50" s="304">
        <v>1568379</v>
      </c>
      <c r="I50" s="304">
        <v>480864</v>
      </c>
      <c r="J50" s="305">
        <v>-0.69340063849362943</v>
      </c>
      <c r="K50" s="304">
        <v>-1087515</v>
      </c>
      <c r="L50" s="305">
        <f t="shared" ref="L50:L56" si="4">I50/$I$7</f>
        <v>0.3286325361683457</v>
      </c>
    </row>
    <row r="51" spans="1:12" x14ac:dyDescent="0.25">
      <c r="A51" s="307" t="s">
        <v>92</v>
      </c>
      <c r="B51" s="278">
        <v>113809</v>
      </c>
      <c r="C51" s="278">
        <v>22251</v>
      </c>
      <c r="D51" s="279">
        <v>-0.80448822149390642</v>
      </c>
      <c r="E51" s="278">
        <v>-91558</v>
      </c>
      <c r="F51" s="279">
        <f t="shared" si="3"/>
        <v>0.21591592757195258</v>
      </c>
      <c r="G51" s="274"/>
      <c r="H51" s="278">
        <v>1138373</v>
      </c>
      <c r="I51" s="278">
        <v>332774</v>
      </c>
      <c r="J51" s="279">
        <v>-0.70767577937986936</v>
      </c>
      <c r="K51" s="278">
        <v>-805599</v>
      </c>
      <c r="L51" s="279">
        <f t="shared" si="4"/>
        <v>0.22742472630699131</v>
      </c>
    </row>
    <row r="52" spans="1:12" x14ac:dyDescent="0.25">
      <c r="A52" s="308" t="s">
        <v>93</v>
      </c>
      <c r="B52" s="309">
        <v>3388</v>
      </c>
      <c r="C52" s="309">
        <v>285</v>
      </c>
      <c r="D52" s="310">
        <v>-0.915879574970484</v>
      </c>
      <c r="E52" s="309">
        <v>-3103</v>
      </c>
      <c r="F52" s="310">
        <f t="shared" si="3"/>
        <v>2.7655403962970871E-3</v>
      </c>
      <c r="G52" s="274"/>
      <c r="H52" s="309">
        <v>37500</v>
      </c>
      <c r="I52" s="309">
        <v>11424</v>
      </c>
      <c r="J52" s="310">
        <v>-0.69535999999999998</v>
      </c>
      <c r="K52" s="309">
        <v>-26076</v>
      </c>
      <c r="L52" s="310">
        <f t="shared" si="4"/>
        <v>7.8074010389365426E-3</v>
      </c>
    </row>
    <row r="53" spans="1:12" x14ac:dyDescent="0.25">
      <c r="A53" s="307" t="s">
        <v>94</v>
      </c>
      <c r="B53" s="278">
        <v>70151</v>
      </c>
      <c r="C53" s="278">
        <v>16502</v>
      </c>
      <c r="D53" s="279">
        <v>-0.76476457926472896</v>
      </c>
      <c r="E53" s="278">
        <v>-53649</v>
      </c>
      <c r="F53" s="279">
        <f t="shared" si="3"/>
        <v>0.16012964077085801</v>
      </c>
      <c r="G53" s="274"/>
      <c r="H53" s="278">
        <v>690067</v>
      </c>
      <c r="I53" s="278">
        <v>207832</v>
      </c>
      <c r="J53" s="279">
        <v>-0.69882344757827863</v>
      </c>
      <c r="K53" s="278">
        <v>-482235</v>
      </c>
      <c r="L53" s="279">
        <f t="shared" si="4"/>
        <v>0.14203674481129722</v>
      </c>
    </row>
    <row r="54" spans="1:12" x14ac:dyDescent="0.25">
      <c r="A54" s="307" t="s">
        <v>95</v>
      </c>
      <c r="B54" s="278">
        <v>18032</v>
      </c>
      <c r="C54" s="278">
        <v>9988</v>
      </c>
      <c r="D54" s="279">
        <v>-0.44609582963620231</v>
      </c>
      <c r="E54" s="278">
        <v>-8044</v>
      </c>
      <c r="F54" s="279">
        <f t="shared" si="3"/>
        <v>9.6920061327071247E-2</v>
      </c>
      <c r="G54" s="274"/>
      <c r="H54" s="278">
        <v>182560</v>
      </c>
      <c r="I54" s="278">
        <v>79762</v>
      </c>
      <c r="J54" s="279">
        <v>-0.56309158632778267</v>
      </c>
      <c r="K54" s="278">
        <v>-102798</v>
      </c>
      <c r="L54" s="279">
        <f t="shared" si="4"/>
        <v>5.4511022554941918E-2</v>
      </c>
    </row>
    <row r="55" spans="1:12" x14ac:dyDescent="0.25">
      <c r="A55" s="307" t="s">
        <v>96</v>
      </c>
      <c r="B55" s="278">
        <v>25801</v>
      </c>
      <c r="C55" s="278">
        <v>6670</v>
      </c>
      <c r="D55" s="279">
        <v>-0.74148288826014497</v>
      </c>
      <c r="E55" s="278">
        <v>-19131</v>
      </c>
      <c r="F55" s="279">
        <f t="shared" si="3"/>
        <v>6.4723348923865165E-2</v>
      </c>
      <c r="G55" s="274"/>
      <c r="H55" s="278">
        <v>228492</v>
      </c>
      <c r="I55" s="278">
        <v>79672</v>
      </c>
      <c r="J55" s="279">
        <v>-0.65131383155646594</v>
      </c>
      <c r="K55" s="278">
        <v>-148820</v>
      </c>
      <c r="L55" s="279">
        <f t="shared" si="4"/>
        <v>5.4449514668605759E-2</v>
      </c>
    </row>
    <row r="56" spans="1:12" x14ac:dyDescent="0.25">
      <c r="A56" s="311" t="s">
        <v>97</v>
      </c>
      <c r="B56" s="312">
        <v>44536</v>
      </c>
      <c r="C56" s="312">
        <v>17960</v>
      </c>
      <c r="D56" s="313">
        <v>-0.59673073468654569</v>
      </c>
      <c r="E56" s="312">
        <v>-26576</v>
      </c>
      <c r="F56" s="313">
        <f t="shared" si="3"/>
        <v>0.17427756321928309</v>
      </c>
      <c r="G56" s="274"/>
      <c r="H56" s="312">
        <v>416078</v>
      </c>
      <c r="I56" s="312">
        <v>167848</v>
      </c>
      <c r="J56" s="313">
        <v>-0.59659486923124994</v>
      </c>
      <c r="K56" s="312">
        <v>-248230</v>
      </c>
      <c r="L56" s="313">
        <f t="shared" si="4"/>
        <v>0.11471084117501933</v>
      </c>
    </row>
    <row r="57" spans="1:12" ht="21" x14ac:dyDescent="0.35">
      <c r="A57" s="314" t="s">
        <v>15</v>
      </c>
      <c r="B57" s="314"/>
      <c r="C57" s="314"/>
      <c r="D57" s="314"/>
      <c r="E57" s="314"/>
      <c r="F57" s="314"/>
      <c r="G57" s="314"/>
      <c r="H57" s="314"/>
      <c r="I57" s="314"/>
      <c r="J57" s="314"/>
      <c r="K57" s="314"/>
      <c r="L57" s="314"/>
    </row>
    <row r="58" spans="1:12" x14ac:dyDescent="0.25">
      <c r="A58" s="60"/>
      <c r="B58" s="61" t="s">
        <v>151</v>
      </c>
      <c r="C58" s="62"/>
      <c r="D58" s="62"/>
      <c r="E58" s="62"/>
      <c r="F58" s="63"/>
      <c r="G58" s="315"/>
      <c r="H58" s="61" t="str">
        <f>CONCATENATE("acumulado ",B58)</f>
        <v>acumulado octubre</v>
      </c>
      <c r="I58" s="62"/>
      <c r="J58" s="62"/>
      <c r="K58" s="62"/>
      <c r="L58" s="63"/>
    </row>
    <row r="59" spans="1:12" ht="30" x14ac:dyDescent="0.25">
      <c r="A59" s="12"/>
      <c r="B59" s="13">
        <v>2019</v>
      </c>
      <c r="C59" s="13">
        <v>2020</v>
      </c>
      <c r="D59" s="13" t="s">
        <v>1</v>
      </c>
      <c r="E59" s="13" t="s">
        <v>2</v>
      </c>
      <c r="F59" s="13" t="s">
        <v>3</v>
      </c>
      <c r="G59" s="316"/>
      <c r="H59" s="13">
        <v>2019</v>
      </c>
      <c r="I59" s="13">
        <v>2020</v>
      </c>
      <c r="J59" s="13" t="s">
        <v>1</v>
      </c>
      <c r="K59" s="13" t="s">
        <v>2</v>
      </c>
      <c r="L59" s="13" t="s">
        <v>3</v>
      </c>
    </row>
    <row r="60" spans="1:12" x14ac:dyDescent="0.25">
      <c r="A60" s="317" t="s">
        <v>58</v>
      </c>
      <c r="B60" s="318">
        <v>2970025</v>
      </c>
      <c r="C60" s="318">
        <v>405534</v>
      </c>
      <c r="D60" s="319">
        <v>-0.86345771500239898</v>
      </c>
      <c r="E60" s="318">
        <v>-2564491</v>
      </c>
      <c r="F60" s="319">
        <f t="shared" ref="F60:F71" si="5">C60/$C$60</f>
        <v>1</v>
      </c>
      <c r="G60" s="320"/>
      <c r="H60" s="318">
        <v>29777661</v>
      </c>
      <c r="I60" s="318">
        <v>9670902</v>
      </c>
      <c r="J60" s="319">
        <v>-0.67522962935201658</v>
      </c>
      <c r="K60" s="318">
        <v>2970025</v>
      </c>
      <c r="L60" s="319">
        <f t="shared" ref="L60" si="6">I60/$I$60</f>
        <v>1</v>
      </c>
    </row>
    <row r="61" spans="1:12" x14ac:dyDescent="0.25">
      <c r="A61" s="321" t="s">
        <v>8</v>
      </c>
      <c r="B61" s="322">
        <v>2121695</v>
      </c>
      <c r="C61" s="322">
        <v>304535</v>
      </c>
      <c r="D61" s="323">
        <v>-0.75942535289450419</v>
      </c>
      <c r="E61" s="322">
        <v>-251729</v>
      </c>
      <c r="F61" s="323">
        <f t="shared" si="5"/>
        <v>0.75094813258567716</v>
      </c>
      <c r="G61" s="324"/>
      <c r="H61" s="322">
        <v>20670246</v>
      </c>
      <c r="I61" s="325" t="s">
        <v>9</v>
      </c>
      <c r="J61" s="326" t="s">
        <v>10</v>
      </c>
      <c r="K61" s="325" t="s">
        <v>10</v>
      </c>
      <c r="L61" s="326" t="s">
        <v>10</v>
      </c>
    </row>
    <row r="62" spans="1:12" x14ac:dyDescent="0.25">
      <c r="A62" s="327" t="s">
        <v>59</v>
      </c>
      <c r="B62" s="278">
        <v>351941</v>
      </c>
      <c r="C62" s="278">
        <v>82833</v>
      </c>
      <c r="D62" s="279">
        <v>-0.65474403437030904</v>
      </c>
      <c r="E62" s="278">
        <v>-37947</v>
      </c>
      <c r="F62" s="279">
        <f t="shared" si="5"/>
        <v>0.20425660980337038</v>
      </c>
      <c r="G62" s="328"/>
      <c r="H62" s="278">
        <v>3260053</v>
      </c>
      <c r="I62" s="280" t="s">
        <v>9</v>
      </c>
      <c r="J62" s="281" t="s">
        <v>10</v>
      </c>
      <c r="K62" s="280" t="s">
        <v>10</v>
      </c>
      <c r="L62" s="281" t="s">
        <v>10</v>
      </c>
    </row>
    <row r="63" spans="1:12" x14ac:dyDescent="0.25">
      <c r="A63" s="327" t="s">
        <v>60</v>
      </c>
      <c r="B63" s="278">
        <v>1358633</v>
      </c>
      <c r="C63" s="278">
        <v>178747</v>
      </c>
      <c r="D63" s="279">
        <v>-0.77225531914893619</v>
      </c>
      <c r="E63" s="278">
        <v>-158795</v>
      </c>
      <c r="F63" s="279">
        <f t="shared" si="5"/>
        <v>0.44076945459566891</v>
      </c>
      <c r="G63" s="328"/>
      <c r="H63" s="278">
        <v>13138951</v>
      </c>
      <c r="I63" s="280" t="s">
        <v>9</v>
      </c>
      <c r="J63" s="281" t="s">
        <v>10</v>
      </c>
      <c r="K63" s="280" t="s">
        <v>10</v>
      </c>
      <c r="L63" s="281" t="s">
        <v>10</v>
      </c>
    </row>
    <row r="64" spans="1:12" x14ac:dyDescent="0.25">
      <c r="A64" s="327" t="s">
        <v>61</v>
      </c>
      <c r="B64" s="278">
        <v>354034</v>
      </c>
      <c r="C64" s="278">
        <v>37561</v>
      </c>
      <c r="D64" s="279">
        <v>-0.78868704165580916</v>
      </c>
      <c r="E64" s="278">
        <v>-42373</v>
      </c>
      <c r="F64" s="279">
        <f t="shared" si="5"/>
        <v>9.262108725778849E-2</v>
      </c>
      <c r="G64" s="328"/>
      <c r="H64" s="278">
        <v>3639642</v>
      </c>
      <c r="I64" s="280" t="s">
        <v>9</v>
      </c>
      <c r="J64" s="281" t="s">
        <v>10</v>
      </c>
      <c r="K64" s="280" t="s">
        <v>10</v>
      </c>
      <c r="L64" s="281" t="s">
        <v>10</v>
      </c>
    </row>
    <row r="65" spans="1:12" x14ac:dyDescent="0.25">
      <c r="A65" s="327" t="s">
        <v>62</v>
      </c>
      <c r="B65" s="278">
        <v>37695</v>
      </c>
      <c r="C65" s="278">
        <v>1616</v>
      </c>
      <c r="D65" s="279">
        <v>-0.92834923268353386</v>
      </c>
      <c r="E65" s="278">
        <v>-8953</v>
      </c>
      <c r="F65" s="279">
        <f t="shared" si="5"/>
        <v>3.9848693327809749E-3</v>
      </c>
      <c r="G65" s="328"/>
      <c r="H65" s="278">
        <v>427940</v>
      </c>
      <c r="I65" s="280" t="s">
        <v>9</v>
      </c>
      <c r="J65" s="281" t="s">
        <v>10</v>
      </c>
      <c r="K65" s="280" t="s">
        <v>10</v>
      </c>
      <c r="L65" s="281" t="s">
        <v>10</v>
      </c>
    </row>
    <row r="66" spans="1:12" x14ac:dyDescent="0.25">
      <c r="A66" s="329" t="s">
        <v>63</v>
      </c>
      <c r="B66" s="283">
        <v>19392</v>
      </c>
      <c r="C66" s="283">
        <v>3778</v>
      </c>
      <c r="D66" s="284">
        <v>-0.80977659809776603</v>
      </c>
      <c r="E66" s="283">
        <v>-3661</v>
      </c>
      <c r="F66" s="284">
        <f t="shared" si="5"/>
        <v>9.3161115960683945E-3</v>
      </c>
      <c r="G66" s="328"/>
      <c r="H66" s="283">
        <v>203660</v>
      </c>
      <c r="I66" s="285" t="s">
        <v>9</v>
      </c>
      <c r="J66" s="286" t="s">
        <v>10</v>
      </c>
      <c r="K66" s="285" t="s">
        <v>10</v>
      </c>
      <c r="L66" s="286" t="s">
        <v>10</v>
      </c>
    </row>
    <row r="67" spans="1:12" x14ac:dyDescent="0.25">
      <c r="A67" s="321" t="s">
        <v>11</v>
      </c>
      <c r="B67" s="322">
        <v>866001</v>
      </c>
      <c r="C67" s="322">
        <v>109872</v>
      </c>
      <c r="D67" s="323">
        <v>-0.87312716728964512</v>
      </c>
      <c r="E67" s="322">
        <v>-756129</v>
      </c>
      <c r="F67" s="323">
        <f t="shared" si="5"/>
        <v>0.27093166047729661</v>
      </c>
      <c r="G67" s="324"/>
      <c r="H67" s="322">
        <v>9107415</v>
      </c>
      <c r="I67" s="325" t="s">
        <v>9</v>
      </c>
      <c r="J67" s="326" t="s">
        <v>10</v>
      </c>
      <c r="K67" s="325" t="s">
        <v>10</v>
      </c>
      <c r="L67" s="326" t="s">
        <v>10</v>
      </c>
    </row>
    <row r="68" spans="1:12" x14ac:dyDescent="0.25">
      <c r="A68" s="327" t="s">
        <v>64</v>
      </c>
      <c r="B68" s="278">
        <v>516663</v>
      </c>
      <c r="C68" s="278">
        <v>72086</v>
      </c>
      <c r="D68" s="279">
        <v>-0.86047771951929986</v>
      </c>
      <c r="E68" s="278">
        <v>-444577</v>
      </c>
      <c r="F68" s="279">
        <f t="shared" si="5"/>
        <v>0.17775574920968401</v>
      </c>
      <c r="G68" s="328"/>
      <c r="H68" s="278">
        <v>5337994</v>
      </c>
      <c r="I68" s="280" t="s">
        <v>9</v>
      </c>
      <c r="J68" s="281" t="s">
        <v>10</v>
      </c>
      <c r="K68" s="280" t="s">
        <v>10</v>
      </c>
      <c r="L68" s="281" t="s">
        <v>10</v>
      </c>
    </row>
    <row r="69" spans="1:12" x14ac:dyDescent="0.25">
      <c r="A69" s="327" t="s">
        <v>65</v>
      </c>
      <c r="B69" s="278">
        <v>475378</v>
      </c>
      <c r="C69" s="278">
        <v>59722</v>
      </c>
      <c r="D69" s="279">
        <v>-0.87436944915414683</v>
      </c>
      <c r="E69" s="278">
        <v>-415656</v>
      </c>
      <c r="F69" s="279">
        <f t="shared" si="5"/>
        <v>0.1472675533987286</v>
      </c>
      <c r="G69" s="328"/>
      <c r="H69" s="278">
        <v>4895751</v>
      </c>
      <c r="I69" s="280" t="s">
        <v>9</v>
      </c>
      <c r="J69" s="281" t="s">
        <v>10</v>
      </c>
      <c r="K69" s="280" t="s">
        <v>10</v>
      </c>
      <c r="L69" s="281" t="s">
        <v>10</v>
      </c>
    </row>
    <row r="70" spans="1:12" x14ac:dyDescent="0.25">
      <c r="A70" s="327" t="s">
        <v>66</v>
      </c>
      <c r="B70" s="278">
        <v>231614</v>
      </c>
      <c r="C70" s="278">
        <v>26023</v>
      </c>
      <c r="D70" s="279">
        <v>-0.88764496101271939</v>
      </c>
      <c r="E70" s="278">
        <v>-205591</v>
      </c>
      <c r="F70" s="279">
        <f t="shared" si="5"/>
        <v>6.416971203400948E-2</v>
      </c>
      <c r="G70" s="328"/>
      <c r="H70" s="278">
        <v>2525254</v>
      </c>
      <c r="I70" s="280" t="s">
        <v>9</v>
      </c>
      <c r="J70" s="281" t="s">
        <v>10</v>
      </c>
      <c r="K70" s="280" t="s">
        <v>10</v>
      </c>
      <c r="L70" s="281" t="s">
        <v>10</v>
      </c>
    </row>
    <row r="71" spans="1:12" x14ac:dyDescent="0.25">
      <c r="A71" s="330" t="s">
        <v>67</v>
      </c>
      <c r="B71" s="312">
        <v>117724</v>
      </c>
      <c r="C71" s="312">
        <v>11763</v>
      </c>
      <c r="D71" s="313">
        <v>-0.90007984777955219</v>
      </c>
      <c r="E71" s="312">
        <v>-105961</v>
      </c>
      <c r="F71" s="313">
        <f t="shared" si="5"/>
        <v>2.9006199233603102E-2</v>
      </c>
      <c r="G71" s="328"/>
      <c r="H71" s="312">
        <v>1244167</v>
      </c>
      <c r="I71" s="331" t="s">
        <v>9</v>
      </c>
      <c r="J71" s="332" t="s">
        <v>10</v>
      </c>
      <c r="K71" s="331" t="s">
        <v>10</v>
      </c>
      <c r="L71" s="332" t="s">
        <v>10</v>
      </c>
    </row>
    <row r="72" spans="1:12" x14ac:dyDescent="0.25">
      <c r="A72" s="154" t="s">
        <v>29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6"/>
    </row>
    <row r="73" spans="1:12" ht="21" x14ac:dyDescent="0.35">
      <c r="A73" s="314" t="s">
        <v>17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</row>
    <row r="74" spans="1:12" x14ac:dyDescent="0.25">
      <c r="A74" s="60"/>
      <c r="B74" s="61" t="s">
        <v>151</v>
      </c>
      <c r="C74" s="62"/>
      <c r="D74" s="62"/>
      <c r="E74" s="62"/>
      <c r="F74" s="63"/>
      <c r="G74" s="315"/>
      <c r="H74" s="61" t="str">
        <f>CONCATENATE("acumulado ",B74)</f>
        <v>acumulado octubre</v>
      </c>
      <c r="I74" s="62"/>
      <c r="J74" s="62"/>
      <c r="K74" s="62"/>
      <c r="L74" s="63"/>
    </row>
    <row r="75" spans="1:12" ht="30" x14ac:dyDescent="0.25">
      <c r="A75" s="12"/>
      <c r="B75" s="13">
        <v>2019</v>
      </c>
      <c r="C75" s="13">
        <v>2020</v>
      </c>
      <c r="D75" s="13" t="s">
        <v>1</v>
      </c>
      <c r="E75" s="13" t="s">
        <v>2</v>
      </c>
      <c r="F75" s="13" t="s">
        <v>3</v>
      </c>
      <c r="G75" s="316"/>
      <c r="H75" s="13">
        <v>2019</v>
      </c>
      <c r="I75" s="13">
        <v>2020</v>
      </c>
      <c r="J75" s="13" t="s">
        <v>1</v>
      </c>
      <c r="K75" s="13" t="s">
        <v>2</v>
      </c>
      <c r="L75" s="13" t="s">
        <v>3</v>
      </c>
    </row>
    <row r="76" spans="1:12" x14ac:dyDescent="0.25">
      <c r="A76" s="317" t="s">
        <v>68</v>
      </c>
      <c r="B76" s="318">
        <v>2970025</v>
      </c>
      <c r="C76" s="318">
        <v>405534</v>
      </c>
      <c r="D76" s="319">
        <v>-0.86345771500239898</v>
      </c>
      <c r="E76" s="318">
        <v>-2564491</v>
      </c>
      <c r="F76" s="319">
        <f t="shared" ref="F76" si="7">C76/$C$60</f>
        <v>1</v>
      </c>
      <c r="G76" s="320"/>
      <c r="H76" s="318">
        <v>29777661</v>
      </c>
      <c r="I76" s="318">
        <v>9670902</v>
      </c>
      <c r="J76" s="319">
        <v>-0.67522962935201658</v>
      </c>
      <c r="K76" s="318">
        <v>2970025</v>
      </c>
      <c r="L76" s="319">
        <f t="shared" ref="L76" si="8">I76/$I$60</f>
        <v>1</v>
      </c>
    </row>
    <row r="77" spans="1:12" x14ac:dyDescent="0.25">
      <c r="A77" s="333" t="s">
        <v>13</v>
      </c>
      <c r="B77" s="334">
        <v>378343</v>
      </c>
      <c r="C77" s="334">
        <v>168222</v>
      </c>
      <c r="D77" s="335">
        <v>-0.55537171296944843</v>
      </c>
      <c r="E77" s="334">
        <v>-210121</v>
      </c>
      <c r="F77" s="335">
        <f>C77/$C$60</f>
        <v>0.41481602035834231</v>
      </c>
      <c r="G77" s="336"/>
      <c r="H77" s="334">
        <v>4468578</v>
      </c>
      <c r="I77" s="334">
        <v>1610948</v>
      </c>
      <c r="J77" s="335">
        <v>-0.63949426417083921</v>
      </c>
      <c r="K77" s="334">
        <v>-2857630</v>
      </c>
      <c r="L77" s="335">
        <f>I77/$I$60</f>
        <v>0.16657680948478229</v>
      </c>
    </row>
    <row r="78" spans="1:12" x14ac:dyDescent="0.25">
      <c r="A78" s="337" t="s">
        <v>69</v>
      </c>
      <c r="B78" s="288">
        <v>125165</v>
      </c>
      <c r="C78" s="288">
        <v>70236</v>
      </c>
      <c r="D78" s="289">
        <v>-0.4388527144169696</v>
      </c>
      <c r="E78" s="288">
        <v>-54929</v>
      </c>
      <c r="F78" s="289">
        <f>C78/$C$60</f>
        <v>0.17319386290668601</v>
      </c>
      <c r="G78" s="328"/>
      <c r="H78" s="288">
        <v>1479485</v>
      </c>
      <c r="I78" s="288">
        <v>557611</v>
      </c>
      <c r="J78" s="289">
        <v>-0.62310466141934517</v>
      </c>
      <c r="K78" s="288">
        <v>-921874</v>
      </c>
      <c r="L78" s="289">
        <f t="shared" ref="L78:L98" si="9">I78/$I$60</f>
        <v>5.7658634117065816E-2</v>
      </c>
    </row>
    <row r="79" spans="1:12" x14ac:dyDescent="0.25">
      <c r="A79" s="298" t="s">
        <v>70</v>
      </c>
      <c r="B79" s="299">
        <v>81940</v>
      </c>
      <c r="C79" s="299">
        <v>56038</v>
      </c>
      <c r="D79" s="300">
        <f>C79/B79-1</f>
        <v>-0.31610934830363679</v>
      </c>
      <c r="E79" s="299">
        <f>C79-B79</f>
        <v>-25902</v>
      </c>
      <c r="F79" s="300">
        <f>C79/$C$7</f>
        <v>0.54377316746560056</v>
      </c>
      <c r="G79" s="336"/>
      <c r="H79" s="299">
        <v>1025365</v>
      </c>
      <c r="I79" s="299">
        <v>410426</v>
      </c>
      <c r="J79" s="300">
        <f>I79/H79-1</f>
        <v>-0.59972692650909676</v>
      </c>
      <c r="K79" s="299">
        <f>I79-H79</f>
        <v>-614939</v>
      </c>
      <c r="L79" s="300">
        <f>I79/$I$60</f>
        <v>4.243926781597001E-2</v>
      </c>
    </row>
    <row r="80" spans="1:12" x14ac:dyDescent="0.25">
      <c r="A80" s="298" t="s">
        <v>71</v>
      </c>
      <c r="B80" s="299">
        <f>B78-B79</f>
        <v>43225</v>
      </c>
      <c r="C80" s="299">
        <f>C78-C79</f>
        <v>14198</v>
      </c>
      <c r="D80" s="300">
        <f>C80/B80-1</f>
        <v>-0.67153267784846737</v>
      </c>
      <c r="E80" s="299">
        <f>C80-B80</f>
        <v>-29027</v>
      </c>
      <c r="F80" s="300">
        <f>C80/$C$7</f>
        <v>0.13777242998816155</v>
      </c>
      <c r="G80" s="336"/>
      <c r="H80" s="299">
        <f>H78-H79</f>
        <v>454120</v>
      </c>
      <c r="I80" s="299">
        <f>I78-I79</f>
        <v>147185</v>
      </c>
      <c r="J80" s="300">
        <f>I80/H80-1</f>
        <v>-0.67588963269620361</v>
      </c>
      <c r="K80" s="299">
        <f>I80-H80</f>
        <v>-306935</v>
      </c>
      <c r="L80" s="300">
        <f>I80/$I$60</f>
        <v>1.5219366301095803E-2</v>
      </c>
    </row>
    <row r="81" spans="1:12" x14ac:dyDescent="0.25">
      <c r="A81" s="338" t="s">
        <v>72</v>
      </c>
      <c r="B81" s="339">
        <v>253178</v>
      </c>
      <c r="C81" s="339">
        <v>97986</v>
      </c>
      <c r="D81" s="340">
        <v>-0.61297585098231289</v>
      </c>
      <c r="E81" s="339">
        <v>-155192</v>
      </c>
      <c r="F81" s="340">
        <f t="shared" ref="F81:F98" si="10">C81/$C$60</f>
        <v>0.24162215745165633</v>
      </c>
      <c r="G81" s="328"/>
      <c r="H81" s="339">
        <f>H77-H78</f>
        <v>2989093</v>
      </c>
      <c r="I81" s="339">
        <v>1053337</v>
      </c>
      <c r="J81" s="340">
        <v>-0.56637237724813183</v>
      </c>
      <c r="K81" s="339">
        <v>-1375791</v>
      </c>
      <c r="L81" s="340">
        <f t="shared" si="9"/>
        <v>0.10891817536771647</v>
      </c>
    </row>
    <row r="82" spans="1:12" x14ac:dyDescent="0.25">
      <c r="A82" s="333" t="s">
        <v>14</v>
      </c>
      <c r="B82" s="334">
        <v>2591682</v>
      </c>
      <c r="C82" s="334">
        <v>237312</v>
      </c>
      <c r="D82" s="335">
        <v>-0.90843321055592474</v>
      </c>
      <c r="E82" s="334">
        <v>-2354370</v>
      </c>
      <c r="F82" s="335">
        <f t="shared" si="10"/>
        <v>0.58518397964165769</v>
      </c>
      <c r="G82" s="336"/>
      <c r="H82" s="334">
        <v>25309083</v>
      </c>
      <c r="I82" s="334">
        <v>8059954</v>
      </c>
      <c r="J82" s="335">
        <v>-0.68153907433153549</v>
      </c>
      <c r="K82" s="334">
        <v>-17249129</v>
      </c>
      <c r="L82" s="335">
        <f t="shared" si="9"/>
        <v>0.83342319051521774</v>
      </c>
    </row>
    <row r="83" spans="1:12" x14ac:dyDescent="0.25">
      <c r="A83" s="341" t="s">
        <v>73</v>
      </c>
      <c r="B83" s="342">
        <v>364105</v>
      </c>
      <c r="C83" s="342">
        <v>10646</v>
      </c>
      <c r="D83" s="343">
        <v>-0.97076118152730673</v>
      </c>
      <c r="E83" s="342">
        <v>-353459</v>
      </c>
      <c r="F83" s="343">
        <f t="shared" si="10"/>
        <v>2.6251806260387537E-2</v>
      </c>
      <c r="G83" s="344"/>
      <c r="H83" s="342">
        <v>3712795</v>
      </c>
      <c r="I83" s="342">
        <v>1179376</v>
      </c>
      <c r="J83" s="343">
        <v>-0.68234820398109775</v>
      </c>
      <c r="K83" s="342">
        <v>-2533419</v>
      </c>
      <c r="L83" s="343">
        <f t="shared" si="9"/>
        <v>0.1219509824419687</v>
      </c>
    </row>
    <row r="84" spans="1:12" x14ac:dyDescent="0.25">
      <c r="A84" s="302" t="s">
        <v>74</v>
      </c>
      <c r="B84" s="278">
        <v>18825</v>
      </c>
      <c r="C84" s="278">
        <v>2626</v>
      </c>
      <c r="D84" s="279">
        <v>-0.86050464807436922</v>
      </c>
      <c r="E84" s="278">
        <v>-16199</v>
      </c>
      <c r="F84" s="279">
        <f t="shared" si="10"/>
        <v>6.4754126657690847E-3</v>
      </c>
      <c r="G84" s="345"/>
      <c r="H84" s="278">
        <v>208447</v>
      </c>
      <c r="I84" s="278">
        <v>75425</v>
      </c>
      <c r="J84" s="279">
        <v>-0.63815742131093278</v>
      </c>
      <c r="K84" s="278">
        <v>-133022</v>
      </c>
      <c r="L84" s="279">
        <f t="shared" si="9"/>
        <v>7.7991690950854429E-3</v>
      </c>
    </row>
    <row r="85" spans="1:12" x14ac:dyDescent="0.25">
      <c r="A85" s="302" t="s">
        <v>75</v>
      </c>
      <c r="B85" s="278">
        <v>1320</v>
      </c>
      <c r="C85" s="278">
        <v>39</v>
      </c>
      <c r="D85" s="279">
        <v>-0.97045454545454546</v>
      </c>
      <c r="E85" s="278">
        <v>-1281</v>
      </c>
      <c r="F85" s="279">
        <f t="shared" si="10"/>
        <v>9.6169495036174522E-5</v>
      </c>
      <c r="G85" s="345"/>
      <c r="H85" s="278">
        <v>18641</v>
      </c>
      <c r="I85" s="278">
        <v>10065</v>
      </c>
      <c r="J85" s="279">
        <v>-0.46006115551740789</v>
      </c>
      <c r="K85" s="278">
        <v>-8576</v>
      </c>
      <c r="L85" s="279">
        <f t="shared" si="9"/>
        <v>1.0407509041038777E-3</v>
      </c>
    </row>
    <row r="86" spans="1:12" x14ac:dyDescent="0.25">
      <c r="A86" s="302" t="s">
        <v>76</v>
      </c>
      <c r="B86" s="278">
        <v>44499</v>
      </c>
      <c r="C86" s="278">
        <v>292</v>
      </c>
      <c r="D86" s="279">
        <v>-0.99343805478774805</v>
      </c>
      <c r="E86" s="278">
        <v>-44207</v>
      </c>
      <c r="F86" s="279">
        <f t="shared" si="10"/>
        <v>7.2003827052725543E-4</v>
      </c>
      <c r="G86" s="345"/>
      <c r="H86" s="278">
        <v>497746</v>
      </c>
      <c r="I86" s="278">
        <v>274807</v>
      </c>
      <c r="J86" s="279">
        <v>-0.44789712021794248</v>
      </c>
      <c r="K86" s="278">
        <v>-222939</v>
      </c>
      <c r="L86" s="279">
        <f t="shared" si="9"/>
        <v>2.8415860278596557E-2</v>
      </c>
    </row>
    <row r="87" spans="1:12" x14ac:dyDescent="0.25">
      <c r="A87" s="302" t="s">
        <v>77</v>
      </c>
      <c r="B87" s="278">
        <v>6592</v>
      </c>
      <c r="C87" s="278">
        <v>555</v>
      </c>
      <c r="D87" s="279">
        <v>-0.91580703883495151</v>
      </c>
      <c r="E87" s="278">
        <v>-6037</v>
      </c>
      <c r="F87" s="279">
        <f t="shared" si="10"/>
        <v>1.3685658908994067E-3</v>
      </c>
      <c r="G87" s="345"/>
      <c r="H87" s="278">
        <v>73132</v>
      </c>
      <c r="I87" s="278">
        <v>20076</v>
      </c>
      <c r="J87" s="279">
        <v>-0.72548268883662415</v>
      </c>
      <c r="K87" s="278">
        <v>-53056</v>
      </c>
      <c r="L87" s="279">
        <f t="shared" si="9"/>
        <v>2.0759180477684502E-3</v>
      </c>
    </row>
    <row r="88" spans="1:12" x14ac:dyDescent="0.25">
      <c r="A88" s="302" t="s">
        <v>78</v>
      </c>
      <c r="B88" s="278">
        <v>53994</v>
      </c>
      <c r="C88" s="278">
        <v>253</v>
      </c>
      <c r="D88" s="279">
        <v>-0.99531429418083495</v>
      </c>
      <c r="E88" s="278">
        <v>-53741</v>
      </c>
      <c r="F88" s="279">
        <f t="shared" si="10"/>
        <v>6.2386877549108094E-4</v>
      </c>
      <c r="G88" s="345"/>
      <c r="H88" s="278">
        <v>468480</v>
      </c>
      <c r="I88" s="278">
        <v>315309</v>
      </c>
      <c r="J88" s="279">
        <v>-0.32695312499999996</v>
      </c>
      <c r="K88" s="278">
        <v>-153171</v>
      </c>
      <c r="L88" s="279">
        <f t="shared" si="9"/>
        <v>3.2603887414017846E-2</v>
      </c>
    </row>
    <row r="89" spans="1:12" x14ac:dyDescent="0.25">
      <c r="A89" s="302" t="s">
        <v>79</v>
      </c>
      <c r="B89" s="278">
        <v>1194996</v>
      </c>
      <c r="C89" s="278">
        <v>83455</v>
      </c>
      <c r="D89" s="279">
        <v>-0.93016294615212103</v>
      </c>
      <c r="E89" s="278">
        <v>-1111541</v>
      </c>
      <c r="F89" s="279">
        <f t="shared" si="10"/>
        <v>0.20579038995497295</v>
      </c>
      <c r="G89" s="345"/>
      <c r="H89" s="278">
        <v>11641432</v>
      </c>
      <c r="I89" s="278">
        <v>3059462</v>
      </c>
      <c r="J89" s="279">
        <v>-0.7371919537046645</v>
      </c>
      <c r="K89" s="278">
        <v>-8581970</v>
      </c>
      <c r="L89" s="279">
        <f t="shared" si="9"/>
        <v>0.31635746076219157</v>
      </c>
    </row>
    <row r="90" spans="1:12" x14ac:dyDescent="0.25">
      <c r="A90" s="302" t="s">
        <v>80</v>
      </c>
      <c r="B90" s="278">
        <v>106731</v>
      </c>
      <c r="C90" s="278">
        <v>38380</v>
      </c>
      <c r="D90" s="279">
        <v>-0.64040438110764453</v>
      </c>
      <c r="E90" s="278">
        <v>-68351</v>
      </c>
      <c r="F90" s="279">
        <f t="shared" si="10"/>
        <v>9.4640646653548155E-2</v>
      </c>
      <c r="G90" s="345"/>
      <c r="H90" s="278">
        <v>1063075</v>
      </c>
      <c r="I90" s="278">
        <v>366546</v>
      </c>
      <c r="J90" s="279">
        <v>-0.65520212590833193</v>
      </c>
      <c r="K90" s="278">
        <v>-696529</v>
      </c>
      <c r="L90" s="279">
        <f t="shared" si="9"/>
        <v>3.7901945444178839E-2</v>
      </c>
    </row>
    <row r="91" spans="1:12" x14ac:dyDescent="0.25">
      <c r="A91" s="302" t="s">
        <v>81</v>
      </c>
      <c r="B91" s="278">
        <v>100538</v>
      </c>
      <c r="C91" s="278">
        <v>2844</v>
      </c>
      <c r="D91" s="279">
        <v>-0.97171218842626672</v>
      </c>
      <c r="E91" s="278">
        <v>-97694</v>
      </c>
      <c r="F91" s="279">
        <f t="shared" si="10"/>
        <v>7.0129754841764189E-3</v>
      </c>
      <c r="G91" s="345"/>
      <c r="H91" s="278">
        <v>1003380</v>
      </c>
      <c r="I91" s="278">
        <v>285390</v>
      </c>
      <c r="J91" s="279">
        <v>-0.71557136877354544</v>
      </c>
      <c r="K91" s="278">
        <v>-717990</v>
      </c>
      <c r="L91" s="279">
        <f t="shared" si="9"/>
        <v>2.9510173921729329E-2</v>
      </c>
    </row>
    <row r="92" spans="1:12" x14ac:dyDescent="0.25">
      <c r="A92" s="302" t="s">
        <v>82</v>
      </c>
      <c r="B92" s="278">
        <v>84002</v>
      </c>
      <c r="C92" s="278">
        <v>29295</v>
      </c>
      <c r="D92" s="279">
        <v>-0.65125830337372914</v>
      </c>
      <c r="E92" s="278">
        <v>-54707</v>
      </c>
      <c r="F92" s="279">
        <f t="shared" si="10"/>
        <v>7.2238086079095709E-2</v>
      </c>
      <c r="G92" s="345"/>
      <c r="H92" s="278">
        <v>896471</v>
      </c>
      <c r="I92" s="278">
        <v>412971</v>
      </c>
      <c r="J92" s="279">
        <v>-0.53933702261422845</v>
      </c>
      <c r="K92" s="278">
        <v>-483500</v>
      </c>
      <c r="L92" s="279">
        <f t="shared" si="9"/>
        <v>4.2702428377415051E-2</v>
      </c>
    </row>
    <row r="93" spans="1:12" x14ac:dyDescent="0.25">
      <c r="A93" s="302" t="s">
        <v>83</v>
      </c>
      <c r="B93" s="278">
        <v>75954</v>
      </c>
      <c r="C93" s="278">
        <v>3915</v>
      </c>
      <c r="D93" s="279">
        <v>-0.9484556442057035</v>
      </c>
      <c r="E93" s="278">
        <v>-72039</v>
      </c>
      <c r="F93" s="279">
        <f t="shared" si="10"/>
        <v>9.6539377709390587E-3</v>
      </c>
      <c r="G93" s="345"/>
      <c r="H93" s="278">
        <v>762732</v>
      </c>
      <c r="I93" s="278">
        <v>182559</v>
      </c>
      <c r="J93" s="279">
        <v>-0.76065118547537014</v>
      </c>
      <c r="K93" s="278">
        <v>-580173</v>
      </c>
      <c r="L93" s="279">
        <f t="shared" si="9"/>
        <v>1.887714300072527E-2</v>
      </c>
    </row>
    <row r="94" spans="1:12" x14ac:dyDescent="0.25">
      <c r="A94" s="302" t="s">
        <v>84</v>
      </c>
      <c r="B94" s="278">
        <v>71476</v>
      </c>
      <c r="C94" s="278">
        <v>12135</v>
      </c>
      <c r="D94" s="279">
        <v>-0.83022273210588171</v>
      </c>
      <c r="E94" s="278">
        <v>-59341</v>
      </c>
      <c r="F94" s="279">
        <f t="shared" si="10"/>
        <v>2.9923508263178921E-2</v>
      </c>
      <c r="G94" s="345"/>
      <c r="H94" s="278">
        <v>801543</v>
      </c>
      <c r="I94" s="278">
        <v>274500</v>
      </c>
      <c r="J94" s="279">
        <v>-0.65753552834969553</v>
      </c>
      <c r="K94" s="278">
        <v>-527043</v>
      </c>
      <c r="L94" s="279">
        <f t="shared" si="9"/>
        <v>2.8384115566469394E-2</v>
      </c>
    </row>
    <row r="95" spans="1:12" x14ac:dyDescent="0.25">
      <c r="A95" s="302" t="s">
        <v>85</v>
      </c>
      <c r="B95" s="278">
        <v>43362</v>
      </c>
      <c r="C95" s="278">
        <v>117</v>
      </c>
      <c r="D95" s="279">
        <v>-0.9973017849730178</v>
      </c>
      <c r="E95" s="278">
        <v>-43245</v>
      </c>
      <c r="F95" s="279">
        <f t="shared" si="10"/>
        <v>2.8850848510852359E-4</v>
      </c>
      <c r="G95" s="345"/>
      <c r="H95" s="278">
        <v>416202</v>
      </c>
      <c r="I95" s="278">
        <v>219325</v>
      </c>
      <c r="J95" s="279">
        <v>-0.47303232564956443</v>
      </c>
      <c r="K95" s="278">
        <v>-196877</v>
      </c>
      <c r="L95" s="279">
        <f t="shared" si="9"/>
        <v>2.2678856636123498E-2</v>
      </c>
    </row>
    <row r="96" spans="1:12" x14ac:dyDescent="0.25">
      <c r="A96" s="302" t="s">
        <v>86</v>
      </c>
      <c r="B96" s="278">
        <v>64701</v>
      </c>
      <c r="C96" s="278">
        <v>3928</v>
      </c>
      <c r="D96" s="279">
        <v>-0.93928996460642034</v>
      </c>
      <c r="E96" s="278">
        <v>-60773</v>
      </c>
      <c r="F96" s="279">
        <f t="shared" si="10"/>
        <v>9.6859942692844505E-3</v>
      </c>
      <c r="G96" s="345"/>
      <c r="H96" s="278">
        <v>597625</v>
      </c>
      <c r="I96" s="278">
        <v>390518</v>
      </c>
      <c r="J96" s="279">
        <v>-0.34655009412256854</v>
      </c>
      <c r="K96" s="278">
        <v>-207107</v>
      </c>
      <c r="L96" s="279">
        <f t="shared" si="9"/>
        <v>4.0380721467346066E-2</v>
      </c>
    </row>
    <row r="97" spans="1:12" x14ac:dyDescent="0.25">
      <c r="A97" s="302" t="s">
        <v>87</v>
      </c>
      <c r="B97" s="278">
        <v>44711</v>
      </c>
      <c r="C97" s="278">
        <v>1322</v>
      </c>
      <c r="D97" s="279">
        <v>-0.97043233208830038</v>
      </c>
      <c r="E97" s="278">
        <v>-43389</v>
      </c>
      <c r="F97" s="279">
        <f t="shared" si="10"/>
        <v>3.2598992932775057E-3</v>
      </c>
      <c r="G97" s="345"/>
      <c r="H97" s="278">
        <v>263336</v>
      </c>
      <c r="I97" s="278">
        <v>81584</v>
      </c>
      <c r="J97" s="279">
        <v>-0.69019047908375608</v>
      </c>
      <c r="K97" s="278">
        <v>-181752</v>
      </c>
      <c r="L97" s="279">
        <f t="shared" si="9"/>
        <v>8.4360279940795587E-3</v>
      </c>
    </row>
    <row r="98" spans="1:12" x14ac:dyDescent="0.25">
      <c r="A98" s="346" t="s">
        <v>88</v>
      </c>
      <c r="B98" s="312">
        <v>315876</v>
      </c>
      <c r="C98" s="312">
        <v>47510</v>
      </c>
      <c r="D98" s="313">
        <v>-0.84959287821803486</v>
      </c>
      <c r="E98" s="312">
        <v>-268366</v>
      </c>
      <c r="F98" s="313">
        <f t="shared" si="10"/>
        <v>0.11715417202996543</v>
      </c>
      <c r="G98" s="345"/>
      <c r="H98" s="312">
        <v>2884046</v>
      </c>
      <c r="I98" s="312">
        <v>912041</v>
      </c>
      <c r="J98" s="313">
        <v>-0.6837633657715585</v>
      </c>
      <c r="K98" s="312">
        <v>-1972005</v>
      </c>
      <c r="L98" s="313">
        <f t="shared" si="9"/>
        <v>9.4307749163418261E-2</v>
      </c>
    </row>
    <row r="99" spans="1:12" ht="21" x14ac:dyDescent="0.35">
      <c r="A99" s="314" t="s">
        <v>98</v>
      </c>
      <c r="B99" s="314"/>
      <c r="C99" s="314"/>
      <c r="D99" s="314"/>
      <c r="E99" s="314"/>
      <c r="F99" s="314"/>
      <c r="G99" s="314"/>
      <c r="H99" s="314"/>
      <c r="I99" s="314"/>
      <c r="J99" s="314"/>
      <c r="K99" s="314"/>
      <c r="L99" s="314"/>
    </row>
    <row r="100" spans="1:12" x14ac:dyDescent="0.25">
      <c r="A100" s="60"/>
      <c r="B100" s="61" t="s">
        <v>151</v>
      </c>
      <c r="C100" s="62"/>
      <c r="D100" s="62"/>
      <c r="E100" s="62"/>
      <c r="F100" s="63"/>
      <c r="G100" s="315"/>
      <c r="H100" s="61" t="str">
        <f>CONCATENATE("acumulado ",B100)</f>
        <v>acumulado octubre</v>
      </c>
      <c r="I100" s="62"/>
      <c r="J100" s="62"/>
      <c r="K100" s="62"/>
      <c r="L100" s="63"/>
    </row>
    <row r="101" spans="1:12" ht="30" x14ac:dyDescent="0.25">
      <c r="A101" s="12"/>
      <c r="B101" s="13">
        <v>2019</v>
      </c>
      <c r="C101" s="13">
        <v>2020</v>
      </c>
      <c r="D101" s="13" t="s">
        <v>1</v>
      </c>
      <c r="E101" s="13" t="s">
        <v>2</v>
      </c>
      <c r="F101" s="13" t="s">
        <v>3</v>
      </c>
      <c r="G101" s="316"/>
      <c r="H101" s="13">
        <v>2019</v>
      </c>
      <c r="I101" s="13">
        <v>2020</v>
      </c>
      <c r="J101" s="13" t="s">
        <v>1</v>
      </c>
      <c r="K101" s="13" t="s">
        <v>2</v>
      </c>
      <c r="L101" s="13" t="s">
        <v>3</v>
      </c>
    </row>
    <row r="102" spans="1:12" x14ac:dyDescent="0.25">
      <c r="A102" s="317" t="s">
        <v>90</v>
      </c>
      <c r="B102" s="318">
        <v>2970025</v>
      </c>
      <c r="C102" s="318">
        <v>405534</v>
      </c>
      <c r="D102" s="319">
        <v>-0.86345771500239898</v>
      </c>
      <c r="E102" s="318">
        <v>-2564491</v>
      </c>
      <c r="F102" s="319">
        <f t="shared" ref="F102:F109" si="11">C102/$C$60</f>
        <v>1</v>
      </c>
      <c r="G102" s="320"/>
      <c r="H102" s="318">
        <v>29777661</v>
      </c>
      <c r="I102" s="318">
        <v>9670902</v>
      </c>
      <c r="J102" s="319">
        <v>-0.67522962935201658</v>
      </c>
      <c r="K102" s="318">
        <v>2970025</v>
      </c>
      <c r="L102" s="319">
        <f t="shared" ref="L102:L109" si="12">I102/$I$60</f>
        <v>1</v>
      </c>
    </row>
    <row r="103" spans="1:12" x14ac:dyDescent="0.25">
      <c r="A103" s="347" t="s">
        <v>91</v>
      </c>
      <c r="B103" s="348">
        <v>1202276</v>
      </c>
      <c r="C103" s="348">
        <v>133375</v>
      </c>
      <c r="D103" s="349">
        <v>-0.8890645741909512</v>
      </c>
      <c r="E103" s="348">
        <v>-1068901</v>
      </c>
      <c r="F103" s="349">
        <f t="shared" si="11"/>
        <v>0.32888734360127636</v>
      </c>
      <c r="G103" s="345"/>
      <c r="H103" s="348">
        <v>11596711</v>
      </c>
      <c r="I103" s="348">
        <v>3487760</v>
      </c>
      <c r="J103" s="349">
        <v>-0.69924576028496355</v>
      </c>
      <c r="K103" s="348">
        <v>-8108951</v>
      </c>
      <c r="L103" s="349">
        <f t="shared" si="12"/>
        <v>0.36064474647762951</v>
      </c>
    </row>
    <row r="104" spans="1:12" x14ac:dyDescent="0.25">
      <c r="A104" s="350" t="s">
        <v>92</v>
      </c>
      <c r="B104" s="278">
        <v>868925</v>
      </c>
      <c r="C104" s="278">
        <v>103245</v>
      </c>
      <c r="D104" s="279">
        <v>-0.88118076934142764</v>
      </c>
      <c r="E104" s="278">
        <v>-765680</v>
      </c>
      <c r="F104" s="279">
        <f t="shared" si="11"/>
        <v>0.25459024397461127</v>
      </c>
      <c r="G104" s="345"/>
      <c r="H104" s="278">
        <v>8770212</v>
      </c>
      <c r="I104" s="278">
        <v>2615213</v>
      </c>
      <c r="J104" s="279">
        <v>-0.70180732233154686</v>
      </c>
      <c r="K104" s="278">
        <v>-6154999</v>
      </c>
      <c r="L104" s="279">
        <f t="shared" si="12"/>
        <v>0.27042079425476551</v>
      </c>
    </row>
    <row r="105" spans="1:12" x14ac:dyDescent="0.25">
      <c r="A105" s="350" t="s">
        <v>93</v>
      </c>
      <c r="B105" s="278">
        <v>19896</v>
      </c>
      <c r="C105" s="278">
        <v>1107</v>
      </c>
      <c r="D105" s="279">
        <v>-0.94436067551266589</v>
      </c>
      <c r="E105" s="278">
        <v>-18789</v>
      </c>
      <c r="F105" s="279">
        <f t="shared" si="11"/>
        <v>2.7297341283344925E-3</v>
      </c>
      <c r="G105" s="345"/>
      <c r="H105" s="278">
        <v>201522</v>
      </c>
      <c r="I105" s="278">
        <v>62696</v>
      </c>
      <c r="J105" s="279">
        <v>-0.68888756562558928</v>
      </c>
      <c r="K105" s="278">
        <v>-138826</v>
      </c>
      <c r="L105" s="279">
        <f t="shared" si="12"/>
        <v>6.4829526759758293E-3</v>
      </c>
    </row>
    <row r="106" spans="1:12" x14ac:dyDescent="0.25">
      <c r="A106" s="350" t="s">
        <v>94</v>
      </c>
      <c r="B106" s="278">
        <v>431144</v>
      </c>
      <c r="C106" s="278">
        <v>62243</v>
      </c>
      <c r="D106" s="279">
        <v>-0.85563292078748632</v>
      </c>
      <c r="E106" s="278">
        <v>-368901</v>
      </c>
      <c r="F106" s="279">
        <f t="shared" si="11"/>
        <v>0.15348404819324643</v>
      </c>
      <c r="G106" s="345"/>
      <c r="H106" s="278">
        <v>4731785</v>
      </c>
      <c r="I106" s="278">
        <v>1456839</v>
      </c>
      <c r="J106" s="279">
        <v>-0.69211640004776209</v>
      </c>
      <c r="K106" s="278">
        <v>-3274946</v>
      </c>
      <c r="L106" s="279">
        <f t="shared" si="12"/>
        <v>0.15064148101180222</v>
      </c>
    </row>
    <row r="107" spans="1:12" x14ac:dyDescent="0.25">
      <c r="A107" s="350" t="s">
        <v>95</v>
      </c>
      <c r="B107" s="278">
        <v>39616</v>
      </c>
      <c r="C107" s="278">
        <v>18568</v>
      </c>
      <c r="D107" s="279">
        <v>-0.53130048465266566</v>
      </c>
      <c r="E107" s="278">
        <v>-21048</v>
      </c>
      <c r="F107" s="279">
        <f t="shared" si="11"/>
        <v>4.5786543175171501E-2</v>
      </c>
      <c r="G107" s="345"/>
      <c r="H107" s="278">
        <v>416649</v>
      </c>
      <c r="I107" s="278">
        <v>171785</v>
      </c>
      <c r="J107" s="279">
        <v>-0.5876985184171809</v>
      </c>
      <c r="K107" s="278">
        <v>-244864</v>
      </c>
      <c r="L107" s="279">
        <f t="shared" si="12"/>
        <v>1.7763079390112731E-2</v>
      </c>
    </row>
    <row r="108" spans="1:12" x14ac:dyDescent="0.25">
      <c r="A108" s="350" t="s">
        <v>96</v>
      </c>
      <c r="B108" s="278">
        <v>173859</v>
      </c>
      <c r="C108" s="278">
        <v>24348</v>
      </c>
      <c r="D108" s="279">
        <v>-0.85995548116577225</v>
      </c>
      <c r="E108" s="278">
        <v>-149511</v>
      </c>
      <c r="F108" s="279">
        <f t="shared" si="11"/>
        <v>6.0039355516430186E-2</v>
      </c>
      <c r="G108" s="345"/>
      <c r="H108" s="278">
        <v>1640498</v>
      </c>
      <c r="I108" s="278">
        <v>531784</v>
      </c>
      <c r="J108" s="279">
        <v>-0.67583989739700989</v>
      </c>
      <c r="K108" s="278">
        <v>-1108714</v>
      </c>
      <c r="L108" s="279">
        <f t="shared" si="12"/>
        <v>5.498804558251133E-2</v>
      </c>
    </row>
    <row r="109" spans="1:12" x14ac:dyDescent="0.25">
      <c r="A109" s="351" t="s">
        <v>97</v>
      </c>
      <c r="B109" s="352">
        <v>234309</v>
      </c>
      <c r="C109" s="352">
        <v>62648</v>
      </c>
      <c r="D109" s="353">
        <v>-0.73262657430999234</v>
      </c>
      <c r="E109" s="352">
        <v>-171661</v>
      </c>
      <c r="F109" s="353">
        <f t="shared" si="11"/>
        <v>0.15448273141092977</v>
      </c>
      <c r="G109" s="345"/>
      <c r="H109" s="352">
        <v>2420284</v>
      </c>
      <c r="I109" s="352">
        <v>878834</v>
      </c>
      <c r="J109" s="353">
        <v>-0.63688806768131345</v>
      </c>
      <c r="K109" s="352">
        <v>-1541450</v>
      </c>
      <c r="L109" s="353">
        <f t="shared" si="12"/>
        <v>9.0874046702158706E-2</v>
      </c>
    </row>
    <row r="110" spans="1:12" ht="21" x14ac:dyDescent="0.35">
      <c r="A110" s="354" t="s">
        <v>18</v>
      </c>
      <c r="B110" s="354"/>
      <c r="C110" s="354"/>
      <c r="D110" s="354"/>
      <c r="E110" s="354"/>
      <c r="F110" s="354"/>
      <c r="G110" s="354"/>
      <c r="H110" s="354"/>
      <c r="I110" s="354"/>
      <c r="J110" s="354"/>
      <c r="K110" s="354"/>
      <c r="L110" s="354"/>
    </row>
    <row r="111" spans="1:12" x14ac:dyDescent="0.25">
      <c r="A111" s="60"/>
      <c r="B111" s="61" t="s">
        <v>151</v>
      </c>
      <c r="C111" s="62"/>
      <c r="D111" s="62"/>
      <c r="E111" s="62"/>
      <c r="F111" s="63"/>
      <c r="G111" s="64"/>
      <c r="H111" s="61" t="str">
        <f>CONCATENATE("acumulado ",B111)</f>
        <v>acumulado octubre</v>
      </c>
      <c r="I111" s="62"/>
      <c r="J111" s="62"/>
      <c r="K111" s="62"/>
      <c r="L111" s="63"/>
    </row>
    <row r="112" spans="1:12" x14ac:dyDescent="0.25">
      <c r="A112" s="12"/>
      <c r="B112" s="61">
        <v>2019</v>
      </c>
      <c r="C112" s="63"/>
      <c r="D112" s="65">
        <v>2020</v>
      </c>
      <c r="E112" s="61" t="s">
        <v>2</v>
      </c>
      <c r="F112" s="63"/>
      <c r="G112" s="66"/>
      <c r="H112" s="67">
        <v>2019</v>
      </c>
      <c r="I112" s="68"/>
      <c r="J112" s="65">
        <v>2020</v>
      </c>
      <c r="K112" s="61" t="s">
        <v>2</v>
      </c>
      <c r="L112" s="63"/>
    </row>
    <row r="113" spans="1:18" x14ac:dyDescent="0.25">
      <c r="A113" s="355" t="s">
        <v>58</v>
      </c>
      <c r="B113" s="356">
        <v>6.72</v>
      </c>
      <c r="C113" s="356"/>
      <c r="D113" s="357">
        <v>3.94</v>
      </c>
      <c r="E113" s="356">
        <v>-2.78</v>
      </c>
      <c r="F113" s="356"/>
      <c r="G113" s="358"/>
      <c r="H113" s="359">
        <f t="shared" ref="H113:H124" si="13">H60/H7</f>
        <v>6.987684470704683</v>
      </c>
      <c r="I113" s="360"/>
      <c r="J113" s="357">
        <f>I60/I7</f>
        <v>6.609297122045998</v>
      </c>
      <c r="K113" s="356">
        <f>J113-H113</f>
        <v>-0.37838734865868506</v>
      </c>
      <c r="L113" s="356"/>
      <c r="Q113" s="85"/>
      <c r="R113" s="85"/>
    </row>
    <row r="114" spans="1:18" x14ac:dyDescent="0.25">
      <c r="A114" s="361" t="s">
        <v>8</v>
      </c>
      <c r="B114" s="362">
        <v>6.4</v>
      </c>
      <c r="C114" s="362"/>
      <c r="D114" s="363">
        <v>3.82</v>
      </c>
      <c r="E114" s="362">
        <v>-2.5800000000000005</v>
      </c>
      <c r="F114" s="362"/>
      <c r="G114" s="358"/>
      <c r="H114" s="364">
        <f t="shared" si="13"/>
        <v>6.7093870251022869</v>
      </c>
      <c r="I114" s="365"/>
      <c r="J114" s="366" t="s">
        <v>10</v>
      </c>
      <c r="K114" s="362" t="s">
        <v>10</v>
      </c>
      <c r="L114" s="362"/>
      <c r="Q114" s="85"/>
      <c r="R114" s="85"/>
    </row>
    <row r="115" spans="1:18" x14ac:dyDescent="0.25">
      <c r="A115" s="367" t="s">
        <v>59</v>
      </c>
      <c r="B115" s="368">
        <v>6.07</v>
      </c>
      <c r="C115" s="368"/>
      <c r="D115" s="369">
        <v>4.1399999999999997</v>
      </c>
      <c r="E115" s="368">
        <v>-1.9300000000000006</v>
      </c>
      <c r="F115" s="368"/>
      <c r="G115" s="370"/>
      <c r="H115" s="371">
        <f t="shared" si="13"/>
        <v>6.337078498797724</v>
      </c>
      <c r="I115" s="372"/>
      <c r="J115" s="373" t="s">
        <v>10</v>
      </c>
      <c r="K115" s="368" t="s">
        <v>10</v>
      </c>
      <c r="L115" s="368"/>
      <c r="Q115" s="85"/>
      <c r="R115" s="85"/>
    </row>
    <row r="116" spans="1:18" x14ac:dyDescent="0.25">
      <c r="A116" s="327" t="s">
        <v>60</v>
      </c>
      <c r="B116" s="374">
        <v>6.61</v>
      </c>
      <c r="C116" s="374"/>
      <c r="D116" s="375">
        <v>3.82</v>
      </c>
      <c r="E116" s="374">
        <v>-2.7900000000000005</v>
      </c>
      <c r="F116" s="374"/>
      <c r="G116" s="370"/>
      <c r="H116" s="376">
        <f t="shared" si="13"/>
        <v>6.9651001538381614</v>
      </c>
      <c r="I116" s="377"/>
      <c r="J116" s="378" t="s">
        <v>10</v>
      </c>
      <c r="K116" s="374" t="s">
        <v>10</v>
      </c>
      <c r="L116" s="374"/>
      <c r="Q116" s="85"/>
      <c r="R116" s="85"/>
    </row>
    <row r="117" spans="1:18" x14ac:dyDescent="0.25">
      <c r="A117" s="327" t="s">
        <v>61</v>
      </c>
      <c r="B117" s="374">
        <v>6.59</v>
      </c>
      <c r="C117" s="374"/>
      <c r="D117" s="375">
        <v>3.31</v>
      </c>
      <c r="E117" s="374">
        <v>-3.28</v>
      </c>
      <c r="F117" s="374"/>
      <c r="G117" s="370"/>
      <c r="H117" s="376">
        <f t="shared" si="13"/>
        <v>6.933866506130598</v>
      </c>
      <c r="I117" s="377"/>
      <c r="J117" s="378" t="s">
        <v>10</v>
      </c>
      <c r="K117" s="374" t="s">
        <v>10</v>
      </c>
      <c r="L117" s="374"/>
      <c r="Q117" s="85"/>
      <c r="R117" s="85"/>
    </row>
    <row r="118" spans="1:18" x14ac:dyDescent="0.25">
      <c r="A118" s="327" t="s">
        <v>62</v>
      </c>
      <c r="B118" s="374">
        <v>3.91</v>
      </c>
      <c r="C118" s="374"/>
      <c r="D118" s="375">
        <v>2.34</v>
      </c>
      <c r="E118" s="374">
        <v>-1.5700000000000003</v>
      </c>
      <c r="F118" s="374"/>
      <c r="G118" s="370"/>
      <c r="H118" s="376">
        <f t="shared" si="13"/>
        <v>3.9046332962280332</v>
      </c>
      <c r="I118" s="377"/>
      <c r="J118" s="378" t="s">
        <v>10</v>
      </c>
      <c r="K118" s="374" t="s">
        <v>10</v>
      </c>
      <c r="L118" s="374"/>
      <c r="Q118" s="85"/>
      <c r="R118" s="85"/>
    </row>
    <row r="119" spans="1:18" x14ac:dyDescent="0.25">
      <c r="A119" s="379" t="s">
        <v>63</v>
      </c>
      <c r="B119" s="380">
        <v>4.29</v>
      </c>
      <c r="C119" s="380"/>
      <c r="D119" s="381">
        <v>4.3899999999999997</v>
      </c>
      <c r="E119" s="380">
        <v>9.9999999999999645E-2</v>
      </c>
      <c r="F119" s="380"/>
      <c r="G119" s="370"/>
      <c r="H119" s="382">
        <f t="shared" si="13"/>
        <v>4.480968096809681</v>
      </c>
      <c r="I119" s="383"/>
      <c r="J119" s="384" t="s">
        <v>10</v>
      </c>
      <c r="K119" s="380" t="s">
        <v>10</v>
      </c>
      <c r="L119" s="380"/>
      <c r="Q119" s="85"/>
      <c r="R119" s="85"/>
    </row>
    <row r="120" spans="1:18" x14ac:dyDescent="0.25">
      <c r="A120" s="385" t="s">
        <v>11</v>
      </c>
      <c r="B120" s="386">
        <v>7.96</v>
      </c>
      <c r="C120" s="386"/>
      <c r="D120" s="387">
        <v>4.91</v>
      </c>
      <c r="E120" s="386">
        <v>-3.05</v>
      </c>
      <c r="F120" s="386"/>
      <c r="G120" s="358"/>
      <c r="H120" s="364">
        <f t="shared" si="13"/>
        <v>7.7138729890382791</v>
      </c>
      <c r="I120" s="365"/>
      <c r="J120" s="388" t="s">
        <v>10</v>
      </c>
      <c r="K120" s="386" t="s">
        <v>10</v>
      </c>
      <c r="L120" s="386"/>
      <c r="Q120" s="85"/>
      <c r="R120" s="85"/>
    </row>
    <row r="121" spans="1:18" x14ac:dyDescent="0.25">
      <c r="A121" s="389" t="s">
        <v>64</v>
      </c>
      <c r="B121" s="390">
        <v>8.18</v>
      </c>
      <c r="C121" s="390"/>
      <c r="D121" s="391">
        <v>4.7</v>
      </c>
      <c r="E121" s="390">
        <v>-3.4799999999999995</v>
      </c>
      <c r="F121" s="390"/>
      <c r="G121" s="370"/>
      <c r="H121" s="392">
        <f t="shared" si="13"/>
        <v>7.8885872496759886</v>
      </c>
      <c r="I121" s="393"/>
      <c r="J121" s="394" t="s">
        <v>10</v>
      </c>
      <c r="K121" s="390" t="s">
        <v>10</v>
      </c>
      <c r="L121" s="390"/>
      <c r="Q121" s="85"/>
      <c r="R121" s="85"/>
    </row>
    <row r="122" spans="1:18" x14ac:dyDescent="0.25">
      <c r="A122" s="395" t="s">
        <v>65</v>
      </c>
      <c r="B122" s="396">
        <v>8.18</v>
      </c>
      <c r="C122" s="396"/>
      <c r="D122" s="397">
        <v>5.04</v>
      </c>
      <c r="E122" s="396">
        <v>-3.1399999999999997</v>
      </c>
      <c r="F122" s="396"/>
      <c r="G122" s="370"/>
      <c r="H122" s="398">
        <f t="shared" si="13"/>
        <v>7.8980668433712395</v>
      </c>
      <c r="I122" s="399"/>
      <c r="J122" s="400" t="s">
        <v>10</v>
      </c>
      <c r="K122" s="396" t="s">
        <v>10</v>
      </c>
      <c r="L122" s="396"/>
      <c r="Q122" s="85"/>
      <c r="R122" s="85"/>
    </row>
    <row r="123" spans="1:18" x14ac:dyDescent="0.25">
      <c r="A123" s="395" t="s">
        <v>66</v>
      </c>
      <c r="B123" s="396">
        <v>8.16</v>
      </c>
      <c r="C123" s="396"/>
      <c r="D123" s="397">
        <v>5.27</v>
      </c>
      <c r="E123" s="396">
        <v>-2.8900000000000006</v>
      </c>
      <c r="F123" s="396"/>
      <c r="G123" s="370"/>
      <c r="H123" s="398">
        <f t="shared" si="13"/>
        <v>7.7327049802797578</v>
      </c>
      <c r="I123" s="399"/>
      <c r="J123" s="400" t="s">
        <v>10</v>
      </c>
      <c r="K123" s="396" t="s">
        <v>10</v>
      </c>
      <c r="L123" s="396"/>
      <c r="Q123" s="85"/>
      <c r="R123" s="85"/>
    </row>
    <row r="124" spans="1:18" x14ac:dyDescent="0.25">
      <c r="A124" s="401" t="s">
        <v>67</v>
      </c>
      <c r="B124" s="402">
        <v>6.86</v>
      </c>
      <c r="C124" s="402"/>
      <c r="D124" s="403">
        <v>5.6</v>
      </c>
      <c r="E124" s="402">
        <v>-1.2600000000000007</v>
      </c>
      <c r="F124" s="402"/>
      <c r="G124" s="370"/>
      <c r="H124" s="404">
        <f t="shared" si="13"/>
        <v>7.0128288231414837</v>
      </c>
      <c r="I124" s="405"/>
      <c r="J124" s="406" t="s">
        <v>10</v>
      </c>
      <c r="K124" s="402" t="s">
        <v>10</v>
      </c>
      <c r="L124" s="402"/>
      <c r="Q124" s="85"/>
      <c r="R124" s="85"/>
    </row>
    <row r="125" spans="1:18" x14ac:dyDescent="0.25">
      <c r="A125" s="154" t="s">
        <v>29</v>
      </c>
      <c r="B125" s="155"/>
      <c r="C125" s="155"/>
      <c r="D125" s="155"/>
      <c r="E125" s="155"/>
      <c r="F125" s="155"/>
      <c r="G125" s="155"/>
      <c r="H125" s="155"/>
      <c r="I125" s="155"/>
      <c r="J125" s="155"/>
      <c r="K125" s="155"/>
      <c r="L125" s="156"/>
    </row>
    <row r="126" spans="1:18" ht="21" x14ac:dyDescent="0.35">
      <c r="A126" s="354" t="s">
        <v>20</v>
      </c>
      <c r="B126" s="354"/>
      <c r="C126" s="354"/>
      <c r="D126" s="354"/>
      <c r="E126" s="354"/>
      <c r="F126" s="354"/>
      <c r="G126" s="354"/>
      <c r="H126" s="354"/>
      <c r="I126" s="354"/>
      <c r="J126" s="354"/>
      <c r="K126" s="354"/>
      <c r="L126" s="354"/>
    </row>
    <row r="127" spans="1:18" x14ac:dyDescent="0.25">
      <c r="A127" s="60"/>
      <c r="B127" s="61" t="s">
        <v>151</v>
      </c>
      <c r="C127" s="62"/>
      <c r="D127" s="62"/>
      <c r="E127" s="62"/>
      <c r="F127" s="63"/>
      <c r="G127" s="64"/>
      <c r="H127" s="61" t="str">
        <f>CONCATENATE("acumulado ",B127)</f>
        <v>acumulado octubre</v>
      </c>
      <c r="I127" s="62"/>
      <c r="J127" s="62"/>
      <c r="K127" s="62"/>
      <c r="L127" s="63"/>
    </row>
    <row r="128" spans="1:18" x14ac:dyDescent="0.25">
      <c r="A128" s="12"/>
      <c r="B128" s="61">
        <v>2019</v>
      </c>
      <c r="C128" s="63"/>
      <c r="D128" s="65">
        <v>2020</v>
      </c>
      <c r="E128" s="61" t="s">
        <v>2</v>
      </c>
      <c r="F128" s="63"/>
      <c r="G128" s="66"/>
      <c r="H128" s="67">
        <v>2019</v>
      </c>
      <c r="I128" s="68"/>
      <c r="J128" s="65">
        <v>2020</v>
      </c>
      <c r="K128" s="61" t="s">
        <v>2</v>
      </c>
      <c r="L128" s="63"/>
    </row>
    <row r="129" spans="1:18" x14ac:dyDescent="0.25">
      <c r="A129" s="355" t="s">
        <v>68</v>
      </c>
      <c r="B129" s="356">
        <v>6.72</v>
      </c>
      <c r="C129" s="356"/>
      <c r="D129" s="357">
        <v>3.94</v>
      </c>
      <c r="E129" s="356">
        <v>-2.78</v>
      </c>
      <c r="F129" s="356"/>
      <c r="G129" s="358"/>
      <c r="H129" s="359">
        <f t="shared" ref="H129:H144" si="14">H76/H23</f>
        <v>6.987684470704683</v>
      </c>
      <c r="I129" s="360"/>
      <c r="J129" s="357">
        <f t="shared" ref="J129:J144" si="15">I76/I23</f>
        <v>6.609297122045998</v>
      </c>
      <c r="K129" s="356">
        <f>J129-H129</f>
        <v>-0.37838734865868506</v>
      </c>
      <c r="L129" s="356"/>
      <c r="Q129" s="85"/>
      <c r="R129" s="85"/>
    </row>
    <row r="130" spans="1:18" x14ac:dyDescent="0.25">
      <c r="A130" s="407" t="s">
        <v>13</v>
      </c>
      <c r="B130" s="356">
        <v>3.92</v>
      </c>
      <c r="C130" s="356"/>
      <c r="D130" s="408">
        <v>2.9</v>
      </c>
      <c r="E130" s="356">
        <v>-1.02</v>
      </c>
      <c r="F130" s="356"/>
      <c r="G130" s="358"/>
      <c r="H130" s="359">
        <f t="shared" si="14"/>
        <v>4.3461681733962934</v>
      </c>
      <c r="I130" s="360">
        <v>410426</v>
      </c>
      <c r="J130" s="357">
        <f t="shared" si="15"/>
        <v>3.6807618577594381</v>
      </c>
      <c r="K130" s="356">
        <f>J130-H130</f>
        <v>-0.66540631563685526</v>
      </c>
      <c r="L130" s="356"/>
      <c r="Q130" s="85"/>
      <c r="R130" s="85"/>
    </row>
    <row r="131" spans="1:18" x14ac:dyDescent="0.25">
      <c r="A131" s="409" t="s">
        <v>69</v>
      </c>
      <c r="B131" s="368">
        <v>2.92</v>
      </c>
      <c r="C131" s="368"/>
      <c r="D131" s="369">
        <v>2.29</v>
      </c>
      <c r="E131" s="368">
        <v>-0.62999999999999989</v>
      </c>
      <c r="F131" s="368"/>
      <c r="G131" s="370"/>
      <c r="H131" s="371">
        <f t="shared" si="14"/>
        <v>3.2352330178612041</v>
      </c>
      <c r="I131" s="372">
        <v>410426</v>
      </c>
      <c r="J131" s="369">
        <f t="shared" si="15"/>
        <v>2.7328647954557708</v>
      </c>
      <c r="K131" s="368">
        <f t="shared" ref="K131:K151" si="16">J131-H131</f>
        <v>-0.50236822240543333</v>
      </c>
      <c r="L131" s="368"/>
      <c r="Q131" s="85"/>
      <c r="R131" s="85"/>
    </row>
    <row r="132" spans="1:18" x14ac:dyDescent="0.25">
      <c r="A132" s="367" t="s">
        <v>70</v>
      </c>
      <c r="B132" s="368">
        <v>3.03</v>
      </c>
      <c r="C132" s="368">
        <v>56038</v>
      </c>
      <c r="D132" s="410">
        <v>2.39</v>
      </c>
      <c r="E132" s="368">
        <f>D132-B132</f>
        <v>-0.63999999999999968</v>
      </c>
      <c r="F132" s="368">
        <f>C132/$C$7</f>
        <v>0.54377316746560056</v>
      </c>
      <c r="G132" s="370"/>
      <c r="H132" s="371">
        <f t="shared" si="14"/>
        <v>3.4323909055608373</v>
      </c>
      <c r="I132" s="372">
        <v>410426</v>
      </c>
      <c r="J132" s="369">
        <f t="shared" si="15"/>
        <v>2.8034371349922473</v>
      </c>
      <c r="K132" s="368">
        <f t="shared" si="16"/>
        <v>-0.62895377056858992</v>
      </c>
      <c r="L132" s="368"/>
      <c r="Q132" s="85"/>
      <c r="R132" s="85"/>
    </row>
    <row r="133" spans="1:18" x14ac:dyDescent="0.25">
      <c r="A133" s="367" t="s">
        <v>71</v>
      </c>
      <c r="B133" s="368">
        <f>B80/B27</f>
        <v>2.7451416232694017</v>
      </c>
      <c r="C133" s="368">
        <f>C131-C132</f>
        <v>-56038</v>
      </c>
      <c r="D133" s="411">
        <f>C80/C27</f>
        <v>1.9670268772513162</v>
      </c>
      <c r="E133" s="368">
        <f>D133-B133</f>
        <v>-0.7781147460180855</v>
      </c>
      <c r="F133" s="368">
        <f>C133/$C$7</f>
        <v>-0.54377316746560056</v>
      </c>
      <c r="G133" s="370"/>
      <c r="H133" s="371">
        <f t="shared" si="14"/>
        <v>2.8638094997855865</v>
      </c>
      <c r="I133" s="372">
        <v>410426</v>
      </c>
      <c r="J133" s="369">
        <f t="shared" si="15"/>
        <v>2.5536104653180192</v>
      </c>
      <c r="K133" s="368">
        <f t="shared" si="16"/>
        <v>-0.31019903446756736</v>
      </c>
      <c r="L133" s="368"/>
      <c r="Q133" s="85"/>
      <c r="R133" s="85"/>
    </row>
    <row r="134" spans="1:18" x14ac:dyDescent="0.25">
      <c r="A134" s="412" t="s">
        <v>99</v>
      </c>
      <c r="B134" s="380">
        <v>4.71</v>
      </c>
      <c r="C134" s="380"/>
      <c r="D134" s="381">
        <v>3.58</v>
      </c>
      <c r="E134" s="380">
        <v>-1.1299999999999999</v>
      </c>
      <c r="F134" s="380"/>
      <c r="G134" s="370"/>
      <c r="H134" s="382">
        <f t="shared" si="14"/>
        <v>5.2361135197534949</v>
      </c>
      <c r="I134" s="383">
        <v>410426</v>
      </c>
      <c r="J134" s="381">
        <f t="shared" si="15"/>
        <v>4.5086077011317141</v>
      </c>
      <c r="K134" s="380">
        <f t="shared" si="16"/>
        <v>-0.72750581862178088</v>
      </c>
      <c r="L134" s="380"/>
      <c r="Q134" s="85"/>
      <c r="R134" s="85"/>
    </row>
    <row r="135" spans="1:18" x14ac:dyDescent="0.25">
      <c r="A135" s="413" t="s">
        <v>14</v>
      </c>
      <c r="B135" s="362">
        <v>7.51</v>
      </c>
      <c r="C135" s="362"/>
      <c r="D135" s="363">
        <v>5.27</v>
      </c>
      <c r="E135" s="362">
        <v>-2.2400000000000002</v>
      </c>
      <c r="F135" s="362"/>
      <c r="G135" s="358"/>
      <c r="H135" s="364">
        <f t="shared" si="14"/>
        <v>7.8276708758030535</v>
      </c>
      <c r="I135" s="365">
        <v>410426</v>
      </c>
      <c r="J135" s="363">
        <f t="shared" si="15"/>
        <v>7.8590760170053438</v>
      </c>
      <c r="K135" s="362">
        <f t="shared" si="16"/>
        <v>3.140514120229021E-2</v>
      </c>
      <c r="L135" s="362"/>
      <c r="Q135" s="85"/>
      <c r="R135" s="85"/>
    </row>
    <row r="136" spans="1:18" x14ac:dyDescent="0.25">
      <c r="A136" s="414" t="s">
        <v>73</v>
      </c>
      <c r="B136" s="415">
        <v>8.6199999999999992</v>
      </c>
      <c r="C136" s="415"/>
      <c r="D136" s="416">
        <v>4.53</v>
      </c>
      <c r="E136" s="415">
        <v>-4.089999999999999</v>
      </c>
      <c r="F136" s="415"/>
      <c r="G136" s="370"/>
      <c r="H136" s="392">
        <f t="shared" si="14"/>
        <v>8.9651371406080589</v>
      </c>
      <c r="I136" s="393">
        <v>410426</v>
      </c>
      <c r="J136" s="416">
        <f t="shared" si="15"/>
        <v>9.4098648411444614</v>
      </c>
      <c r="K136" s="415">
        <f t="shared" si="16"/>
        <v>0.44472770053640254</v>
      </c>
      <c r="L136" s="415"/>
      <c r="Q136" s="85"/>
      <c r="R136" s="85"/>
    </row>
    <row r="137" spans="1:18" x14ac:dyDescent="0.25">
      <c r="A137" s="417" t="s">
        <v>74</v>
      </c>
      <c r="B137" s="396">
        <v>8.25</v>
      </c>
      <c r="C137" s="396"/>
      <c r="D137" s="397">
        <v>6.14</v>
      </c>
      <c r="E137" s="396">
        <v>-2.1100000000000003</v>
      </c>
      <c r="F137" s="396"/>
      <c r="G137" s="370"/>
      <c r="H137" s="398">
        <f t="shared" si="14"/>
        <v>9.1392055419151177</v>
      </c>
      <c r="I137" s="399">
        <v>410426</v>
      </c>
      <c r="J137" s="397">
        <f t="shared" si="15"/>
        <v>9.8145738451528945</v>
      </c>
      <c r="K137" s="396">
        <f t="shared" si="16"/>
        <v>0.67536830323777686</v>
      </c>
      <c r="L137" s="396"/>
      <c r="Q137" s="85"/>
      <c r="R137" s="85"/>
    </row>
    <row r="138" spans="1:18" x14ac:dyDescent="0.25">
      <c r="A138" s="417" t="s">
        <v>75</v>
      </c>
      <c r="B138" s="396">
        <v>3.78</v>
      </c>
      <c r="C138" s="396"/>
      <c r="D138" s="397">
        <v>2.6</v>
      </c>
      <c r="E138" s="396">
        <v>-1.1799999999999997</v>
      </c>
      <c r="F138" s="396"/>
      <c r="G138" s="370"/>
      <c r="H138" s="398">
        <f t="shared" si="14"/>
        <v>6.1541762958071971</v>
      </c>
      <c r="I138" s="399">
        <v>410426</v>
      </c>
      <c r="J138" s="397">
        <f t="shared" si="15"/>
        <v>6.9944405837387071</v>
      </c>
      <c r="K138" s="396">
        <f t="shared" si="16"/>
        <v>0.84026428793151009</v>
      </c>
      <c r="L138" s="396"/>
      <c r="Q138" s="85"/>
      <c r="R138" s="85"/>
    </row>
    <row r="139" spans="1:18" x14ac:dyDescent="0.25">
      <c r="A139" s="417" t="s">
        <v>76</v>
      </c>
      <c r="B139" s="396">
        <v>7.29</v>
      </c>
      <c r="C139" s="396"/>
      <c r="D139" s="397">
        <v>4.2300000000000004</v>
      </c>
      <c r="E139" s="396">
        <v>-3.0599999999999996</v>
      </c>
      <c r="F139" s="396"/>
      <c r="G139" s="370"/>
      <c r="H139" s="398">
        <f t="shared" si="14"/>
        <v>7.9930948098663928</v>
      </c>
      <c r="I139" s="399">
        <v>410426</v>
      </c>
      <c r="J139" s="397">
        <f t="shared" si="15"/>
        <v>8.5444624090541641</v>
      </c>
      <c r="K139" s="396">
        <f t="shared" si="16"/>
        <v>0.55136759918777134</v>
      </c>
      <c r="L139" s="396"/>
      <c r="Q139" s="85"/>
      <c r="R139" s="85"/>
    </row>
    <row r="140" spans="1:18" x14ac:dyDescent="0.25">
      <c r="A140" s="417" t="s">
        <v>77</v>
      </c>
      <c r="B140" s="396">
        <v>4.87</v>
      </c>
      <c r="C140" s="396"/>
      <c r="D140" s="397">
        <v>3.75</v>
      </c>
      <c r="E140" s="396">
        <v>-1.1200000000000001</v>
      </c>
      <c r="F140" s="396"/>
      <c r="G140" s="370"/>
      <c r="H140" s="398">
        <f t="shared" si="14"/>
        <v>4.9280323450134773</v>
      </c>
      <c r="I140" s="399">
        <v>410426</v>
      </c>
      <c r="J140" s="397">
        <f t="shared" si="15"/>
        <v>4.8633720930232558</v>
      </c>
      <c r="K140" s="396">
        <f t="shared" si="16"/>
        <v>-6.4660251990221518E-2</v>
      </c>
      <c r="L140" s="396"/>
      <c r="Q140" s="85"/>
      <c r="R140" s="85"/>
    </row>
    <row r="141" spans="1:18" x14ac:dyDescent="0.25">
      <c r="A141" s="417" t="s">
        <v>78</v>
      </c>
      <c r="B141" s="396">
        <v>6.39</v>
      </c>
      <c r="C141" s="396"/>
      <c r="D141" s="397">
        <v>3.83</v>
      </c>
      <c r="E141" s="396">
        <v>-2.5599999999999996</v>
      </c>
      <c r="F141" s="396"/>
      <c r="G141" s="370"/>
      <c r="H141" s="398">
        <f t="shared" si="14"/>
        <v>8.2054156303639605</v>
      </c>
      <c r="I141" s="399">
        <v>410426</v>
      </c>
      <c r="J141" s="397">
        <f t="shared" si="15"/>
        <v>8.7512905911740209</v>
      </c>
      <c r="K141" s="396">
        <f t="shared" si="16"/>
        <v>0.54587496081006037</v>
      </c>
      <c r="L141" s="396"/>
      <c r="Q141" s="85"/>
      <c r="R141" s="85"/>
    </row>
    <row r="142" spans="1:18" x14ac:dyDescent="0.25">
      <c r="A142" s="417" t="s">
        <v>79</v>
      </c>
      <c r="B142" s="396">
        <v>7.73</v>
      </c>
      <c r="C142" s="396"/>
      <c r="D142" s="397">
        <v>5.04</v>
      </c>
      <c r="E142" s="396">
        <v>-2.6900000000000004</v>
      </c>
      <c r="F142" s="396"/>
      <c r="G142" s="370"/>
      <c r="H142" s="398">
        <f t="shared" si="14"/>
        <v>7.7085366176665344</v>
      </c>
      <c r="I142" s="399">
        <v>410426</v>
      </c>
      <c r="J142" s="397">
        <f t="shared" si="15"/>
        <v>7.8065821570368552</v>
      </c>
      <c r="K142" s="396">
        <f t="shared" si="16"/>
        <v>9.8045539370320789E-2</v>
      </c>
      <c r="L142" s="396"/>
      <c r="Q142" s="85"/>
      <c r="R142" s="85"/>
    </row>
    <row r="143" spans="1:18" x14ac:dyDescent="0.25">
      <c r="A143" s="417" t="s">
        <v>80</v>
      </c>
      <c r="B143" s="396">
        <v>6.42</v>
      </c>
      <c r="C143" s="396"/>
      <c r="D143" s="397">
        <v>5.86</v>
      </c>
      <c r="E143" s="396">
        <v>-0.55999999999999961</v>
      </c>
      <c r="F143" s="396"/>
      <c r="G143" s="370"/>
      <c r="H143" s="398">
        <f t="shared" si="14"/>
        <v>7.1880874139586464</v>
      </c>
      <c r="I143" s="399">
        <v>410426</v>
      </c>
      <c r="J143" s="397">
        <f t="shared" si="15"/>
        <v>6.7822370247016375</v>
      </c>
      <c r="K143" s="396">
        <f t="shared" si="16"/>
        <v>-0.40585038925700889</v>
      </c>
      <c r="L143" s="396"/>
      <c r="Q143" s="85"/>
      <c r="R143" s="85"/>
    </row>
    <row r="144" spans="1:18" x14ac:dyDescent="0.25">
      <c r="A144" s="417" t="s">
        <v>81</v>
      </c>
      <c r="B144" s="396">
        <v>7.59</v>
      </c>
      <c r="C144" s="396"/>
      <c r="D144" s="397">
        <v>4.42</v>
      </c>
      <c r="E144" s="396">
        <v>-3.17</v>
      </c>
      <c r="F144" s="396"/>
      <c r="G144" s="370"/>
      <c r="H144" s="398">
        <f t="shared" si="14"/>
        <v>8.2092189877767421</v>
      </c>
      <c r="I144" s="399">
        <v>410426</v>
      </c>
      <c r="J144" s="397">
        <f t="shared" si="15"/>
        <v>7.6914162511790867</v>
      </c>
      <c r="K144" s="396">
        <f t="shared" si="16"/>
        <v>-0.51780273659765541</v>
      </c>
      <c r="L144" s="396"/>
      <c r="Q144" s="85"/>
      <c r="R144" s="85"/>
    </row>
    <row r="145" spans="1:18" x14ac:dyDescent="0.25">
      <c r="A145" s="417" t="s">
        <v>82</v>
      </c>
      <c r="B145" s="400"/>
      <c r="C145" s="400"/>
      <c r="D145" s="397"/>
      <c r="E145" s="400"/>
      <c r="F145" s="400"/>
      <c r="G145" s="370"/>
      <c r="H145" s="418"/>
      <c r="I145" s="419"/>
      <c r="J145" s="397"/>
      <c r="K145" s="400"/>
      <c r="L145" s="400"/>
      <c r="Q145" s="85"/>
      <c r="R145" s="85"/>
    </row>
    <row r="146" spans="1:18" x14ac:dyDescent="0.25">
      <c r="A146" s="417" t="s">
        <v>83</v>
      </c>
      <c r="B146" s="396">
        <v>7.4</v>
      </c>
      <c r="C146" s="396"/>
      <c r="D146" s="397">
        <v>5.28</v>
      </c>
      <c r="E146" s="396">
        <v>-2.12</v>
      </c>
      <c r="F146" s="396"/>
      <c r="G146" s="370"/>
      <c r="H146" s="398">
        <f t="shared" ref="H146:H151" si="17">H93/H40</f>
        <v>7.7203502201528416</v>
      </c>
      <c r="I146" s="399">
        <v>410426</v>
      </c>
      <c r="J146" s="397">
        <f t="shared" ref="J146:J151" si="18">I93/I40</f>
        <v>7.3287434765154558</v>
      </c>
      <c r="K146" s="396">
        <f t="shared" si="16"/>
        <v>-0.39160674363738579</v>
      </c>
      <c r="L146" s="396"/>
      <c r="Q146" s="85"/>
      <c r="R146" s="85"/>
    </row>
    <row r="147" spans="1:18" x14ac:dyDescent="0.25">
      <c r="A147" s="417" t="s">
        <v>84</v>
      </c>
      <c r="B147" s="396">
        <v>6.58</v>
      </c>
      <c r="C147" s="396"/>
      <c r="D147" s="397">
        <v>5.49</v>
      </c>
      <c r="E147" s="396">
        <v>-1.0899999999999999</v>
      </c>
      <c r="F147" s="396"/>
      <c r="G147" s="370"/>
      <c r="H147" s="398">
        <f t="shared" si="17"/>
        <v>7.2236461459431691</v>
      </c>
      <c r="I147" s="399">
        <v>410426</v>
      </c>
      <c r="J147" s="397">
        <f t="shared" si="18"/>
        <v>8.0272546496666273</v>
      </c>
      <c r="K147" s="396">
        <f t="shared" si="16"/>
        <v>0.80360850372345816</v>
      </c>
      <c r="L147" s="396"/>
      <c r="Q147" s="85"/>
      <c r="R147" s="85"/>
    </row>
    <row r="148" spans="1:18" x14ac:dyDescent="0.25">
      <c r="A148" s="417" t="s">
        <v>85</v>
      </c>
      <c r="B148" s="396">
        <v>7.6</v>
      </c>
      <c r="C148" s="396"/>
      <c r="D148" s="397">
        <v>2.72</v>
      </c>
      <c r="E148" s="396">
        <v>-4.879999999999999</v>
      </c>
      <c r="F148" s="396"/>
      <c r="G148" s="370"/>
      <c r="H148" s="398">
        <f t="shared" si="17"/>
        <v>9.0305936469362962</v>
      </c>
      <c r="I148" s="399">
        <v>410426</v>
      </c>
      <c r="J148" s="397">
        <f t="shared" si="18"/>
        <v>9.3953478409869771</v>
      </c>
      <c r="K148" s="396">
        <f t="shared" si="16"/>
        <v>0.36475419405068088</v>
      </c>
      <c r="L148" s="396"/>
      <c r="Q148" s="85"/>
      <c r="R148" s="85"/>
    </row>
    <row r="149" spans="1:18" x14ac:dyDescent="0.25">
      <c r="A149" s="417" t="s">
        <v>86</v>
      </c>
      <c r="B149" s="396">
        <v>6.11</v>
      </c>
      <c r="C149" s="396"/>
      <c r="D149" s="397">
        <v>5.39</v>
      </c>
      <c r="E149" s="396">
        <v>-0.72000000000000064</v>
      </c>
      <c r="F149" s="396"/>
      <c r="G149" s="370"/>
      <c r="H149" s="398">
        <f t="shared" si="17"/>
        <v>8.1182503565849355</v>
      </c>
      <c r="I149" s="399">
        <v>410426</v>
      </c>
      <c r="J149" s="397">
        <f t="shared" si="18"/>
        <v>8.5286422503221306</v>
      </c>
      <c r="K149" s="396">
        <f t="shared" si="16"/>
        <v>0.41039189373719509</v>
      </c>
      <c r="L149" s="396"/>
      <c r="Q149" s="85"/>
      <c r="R149" s="85"/>
    </row>
    <row r="150" spans="1:18" x14ac:dyDescent="0.25">
      <c r="A150" s="417" t="s">
        <v>87</v>
      </c>
      <c r="B150" s="396">
        <v>7.29</v>
      </c>
      <c r="C150" s="396"/>
      <c r="D150" s="397">
        <v>4.7699999999999996</v>
      </c>
      <c r="E150" s="396">
        <v>-2.5200000000000005</v>
      </c>
      <c r="F150" s="396"/>
      <c r="G150" s="370"/>
      <c r="H150" s="398">
        <f t="shared" si="17"/>
        <v>7.5773602278939949</v>
      </c>
      <c r="I150" s="399">
        <v>410426</v>
      </c>
      <c r="J150" s="397">
        <f t="shared" si="18"/>
        <v>7.7485041314464809</v>
      </c>
      <c r="K150" s="396">
        <f t="shared" si="16"/>
        <v>0.17114390355248599</v>
      </c>
      <c r="L150" s="396"/>
      <c r="Q150" s="85"/>
      <c r="R150" s="85"/>
    </row>
    <row r="151" spans="1:18" x14ac:dyDescent="0.25">
      <c r="A151" s="420" t="s">
        <v>88</v>
      </c>
      <c r="B151" s="402">
        <v>7.01</v>
      </c>
      <c r="C151" s="402"/>
      <c r="D151" s="403">
        <v>4.4400000000000004</v>
      </c>
      <c r="E151" s="402">
        <v>-2.5699999999999994</v>
      </c>
      <c r="F151" s="402"/>
      <c r="G151" s="370"/>
      <c r="H151" s="404">
        <f t="shared" si="17"/>
        <v>7.144705223677235</v>
      </c>
      <c r="I151" s="405">
        <v>410426</v>
      </c>
      <c r="J151" s="403">
        <f t="shared" si="18"/>
        <v>6.2610077572595593</v>
      </c>
      <c r="K151" s="402">
        <f t="shared" si="16"/>
        <v>-0.88369746641767577</v>
      </c>
      <c r="L151" s="402"/>
      <c r="Q151" s="85"/>
      <c r="R151" s="85"/>
    </row>
    <row r="152" spans="1:18" ht="21" x14ac:dyDescent="0.35">
      <c r="A152" s="354" t="s">
        <v>100</v>
      </c>
      <c r="B152" s="354"/>
      <c r="C152" s="354"/>
      <c r="D152" s="354"/>
      <c r="E152" s="354"/>
      <c r="F152" s="354"/>
      <c r="G152" s="354"/>
      <c r="H152" s="354"/>
      <c r="I152" s="354"/>
      <c r="J152" s="354"/>
      <c r="K152" s="354"/>
      <c r="L152" s="354"/>
    </row>
    <row r="153" spans="1:18" x14ac:dyDescent="0.25">
      <c r="A153" s="60"/>
      <c r="B153" s="61" t="s">
        <v>151</v>
      </c>
      <c r="C153" s="62"/>
      <c r="D153" s="62"/>
      <c r="E153" s="62"/>
      <c r="F153" s="63"/>
      <c r="G153" s="64"/>
      <c r="H153" s="61" t="str">
        <f>CONCATENATE("acumulado ",B153)</f>
        <v>acumulado octubre</v>
      </c>
      <c r="I153" s="62"/>
      <c r="J153" s="62"/>
      <c r="K153" s="62"/>
      <c r="L153" s="63"/>
    </row>
    <row r="154" spans="1:18" x14ac:dyDescent="0.25">
      <c r="A154" s="12"/>
      <c r="B154" s="61">
        <v>2019</v>
      </c>
      <c r="C154" s="63"/>
      <c r="D154" s="421">
        <v>2020</v>
      </c>
      <c r="E154" s="61" t="s">
        <v>2</v>
      </c>
      <c r="F154" s="63"/>
      <c r="G154" s="66"/>
      <c r="H154" s="67">
        <v>2019</v>
      </c>
      <c r="I154" s="68"/>
      <c r="J154" s="65">
        <v>2020</v>
      </c>
      <c r="K154" s="61" t="s">
        <v>2</v>
      </c>
      <c r="L154" s="63"/>
    </row>
    <row r="155" spans="1:18" x14ac:dyDescent="0.25">
      <c r="A155" s="355" t="s">
        <v>90</v>
      </c>
      <c r="B155" s="356">
        <v>6.72</v>
      </c>
      <c r="C155" s="356"/>
      <c r="D155" s="357">
        <v>3.94</v>
      </c>
      <c r="E155" s="356">
        <v>-2.78</v>
      </c>
      <c r="F155" s="356"/>
      <c r="G155" s="358"/>
      <c r="H155" s="359">
        <f t="shared" ref="H155:H162" si="19">H102/H49</f>
        <v>6.987684470704683</v>
      </c>
      <c r="I155" s="360"/>
      <c r="J155" s="357">
        <f t="shared" ref="J155:J162" si="20">I102/I49</f>
        <v>6.609297122045998</v>
      </c>
      <c r="K155" s="356">
        <f>J155-H155</f>
        <v>-0.37838734865868506</v>
      </c>
      <c r="L155" s="356"/>
      <c r="Q155" s="85"/>
      <c r="R155" s="85"/>
    </row>
    <row r="156" spans="1:18" x14ac:dyDescent="0.25">
      <c r="A156" s="422" t="s">
        <v>91</v>
      </c>
      <c r="B156" s="423">
        <v>7.24</v>
      </c>
      <c r="C156" s="423"/>
      <c r="D156" s="424">
        <v>4.54</v>
      </c>
      <c r="E156" s="423">
        <v>-2.7</v>
      </c>
      <c r="F156" s="423"/>
      <c r="G156" s="370"/>
      <c r="H156" s="425">
        <f t="shared" si="19"/>
        <v>7.3940743914576768</v>
      </c>
      <c r="I156" s="426"/>
      <c r="J156" s="424">
        <f t="shared" si="20"/>
        <v>7.2531110667465226</v>
      </c>
      <c r="K156" s="423">
        <f>J156-H156</f>
        <v>-0.14096332471115414</v>
      </c>
      <c r="L156" s="423"/>
      <c r="Q156" s="85"/>
      <c r="R156" s="85"/>
    </row>
    <row r="157" spans="1:18" x14ac:dyDescent="0.25">
      <c r="A157" s="427" t="s">
        <v>92</v>
      </c>
      <c r="B157" s="396">
        <v>7.63</v>
      </c>
      <c r="C157" s="396"/>
      <c r="D157" s="397">
        <v>4.6399999999999997</v>
      </c>
      <c r="E157" s="396">
        <v>-2.99</v>
      </c>
      <c r="F157" s="396"/>
      <c r="G157" s="370"/>
      <c r="H157" s="398">
        <f t="shared" si="19"/>
        <v>7.7041637494915989</v>
      </c>
      <c r="I157" s="399"/>
      <c r="J157" s="397">
        <f t="shared" si="20"/>
        <v>7.8588261102129371</v>
      </c>
      <c r="K157" s="396">
        <f t="shared" ref="K157:K162" si="21">J157-H157</f>
        <v>0.15466236072133821</v>
      </c>
      <c r="L157" s="396"/>
      <c r="Q157" s="85"/>
      <c r="R157" s="85"/>
    </row>
    <row r="158" spans="1:18" x14ac:dyDescent="0.25">
      <c r="A158" s="427" t="s">
        <v>93</v>
      </c>
      <c r="B158" s="396">
        <v>5.87</v>
      </c>
      <c r="C158" s="396"/>
      <c r="D158" s="397">
        <v>3.88</v>
      </c>
      <c r="E158" s="396">
        <v>-1.9900000000000002</v>
      </c>
      <c r="F158" s="396"/>
      <c r="G158" s="370"/>
      <c r="H158" s="398">
        <f t="shared" si="19"/>
        <v>5.37392</v>
      </c>
      <c r="I158" s="399"/>
      <c r="J158" s="397">
        <f t="shared" si="20"/>
        <v>5.4880952380952381</v>
      </c>
      <c r="K158" s="396">
        <f t="shared" si="21"/>
        <v>0.11417523809523811</v>
      </c>
      <c r="L158" s="396"/>
      <c r="Q158" s="85"/>
      <c r="R158" s="85"/>
    </row>
    <row r="159" spans="1:18" x14ac:dyDescent="0.25">
      <c r="A159" s="427" t="s">
        <v>94</v>
      </c>
      <c r="B159" s="396">
        <v>6.15</v>
      </c>
      <c r="C159" s="396"/>
      <c r="D159" s="397">
        <v>3.77</v>
      </c>
      <c r="E159" s="396">
        <v>-2.3800000000000003</v>
      </c>
      <c r="F159" s="396"/>
      <c r="G159" s="370"/>
      <c r="H159" s="398">
        <f t="shared" si="19"/>
        <v>6.856993596273985</v>
      </c>
      <c r="I159" s="399"/>
      <c r="J159" s="397">
        <f t="shared" si="20"/>
        <v>7.009695330844143</v>
      </c>
      <c r="K159" s="396">
        <f t="shared" si="21"/>
        <v>0.15270173457015801</v>
      </c>
      <c r="L159" s="396"/>
      <c r="Q159" s="85"/>
      <c r="R159" s="85"/>
    </row>
    <row r="160" spans="1:18" x14ac:dyDescent="0.25">
      <c r="A160" s="427" t="s">
        <v>95</v>
      </c>
      <c r="B160" s="396">
        <v>2.2000000000000002</v>
      </c>
      <c r="C160" s="396"/>
      <c r="D160" s="397">
        <v>1.86</v>
      </c>
      <c r="E160" s="396">
        <v>-0.34000000000000008</v>
      </c>
      <c r="F160" s="396"/>
      <c r="G160" s="370"/>
      <c r="H160" s="398">
        <f t="shared" si="19"/>
        <v>2.2822578878177038</v>
      </c>
      <c r="I160" s="399"/>
      <c r="J160" s="397">
        <f t="shared" si="20"/>
        <v>2.1537198164539504</v>
      </c>
      <c r="K160" s="396">
        <f t="shared" si="21"/>
        <v>-0.12853807136375339</v>
      </c>
      <c r="L160" s="396"/>
      <c r="Q160" s="85"/>
      <c r="R160" s="85"/>
    </row>
    <row r="161" spans="1:18" x14ac:dyDescent="0.25">
      <c r="A161" s="427" t="s">
        <v>96</v>
      </c>
      <c r="B161" s="396">
        <v>6.74</v>
      </c>
      <c r="C161" s="396"/>
      <c r="D161" s="397">
        <v>3.65</v>
      </c>
      <c r="E161" s="396">
        <v>-3.0900000000000003</v>
      </c>
      <c r="F161" s="396"/>
      <c r="G161" s="370"/>
      <c r="H161" s="398">
        <f t="shared" si="19"/>
        <v>7.1796736866060957</v>
      </c>
      <c r="I161" s="399"/>
      <c r="J161" s="397">
        <f t="shared" si="20"/>
        <v>6.6746661311376645</v>
      </c>
      <c r="K161" s="396">
        <f t="shared" si="21"/>
        <v>-0.50500755546843124</v>
      </c>
      <c r="L161" s="396"/>
      <c r="Q161" s="85"/>
      <c r="R161" s="85"/>
    </row>
    <row r="162" spans="1:18" x14ac:dyDescent="0.25">
      <c r="A162" s="428" t="s">
        <v>97</v>
      </c>
      <c r="B162" s="402">
        <v>5.26</v>
      </c>
      <c r="C162" s="402"/>
      <c r="D162" s="403">
        <v>3.49</v>
      </c>
      <c r="E162" s="402">
        <v>-1.7699999999999996</v>
      </c>
      <c r="F162" s="402"/>
      <c r="G162" s="370"/>
      <c r="H162" s="404">
        <f t="shared" si="19"/>
        <v>5.81689971591865</v>
      </c>
      <c r="I162" s="405"/>
      <c r="J162" s="403">
        <f t="shared" si="20"/>
        <v>5.2358919975215672</v>
      </c>
      <c r="K162" s="402">
        <f t="shared" si="21"/>
        <v>-0.58100771839708276</v>
      </c>
      <c r="L162" s="402"/>
      <c r="Q162" s="85"/>
      <c r="R162" s="85"/>
    </row>
    <row r="163" spans="1:18" ht="21" x14ac:dyDescent="0.35">
      <c r="A163" s="429" t="s">
        <v>21</v>
      </c>
      <c r="B163" s="429"/>
      <c r="C163" s="429"/>
      <c r="D163" s="429"/>
      <c r="E163" s="429"/>
      <c r="F163" s="429"/>
      <c r="G163" s="429"/>
      <c r="H163" s="429"/>
      <c r="I163" s="429"/>
      <c r="J163" s="429"/>
      <c r="K163" s="429"/>
      <c r="L163" s="429"/>
    </row>
    <row r="164" spans="1:18" x14ac:dyDescent="0.25">
      <c r="A164" s="60"/>
      <c r="B164" s="61" t="s">
        <v>151</v>
      </c>
      <c r="C164" s="62"/>
      <c r="D164" s="62"/>
      <c r="E164" s="62"/>
      <c r="F164" s="63"/>
      <c r="G164" s="100"/>
      <c r="H164" s="61" t="str">
        <f>CONCATENATE("acumulado ",B164)</f>
        <v>acumulado octubre</v>
      </c>
      <c r="I164" s="62"/>
      <c r="J164" s="62"/>
      <c r="K164" s="62"/>
      <c r="L164" s="63"/>
    </row>
    <row r="165" spans="1:18" ht="30" x14ac:dyDescent="0.25">
      <c r="A165" s="12"/>
      <c r="B165" s="13">
        <v>2019</v>
      </c>
      <c r="C165" s="13">
        <v>2020</v>
      </c>
      <c r="D165" s="13" t="s">
        <v>1</v>
      </c>
      <c r="E165" s="61" t="s">
        <v>2</v>
      </c>
      <c r="F165" s="63"/>
      <c r="G165" s="101"/>
      <c r="H165" s="13">
        <v>2019</v>
      </c>
      <c r="I165" s="13">
        <v>2020</v>
      </c>
      <c r="J165" s="13" t="s">
        <v>1</v>
      </c>
      <c r="K165" s="61" t="s">
        <v>2</v>
      </c>
      <c r="L165" s="63"/>
    </row>
    <row r="166" spans="1:18" x14ac:dyDescent="0.25">
      <c r="A166" s="430" t="s">
        <v>58</v>
      </c>
      <c r="B166" s="431">
        <v>69.2</v>
      </c>
      <c r="C166" s="431">
        <v>20.04</v>
      </c>
      <c r="D166" s="432">
        <v>-0.71040462427745665</v>
      </c>
      <c r="E166" s="433">
        <v>-49.160000000000004</v>
      </c>
      <c r="F166" s="433"/>
      <c r="G166" s="434"/>
      <c r="H166" s="431">
        <v>71.209000000000003</v>
      </c>
      <c r="I166" s="431">
        <v>32.662222222222219</v>
      </c>
      <c r="J166" s="432">
        <v>-0.54131890319731757</v>
      </c>
      <c r="K166" s="433">
        <v>-38.546777777777784</v>
      </c>
      <c r="L166" s="433"/>
    </row>
    <row r="167" spans="1:18" x14ac:dyDescent="0.25">
      <c r="A167" s="435" t="s">
        <v>8</v>
      </c>
      <c r="B167" s="436">
        <v>74.430000000000007</v>
      </c>
      <c r="C167" s="436">
        <v>22.63</v>
      </c>
      <c r="D167" s="437">
        <v>-0.69595593174795112</v>
      </c>
      <c r="E167" s="438">
        <v>-51.800000000000011</v>
      </c>
      <c r="F167" s="438"/>
      <c r="G167" s="434"/>
      <c r="H167" s="436">
        <v>75.486999999999995</v>
      </c>
      <c r="I167" s="439" t="s">
        <v>9</v>
      </c>
      <c r="J167" s="440" t="s">
        <v>10</v>
      </c>
      <c r="K167" s="438" t="s">
        <v>10</v>
      </c>
      <c r="L167" s="438"/>
    </row>
    <row r="168" spans="1:18" x14ac:dyDescent="0.25">
      <c r="A168" s="441" t="s">
        <v>59</v>
      </c>
      <c r="B168" s="442">
        <v>72.3</v>
      </c>
      <c r="C168" s="442">
        <v>26.73</v>
      </c>
      <c r="D168" s="443">
        <v>-0.63029045643153525</v>
      </c>
      <c r="E168" s="444">
        <v>-45.569999999999993</v>
      </c>
      <c r="F168" s="444"/>
      <c r="G168" s="445"/>
      <c r="H168" s="442">
        <v>68.516000000000005</v>
      </c>
      <c r="I168" s="446" t="s">
        <v>9</v>
      </c>
      <c r="J168" s="447" t="s">
        <v>10</v>
      </c>
      <c r="K168" s="444" t="s">
        <v>10</v>
      </c>
      <c r="L168" s="444"/>
    </row>
    <row r="169" spans="1:18" x14ac:dyDescent="0.25">
      <c r="A169" s="327" t="s">
        <v>60</v>
      </c>
      <c r="B169" s="448">
        <v>80.599999999999994</v>
      </c>
      <c r="C169" s="448">
        <v>22.88</v>
      </c>
      <c r="D169" s="279">
        <v>-0.71612903225806446</v>
      </c>
      <c r="E169" s="449">
        <v>-57.72</v>
      </c>
      <c r="F169" s="449"/>
      <c r="G169" s="445"/>
      <c r="H169" s="448">
        <v>81.532999999999987</v>
      </c>
      <c r="I169" s="450" t="s">
        <v>9</v>
      </c>
      <c r="J169" s="281" t="s">
        <v>10</v>
      </c>
      <c r="K169" s="449" t="s">
        <v>10</v>
      </c>
      <c r="L169" s="449"/>
    </row>
    <row r="170" spans="1:18" x14ac:dyDescent="0.25">
      <c r="A170" s="327" t="s">
        <v>61</v>
      </c>
      <c r="B170" s="448">
        <v>62.08</v>
      </c>
      <c r="C170" s="448">
        <v>15.38</v>
      </c>
      <c r="D170" s="279">
        <v>-0.75225515463917525</v>
      </c>
      <c r="E170" s="449">
        <v>-46.699999999999996</v>
      </c>
      <c r="F170" s="449"/>
      <c r="G170" s="445"/>
      <c r="H170" s="448">
        <v>67.077000000000012</v>
      </c>
      <c r="I170" s="450" t="s">
        <v>9</v>
      </c>
      <c r="J170" s="281" t="s">
        <v>10</v>
      </c>
      <c r="K170" s="449" t="s">
        <v>10</v>
      </c>
      <c r="L170" s="449"/>
    </row>
    <row r="171" spans="1:18" x14ac:dyDescent="0.25">
      <c r="A171" s="327" t="s">
        <v>62</v>
      </c>
      <c r="B171" s="448">
        <v>50.46</v>
      </c>
      <c r="C171" s="448">
        <v>59.92</v>
      </c>
      <c r="D171" s="279">
        <v>0.18747522790328985</v>
      </c>
      <c r="E171" s="449">
        <v>9.4600000000000009</v>
      </c>
      <c r="F171" s="449"/>
      <c r="G171" s="445"/>
      <c r="H171" s="448">
        <v>56.602000000000011</v>
      </c>
      <c r="I171" s="450" t="s">
        <v>9</v>
      </c>
      <c r="J171" s="281" t="s">
        <v>10</v>
      </c>
      <c r="K171" s="449" t="s">
        <v>10</v>
      </c>
      <c r="L171" s="449"/>
    </row>
    <row r="172" spans="1:18" x14ac:dyDescent="0.25">
      <c r="A172" s="451" t="s">
        <v>63</v>
      </c>
      <c r="B172" s="452">
        <v>58.46</v>
      </c>
      <c r="C172" s="452">
        <v>48.75</v>
      </c>
      <c r="D172" s="453">
        <v>-0.16609647622305856</v>
      </c>
      <c r="E172" s="454">
        <v>-9.7100000000000009</v>
      </c>
      <c r="F172" s="454"/>
      <c r="G172" s="445"/>
      <c r="H172" s="452">
        <v>61.802</v>
      </c>
      <c r="I172" s="455" t="s">
        <v>9</v>
      </c>
      <c r="J172" s="456" t="s">
        <v>10</v>
      </c>
      <c r="K172" s="454" t="s">
        <v>10</v>
      </c>
      <c r="L172" s="454"/>
    </row>
    <row r="173" spans="1:18" x14ac:dyDescent="0.25">
      <c r="A173" s="435" t="s">
        <v>11</v>
      </c>
      <c r="B173" s="436">
        <v>60.79</v>
      </c>
      <c r="C173" s="436">
        <v>16.829999999999998</v>
      </c>
      <c r="D173" s="437">
        <v>-0.72314525415364372</v>
      </c>
      <c r="E173" s="438">
        <v>-43.96</v>
      </c>
      <c r="F173" s="438"/>
      <c r="G173" s="434"/>
      <c r="H173" s="436">
        <v>63.097999999999999</v>
      </c>
      <c r="I173" s="439" t="s">
        <v>9</v>
      </c>
      <c r="J173" s="440" t="s">
        <v>10</v>
      </c>
      <c r="K173" s="438" t="s">
        <v>10</v>
      </c>
      <c r="L173" s="438"/>
    </row>
    <row r="174" spans="1:18" x14ac:dyDescent="0.25">
      <c r="A174" s="441" t="s">
        <v>64</v>
      </c>
      <c r="B174" s="442">
        <v>62.75</v>
      </c>
      <c r="C174" s="442">
        <v>17.39</v>
      </c>
      <c r="D174" s="443">
        <v>-0.72286852589641426</v>
      </c>
      <c r="E174" s="444">
        <v>-45.36</v>
      </c>
      <c r="F174" s="444"/>
      <c r="G174" s="445"/>
      <c r="H174" s="442">
        <v>64.78</v>
      </c>
      <c r="I174" s="446" t="s">
        <v>9</v>
      </c>
      <c r="J174" s="447" t="s">
        <v>10</v>
      </c>
      <c r="K174" s="444" t="s">
        <v>10</v>
      </c>
      <c r="L174" s="444"/>
    </row>
    <row r="175" spans="1:18" x14ac:dyDescent="0.25">
      <c r="A175" s="327" t="s">
        <v>65</v>
      </c>
      <c r="B175" s="448">
        <v>62.11</v>
      </c>
      <c r="C175" s="448">
        <v>16.86</v>
      </c>
      <c r="D175" s="279">
        <v>-0.72854612783770722</v>
      </c>
      <c r="E175" s="449">
        <v>-45.25</v>
      </c>
      <c r="F175" s="449"/>
      <c r="G175" s="445"/>
      <c r="H175" s="448">
        <v>63.976999999999997</v>
      </c>
      <c r="I175" s="450" t="s">
        <v>9</v>
      </c>
      <c r="J175" s="281" t="s">
        <v>10</v>
      </c>
      <c r="K175" s="449" t="s">
        <v>10</v>
      </c>
      <c r="L175" s="449"/>
    </row>
    <row r="176" spans="1:18" x14ac:dyDescent="0.25">
      <c r="A176" s="327" t="s">
        <v>66</v>
      </c>
      <c r="B176" s="448">
        <v>55.96</v>
      </c>
      <c r="C176" s="448">
        <v>15.78</v>
      </c>
      <c r="D176" s="279">
        <v>-0.71801286633309513</v>
      </c>
      <c r="E176" s="449">
        <v>-40.18</v>
      </c>
      <c r="F176" s="449"/>
      <c r="G176" s="445"/>
      <c r="H176" s="448">
        <v>59.352999999999994</v>
      </c>
      <c r="I176" s="450" t="s">
        <v>9</v>
      </c>
      <c r="J176" s="281" t="s">
        <v>10</v>
      </c>
      <c r="K176" s="449" t="s">
        <v>10</v>
      </c>
      <c r="L176" s="449"/>
    </row>
    <row r="177" spans="1:12" x14ac:dyDescent="0.25">
      <c r="A177" s="457" t="s">
        <v>67</v>
      </c>
      <c r="B177" s="458">
        <v>62.87</v>
      </c>
      <c r="C177" s="458">
        <v>16.03</v>
      </c>
      <c r="D177" s="353">
        <v>-0.74502942579926823</v>
      </c>
      <c r="E177" s="459">
        <v>-46.839999999999996</v>
      </c>
      <c r="F177" s="459"/>
      <c r="G177" s="445"/>
      <c r="H177" s="458">
        <v>64.179999999999993</v>
      </c>
      <c r="I177" s="460" t="s">
        <v>9</v>
      </c>
      <c r="J177" s="461" t="s">
        <v>10</v>
      </c>
      <c r="K177" s="459" t="s">
        <v>10</v>
      </c>
      <c r="L177" s="459"/>
    </row>
    <row r="178" spans="1:12" x14ac:dyDescent="0.25">
      <c r="A178" s="154" t="s">
        <v>29</v>
      </c>
      <c r="B178" s="155"/>
      <c r="C178" s="155"/>
      <c r="D178" s="155"/>
      <c r="E178" s="155"/>
      <c r="F178" s="155"/>
      <c r="G178" s="155"/>
      <c r="H178" s="155"/>
      <c r="I178" s="155"/>
      <c r="J178" s="155"/>
      <c r="K178" s="155"/>
      <c r="L178" s="156"/>
    </row>
    <row r="179" spans="1:12" ht="21" x14ac:dyDescent="0.35">
      <c r="A179" s="429" t="s">
        <v>101</v>
      </c>
      <c r="B179" s="429"/>
      <c r="C179" s="429"/>
      <c r="D179" s="429"/>
      <c r="E179" s="429"/>
      <c r="F179" s="429"/>
      <c r="G179" s="429"/>
      <c r="H179" s="429"/>
      <c r="I179" s="429"/>
      <c r="J179" s="429"/>
      <c r="K179" s="429"/>
      <c r="L179" s="429"/>
    </row>
    <row r="180" spans="1:12" x14ac:dyDescent="0.25">
      <c r="A180" s="60"/>
      <c r="B180" s="61" t="s">
        <v>151</v>
      </c>
      <c r="C180" s="62"/>
      <c r="D180" s="62"/>
      <c r="E180" s="62"/>
      <c r="F180" s="63"/>
      <c r="G180" s="100"/>
      <c r="H180" s="61" t="str">
        <f>CONCATENATE("acumulado ",B180)</f>
        <v>acumulado octubre</v>
      </c>
      <c r="I180" s="62"/>
      <c r="J180" s="62"/>
      <c r="K180" s="62"/>
      <c r="L180" s="63"/>
    </row>
    <row r="181" spans="1:12" ht="30" x14ac:dyDescent="0.25">
      <c r="A181" s="5"/>
      <c r="B181" s="178">
        <v>2019</v>
      </c>
      <c r="C181" s="178">
        <v>2020</v>
      </c>
      <c r="D181" s="178" t="s">
        <v>1</v>
      </c>
      <c r="E181" s="462" t="s">
        <v>2</v>
      </c>
      <c r="F181" s="463"/>
      <c r="G181" s="101"/>
      <c r="H181" s="13">
        <v>2019</v>
      </c>
      <c r="I181" s="13">
        <v>2020</v>
      </c>
      <c r="J181" s="13" t="s">
        <v>1</v>
      </c>
      <c r="K181" s="61" t="s">
        <v>2</v>
      </c>
      <c r="L181" s="63"/>
    </row>
    <row r="182" spans="1:12" x14ac:dyDescent="0.25">
      <c r="A182" s="430" t="s">
        <v>90</v>
      </c>
      <c r="B182" s="431">
        <v>69.2</v>
      </c>
      <c r="C182" s="431">
        <v>20.04</v>
      </c>
      <c r="D182" s="432">
        <v>-0.71040462427745665</v>
      </c>
      <c r="E182" s="433">
        <v>-49.160000000000004</v>
      </c>
      <c r="F182" s="433"/>
      <c r="G182" s="434"/>
      <c r="H182" s="431">
        <v>71.209000000000003</v>
      </c>
      <c r="I182" s="431">
        <v>32.662222222222219</v>
      </c>
      <c r="J182" s="432">
        <v>-0.54131890319731757</v>
      </c>
      <c r="K182" s="433">
        <v>-38.546777777777784</v>
      </c>
      <c r="L182" s="433"/>
    </row>
    <row r="183" spans="1:12" x14ac:dyDescent="0.25">
      <c r="A183" s="464" t="s">
        <v>91</v>
      </c>
      <c r="B183" s="442">
        <v>77.72</v>
      </c>
      <c r="C183" s="442">
        <v>19.760000000000002</v>
      </c>
      <c r="D183" s="443">
        <v>-0.74575398867730314</v>
      </c>
      <c r="E183" s="444">
        <v>-57.959999999999994</v>
      </c>
      <c r="F183" s="444"/>
      <c r="G183" s="101"/>
      <c r="H183" s="465">
        <v>77.438000000000002</v>
      </c>
      <c r="I183" s="465">
        <v>44.718333333333341</v>
      </c>
      <c r="J183" s="349">
        <v>-0.42252726912712957</v>
      </c>
      <c r="K183" s="466">
        <v>-32.719666666666662</v>
      </c>
      <c r="L183" s="466"/>
    </row>
    <row r="184" spans="1:12" x14ac:dyDescent="0.25">
      <c r="A184" s="350" t="s">
        <v>92</v>
      </c>
      <c r="B184" s="448">
        <v>65.77</v>
      </c>
      <c r="C184" s="448">
        <v>16.559999999999999</v>
      </c>
      <c r="D184" s="279">
        <v>-0.7482134711874715</v>
      </c>
      <c r="E184" s="449">
        <v>-49.209999999999994</v>
      </c>
      <c r="F184" s="449"/>
      <c r="G184" s="101"/>
      <c r="H184" s="448">
        <v>67.522999999999996</v>
      </c>
      <c r="I184" s="448">
        <v>39.456666666666671</v>
      </c>
      <c r="J184" s="279">
        <v>-0.41565589996495012</v>
      </c>
      <c r="K184" s="449">
        <v>-28.066333333333326</v>
      </c>
      <c r="L184" s="449"/>
    </row>
    <row r="185" spans="1:12" x14ac:dyDescent="0.25">
      <c r="A185" s="350" t="s">
        <v>93</v>
      </c>
      <c r="B185" s="448">
        <v>53.8</v>
      </c>
      <c r="C185" s="448">
        <v>11.52</v>
      </c>
      <c r="D185" s="279">
        <v>-0.78587360594795541</v>
      </c>
      <c r="E185" s="449">
        <v>-42.28</v>
      </c>
      <c r="F185" s="449"/>
      <c r="G185" s="101"/>
      <c r="H185" s="448">
        <v>55.655999999999992</v>
      </c>
      <c r="I185" s="448">
        <v>36.696666666666665</v>
      </c>
      <c r="J185" s="279">
        <v>-0.34065210100138943</v>
      </c>
      <c r="K185" s="449">
        <v>-18.959333333333326</v>
      </c>
      <c r="L185" s="449"/>
    </row>
    <row r="186" spans="1:12" x14ac:dyDescent="0.25">
      <c r="A186" s="350" t="s">
        <v>94</v>
      </c>
      <c r="B186" s="448">
        <v>63.06</v>
      </c>
      <c r="C186" s="448">
        <v>22.88</v>
      </c>
      <c r="D186" s="279">
        <v>-0.63717094830320331</v>
      </c>
      <c r="E186" s="449">
        <v>-40.180000000000007</v>
      </c>
      <c r="F186" s="449"/>
      <c r="G186" s="101"/>
      <c r="H186" s="448">
        <v>71.157999999999987</v>
      </c>
      <c r="I186" s="448">
        <v>46.036666666666669</v>
      </c>
      <c r="J186" s="279">
        <v>-0.35303596690931904</v>
      </c>
      <c r="K186" s="449">
        <v>-25.121333333333318</v>
      </c>
      <c r="L186" s="449"/>
    </row>
    <row r="187" spans="1:12" x14ac:dyDescent="0.25">
      <c r="A187" s="350" t="s">
        <v>95</v>
      </c>
      <c r="B187" s="448">
        <v>46.78</v>
      </c>
      <c r="C187" s="448">
        <v>36.15</v>
      </c>
      <c r="D187" s="279">
        <v>-0.22723386062419837</v>
      </c>
      <c r="E187" s="449">
        <v>-10.630000000000003</v>
      </c>
      <c r="F187" s="449"/>
      <c r="G187" s="101"/>
      <c r="H187" s="448">
        <v>50.616</v>
      </c>
      <c r="I187" s="448">
        <v>42.833333333333321</v>
      </c>
      <c r="J187" s="279">
        <v>-0.15375902218007509</v>
      </c>
      <c r="K187" s="449">
        <v>-7.7826666666666782</v>
      </c>
      <c r="L187" s="449"/>
    </row>
    <row r="188" spans="1:12" x14ac:dyDescent="0.25">
      <c r="A188" s="350" t="s">
        <v>96</v>
      </c>
      <c r="B188" s="448">
        <v>78.87</v>
      </c>
      <c r="C188" s="448">
        <v>20.96</v>
      </c>
      <c r="D188" s="279">
        <v>-0.73424622797007733</v>
      </c>
      <c r="E188" s="449">
        <v>-57.910000000000004</v>
      </c>
      <c r="F188" s="449"/>
      <c r="G188" s="101"/>
      <c r="H188" s="448">
        <v>75.865000000000009</v>
      </c>
      <c r="I188" s="448">
        <v>46.32</v>
      </c>
      <c r="J188" s="279">
        <v>-0.38944177156791682</v>
      </c>
      <c r="K188" s="449">
        <v>-29.545000000000009</v>
      </c>
      <c r="L188" s="449"/>
    </row>
    <row r="189" spans="1:12" x14ac:dyDescent="0.25">
      <c r="A189" s="351" t="s">
        <v>97</v>
      </c>
      <c r="B189" s="458">
        <v>58.88</v>
      </c>
      <c r="C189" s="458">
        <v>22.7</v>
      </c>
      <c r="D189" s="353">
        <v>-0.61447010869565222</v>
      </c>
      <c r="E189" s="459">
        <v>-36.180000000000007</v>
      </c>
      <c r="F189" s="459"/>
      <c r="G189" s="101"/>
      <c r="H189" s="458">
        <v>62.852000000000011</v>
      </c>
      <c r="I189" s="458">
        <v>41.028333333333329</v>
      </c>
      <c r="J189" s="353">
        <v>-0.34722310613292617</v>
      </c>
      <c r="K189" s="459">
        <v>-21.823666666666682</v>
      </c>
      <c r="L189" s="459"/>
    </row>
    <row r="190" spans="1:12" ht="23.25" x14ac:dyDescent="0.35">
      <c r="A190" s="467" t="s">
        <v>102</v>
      </c>
      <c r="B190" s="467"/>
      <c r="C190" s="467"/>
      <c r="D190" s="467"/>
      <c r="E190" s="467"/>
      <c r="F190" s="467"/>
      <c r="G190" s="467"/>
      <c r="H190" s="467"/>
      <c r="I190" s="467"/>
      <c r="J190" s="467"/>
      <c r="K190" s="467"/>
      <c r="L190" s="467"/>
    </row>
    <row r="191" spans="1:12" ht="21" x14ac:dyDescent="0.35">
      <c r="A191" s="468" t="s">
        <v>23</v>
      </c>
      <c r="B191" s="468"/>
      <c r="C191" s="468"/>
      <c r="D191" s="468"/>
      <c r="E191" s="468"/>
      <c r="F191" s="468"/>
      <c r="G191" s="468"/>
      <c r="H191" s="468"/>
      <c r="I191" s="468"/>
      <c r="J191" s="468"/>
      <c r="K191" s="468"/>
      <c r="L191" s="468"/>
    </row>
    <row r="192" spans="1:12" x14ac:dyDescent="0.25">
      <c r="A192" s="60"/>
      <c r="B192" s="61" t="s">
        <v>151</v>
      </c>
      <c r="C192" s="62"/>
      <c r="D192" s="62"/>
      <c r="E192" s="62"/>
      <c r="F192" s="63"/>
      <c r="G192" s="119"/>
      <c r="H192" s="61" t="str">
        <f>CONCATENATE("acumulado ",B192)</f>
        <v>acumulado octubre</v>
      </c>
      <c r="I192" s="62"/>
      <c r="J192" s="62"/>
      <c r="K192" s="62"/>
      <c r="L192" s="63"/>
    </row>
    <row r="193" spans="1:12" ht="30" x14ac:dyDescent="0.25">
      <c r="A193" s="12"/>
      <c r="B193" s="13">
        <v>2019</v>
      </c>
      <c r="C193" s="13">
        <v>2020</v>
      </c>
      <c r="D193" s="13" t="s">
        <v>1</v>
      </c>
      <c r="E193" s="13" t="s">
        <v>2</v>
      </c>
      <c r="F193" s="13" t="s">
        <v>3</v>
      </c>
      <c r="G193" s="120"/>
      <c r="H193" s="13">
        <v>2019</v>
      </c>
      <c r="I193" s="13">
        <v>2020</v>
      </c>
      <c r="J193" s="13" t="s">
        <v>1</v>
      </c>
      <c r="K193" s="13" t="s">
        <v>2</v>
      </c>
      <c r="L193" s="13" t="s">
        <v>3</v>
      </c>
    </row>
    <row r="194" spans="1:12" x14ac:dyDescent="0.25">
      <c r="A194" s="469" t="s">
        <v>58</v>
      </c>
      <c r="B194" s="470">
        <v>121087801.90000001</v>
      </c>
      <c r="C194" s="470">
        <v>17118683.18</v>
      </c>
      <c r="D194" s="471">
        <v>-0.85862586560009224</v>
      </c>
      <c r="E194" s="470">
        <v>-103969118.72</v>
      </c>
      <c r="F194" s="471">
        <f t="shared" ref="F194:F202" si="22">C194/$C$194</f>
        <v>1</v>
      </c>
      <c r="G194" s="472"/>
      <c r="H194" s="470">
        <v>1187949365.3399999</v>
      </c>
      <c r="I194" s="470">
        <v>451043487.4799999</v>
      </c>
      <c r="J194" s="471">
        <v>-0.62031758201166443</v>
      </c>
      <c r="K194" s="470">
        <v>-736905877.86000001</v>
      </c>
      <c r="L194" s="471">
        <f>I194/$I$194</f>
        <v>1</v>
      </c>
    </row>
    <row r="195" spans="1:12" x14ac:dyDescent="0.25">
      <c r="A195" s="473" t="s">
        <v>8</v>
      </c>
      <c r="B195" s="474">
        <v>98675357.120000005</v>
      </c>
      <c r="C195" s="474">
        <v>14863052.119999999</v>
      </c>
      <c r="D195" s="475">
        <v>-0.84937422519864914</v>
      </c>
      <c r="E195" s="474">
        <v>-83812305</v>
      </c>
      <c r="F195" s="475">
        <f t="shared" si="22"/>
        <v>0.86823571437811953</v>
      </c>
      <c r="G195" s="476"/>
      <c r="H195" s="474">
        <v>950164507.65999997</v>
      </c>
      <c r="I195" s="477" t="s">
        <v>9</v>
      </c>
      <c r="J195" s="478" t="s">
        <v>10</v>
      </c>
      <c r="K195" s="477" t="s">
        <v>10</v>
      </c>
      <c r="L195" s="478" t="s">
        <v>10</v>
      </c>
    </row>
    <row r="196" spans="1:12" x14ac:dyDescent="0.25">
      <c r="A196" s="479" t="s">
        <v>103</v>
      </c>
      <c r="B196" s="480">
        <v>85240144.319999993</v>
      </c>
      <c r="C196" s="480">
        <v>13629932.279999999</v>
      </c>
      <c r="D196" s="481">
        <v>-0.84009961047423998</v>
      </c>
      <c r="E196" s="480">
        <v>-71610212.039999992</v>
      </c>
      <c r="F196" s="481">
        <f t="shared" si="22"/>
        <v>0.79620214573069747</v>
      </c>
      <c r="G196" s="482"/>
      <c r="H196" s="483">
        <v>825355935.75999999</v>
      </c>
      <c r="I196" s="484" t="s">
        <v>9</v>
      </c>
      <c r="J196" s="485" t="s">
        <v>10</v>
      </c>
      <c r="K196" s="484" t="s">
        <v>10</v>
      </c>
      <c r="L196" s="485" t="s">
        <v>10</v>
      </c>
    </row>
    <row r="197" spans="1:12" x14ac:dyDescent="0.25">
      <c r="A197" s="486" t="s">
        <v>104</v>
      </c>
      <c r="B197" s="487">
        <v>13435212.800000001</v>
      </c>
      <c r="C197" s="487">
        <v>1233119.8400000001</v>
      </c>
      <c r="D197" s="488">
        <v>-0.9082173197881912</v>
      </c>
      <c r="E197" s="487">
        <v>-12202092.960000001</v>
      </c>
      <c r="F197" s="488">
        <f t="shared" si="22"/>
        <v>7.2033568647422108E-2</v>
      </c>
      <c r="G197" s="482"/>
      <c r="H197" s="489">
        <v>124808571.90000001</v>
      </c>
      <c r="I197" s="490" t="s">
        <v>9</v>
      </c>
      <c r="J197" s="491" t="s">
        <v>10</v>
      </c>
      <c r="K197" s="490" t="s">
        <v>10</v>
      </c>
      <c r="L197" s="491" t="s">
        <v>10</v>
      </c>
    </row>
    <row r="198" spans="1:12" x14ac:dyDescent="0.25">
      <c r="A198" s="473" t="s">
        <v>11</v>
      </c>
      <c r="B198" s="474">
        <v>22244155.559999999</v>
      </c>
      <c r="C198" s="474">
        <v>2564745.27</v>
      </c>
      <c r="D198" s="475">
        <v>-0.88470026371277544</v>
      </c>
      <c r="E198" s="474">
        <v>-19679410.289999999</v>
      </c>
      <c r="F198" s="475">
        <f t="shared" si="22"/>
        <v>0.14982141108823302</v>
      </c>
      <c r="G198" s="476"/>
      <c r="H198" s="474">
        <v>237784857.66999999</v>
      </c>
      <c r="I198" s="477" t="s">
        <v>9</v>
      </c>
      <c r="J198" s="478" t="s">
        <v>10</v>
      </c>
      <c r="K198" s="477" t="s">
        <v>10</v>
      </c>
      <c r="L198" s="478" t="s">
        <v>10</v>
      </c>
    </row>
    <row r="199" spans="1:12" x14ac:dyDescent="0.25">
      <c r="A199" s="492" t="s">
        <v>64</v>
      </c>
      <c r="B199" s="493">
        <v>14693405.83</v>
      </c>
      <c r="C199" s="493">
        <v>1908767.06</v>
      </c>
      <c r="D199" s="494">
        <v>-0.87009362689058722</v>
      </c>
      <c r="E199" s="493">
        <v>-12784638.77</v>
      </c>
      <c r="F199" s="494">
        <f t="shared" si="22"/>
        <v>0.11150197944138833</v>
      </c>
      <c r="G199" s="482"/>
      <c r="H199" s="493">
        <v>155726885.14000002</v>
      </c>
      <c r="I199" s="495" t="s">
        <v>9</v>
      </c>
      <c r="J199" s="496" t="s">
        <v>10</v>
      </c>
      <c r="K199" s="495" t="s">
        <v>10</v>
      </c>
      <c r="L199" s="496" t="s">
        <v>10</v>
      </c>
    </row>
    <row r="200" spans="1:12" x14ac:dyDescent="0.25">
      <c r="A200" s="327" t="s">
        <v>65</v>
      </c>
      <c r="B200" s="278">
        <v>13026434.07</v>
      </c>
      <c r="C200" s="278">
        <v>1589054.97</v>
      </c>
      <c r="D200" s="279">
        <v>-0.87801304935326785</v>
      </c>
      <c r="E200" s="278">
        <v>-11437379.1</v>
      </c>
      <c r="F200" s="279">
        <f t="shared" si="22"/>
        <v>9.2825771310290697E-2</v>
      </c>
      <c r="G200" s="482"/>
      <c r="H200" s="278">
        <v>138876333.52999997</v>
      </c>
      <c r="I200" s="280" t="s">
        <v>9</v>
      </c>
      <c r="J200" s="281" t="s">
        <v>10</v>
      </c>
      <c r="K200" s="280" t="s">
        <v>10</v>
      </c>
      <c r="L200" s="281" t="s">
        <v>10</v>
      </c>
    </row>
    <row r="201" spans="1:12" x14ac:dyDescent="0.25">
      <c r="A201" s="327" t="s">
        <v>66</v>
      </c>
      <c r="B201" s="278">
        <v>4635623.8899999997</v>
      </c>
      <c r="C201" s="278">
        <v>504088.42</v>
      </c>
      <c r="D201" s="279">
        <v>-0.89125769649098951</v>
      </c>
      <c r="E201" s="278">
        <v>-4131535.4699999997</v>
      </c>
      <c r="F201" s="279">
        <f t="shared" si="22"/>
        <v>2.9446682008166004E-2</v>
      </c>
      <c r="G201" s="482"/>
      <c r="H201" s="278">
        <v>49329821.82</v>
      </c>
      <c r="I201" s="280" t="s">
        <v>105</v>
      </c>
      <c r="J201" s="281" t="s">
        <v>10</v>
      </c>
      <c r="K201" s="280" t="s">
        <v>10</v>
      </c>
      <c r="L201" s="281" t="s">
        <v>10</v>
      </c>
    </row>
    <row r="202" spans="1:12" x14ac:dyDescent="0.25">
      <c r="A202" s="457" t="s">
        <v>67</v>
      </c>
      <c r="B202" s="352">
        <v>2915125.83</v>
      </c>
      <c r="C202" s="352">
        <v>151889.79</v>
      </c>
      <c r="D202" s="353">
        <v>-0.94789597469965814</v>
      </c>
      <c r="E202" s="352">
        <v>-2763236.04</v>
      </c>
      <c r="F202" s="353">
        <f t="shared" si="22"/>
        <v>8.8727496386786925E-3</v>
      </c>
      <c r="G202" s="482"/>
      <c r="H202" s="352">
        <v>32728150.690000001</v>
      </c>
      <c r="I202" s="497" t="s">
        <v>105</v>
      </c>
      <c r="J202" s="461" t="s">
        <v>10</v>
      </c>
      <c r="K202" s="497" t="s">
        <v>10</v>
      </c>
      <c r="L202" s="461" t="s">
        <v>10</v>
      </c>
    </row>
    <row r="203" spans="1:12" x14ac:dyDescent="0.25">
      <c r="A203" s="154" t="s">
        <v>29</v>
      </c>
      <c r="B203" s="155"/>
      <c r="C203" s="155"/>
      <c r="D203" s="155"/>
      <c r="E203" s="155"/>
      <c r="F203" s="155"/>
      <c r="G203" s="155"/>
      <c r="H203" s="155"/>
      <c r="I203" s="155"/>
      <c r="J203" s="155"/>
      <c r="K203" s="155"/>
      <c r="L203" s="156"/>
    </row>
    <row r="204" spans="1:12" ht="21" x14ac:dyDescent="0.35">
      <c r="A204" s="468" t="s">
        <v>106</v>
      </c>
      <c r="B204" s="468"/>
      <c r="C204" s="468"/>
      <c r="D204" s="468"/>
      <c r="E204" s="468"/>
      <c r="F204" s="468"/>
      <c r="G204" s="468"/>
      <c r="H204" s="468"/>
      <c r="I204" s="468"/>
      <c r="J204" s="468"/>
      <c r="K204" s="468"/>
      <c r="L204" s="468"/>
    </row>
    <row r="205" spans="1:12" x14ac:dyDescent="0.25">
      <c r="A205" s="60"/>
      <c r="B205" s="61" t="s">
        <v>151</v>
      </c>
      <c r="C205" s="62"/>
      <c r="D205" s="62"/>
      <c r="E205" s="62"/>
      <c r="F205" s="63"/>
      <c r="G205" s="119"/>
      <c r="H205" s="61" t="str">
        <f>CONCATENATE("acumulado ",B205)</f>
        <v>acumulado octubre</v>
      </c>
      <c r="I205" s="62"/>
      <c r="J205" s="62"/>
      <c r="K205" s="62"/>
      <c r="L205" s="63"/>
    </row>
    <row r="206" spans="1:12" ht="30" x14ac:dyDescent="0.25">
      <c r="A206" s="12"/>
      <c r="B206" s="13">
        <v>2019</v>
      </c>
      <c r="C206" s="13">
        <v>2020</v>
      </c>
      <c r="D206" s="13" t="s">
        <v>1</v>
      </c>
      <c r="E206" s="13" t="s">
        <v>2</v>
      </c>
      <c r="F206" s="13" t="s">
        <v>3</v>
      </c>
      <c r="G206" s="120"/>
      <c r="H206" s="13">
        <v>2019</v>
      </c>
      <c r="I206" s="13">
        <v>2020</v>
      </c>
      <c r="J206" s="13" t="s">
        <v>1</v>
      </c>
      <c r="K206" s="13" t="s">
        <v>2</v>
      </c>
      <c r="L206" s="13" t="s">
        <v>3</v>
      </c>
    </row>
    <row r="207" spans="1:12" x14ac:dyDescent="0.25">
      <c r="A207" s="469" t="s">
        <v>90</v>
      </c>
      <c r="B207" s="470">
        <v>121087801.90000001</v>
      </c>
      <c r="C207" s="470">
        <v>17118683.18</v>
      </c>
      <c r="D207" s="471">
        <v>-0.85862586560009224</v>
      </c>
      <c r="E207" s="470">
        <v>-103969118.72</v>
      </c>
      <c r="F207" s="471">
        <f t="shared" ref="F207:F214" si="23">C207/$C$194</f>
        <v>1</v>
      </c>
      <c r="G207" s="472"/>
      <c r="H207" s="470">
        <v>1187949365.3399999</v>
      </c>
      <c r="I207" s="470">
        <v>451043487.4799999</v>
      </c>
      <c r="J207" s="471">
        <v>-0.62031758201166443</v>
      </c>
      <c r="K207" s="470">
        <v>-736905877.86000001</v>
      </c>
      <c r="L207" s="471">
        <f>I207/$I$194</f>
        <v>1</v>
      </c>
    </row>
    <row r="208" spans="1:12" x14ac:dyDescent="0.25">
      <c r="A208" s="347" t="s">
        <v>91</v>
      </c>
      <c r="B208" s="348">
        <v>56082686.07</v>
      </c>
      <c r="C208" s="348">
        <v>5968604.7999999998</v>
      </c>
      <c r="D208" s="349">
        <v>-0.89357491200492356</v>
      </c>
      <c r="E208" s="348">
        <v>-50114081.270000003</v>
      </c>
      <c r="F208" s="349">
        <f t="shared" si="23"/>
        <v>0.34866027586591503</v>
      </c>
      <c r="G208" s="120"/>
      <c r="H208" s="348">
        <v>534554400.36999995</v>
      </c>
      <c r="I208" s="348">
        <v>192455733.78000003</v>
      </c>
      <c r="J208" s="349">
        <v>-0.63996978858131393</v>
      </c>
      <c r="K208" s="348">
        <v>-342098666.58999991</v>
      </c>
      <c r="L208" s="349">
        <f t="shared" ref="L208:L214" si="24">I208/$I$194</f>
        <v>0.42668997363260647</v>
      </c>
    </row>
    <row r="209" spans="1:12" x14ac:dyDescent="0.25">
      <c r="A209" s="350" t="s">
        <v>92</v>
      </c>
      <c r="B209" s="278">
        <v>32938685.170000002</v>
      </c>
      <c r="C209" s="278">
        <v>3630660.45</v>
      </c>
      <c r="D209" s="279">
        <v>-0.8897751858866928</v>
      </c>
      <c r="E209" s="278">
        <v>-29308024.720000003</v>
      </c>
      <c r="F209" s="279">
        <f t="shared" si="23"/>
        <v>0.21208760112119793</v>
      </c>
      <c r="G209" s="120"/>
      <c r="H209" s="278">
        <v>328611107.27999997</v>
      </c>
      <c r="I209" s="278">
        <v>112369152.41</v>
      </c>
      <c r="J209" s="279">
        <v>-0.65804822198461621</v>
      </c>
      <c r="K209" s="278">
        <v>-216241954.86999997</v>
      </c>
      <c r="L209" s="279">
        <f t="shared" si="24"/>
        <v>0.24913152618123691</v>
      </c>
    </row>
    <row r="210" spans="1:12" x14ac:dyDescent="0.25">
      <c r="A210" s="350" t="s">
        <v>93</v>
      </c>
      <c r="B210" s="278">
        <v>866292.67</v>
      </c>
      <c r="C210" s="278">
        <v>45173.07</v>
      </c>
      <c r="D210" s="279">
        <v>-0.94785472443164043</v>
      </c>
      <c r="E210" s="278">
        <v>-821119.60000000009</v>
      </c>
      <c r="F210" s="279">
        <f t="shared" si="23"/>
        <v>2.6388168718944655E-3</v>
      </c>
      <c r="G210" s="120"/>
      <c r="H210" s="278">
        <v>7460726.4199999999</v>
      </c>
      <c r="I210" s="278">
        <v>2531071.9499999993</v>
      </c>
      <c r="J210" s="279">
        <v>-0.66074725066785134</v>
      </c>
      <c r="K210" s="278">
        <v>-4929654.4700000007</v>
      </c>
      <c r="L210" s="279">
        <f t="shared" si="24"/>
        <v>5.6115918315132124E-3</v>
      </c>
    </row>
    <row r="211" spans="1:12" x14ac:dyDescent="0.25">
      <c r="A211" s="350" t="s">
        <v>94</v>
      </c>
      <c r="B211" s="278">
        <v>11608823.76</v>
      </c>
      <c r="C211" s="278">
        <v>1339264.22</v>
      </c>
      <c r="D211" s="279">
        <v>-0.88463394331003264</v>
      </c>
      <c r="E211" s="278">
        <v>-10269559.539999999</v>
      </c>
      <c r="F211" s="279">
        <f t="shared" si="23"/>
        <v>7.823406776782231E-2</v>
      </c>
      <c r="G211" s="120"/>
      <c r="H211" s="278">
        <v>127931527.97000001</v>
      </c>
      <c r="I211" s="278">
        <v>43532867.549999997</v>
      </c>
      <c r="J211" s="279">
        <v>-0.65971744228515372</v>
      </c>
      <c r="K211" s="278">
        <v>-84398660.420000017</v>
      </c>
      <c r="L211" s="279">
        <f t="shared" si="24"/>
        <v>9.6515898706841047E-2</v>
      </c>
    </row>
    <row r="212" spans="1:12" x14ac:dyDescent="0.25">
      <c r="A212" s="350" t="s">
        <v>95</v>
      </c>
      <c r="B212" s="278">
        <v>1876780.87</v>
      </c>
      <c r="C212" s="278">
        <v>784857.87</v>
      </c>
      <c r="D212" s="279">
        <v>-0.58180633522761771</v>
      </c>
      <c r="E212" s="278">
        <v>-1091923</v>
      </c>
      <c r="F212" s="279">
        <f t="shared" si="23"/>
        <v>4.5848028247696092E-2</v>
      </c>
      <c r="G212" s="120"/>
      <c r="H212" s="278">
        <v>18812408.410000004</v>
      </c>
      <c r="I212" s="278">
        <v>7872063.7700000005</v>
      </c>
      <c r="J212" s="279">
        <v>-0.58154939025162289</v>
      </c>
      <c r="K212" s="278">
        <v>-10940344.640000004</v>
      </c>
      <c r="L212" s="279">
        <f t="shared" si="24"/>
        <v>1.7453003953081268E-2</v>
      </c>
    </row>
    <row r="213" spans="1:12" x14ac:dyDescent="0.25">
      <c r="A213" s="350" t="s">
        <v>96</v>
      </c>
      <c r="B213" s="278">
        <v>6106508.9500000002</v>
      </c>
      <c r="C213" s="278">
        <v>1225010.7</v>
      </c>
      <c r="D213" s="279">
        <v>-0.79939263005583583</v>
      </c>
      <c r="E213" s="278">
        <v>-4881498.25</v>
      </c>
      <c r="F213" s="279">
        <f t="shared" si="23"/>
        <v>7.1559867492097598E-2</v>
      </c>
      <c r="G213" s="120"/>
      <c r="H213" s="278">
        <v>62498647.890000001</v>
      </c>
      <c r="I213" s="278">
        <v>24383166.59</v>
      </c>
      <c r="J213" s="279">
        <v>-0.60986089438422253</v>
      </c>
      <c r="K213" s="278">
        <v>-38115481.299999997</v>
      </c>
      <c r="L213" s="279">
        <f t="shared" si="24"/>
        <v>5.4059458271373872E-2</v>
      </c>
    </row>
    <row r="214" spans="1:12" x14ac:dyDescent="0.25">
      <c r="A214" s="351" t="s">
        <v>97</v>
      </c>
      <c r="B214" s="352">
        <v>11608024.4</v>
      </c>
      <c r="C214" s="352">
        <v>4125112.07</v>
      </c>
      <c r="D214" s="353">
        <v>-0.64463271889745521</v>
      </c>
      <c r="E214" s="352">
        <v>-7482912.3300000001</v>
      </c>
      <c r="F214" s="353">
        <f t="shared" si="23"/>
        <v>0.24097134263337655</v>
      </c>
      <c r="G214" s="120"/>
      <c r="H214" s="352">
        <v>108080546.99000001</v>
      </c>
      <c r="I214" s="352">
        <v>41535713.590000004</v>
      </c>
      <c r="J214" s="353">
        <v>-0.61569667487116775</v>
      </c>
      <c r="K214" s="352">
        <v>-66544833.400000006</v>
      </c>
      <c r="L214" s="353">
        <f t="shared" si="24"/>
        <v>9.2088046370122509E-2</v>
      </c>
    </row>
    <row r="215" spans="1:12" ht="21" x14ac:dyDescent="0.35">
      <c r="A215" s="468" t="s">
        <v>25</v>
      </c>
      <c r="B215" s="468"/>
      <c r="C215" s="468"/>
      <c r="D215" s="468"/>
      <c r="E215" s="468"/>
      <c r="F215" s="468"/>
      <c r="G215" s="468"/>
      <c r="H215" s="468"/>
      <c r="I215" s="468"/>
      <c r="J215" s="468"/>
      <c r="K215" s="468"/>
      <c r="L215" s="468"/>
    </row>
    <row r="216" spans="1:12" x14ac:dyDescent="0.25">
      <c r="A216" s="60"/>
      <c r="B216" s="61" t="s">
        <v>151</v>
      </c>
      <c r="C216" s="62"/>
      <c r="D216" s="62"/>
      <c r="E216" s="62"/>
      <c r="F216" s="63"/>
      <c r="G216" s="119"/>
      <c r="H216" s="61" t="str">
        <f>CONCATENATE("acumulado ",B216)</f>
        <v>acumulado octubre</v>
      </c>
      <c r="I216" s="62"/>
      <c r="J216" s="62"/>
      <c r="K216" s="62"/>
      <c r="L216" s="63"/>
    </row>
    <row r="217" spans="1:12" ht="30" customHeight="1" x14ac:dyDescent="0.25">
      <c r="A217" s="12"/>
      <c r="B217" s="13">
        <v>2019</v>
      </c>
      <c r="C217" s="498">
        <v>2020</v>
      </c>
      <c r="D217" s="499" t="s">
        <v>1</v>
      </c>
      <c r="E217" s="67" t="s">
        <v>2</v>
      </c>
      <c r="F217" s="68"/>
      <c r="G217" s="120"/>
      <c r="H217" s="13">
        <v>2019</v>
      </c>
      <c r="I217" s="13">
        <v>2020</v>
      </c>
      <c r="J217" s="499" t="s">
        <v>1</v>
      </c>
      <c r="K217" s="67" t="s">
        <v>2</v>
      </c>
      <c r="L217" s="68"/>
    </row>
    <row r="218" spans="1:12" x14ac:dyDescent="0.25">
      <c r="A218" s="469" t="s">
        <v>58</v>
      </c>
      <c r="B218" s="469">
        <v>87.4</v>
      </c>
      <c r="C218" s="500">
        <v>84.93</v>
      </c>
      <c r="D218" s="501">
        <v>-2.8260869565217339E-2</v>
      </c>
      <c r="E218" s="502">
        <v>-2.4699999999999989</v>
      </c>
      <c r="F218" s="502"/>
      <c r="G218" s="503"/>
      <c r="H218" s="504">
        <v>85.74138299685697</v>
      </c>
      <c r="I218" s="504">
        <v>92.914767321536843</v>
      </c>
      <c r="J218" s="501">
        <f>I218/H218-1</f>
        <v>8.366303497743699E-2</v>
      </c>
      <c r="K218" s="502">
        <f>I218-H218</f>
        <v>7.1733843246798727</v>
      </c>
      <c r="L218" s="502"/>
    </row>
    <row r="219" spans="1:12" x14ac:dyDescent="0.25">
      <c r="A219" s="473" t="s">
        <v>8</v>
      </c>
      <c r="B219" s="505">
        <v>94.78</v>
      </c>
      <c r="C219" s="506">
        <v>94.51</v>
      </c>
      <c r="D219" s="507">
        <v>-2.8487022578602694E-3</v>
      </c>
      <c r="E219" s="508">
        <v>-0.26999999999999602</v>
      </c>
      <c r="F219" s="508"/>
      <c r="G219" s="509"/>
      <c r="H219" s="510">
        <v>93.495996725720119</v>
      </c>
      <c r="I219" s="511" t="s">
        <v>9</v>
      </c>
      <c r="J219" s="512" t="s">
        <v>10</v>
      </c>
      <c r="K219" s="508" t="s">
        <v>10</v>
      </c>
      <c r="L219" s="508"/>
    </row>
    <row r="220" spans="1:12" x14ac:dyDescent="0.25">
      <c r="A220" s="513" t="s">
        <v>103</v>
      </c>
      <c r="B220" s="514">
        <v>102.53</v>
      </c>
      <c r="C220" s="515">
        <v>103.11</v>
      </c>
      <c r="D220" s="516">
        <v>5.6568809129036168E-3</v>
      </c>
      <c r="E220" s="517">
        <v>0.57999999999999829</v>
      </c>
      <c r="F220" s="517"/>
      <c r="G220" s="120"/>
      <c r="H220" s="518">
        <v>102.91334546540621</v>
      </c>
      <c r="I220" s="519" t="s">
        <v>9</v>
      </c>
      <c r="J220" s="520" t="s">
        <v>10</v>
      </c>
      <c r="K220" s="517" t="s">
        <v>10</v>
      </c>
      <c r="L220" s="517"/>
    </row>
    <row r="221" spans="1:12" x14ac:dyDescent="0.25">
      <c r="A221" s="521" t="s">
        <v>104</v>
      </c>
      <c r="B221" s="522">
        <v>64.06</v>
      </c>
      <c r="C221" s="523">
        <v>49.17</v>
      </c>
      <c r="D221" s="524">
        <v>-0.23243833905713396</v>
      </c>
      <c r="E221" s="525">
        <v>-14.89</v>
      </c>
      <c r="F221" s="525"/>
      <c r="G221" s="120"/>
      <c r="H221" s="526">
        <v>58.249606429385189</v>
      </c>
      <c r="I221" s="527" t="s">
        <v>9</v>
      </c>
      <c r="J221" s="528" t="s">
        <v>10</v>
      </c>
      <c r="K221" s="525" t="s">
        <v>10</v>
      </c>
      <c r="L221" s="525"/>
    </row>
    <row r="222" spans="1:12" x14ac:dyDescent="0.25">
      <c r="A222" s="473" t="s">
        <v>11</v>
      </c>
      <c r="B222" s="510">
        <v>61.32</v>
      </c>
      <c r="C222" s="506">
        <v>53.65</v>
      </c>
      <c r="D222" s="507">
        <v>-0.12508153946510114</v>
      </c>
      <c r="E222" s="508">
        <v>-7.6700000000000017</v>
      </c>
      <c r="F222" s="508"/>
      <c r="G222" s="509"/>
      <c r="H222" s="510">
        <v>64.399488103784321</v>
      </c>
      <c r="I222" s="511" t="s">
        <v>9</v>
      </c>
      <c r="J222" s="512" t="s">
        <v>10</v>
      </c>
      <c r="K222" s="508" t="s">
        <v>10</v>
      </c>
      <c r="L222" s="508"/>
    </row>
    <row r="223" spans="1:12" x14ac:dyDescent="0.25">
      <c r="A223" s="492" t="s">
        <v>64</v>
      </c>
      <c r="B223" s="529">
        <v>64.489999999999995</v>
      </c>
      <c r="C223" s="530">
        <v>60.75</v>
      </c>
      <c r="D223" s="531">
        <v>-5.7993487362381635E-2</v>
      </c>
      <c r="E223" s="532">
        <v>-3.7399999999999949</v>
      </c>
      <c r="F223" s="532"/>
      <c r="G223" s="120"/>
      <c r="H223" s="533">
        <v>68.790934445619158</v>
      </c>
      <c r="I223" s="534" t="s">
        <v>9</v>
      </c>
      <c r="J223" s="535" t="s">
        <v>10</v>
      </c>
      <c r="K223" s="532" t="s">
        <v>10</v>
      </c>
      <c r="L223" s="532"/>
    </row>
    <row r="224" spans="1:12" x14ac:dyDescent="0.25">
      <c r="A224" s="327" t="s">
        <v>65</v>
      </c>
      <c r="B224" s="350">
        <v>61.77</v>
      </c>
      <c r="C224" s="536">
        <v>58.97</v>
      </c>
      <c r="D224" s="537">
        <v>-4.5329447952080382E-2</v>
      </c>
      <c r="E224" s="374">
        <v>-2.8000000000000043</v>
      </c>
      <c r="F224" s="374"/>
      <c r="G224" s="120"/>
      <c r="H224" s="375">
        <v>66.210139930772556</v>
      </c>
      <c r="I224" s="378" t="s">
        <v>9</v>
      </c>
      <c r="J224" s="538" t="s">
        <v>10</v>
      </c>
      <c r="K224" s="374" t="s">
        <v>10</v>
      </c>
      <c r="L224" s="374"/>
    </row>
    <row r="225" spans="1:12" x14ac:dyDescent="0.25">
      <c r="A225" s="327" t="s">
        <v>66</v>
      </c>
      <c r="B225" s="350">
        <v>51.28</v>
      </c>
      <c r="C225" s="536">
        <v>45.83</v>
      </c>
      <c r="D225" s="537">
        <v>-0.10627925117004688</v>
      </c>
      <c r="E225" s="374">
        <v>-5.4500000000000028</v>
      </c>
      <c r="F225" s="374"/>
      <c r="G225" s="120"/>
      <c r="H225" s="375">
        <v>50.75999287582674</v>
      </c>
      <c r="I225" s="378" t="s">
        <v>9</v>
      </c>
      <c r="J225" s="538" t="s">
        <v>10</v>
      </c>
      <c r="K225" s="374" t="s">
        <v>10</v>
      </c>
      <c r="L225" s="374"/>
    </row>
    <row r="226" spans="1:12" x14ac:dyDescent="0.25">
      <c r="A226" s="539" t="s">
        <v>67</v>
      </c>
      <c r="B226" s="540">
        <v>65.489999999999995</v>
      </c>
      <c r="C226" s="541">
        <v>28.21</v>
      </c>
      <c r="D226" s="542">
        <v>-0.56924721331500994</v>
      </c>
      <c r="E226" s="543">
        <v>-37.279999999999994</v>
      </c>
      <c r="F226" s="543"/>
      <c r="G226" s="120"/>
      <c r="H226" s="544">
        <v>71.654182990368611</v>
      </c>
      <c r="I226" s="545" t="s">
        <v>9</v>
      </c>
      <c r="J226" s="546" t="s">
        <v>10</v>
      </c>
      <c r="K226" s="543" t="s">
        <v>10</v>
      </c>
      <c r="L226" s="543"/>
    </row>
    <row r="227" spans="1:12" x14ac:dyDescent="0.25">
      <c r="A227" s="154" t="s">
        <v>29</v>
      </c>
      <c r="B227" s="155"/>
      <c r="C227" s="155"/>
      <c r="D227" s="155"/>
      <c r="E227" s="155"/>
      <c r="F227" s="155"/>
      <c r="G227" s="155"/>
      <c r="H227" s="155"/>
      <c r="I227" s="155"/>
      <c r="J227" s="155"/>
      <c r="K227" s="155"/>
      <c r="L227" s="156"/>
    </row>
    <row r="228" spans="1:12" ht="21" x14ac:dyDescent="0.35">
      <c r="A228" s="468" t="s">
        <v>107</v>
      </c>
      <c r="B228" s="468"/>
      <c r="C228" s="468"/>
      <c r="D228" s="468"/>
      <c r="E228" s="468"/>
      <c r="F228" s="468"/>
      <c r="G228" s="468"/>
      <c r="H228" s="468"/>
      <c r="I228" s="468"/>
      <c r="J228" s="468"/>
      <c r="K228" s="468"/>
      <c r="L228" s="468"/>
    </row>
    <row r="229" spans="1:12" x14ac:dyDescent="0.25">
      <c r="A229" s="60"/>
      <c r="B229" s="61" t="s">
        <v>151</v>
      </c>
      <c r="C229" s="62"/>
      <c r="D229" s="62"/>
      <c r="E229" s="62"/>
      <c r="F229" s="63"/>
      <c r="G229" s="119"/>
      <c r="H229" s="61" t="str">
        <f>CONCATENATE("acumulado ",B229)</f>
        <v>acumulado octubre</v>
      </c>
      <c r="I229" s="62"/>
      <c r="J229" s="62"/>
      <c r="K229" s="62"/>
      <c r="L229" s="63"/>
    </row>
    <row r="230" spans="1:12" ht="30" customHeight="1" x14ac:dyDescent="0.25">
      <c r="A230" s="12"/>
      <c r="B230" s="13">
        <v>2019</v>
      </c>
      <c r="C230" s="499">
        <v>2020</v>
      </c>
      <c r="D230" s="499" t="s">
        <v>1</v>
      </c>
      <c r="E230" s="67" t="s">
        <v>2</v>
      </c>
      <c r="F230" s="68"/>
      <c r="G230" s="120"/>
      <c r="H230" s="13">
        <v>2019</v>
      </c>
      <c r="I230" s="13">
        <v>2020</v>
      </c>
      <c r="J230" s="499" t="s">
        <v>1</v>
      </c>
      <c r="K230" s="67" t="s">
        <v>2</v>
      </c>
      <c r="L230" s="68"/>
    </row>
    <row r="231" spans="1:12" x14ac:dyDescent="0.25">
      <c r="A231" s="469" t="s">
        <v>90</v>
      </c>
      <c r="B231" s="469">
        <v>87.4</v>
      </c>
      <c r="C231" s="500">
        <v>84.93</v>
      </c>
      <c r="D231" s="501">
        <v>-2.8260869565217339E-2</v>
      </c>
      <c r="E231" s="502">
        <v>-2.4699999999999989</v>
      </c>
      <c r="F231" s="502"/>
      <c r="G231" s="503"/>
      <c r="H231" s="504">
        <v>85.74138299685697</v>
      </c>
      <c r="I231" s="504">
        <v>92.914767321536843</v>
      </c>
      <c r="J231" s="501">
        <f>I231/H231-1</f>
        <v>8.366303497743699E-2</v>
      </c>
      <c r="K231" s="502">
        <f>I231-H231</f>
        <v>7.1733843246798727</v>
      </c>
      <c r="L231" s="502"/>
    </row>
    <row r="232" spans="1:12" x14ac:dyDescent="0.25">
      <c r="A232" s="347" t="s">
        <v>91</v>
      </c>
      <c r="B232" s="547">
        <v>103.58</v>
      </c>
      <c r="C232" s="548">
        <v>102.49</v>
      </c>
      <c r="D232" s="549">
        <v>-1.0523267039969086E-2</v>
      </c>
      <c r="E232" s="550">
        <v>-1.0900000000000034</v>
      </c>
      <c r="F232" s="550"/>
      <c r="G232" s="120"/>
      <c r="H232" s="547">
        <v>103.12055329756507</v>
      </c>
      <c r="I232" s="551" t="s">
        <v>9</v>
      </c>
      <c r="J232" s="552" t="s">
        <v>10</v>
      </c>
      <c r="K232" s="550" t="s">
        <v>10</v>
      </c>
      <c r="L232" s="550"/>
    </row>
    <row r="233" spans="1:12" x14ac:dyDescent="0.25">
      <c r="A233" s="350" t="s">
        <v>92</v>
      </c>
      <c r="B233" s="375">
        <v>83.11</v>
      </c>
      <c r="C233" s="553">
        <v>76.77</v>
      </c>
      <c r="D233" s="537">
        <v>-7.6284442305378453E-2</v>
      </c>
      <c r="E233" s="374">
        <v>-6.3400000000000034</v>
      </c>
      <c r="F233" s="374"/>
      <c r="G233" s="120"/>
      <c r="H233" s="375">
        <v>82.953869940349605</v>
      </c>
      <c r="I233" s="378" t="s">
        <v>9</v>
      </c>
      <c r="J233" s="538" t="s">
        <v>10</v>
      </c>
      <c r="K233" s="374" t="s">
        <v>10</v>
      </c>
      <c r="L233" s="374"/>
    </row>
    <row r="234" spans="1:12" x14ac:dyDescent="0.25">
      <c r="A234" s="350" t="s">
        <v>93</v>
      </c>
      <c r="B234" s="375">
        <v>71.03</v>
      </c>
      <c r="C234" s="553">
        <v>53.24</v>
      </c>
      <c r="D234" s="537">
        <v>-0.25045755314655782</v>
      </c>
      <c r="E234" s="374">
        <v>-17.79</v>
      </c>
      <c r="F234" s="374"/>
      <c r="G234" s="120"/>
      <c r="H234" s="375">
        <v>67.39685264783887</v>
      </c>
      <c r="I234" s="378" t="s">
        <v>9</v>
      </c>
      <c r="J234" s="538" t="s">
        <v>10</v>
      </c>
      <c r="K234" s="374" t="s">
        <v>10</v>
      </c>
      <c r="L234" s="374"/>
    </row>
    <row r="235" spans="1:12" x14ac:dyDescent="0.25">
      <c r="A235" s="350" t="s">
        <v>94</v>
      </c>
      <c r="B235" s="375">
        <v>52.18</v>
      </c>
      <c r="C235" s="553">
        <v>35.85</v>
      </c>
      <c r="D235" s="537">
        <v>-0.31295515523188955</v>
      </c>
      <c r="E235" s="374">
        <v>-16.329999999999998</v>
      </c>
      <c r="F235" s="374"/>
      <c r="G235" s="120"/>
      <c r="H235" s="375">
        <v>51.995691545440224</v>
      </c>
      <c r="I235" s="378" t="s">
        <v>9</v>
      </c>
      <c r="J235" s="538" t="s">
        <v>10</v>
      </c>
      <c r="K235" s="374" t="s">
        <v>10</v>
      </c>
      <c r="L235" s="374"/>
    </row>
    <row r="236" spans="1:12" x14ac:dyDescent="0.25">
      <c r="A236" s="350" t="s">
        <v>95</v>
      </c>
      <c r="B236" s="375">
        <v>62.01</v>
      </c>
      <c r="C236" s="553">
        <v>59.51</v>
      </c>
      <c r="D236" s="537">
        <v>-4.0316078051927162E-2</v>
      </c>
      <c r="E236" s="374">
        <v>-2.5</v>
      </c>
      <c r="F236" s="374"/>
      <c r="G236" s="120"/>
      <c r="H236" s="375">
        <v>63.019035834158082</v>
      </c>
      <c r="I236" s="378" t="s">
        <v>9</v>
      </c>
      <c r="J236" s="538" t="s">
        <v>10</v>
      </c>
      <c r="K236" s="374" t="s">
        <v>10</v>
      </c>
      <c r="L236" s="374"/>
    </row>
    <row r="237" spans="1:12" x14ac:dyDescent="0.25">
      <c r="A237" s="350" t="s">
        <v>96</v>
      </c>
      <c r="B237" s="375">
        <v>86.48</v>
      </c>
      <c r="C237" s="553">
        <v>92</v>
      </c>
      <c r="D237" s="537">
        <v>6.3829787234042534E-2</v>
      </c>
      <c r="E237" s="374">
        <v>5.519999999999996</v>
      </c>
      <c r="F237" s="374"/>
      <c r="G237" s="120"/>
      <c r="H237" s="375">
        <v>93.823924857436268</v>
      </c>
      <c r="I237" s="378" t="s">
        <v>9</v>
      </c>
      <c r="J237" s="538" t="s">
        <v>10</v>
      </c>
      <c r="K237" s="374" t="s">
        <v>10</v>
      </c>
      <c r="L237" s="374"/>
    </row>
    <row r="238" spans="1:12" x14ac:dyDescent="0.25">
      <c r="A238" s="351" t="s">
        <v>97</v>
      </c>
      <c r="B238" s="554">
        <v>103.5</v>
      </c>
      <c r="C238" s="555">
        <v>131.76</v>
      </c>
      <c r="D238" s="556">
        <v>0.2730434782608695</v>
      </c>
      <c r="E238" s="557">
        <v>28.259999999999991</v>
      </c>
      <c r="F238" s="557"/>
      <c r="G238" s="120"/>
      <c r="H238" s="554">
        <v>92.061432973469721</v>
      </c>
      <c r="I238" s="558" t="s">
        <v>9</v>
      </c>
      <c r="J238" s="559" t="s">
        <v>10</v>
      </c>
      <c r="K238" s="557" t="s">
        <v>10</v>
      </c>
      <c r="L238" s="557"/>
    </row>
    <row r="239" spans="1:12" x14ac:dyDescent="0.25">
      <c r="A239" s="154" t="s">
        <v>29</v>
      </c>
      <c r="B239" s="155"/>
      <c r="C239" s="155"/>
      <c r="D239" s="155"/>
      <c r="E239" s="155"/>
      <c r="F239" s="155"/>
      <c r="G239" s="155"/>
      <c r="H239" s="155"/>
      <c r="I239" s="155"/>
      <c r="J239" s="155"/>
      <c r="K239" s="155"/>
      <c r="L239" s="156"/>
    </row>
    <row r="240" spans="1:12" ht="21" x14ac:dyDescent="0.35">
      <c r="A240" s="468" t="s">
        <v>27</v>
      </c>
      <c r="B240" s="468"/>
      <c r="C240" s="468"/>
      <c r="D240" s="468"/>
      <c r="E240" s="468"/>
      <c r="F240" s="468"/>
      <c r="G240" s="468"/>
      <c r="H240" s="468"/>
      <c r="I240" s="468"/>
      <c r="J240" s="468"/>
      <c r="K240" s="468"/>
      <c r="L240" s="468"/>
    </row>
    <row r="241" spans="1:12" x14ac:dyDescent="0.25">
      <c r="A241" s="60"/>
      <c r="B241" s="61" t="s">
        <v>151</v>
      </c>
      <c r="C241" s="62"/>
      <c r="D241" s="62"/>
      <c r="E241" s="62"/>
      <c r="F241" s="63"/>
      <c r="G241" s="119"/>
      <c r="H241" s="61" t="str">
        <f>CONCATENATE("acumulado ",B241)</f>
        <v>acumulado octubre</v>
      </c>
      <c r="I241" s="62"/>
      <c r="J241" s="62"/>
      <c r="K241" s="62"/>
      <c r="L241" s="63"/>
    </row>
    <row r="242" spans="1:12" ht="30" customHeight="1" x14ac:dyDescent="0.25">
      <c r="A242" s="12"/>
      <c r="B242" s="13">
        <v>2019</v>
      </c>
      <c r="C242" s="499">
        <v>2020</v>
      </c>
      <c r="D242" s="499" t="s">
        <v>1</v>
      </c>
      <c r="E242" s="67" t="s">
        <v>2</v>
      </c>
      <c r="F242" s="68"/>
      <c r="G242" s="120"/>
      <c r="H242" s="13">
        <v>2019</v>
      </c>
      <c r="I242" s="13">
        <v>2020</v>
      </c>
      <c r="J242" s="499" t="s">
        <v>1</v>
      </c>
      <c r="K242" s="67" t="s">
        <v>2</v>
      </c>
      <c r="L242" s="68"/>
    </row>
    <row r="243" spans="1:12" x14ac:dyDescent="0.25">
      <c r="A243" s="469" t="s">
        <v>58</v>
      </c>
      <c r="B243" s="469">
        <v>21.26</v>
      </c>
      <c r="C243" s="560">
        <v>21.26</v>
      </c>
      <c r="D243" s="501">
        <v>-0.68638442248119191</v>
      </c>
      <c r="E243" s="502">
        <v>-46.53</v>
      </c>
      <c r="F243" s="502"/>
      <c r="G243" s="503"/>
      <c r="H243" s="504">
        <v>68.264482504302137</v>
      </c>
      <c r="I243" s="504">
        <v>49.249551060068342</v>
      </c>
      <c r="J243" s="501">
        <f>I243/H243-1</f>
        <v>-0.27854794684828155</v>
      </c>
      <c r="K243" s="502">
        <f>I243-H243</f>
        <v>-19.014931444233795</v>
      </c>
      <c r="L243" s="502"/>
    </row>
    <row r="244" spans="1:12" x14ac:dyDescent="0.25">
      <c r="A244" s="473" t="s">
        <v>8</v>
      </c>
      <c r="B244" s="505">
        <v>24.86</v>
      </c>
      <c r="C244" s="506">
        <v>24.86</v>
      </c>
      <c r="D244" s="507">
        <v>-0.67059758844574002</v>
      </c>
      <c r="E244" s="508">
        <v>-50.61</v>
      </c>
      <c r="F244" s="508"/>
      <c r="G244" s="509"/>
      <c r="H244" s="510">
        <v>74.919027352005102</v>
      </c>
      <c r="I244" s="511" t="s">
        <v>9</v>
      </c>
      <c r="J244" s="512" t="s">
        <v>10</v>
      </c>
      <c r="K244" s="508" t="s">
        <v>10</v>
      </c>
      <c r="L244" s="508"/>
    </row>
    <row r="245" spans="1:12" x14ac:dyDescent="0.25">
      <c r="A245" s="513" t="s">
        <v>103</v>
      </c>
      <c r="B245" s="514">
        <v>27.37</v>
      </c>
      <c r="C245" s="515">
        <v>27.37</v>
      </c>
      <c r="D245" s="516">
        <v>-0.67194054896320266</v>
      </c>
      <c r="E245" s="517">
        <v>-56.06</v>
      </c>
      <c r="F245" s="517"/>
      <c r="G245" s="120"/>
      <c r="H245" s="518">
        <v>83.617602458540205</v>
      </c>
      <c r="I245" s="519" t="s">
        <v>9</v>
      </c>
      <c r="J245" s="520" t="s">
        <v>10</v>
      </c>
      <c r="K245" s="517" t="s">
        <v>10</v>
      </c>
      <c r="L245" s="517"/>
    </row>
    <row r="246" spans="1:12" x14ac:dyDescent="0.25">
      <c r="A246" s="521" t="s">
        <v>104</v>
      </c>
      <c r="B246" s="522">
        <v>12.33</v>
      </c>
      <c r="C246" s="523">
        <v>12.33</v>
      </c>
      <c r="D246" s="524">
        <v>-0.73760374547776131</v>
      </c>
      <c r="E246" s="525">
        <v>-34.660000000000004</v>
      </c>
      <c r="F246" s="525"/>
      <c r="G246" s="120"/>
      <c r="H246" s="526">
        <v>44.380617604484826</v>
      </c>
      <c r="I246" s="527" t="s">
        <v>9</v>
      </c>
      <c r="J246" s="528" t="s">
        <v>10</v>
      </c>
      <c r="K246" s="525" t="s">
        <v>10</v>
      </c>
      <c r="L246" s="525"/>
    </row>
    <row r="247" spans="1:12" x14ac:dyDescent="0.25">
      <c r="A247" s="473" t="s">
        <v>11</v>
      </c>
      <c r="B247" s="505">
        <v>12.7</v>
      </c>
      <c r="C247" s="506">
        <v>12.7</v>
      </c>
      <c r="D247" s="507">
        <v>-0.73007438894792775</v>
      </c>
      <c r="E247" s="508">
        <v>-34.349999999999994</v>
      </c>
      <c r="F247" s="508"/>
      <c r="G247" s="509"/>
      <c r="H247" s="510">
        <v>49.509653396637795</v>
      </c>
      <c r="I247" s="511" t="s">
        <v>9</v>
      </c>
      <c r="J247" s="512" t="s">
        <v>10</v>
      </c>
      <c r="K247" s="508" t="s">
        <v>10</v>
      </c>
      <c r="L247" s="508"/>
    </row>
    <row r="248" spans="1:12" x14ac:dyDescent="0.25">
      <c r="A248" s="492" t="s">
        <v>64</v>
      </c>
      <c r="B248" s="529">
        <v>52.68</v>
      </c>
      <c r="C248" s="530">
        <v>14.63</v>
      </c>
      <c r="D248" s="531">
        <v>-0.72228549734244496</v>
      </c>
      <c r="E248" s="532">
        <v>-38.049999999999997</v>
      </c>
      <c r="F248" s="532"/>
      <c r="G248" s="120"/>
      <c r="H248" s="533">
        <v>55.484778926585882</v>
      </c>
      <c r="I248" s="534" t="s">
        <v>9</v>
      </c>
      <c r="J248" s="535" t="s">
        <v>10</v>
      </c>
      <c r="K248" s="532" t="s">
        <v>10</v>
      </c>
      <c r="L248" s="532"/>
    </row>
    <row r="249" spans="1:12" x14ac:dyDescent="0.25">
      <c r="A249" s="327" t="s">
        <v>65</v>
      </c>
      <c r="B249" s="350">
        <v>50.43</v>
      </c>
      <c r="C249" s="536">
        <v>14.06</v>
      </c>
      <c r="D249" s="537">
        <v>-0.72119769978187587</v>
      </c>
      <c r="E249" s="374">
        <v>-36.369999999999997</v>
      </c>
      <c r="F249" s="374"/>
      <c r="G249" s="120"/>
      <c r="H249" s="375">
        <v>53.464376910685246</v>
      </c>
      <c r="I249" s="378" t="s">
        <v>9</v>
      </c>
      <c r="J249" s="538" t="s">
        <v>10</v>
      </c>
      <c r="K249" s="374" t="s">
        <v>10</v>
      </c>
      <c r="L249" s="374"/>
    </row>
    <row r="250" spans="1:12" x14ac:dyDescent="0.25">
      <c r="A250" s="327" t="s">
        <v>66</v>
      </c>
      <c r="B250" s="350">
        <v>34.61</v>
      </c>
      <c r="C250" s="536">
        <v>10.37</v>
      </c>
      <c r="D250" s="537">
        <v>-0.70037561398439752</v>
      </c>
      <c r="E250" s="374">
        <v>-24.240000000000002</v>
      </c>
      <c r="F250" s="374"/>
      <c r="G250" s="120"/>
      <c r="H250" s="375">
        <v>35.776443295796362</v>
      </c>
      <c r="I250" s="378" t="s">
        <v>9</v>
      </c>
      <c r="J250" s="538" t="s">
        <v>10</v>
      </c>
      <c r="K250" s="374" t="s">
        <v>10</v>
      </c>
      <c r="L250" s="374"/>
    </row>
    <row r="251" spans="1:12" x14ac:dyDescent="0.25">
      <c r="A251" s="457" t="s">
        <v>67</v>
      </c>
      <c r="B251" s="351">
        <v>48.66</v>
      </c>
      <c r="C251" s="561">
        <v>6.65</v>
      </c>
      <c r="D251" s="556">
        <v>-0.86333744348540897</v>
      </c>
      <c r="E251" s="557">
        <v>-42.01</v>
      </c>
      <c r="F251" s="557"/>
      <c r="G251" s="120"/>
      <c r="H251" s="544">
        <v>53.019526365540976</v>
      </c>
      <c r="I251" s="545" t="s">
        <v>9</v>
      </c>
      <c r="J251" s="546" t="s">
        <v>10</v>
      </c>
      <c r="K251" s="543" t="s">
        <v>10</v>
      </c>
      <c r="L251" s="543"/>
    </row>
    <row r="252" spans="1:12" x14ac:dyDescent="0.25">
      <c r="A252" s="154" t="s">
        <v>29</v>
      </c>
      <c r="B252" s="155"/>
      <c r="C252" s="155"/>
      <c r="D252" s="155"/>
      <c r="E252" s="155"/>
      <c r="F252" s="155"/>
      <c r="G252" s="155"/>
      <c r="H252" s="155"/>
      <c r="I252" s="155"/>
      <c r="J252" s="155"/>
      <c r="K252" s="155"/>
      <c r="L252" s="156"/>
    </row>
    <row r="253" spans="1:12" ht="21" x14ac:dyDescent="0.35">
      <c r="A253" s="468" t="s">
        <v>108</v>
      </c>
      <c r="B253" s="468"/>
      <c r="C253" s="468"/>
      <c r="D253" s="468"/>
      <c r="E253" s="468"/>
      <c r="F253" s="468"/>
      <c r="G253" s="468"/>
      <c r="H253" s="468"/>
      <c r="I253" s="468"/>
      <c r="J253" s="468"/>
      <c r="K253" s="468"/>
      <c r="L253" s="468"/>
    </row>
    <row r="254" spans="1:12" x14ac:dyDescent="0.25">
      <c r="A254" s="60"/>
      <c r="B254" s="61" t="s">
        <v>151</v>
      </c>
      <c r="C254" s="62"/>
      <c r="D254" s="62"/>
      <c r="E254" s="62"/>
      <c r="F254" s="63"/>
      <c r="G254" s="119"/>
      <c r="H254" s="61" t="str">
        <f>CONCATENATE("acumulado ",B254)</f>
        <v>acumulado octubre</v>
      </c>
      <c r="I254" s="62"/>
      <c r="J254" s="62"/>
      <c r="K254" s="62"/>
      <c r="L254" s="63"/>
    </row>
    <row r="255" spans="1:12" ht="30" customHeight="1" x14ac:dyDescent="0.25">
      <c r="A255" s="12"/>
      <c r="B255" s="13">
        <v>2019</v>
      </c>
      <c r="C255" s="499">
        <v>2020</v>
      </c>
      <c r="D255" s="499" t="s">
        <v>1</v>
      </c>
      <c r="E255" s="67" t="s">
        <v>2</v>
      </c>
      <c r="F255" s="68"/>
      <c r="G255" s="120"/>
      <c r="H255" s="13">
        <v>2019</v>
      </c>
      <c r="I255" s="13">
        <v>2020</v>
      </c>
      <c r="J255" s="499" t="s">
        <v>1</v>
      </c>
      <c r="K255" s="67" t="s">
        <v>2</v>
      </c>
      <c r="L255" s="68"/>
    </row>
    <row r="256" spans="1:12" x14ac:dyDescent="0.25">
      <c r="A256" s="469" t="s">
        <v>90</v>
      </c>
      <c r="B256" s="469">
        <v>21.26</v>
      </c>
      <c r="C256" s="560">
        <v>21.26</v>
      </c>
      <c r="D256" s="501">
        <v>-0.68638442248119191</v>
      </c>
      <c r="E256" s="502">
        <v>-46.53</v>
      </c>
      <c r="F256" s="502"/>
      <c r="G256" s="503"/>
      <c r="H256" s="504">
        <v>68.264482504302137</v>
      </c>
      <c r="I256" s="504">
        <v>49.249551060068342</v>
      </c>
      <c r="J256" s="501">
        <f>I256/H256-1</f>
        <v>-0.27854794684828155</v>
      </c>
      <c r="K256" s="502">
        <f>I256-H256</f>
        <v>-19.014931444233795</v>
      </c>
      <c r="L256" s="502"/>
    </row>
    <row r="257" spans="1:12" x14ac:dyDescent="0.25">
      <c r="A257" s="347" t="s">
        <v>91</v>
      </c>
      <c r="B257" s="547">
        <v>87.6</v>
      </c>
      <c r="C257" s="548">
        <v>21.7</v>
      </c>
      <c r="D257" s="549">
        <v>-0.75228310502283102</v>
      </c>
      <c r="E257" s="550">
        <v>-65.899999999999991</v>
      </c>
      <c r="F257" s="550"/>
      <c r="G257" s="120"/>
      <c r="H257" s="547">
        <v>86.407205181802894</v>
      </c>
      <c r="I257" s="551" t="s">
        <v>9</v>
      </c>
      <c r="J257" s="552" t="s">
        <v>10</v>
      </c>
      <c r="K257" s="550" t="s">
        <v>10</v>
      </c>
      <c r="L257" s="550"/>
    </row>
    <row r="258" spans="1:12" x14ac:dyDescent="0.25">
      <c r="A258" s="350" t="s">
        <v>92</v>
      </c>
      <c r="B258" s="375">
        <v>65.36</v>
      </c>
      <c r="C258" s="553">
        <v>16.28</v>
      </c>
      <c r="D258" s="537">
        <v>-0.75091799265605874</v>
      </c>
      <c r="E258" s="374">
        <v>-49.08</v>
      </c>
      <c r="F258" s="374"/>
      <c r="G258" s="120"/>
      <c r="H258" s="375">
        <v>66.327324832136057</v>
      </c>
      <c r="I258" s="378" t="s">
        <v>9</v>
      </c>
      <c r="J258" s="538" t="s">
        <v>10</v>
      </c>
      <c r="K258" s="374" t="s">
        <v>10</v>
      </c>
      <c r="L258" s="374"/>
    </row>
    <row r="259" spans="1:12" x14ac:dyDescent="0.25">
      <c r="A259" s="350" t="s">
        <v>93</v>
      </c>
      <c r="B259" s="375">
        <v>51.85</v>
      </c>
      <c r="C259" s="553">
        <v>10.119999999999999</v>
      </c>
      <c r="D259" s="537">
        <v>-0.80482160077145615</v>
      </c>
      <c r="E259" s="374">
        <v>-41.730000000000004</v>
      </c>
      <c r="F259" s="374"/>
      <c r="G259" s="120"/>
      <c r="H259" s="375">
        <v>45.533717871873108</v>
      </c>
      <c r="I259" s="378" t="s">
        <v>9</v>
      </c>
      <c r="J259" s="538" t="s">
        <v>10</v>
      </c>
      <c r="K259" s="374" t="s">
        <v>10</v>
      </c>
      <c r="L259" s="374"/>
    </row>
    <row r="260" spans="1:12" x14ac:dyDescent="0.25">
      <c r="A260" s="350" t="s">
        <v>94</v>
      </c>
      <c r="B260" s="375">
        <v>35.54</v>
      </c>
      <c r="C260" s="553">
        <v>10.43</v>
      </c>
      <c r="D260" s="537">
        <v>-0.70652785593697243</v>
      </c>
      <c r="E260" s="374">
        <v>-25.11</v>
      </c>
      <c r="F260" s="374"/>
      <c r="G260" s="120"/>
      <c r="H260" s="375">
        <v>40.192126041004677</v>
      </c>
      <c r="I260" s="378" t="s">
        <v>9</v>
      </c>
      <c r="J260" s="538" t="s">
        <v>10</v>
      </c>
      <c r="K260" s="374" t="s">
        <v>10</v>
      </c>
      <c r="L260" s="374"/>
    </row>
    <row r="261" spans="1:12" x14ac:dyDescent="0.25">
      <c r="A261" s="350" t="s">
        <v>95</v>
      </c>
      <c r="B261" s="375">
        <v>40.659999999999997</v>
      </c>
      <c r="C261" s="553">
        <v>27.91</v>
      </c>
      <c r="D261" s="537">
        <v>-0.31357599606492859</v>
      </c>
      <c r="E261" s="374">
        <v>-12.749999999999996</v>
      </c>
      <c r="F261" s="374"/>
      <c r="G261" s="120"/>
      <c r="H261" s="375">
        <v>41.908903769931214</v>
      </c>
      <c r="I261" s="378" t="s">
        <v>9</v>
      </c>
      <c r="J261" s="538" t="s">
        <v>10</v>
      </c>
      <c r="K261" s="374" t="s">
        <v>10</v>
      </c>
      <c r="L261" s="374"/>
    </row>
    <row r="262" spans="1:12" x14ac:dyDescent="0.25">
      <c r="A262" s="350" t="s">
        <v>96</v>
      </c>
      <c r="B262" s="375">
        <v>68.260000000000005</v>
      </c>
      <c r="C262" s="553">
        <v>26.99</v>
      </c>
      <c r="D262" s="537">
        <v>-0.60460005859947263</v>
      </c>
      <c r="E262" s="374">
        <v>-41.27000000000001</v>
      </c>
      <c r="F262" s="374"/>
      <c r="G262" s="120"/>
      <c r="H262" s="375">
        <v>71.236204192780932</v>
      </c>
      <c r="I262" s="378" t="s">
        <v>9</v>
      </c>
      <c r="J262" s="538" t="s">
        <v>10</v>
      </c>
      <c r="K262" s="374" t="s">
        <v>10</v>
      </c>
      <c r="L262" s="374"/>
    </row>
    <row r="263" spans="1:12" x14ac:dyDescent="0.25">
      <c r="A263" s="351" t="s">
        <v>97</v>
      </c>
      <c r="B263" s="554">
        <v>71.16</v>
      </c>
      <c r="C263" s="555">
        <v>40.869999999999997</v>
      </c>
      <c r="D263" s="556">
        <v>-0.42566048341765039</v>
      </c>
      <c r="E263" s="557">
        <v>-30.29</v>
      </c>
      <c r="F263" s="557"/>
      <c r="G263" s="120"/>
      <c r="H263" s="554">
        <v>68.052633219098666</v>
      </c>
      <c r="I263" s="558" t="s">
        <v>9</v>
      </c>
      <c r="J263" s="559" t="s">
        <v>10</v>
      </c>
      <c r="K263" s="557" t="s">
        <v>10</v>
      </c>
      <c r="L263" s="557"/>
    </row>
    <row r="264" spans="1:12" x14ac:dyDescent="0.25">
      <c r="A264" s="154" t="s">
        <v>29</v>
      </c>
      <c r="B264" s="155"/>
      <c r="C264" s="155"/>
      <c r="D264" s="155"/>
      <c r="E264" s="155"/>
      <c r="F264" s="155"/>
      <c r="G264" s="155"/>
      <c r="H264" s="155"/>
      <c r="I264" s="155"/>
      <c r="J264" s="155"/>
      <c r="K264" s="155"/>
      <c r="L264" s="156"/>
    </row>
    <row r="265" spans="1:12" ht="23.25" x14ac:dyDescent="0.35">
      <c r="A265" s="562" t="s">
        <v>109</v>
      </c>
      <c r="B265" s="562"/>
      <c r="C265" s="562"/>
      <c r="D265" s="562"/>
      <c r="E265" s="562"/>
      <c r="F265" s="562"/>
      <c r="G265" s="562"/>
      <c r="H265" s="562"/>
      <c r="I265" s="562"/>
      <c r="J265" s="562"/>
      <c r="K265" s="562"/>
      <c r="L265" s="562"/>
    </row>
    <row r="266" spans="1:12" ht="21" x14ac:dyDescent="0.35">
      <c r="A266" s="563" t="s">
        <v>30</v>
      </c>
      <c r="B266" s="563"/>
      <c r="C266" s="563"/>
      <c r="D266" s="563"/>
      <c r="E266" s="563"/>
      <c r="F266" s="563"/>
      <c r="G266" s="563"/>
      <c r="H266" s="563"/>
      <c r="I266" s="563"/>
      <c r="J266" s="563"/>
      <c r="K266" s="563"/>
      <c r="L266" s="563"/>
    </row>
    <row r="267" spans="1:12" x14ac:dyDescent="0.25">
      <c r="A267" s="60"/>
      <c r="B267" s="61" t="s">
        <v>151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3"/>
    </row>
    <row r="268" spans="1:12" ht="30" customHeight="1" x14ac:dyDescent="0.25">
      <c r="A268" s="12"/>
      <c r="B268" s="67">
        <v>2019</v>
      </c>
      <c r="C268" s="68"/>
      <c r="D268" s="67">
        <v>2020</v>
      </c>
      <c r="E268" s="68"/>
      <c r="F268" s="67" t="s">
        <v>1</v>
      </c>
      <c r="G268" s="138"/>
      <c r="H268" s="68"/>
      <c r="I268" s="67" t="s">
        <v>2</v>
      </c>
      <c r="J268" s="68"/>
      <c r="K268" s="67" t="s">
        <v>3</v>
      </c>
      <c r="L268" s="68"/>
    </row>
    <row r="269" spans="1:12" x14ac:dyDescent="0.25">
      <c r="A269" s="564" t="s">
        <v>58</v>
      </c>
      <c r="B269" s="565">
        <v>427</v>
      </c>
      <c r="C269" s="566"/>
      <c r="D269" s="565">
        <v>153</v>
      </c>
      <c r="E269" s="566"/>
      <c r="F269" s="567">
        <f t="shared" ref="F269:F280" si="25">D269/B269-1</f>
        <v>-0.64168618266978927</v>
      </c>
      <c r="G269" s="568"/>
      <c r="H269" s="569"/>
      <c r="I269" s="565">
        <f t="shared" ref="I269:I280" si="26">D269-B269</f>
        <v>-274</v>
      </c>
      <c r="J269" s="566"/>
      <c r="K269" s="567">
        <f t="shared" ref="K269:K280" si="27">D269/$D$269</f>
        <v>1</v>
      </c>
      <c r="L269" s="569"/>
    </row>
    <row r="270" spans="1:12" x14ac:dyDescent="0.25">
      <c r="A270" s="570" t="s">
        <v>8</v>
      </c>
      <c r="B270" s="571">
        <v>240</v>
      </c>
      <c r="C270" s="572"/>
      <c r="D270" s="571">
        <v>97</v>
      </c>
      <c r="E270" s="572"/>
      <c r="F270" s="573">
        <f t="shared" si="25"/>
        <v>-0.59583333333333333</v>
      </c>
      <c r="G270" s="574"/>
      <c r="H270" s="575"/>
      <c r="I270" s="571">
        <f t="shared" si="26"/>
        <v>-143</v>
      </c>
      <c r="J270" s="572"/>
      <c r="K270" s="573">
        <f t="shared" si="27"/>
        <v>0.63398692810457513</v>
      </c>
      <c r="L270" s="575"/>
    </row>
    <row r="271" spans="1:12" x14ac:dyDescent="0.25">
      <c r="A271" s="576" t="s">
        <v>59</v>
      </c>
      <c r="B271" s="577">
        <v>26</v>
      </c>
      <c r="C271" s="578"/>
      <c r="D271" s="577">
        <v>14</v>
      </c>
      <c r="E271" s="578"/>
      <c r="F271" s="579">
        <f t="shared" si="25"/>
        <v>-0.46153846153846156</v>
      </c>
      <c r="G271" s="580"/>
      <c r="H271" s="581"/>
      <c r="I271" s="577">
        <f t="shared" si="26"/>
        <v>-12</v>
      </c>
      <c r="J271" s="578"/>
      <c r="K271" s="579">
        <f t="shared" si="27"/>
        <v>9.1503267973856203E-2</v>
      </c>
      <c r="L271" s="581"/>
    </row>
    <row r="272" spans="1:12" x14ac:dyDescent="0.25">
      <c r="A272" s="327" t="s">
        <v>60</v>
      </c>
      <c r="B272" s="582">
        <v>99</v>
      </c>
      <c r="C272" s="583"/>
      <c r="D272" s="582">
        <v>51</v>
      </c>
      <c r="E272" s="583"/>
      <c r="F272" s="584">
        <f t="shared" si="25"/>
        <v>-0.48484848484848486</v>
      </c>
      <c r="G272" s="585"/>
      <c r="H272" s="586"/>
      <c r="I272" s="582">
        <f t="shared" si="26"/>
        <v>-48</v>
      </c>
      <c r="J272" s="583"/>
      <c r="K272" s="584">
        <f t="shared" si="27"/>
        <v>0.33333333333333331</v>
      </c>
      <c r="L272" s="586"/>
    </row>
    <row r="273" spans="1:12" x14ac:dyDescent="0.25">
      <c r="A273" s="327" t="s">
        <v>61</v>
      </c>
      <c r="B273" s="582">
        <v>57</v>
      </c>
      <c r="C273" s="583"/>
      <c r="D273" s="582">
        <v>23</v>
      </c>
      <c r="E273" s="583"/>
      <c r="F273" s="584">
        <f t="shared" si="25"/>
        <v>-0.59649122807017552</v>
      </c>
      <c r="G273" s="585"/>
      <c r="H273" s="586"/>
      <c r="I273" s="582">
        <f t="shared" si="26"/>
        <v>-34</v>
      </c>
      <c r="J273" s="583"/>
      <c r="K273" s="584">
        <f t="shared" si="27"/>
        <v>0.15032679738562091</v>
      </c>
      <c r="L273" s="586"/>
    </row>
    <row r="274" spans="1:12" x14ac:dyDescent="0.25">
      <c r="A274" s="327" t="s">
        <v>62</v>
      </c>
      <c r="B274" s="582">
        <v>22</v>
      </c>
      <c r="C274" s="583"/>
      <c r="D274" s="582">
        <v>3</v>
      </c>
      <c r="E274" s="583"/>
      <c r="F274" s="584">
        <f t="shared" si="25"/>
        <v>-0.86363636363636365</v>
      </c>
      <c r="G274" s="585"/>
      <c r="H274" s="586"/>
      <c r="I274" s="582">
        <f t="shared" si="26"/>
        <v>-19</v>
      </c>
      <c r="J274" s="583"/>
      <c r="K274" s="584">
        <f t="shared" si="27"/>
        <v>1.9607843137254902E-2</v>
      </c>
      <c r="L274" s="586"/>
    </row>
    <row r="275" spans="1:12" x14ac:dyDescent="0.25">
      <c r="A275" s="539" t="s">
        <v>63</v>
      </c>
      <c r="B275" s="587">
        <v>36</v>
      </c>
      <c r="C275" s="588"/>
      <c r="D275" s="587">
        <v>6</v>
      </c>
      <c r="E275" s="588"/>
      <c r="F275" s="589">
        <f t="shared" si="25"/>
        <v>-0.83333333333333337</v>
      </c>
      <c r="G275" s="590"/>
      <c r="H275" s="591"/>
      <c r="I275" s="587">
        <f t="shared" si="26"/>
        <v>-30</v>
      </c>
      <c r="J275" s="588"/>
      <c r="K275" s="589">
        <f t="shared" si="27"/>
        <v>3.9215686274509803E-2</v>
      </c>
      <c r="L275" s="591"/>
    </row>
    <row r="276" spans="1:12" x14ac:dyDescent="0.25">
      <c r="A276" s="592" t="s">
        <v>11</v>
      </c>
      <c r="B276" s="571">
        <v>185</v>
      </c>
      <c r="C276" s="572"/>
      <c r="D276" s="571">
        <v>59</v>
      </c>
      <c r="E276" s="572"/>
      <c r="F276" s="573">
        <f t="shared" si="25"/>
        <v>-0.68108108108108101</v>
      </c>
      <c r="G276" s="574"/>
      <c r="H276" s="575"/>
      <c r="I276" s="571">
        <f t="shared" si="26"/>
        <v>-126</v>
      </c>
      <c r="J276" s="572"/>
      <c r="K276" s="573">
        <f t="shared" si="27"/>
        <v>0.38562091503267976</v>
      </c>
      <c r="L276" s="575"/>
    </row>
    <row r="277" spans="1:12" x14ac:dyDescent="0.25">
      <c r="A277" s="576" t="s">
        <v>64</v>
      </c>
      <c r="B277" s="577">
        <v>74</v>
      </c>
      <c r="C277" s="578"/>
      <c r="D277" s="577">
        <v>31</v>
      </c>
      <c r="E277" s="578"/>
      <c r="F277" s="579">
        <f t="shared" si="25"/>
        <v>-0.58108108108108114</v>
      </c>
      <c r="G277" s="580"/>
      <c r="H277" s="581"/>
      <c r="I277" s="577">
        <f t="shared" si="26"/>
        <v>-43</v>
      </c>
      <c r="J277" s="578"/>
      <c r="K277" s="579">
        <f t="shared" si="27"/>
        <v>0.20261437908496732</v>
      </c>
      <c r="L277" s="581"/>
    </row>
    <row r="278" spans="1:12" x14ac:dyDescent="0.25">
      <c r="A278" s="327" t="s">
        <v>65</v>
      </c>
      <c r="B278" s="582">
        <v>69</v>
      </c>
      <c r="C278" s="583"/>
      <c r="D278" s="582">
        <v>27</v>
      </c>
      <c r="E278" s="583"/>
      <c r="F278" s="584">
        <f t="shared" si="25"/>
        <v>-0.60869565217391308</v>
      </c>
      <c r="G278" s="585"/>
      <c r="H278" s="586"/>
      <c r="I278" s="582">
        <f t="shared" si="26"/>
        <v>-42</v>
      </c>
      <c r="J278" s="583"/>
      <c r="K278" s="584">
        <f t="shared" si="27"/>
        <v>0.17647058823529413</v>
      </c>
      <c r="L278" s="586"/>
    </row>
    <row r="279" spans="1:12" x14ac:dyDescent="0.25">
      <c r="A279" s="327" t="s">
        <v>66</v>
      </c>
      <c r="B279" s="582">
        <v>61</v>
      </c>
      <c r="C279" s="583"/>
      <c r="D279" s="582">
        <v>17</v>
      </c>
      <c r="E279" s="583"/>
      <c r="F279" s="584">
        <f t="shared" si="25"/>
        <v>-0.72131147540983609</v>
      </c>
      <c r="G279" s="585"/>
      <c r="H279" s="586"/>
      <c r="I279" s="582">
        <f t="shared" si="26"/>
        <v>-44</v>
      </c>
      <c r="J279" s="583"/>
      <c r="K279" s="584">
        <f t="shared" si="27"/>
        <v>0.1111111111111111</v>
      </c>
      <c r="L279" s="586"/>
    </row>
    <row r="280" spans="1:12" x14ac:dyDescent="0.25">
      <c r="A280" s="330" t="s">
        <v>67</v>
      </c>
      <c r="B280" s="593">
        <v>50</v>
      </c>
      <c r="C280" s="594"/>
      <c r="D280" s="593">
        <v>11</v>
      </c>
      <c r="E280" s="594"/>
      <c r="F280" s="595">
        <f t="shared" si="25"/>
        <v>-0.78</v>
      </c>
      <c r="G280" s="596"/>
      <c r="H280" s="597"/>
      <c r="I280" s="593">
        <f t="shared" si="26"/>
        <v>-39</v>
      </c>
      <c r="J280" s="594"/>
      <c r="K280" s="595">
        <f t="shared" si="27"/>
        <v>7.1895424836601302E-2</v>
      </c>
      <c r="L280" s="597"/>
    </row>
    <row r="281" spans="1:12" ht="21" x14ac:dyDescent="0.35">
      <c r="A281" s="563" t="s">
        <v>110</v>
      </c>
      <c r="B281" s="563"/>
      <c r="C281" s="563"/>
      <c r="D281" s="563"/>
      <c r="E281" s="563"/>
      <c r="F281" s="563"/>
      <c r="G281" s="563"/>
      <c r="H281" s="563"/>
      <c r="I281" s="563"/>
      <c r="J281" s="563"/>
      <c r="K281" s="563"/>
      <c r="L281" s="563"/>
    </row>
    <row r="282" spans="1:12" x14ac:dyDescent="0.25">
      <c r="A282" s="60"/>
      <c r="B282" s="61" t="s">
        <v>151</v>
      </c>
      <c r="C282" s="62"/>
      <c r="D282" s="62"/>
      <c r="E282" s="62"/>
      <c r="F282" s="62"/>
      <c r="G282" s="62"/>
      <c r="H282" s="62"/>
      <c r="I282" s="62"/>
      <c r="J282" s="62"/>
      <c r="K282" s="62"/>
      <c r="L282" s="63"/>
    </row>
    <row r="283" spans="1:12" ht="30" customHeight="1" x14ac:dyDescent="0.25">
      <c r="A283" s="12"/>
      <c r="B283" s="67">
        <v>2019</v>
      </c>
      <c r="C283" s="68"/>
      <c r="D283" s="67">
        <v>2020</v>
      </c>
      <c r="E283" s="68"/>
      <c r="F283" s="67" t="s">
        <v>1</v>
      </c>
      <c r="G283" s="138"/>
      <c r="H283" s="68"/>
      <c r="I283" s="67" t="s">
        <v>2</v>
      </c>
      <c r="J283" s="68"/>
      <c r="K283" s="67" t="s">
        <v>3</v>
      </c>
      <c r="L283" s="68"/>
    </row>
    <row r="284" spans="1:12" x14ac:dyDescent="0.25">
      <c r="A284" s="564" t="s">
        <v>90</v>
      </c>
      <c r="B284" s="565">
        <v>427</v>
      </c>
      <c r="C284" s="566"/>
      <c r="D284" s="565">
        <v>153</v>
      </c>
      <c r="E284" s="566"/>
      <c r="F284" s="567">
        <f t="shared" ref="F284:F291" si="28">D284/B284-1</f>
        <v>-0.64168618266978927</v>
      </c>
      <c r="G284" s="568"/>
      <c r="H284" s="569"/>
      <c r="I284" s="565">
        <f t="shared" ref="I284:I291" si="29">D284-B284</f>
        <v>-274</v>
      </c>
      <c r="J284" s="566"/>
      <c r="K284" s="567">
        <f t="shared" ref="K284:K291" si="30">D284/$D$269</f>
        <v>1</v>
      </c>
      <c r="L284" s="569"/>
    </row>
    <row r="285" spans="1:12" x14ac:dyDescent="0.25">
      <c r="A285" s="347" t="s">
        <v>91</v>
      </c>
      <c r="B285" s="598">
        <v>110</v>
      </c>
      <c r="C285" s="599"/>
      <c r="D285" s="598">
        <v>44</v>
      </c>
      <c r="E285" s="599"/>
      <c r="F285" s="600">
        <f t="shared" si="28"/>
        <v>-0.6</v>
      </c>
      <c r="G285" s="601"/>
      <c r="H285" s="602"/>
      <c r="I285" s="598">
        <f t="shared" si="29"/>
        <v>-66</v>
      </c>
      <c r="J285" s="599"/>
      <c r="K285" s="600">
        <f t="shared" si="30"/>
        <v>0.28758169934640521</v>
      </c>
      <c r="L285" s="602"/>
    </row>
    <row r="286" spans="1:12" x14ac:dyDescent="0.25">
      <c r="A286" s="350" t="s">
        <v>92</v>
      </c>
      <c r="B286" s="582">
        <v>114</v>
      </c>
      <c r="C286" s="583"/>
      <c r="D286" s="582">
        <v>38</v>
      </c>
      <c r="E286" s="583"/>
      <c r="F286" s="584">
        <f t="shared" si="28"/>
        <v>-0.66666666666666674</v>
      </c>
      <c r="G286" s="585"/>
      <c r="H286" s="586"/>
      <c r="I286" s="582">
        <f t="shared" si="29"/>
        <v>-76</v>
      </c>
      <c r="J286" s="583"/>
      <c r="K286" s="584">
        <f t="shared" si="30"/>
        <v>0.24836601307189543</v>
      </c>
      <c r="L286" s="586"/>
    </row>
    <row r="287" spans="1:12" x14ac:dyDescent="0.25">
      <c r="A287" s="350" t="s">
        <v>94</v>
      </c>
      <c r="B287" s="582">
        <v>81</v>
      </c>
      <c r="C287" s="583"/>
      <c r="D287" s="582">
        <v>29</v>
      </c>
      <c r="E287" s="583"/>
      <c r="F287" s="584">
        <f t="shared" si="28"/>
        <v>-0.64197530864197527</v>
      </c>
      <c r="G287" s="585"/>
      <c r="H287" s="586"/>
      <c r="I287" s="582">
        <f t="shared" si="29"/>
        <v>-52</v>
      </c>
      <c r="J287" s="583"/>
      <c r="K287" s="584">
        <f t="shared" si="30"/>
        <v>0.18954248366013071</v>
      </c>
      <c r="L287" s="586"/>
    </row>
    <row r="288" spans="1:12" x14ac:dyDescent="0.25">
      <c r="A288" s="350" t="s">
        <v>95</v>
      </c>
      <c r="B288" s="582">
        <v>25</v>
      </c>
      <c r="C288" s="583"/>
      <c r="D288" s="582">
        <v>10</v>
      </c>
      <c r="E288" s="583"/>
      <c r="F288" s="584">
        <f t="shared" si="28"/>
        <v>-0.6</v>
      </c>
      <c r="G288" s="585"/>
      <c r="H288" s="586"/>
      <c r="I288" s="582">
        <f t="shared" si="29"/>
        <v>-15</v>
      </c>
      <c r="J288" s="583"/>
      <c r="K288" s="584">
        <f t="shared" si="30"/>
        <v>6.535947712418301E-2</v>
      </c>
      <c r="L288" s="586"/>
    </row>
    <row r="289" spans="1:12" x14ac:dyDescent="0.25">
      <c r="A289" s="350" t="s">
        <v>96</v>
      </c>
      <c r="B289" s="582">
        <v>22</v>
      </c>
      <c r="C289" s="583"/>
      <c r="D289" s="582">
        <v>8</v>
      </c>
      <c r="E289" s="583"/>
      <c r="F289" s="584">
        <f t="shared" si="28"/>
        <v>-0.63636363636363635</v>
      </c>
      <c r="G289" s="585"/>
      <c r="H289" s="586"/>
      <c r="I289" s="582">
        <f t="shared" si="29"/>
        <v>-14</v>
      </c>
      <c r="J289" s="583"/>
      <c r="K289" s="584">
        <f t="shared" si="30"/>
        <v>5.2287581699346407E-2</v>
      </c>
      <c r="L289" s="586"/>
    </row>
    <row r="290" spans="1:12" x14ac:dyDescent="0.25">
      <c r="A290" s="350" t="s">
        <v>93</v>
      </c>
      <c r="B290" s="582">
        <v>17</v>
      </c>
      <c r="C290" s="583"/>
      <c r="D290" s="582">
        <v>2</v>
      </c>
      <c r="E290" s="583"/>
      <c r="F290" s="584">
        <f t="shared" si="28"/>
        <v>-0.88235294117647056</v>
      </c>
      <c r="G290" s="585"/>
      <c r="H290" s="586"/>
      <c r="I290" s="582">
        <f t="shared" si="29"/>
        <v>-15</v>
      </c>
      <c r="J290" s="583"/>
      <c r="K290" s="584">
        <f t="shared" si="30"/>
        <v>1.3071895424836602E-2</v>
      </c>
      <c r="L290" s="586"/>
    </row>
    <row r="291" spans="1:12" x14ac:dyDescent="0.25">
      <c r="A291" s="351" t="s">
        <v>97</v>
      </c>
      <c r="B291" s="603">
        <v>58</v>
      </c>
      <c r="C291" s="604"/>
      <c r="D291" s="603">
        <v>22</v>
      </c>
      <c r="E291" s="604"/>
      <c r="F291" s="605">
        <f t="shared" si="28"/>
        <v>-0.62068965517241381</v>
      </c>
      <c r="G291" s="606"/>
      <c r="H291" s="607"/>
      <c r="I291" s="603">
        <f t="shared" si="29"/>
        <v>-36</v>
      </c>
      <c r="J291" s="604"/>
      <c r="K291" s="605">
        <f t="shared" si="30"/>
        <v>0.1437908496732026</v>
      </c>
      <c r="L291" s="607"/>
    </row>
    <row r="292" spans="1:12" ht="21" x14ac:dyDescent="0.35">
      <c r="A292" s="563" t="s">
        <v>32</v>
      </c>
      <c r="B292" s="563"/>
      <c r="C292" s="563"/>
      <c r="D292" s="563"/>
      <c r="E292" s="563"/>
      <c r="F292" s="563"/>
      <c r="G292" s="563"/>
      <c r="H292" s="563"/>
      <c r="I292" s="563"/>
      <c r="J292" s="563"/>
      <c r="K292" s="563"/>
      <c r="L292" s="563"/>
    </row>
    <row r="293" spans="1:12" x14ac:dyDescent="0.25">
      <c r="A293" s="60"/>
      <c r="B293" s="61" t="s">
        <v>151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3"/>
    </row>
    <row r="294" spans="1:12" ht="30" customHeight="1" x14ac:dyDescent="0.25">
      <c r="A294" s="12"/>
      <c r="B294" s="67">
        <v>2019</v>
      </c>
      <c r="C294" s="68"/>
      <c r="D294" s="67">
        <v>2020</v>
      </c>
      <c r="E294" s="68"/>
      <c r="F294" s="67" t="s">
        <v>1</v>
      </c>
      <c r="G294" s="138"/>
      <c r="H294" s="68"/>
      <c r="I294" s="67" t="s">
        <v>2</v>
      </c>
      <c r="J294" s="68"/>
      <c r="K294" s="67" t="s">
        <v>3</v>
      </c>
      <c r="L294" s="68"/>
    </row>
    <row r="295" spans="1:12" x14ac:dyDescent="0.25">
      <c r="A295" s="564" t="s">
        <v>58</v>
      </c>
      <c r="B295" s="565">
        <v>138445</v>
      </c>
      <c r="C295" s="566"/>
      <c r="D295" s="565">
        <v>65278</v>
      </c>
      <c r="E295" s="566"/>
      <c r="F295" s="567">
        <f t="shared" ref="F295:F306" si="31">D295/B295-1</f>
        <v>-0.52849145870201164</v>
      </c>
      <c r="G295" s="568"/>
      <c r="H295" s="569"/>
      <c r="I295" s="565">
        <f t="shared" ref="I295:I306" si="32">D295-B295</f>
        <v>-73167</v>
      </c>
      <c r="J295" s="566"/>
      <c r="K295" s="567">
        <f>D295/$D$295</f>
        <v>1</v>
      </c>
      <c r="L295" s="569"/>
    </row>
    <row r="296" spans="1:12" x14ac:dyDescent="0.25">
      <c r="A296" s="570" t="s">
        <v>8</v>
      </c>
      <c r="B296" s="571">
        <v>90649</v>
      </c>
      <c r="C296" s="572"/>
      <c r="D296" s="571">
        <v>45814</v>
      </c>
      <c r="E296" s="572"/>
      <c r="F296" s="573">
        <f t="shared" si="31"/>
        <v>-0.49460005074518198</v>
      </c>
      <c r="G296" s="574"/>
      <c r="H296" s="575"/>
      <c r="I296" s="571">
        <f t="shared" si="32"/>
        <v>-44835</v>
      </c>
      <c r="J296" s="572"/>
      <c r="K296" s="573">
        <f t="shared" ref="K296:K306" si="33">D296/$D$295</f>
        <v>0.70182910015625477</v>
      </c>
      <c r="L296" s="575"/>
    </row>
    <row r="297" spans="1:12" x14ac:dyDescent="0.25">
      <c r="A297" s="576" t="s">
        <v>59</v>
      </c>
      <c r="B297" s="577">
        <v>15702</v>
      </c>
      <c r="C297" s="578"/>
      <c r="D297" s="577">
        <v>8782</v>
      </c>
      <c r="E297" s="578"/>
      <c r="F297" s="579">
        <f t="shared" si="31"/>
        <v>-0.44070819003948547</v>
      </c>
      <c r="G297" s="580"/>
      <c r="H297" s="581"/>
      <c r="I297" s="577">
        <f t="shared" si="32"/>
        <v>-6920</v>
      </c>
      <c r="J297" s="578"/>
      <c r="K297" s="579">
        <f t="shared" si="33"/>
        <v>0.13453230797512178</v>
      </c>
      <c r="L297" s="581"/>
    </row>
    <row r="298" spans="1:12" x14ac:dyDescent="0.25">
      <c r="A298" s="327" t="s">
        <v>60</v>
      </c>
      <c r="B298" s="582">
        <v>53663</v>
      </c>
      <c r="C298" s="583"/>
      <c r="D298" s="582">
        <v>26951</v>
      </c>
      <c r="E298" s="583"/>
      <c r="F298" s="584">
        <f t="shared" si="31"/>
        <v>-0.49777313977973647</v>
      </c>
      <c r="G298" s="585"/>
      <c r="H298" s="586"/>
      <c r="I298" s="582">
        <f t="shared" si="32"/>
        <v>-26712</v>
      </c>
      <c r="J298" s="583"/>
      <c r="K298" s="584">
        <f t="shared" si="33"/>
        <v>0.41286497748092771</v>
      </c>
      <c r="L298" s="586"/>
    </row>
    <row r="299" spans="1:12" x14ac:dyDescent="0.25">
      <c r="A299" s="327" t="s">
        <v>61</v>
      </c>
      <c r="B299" s="582">
        <v>17804</v>
      </c>
      <c r="C299" s="583"/>
      <c r="D299" s="582">
        <v>8476</v>
      </c>
      <c r="E299" s="583"/>
      <c r="F299" s="584">
        <f t="shared" si="31"/>
        <v>-0.52392720736913057</v>
      </c>
      <c r="G299" s="585"/>
      <c r="H299" s="586"/>
      <c r="I299" s="582">
        <f t="shared" si="32"/>
        <v>-9328</v>
      </c>
      <c r="J299" s="583"/>
      <c r="K299" s="584">
        <f t="shared" si="33"/>
        <v>0.12984466435858941</v>
      </c>
      <c r="L299" s="586"/>
    </row>
    <row r="300" spans="1:12" x14ac:dyDescent="0.25">
      <c r="A300" s="327" t="s">
        <v>62</v>
      </c>
      <c r="B300" s="582">
        <v>2410</v>
      </c>
      <c r="C300" s="583"/>
      <c r="D300" s="582">
        <v>1355</v>
      </c>
      <c r="E300" s="583"/>
      <c r="F300" s="584">
        <f t="shared" si="31"/>
        <v>-0.43775933609958506</v>
      </c>
      <c r="G300" s="585"/>
      <c r="H300" s="586"/>
      <c r="I300" s="582">
        <f t="shared" si="32"/>
        <v>-1055</v>
      </c>
      <c r="J300" s="583"/>
      <c r="K300" s="584">
        <f t="shared" si="33"/>
        <v>2.0757376145102483E-2</v>
      </c>
      <c r="L300" s="586"/>
    </row>
    <row r="301" spans="1:12" x14ac:dyDescent="0.25">
      <c r="A301" s="539" t="s">
        <v>63</v>
      </c>
      <c r="B301" s="587">
        <v>1070</v>
      </c>
      <c r="C301" s="588"/>
      <c r="D301" s="587">
        <v>250</v>
      </c>
      <c r="E301" s="588"/>
      <c r="F301" s="589">
        <f t="shared" si="31"/>
        <v>-0.76635514018691586</v>
      </c>
      <c r="G301" s="590"/>
      <c r="H301" s="591"/>
      <c r="I301" s="587">
        <f t="shared" si="32"/>
        <v>-820</v>
      </c>
      <c r="J301" s="588"/>
      <c r="K301" s="589">
        <f t="shared" si="33"/>
        <v>3.8297741965133735E-3</v>
      </c>
      <c r="L301" s="591"/>
    </row>
    <row r="302" spans="1:12" x14ac:dyDescent="0.25">
      <c r="A302" s="592" t="s">
        <v>11</v>
      </c>
      <c r="B302" s="571">
        <v>47484</v>
      </c>
      <c r="C302" s="572"/>
      <c r="D302" s="571">
        <v>21761</v>
      </c>
      <c r="E302" s="572"/>
      <c r="F302" s="573">
        <f t="shared" si="31"/>
        <v>-0.54171931598011969</v>
      </c>
      <c r="G302" s="574"/>
      <c r="H302" s="575"/>
      <c r="I302" s="571">
        <f t="shared" si="32"/>
        <v>-25723</v>
      </c>
      <c r="J302" s="572"/>
      <c r="K302" s="573">
        <f t="shared" si="33"/>
        <v>0.33335886516131008</v>
      </c>
      <c r="L302" s="575"/>
    </row>
    <row r="303" spans="1:12" x14ac:dyDescent="0.25">
      <c r="A303" s="576" t="s">
        <v>64</v>
      </c>
      <c r="B303" s="577">
        <v>27445</v>
      </c>
      <c r="C303" s="578"/>
      <c r="D303" s="577">
        <v>13818</v>
      </c>
      <c r="E303" s="578"/>
      <c r="F303" s="579">
        <f t="shared" si="31"/>
        <v>-0.49652031335398072</v>
      </c>
      <c r="G303" s="580"/>
      <c r="H303" s="581"/>
      <c r="I303" s="577">
        <f t="shared" si="32"/>
        <v>-13627</v>
      </c>
      <c r="J303" s="578"/>
      <c r="K303" s="579">
        <f t="shared" si="33"/>
        <v>0.2116792793896872</v>
      </c>
      <c r="L303" s="581"/>
    </row>
    <row r="304" spans="1:12" x14ac:dyDescent="0.25">
      <c r="A304" s="327" t="s">
        <v>65</v>
      </c>
      <c r="B304" s="582">
        <v>25512</v>
      </c>
      <c r="C304" s="583"/>
      <c r="D304" s="582">
        <v>11806</v>
      </c>
      <c r="E304" s="583"/>
      <c r="F304" s="584">
        <f t="shared" si="31"/>
        <v>-0.53723737848855446</v>
      </c>
      <c r="G304" s="585"/>
      <c r="H304" s="586"/>
      <c r="I304" s="582">
        <f t="shared" si="32"/>
        <v>-13706</v>
      </c>
      <c r="J304" s="583"/>
      <c r="K304" s="584">
        <f t="shared" si="33"/>
        <v>0.18085725665614755</v>
      </c>
      <c r="L304" s="586"/>
    </row>
    <row r="305" spans="1:12" x14ac:dyDescent="0.25">
      <c r="A305" s="327" t="s">
        <v>66</v>
      </c>
      <c r="B305" s="582">
        <v>13797</v>
      </c>
      <c r="C305" s="583"/>
      <c r="D305" s="582">
        <v>5497</v>
      </c>
      <c r="E305" s="583"/>
      <c r="F305" s="584">
        <f t="shared" si="31"/>
        <v>-0.60158005363484812</v>
      </c>
      <c r="G305" s="585"/>
      <c r="H305" s="586"/>
      <c r="I305" s="582">
        <f t="shared" si="32"/>
        <v>-8300</v>
      </c>
      <c r="J305" s="583"/>
      <c r="K305" s="584">
        <f t="shared" si="33"/>
        <v>8.4209075032936065E-2</v>
      </c>
      <c r="L305" s="586"/>
    </row>
    <row r="306" spans="1:12" x14ac:dyDescent="0.25">
      <c r="A306" s="330" t="s">
        <v>67</v>
      </c>
      <c r="B306" s="593">
        <v>6242</v>
      </c>
      <c r="C306" s="594"/>
      <c r="D306" s="593">
        <v>2446</v>
      </c>
      <c r="E306" s="594"/>
      <c r="F306" s="595">
        <f t="shared" si="31"/>
        <v>-0.60813841717398276</v>
      </c>
      <c r="G306" s="596"/>
      <c r="H306" s="597"/>
      <c r="I306" s="593">
        <f t="shared" si="32"/>
        <v>-3796</v>
      </c>
      <c r="J306" s="594"/>
      <c r="K306" s="595">
        <f t="shared" si="33"/>
        <v>3.7470510738686846E-2</v>
      </c>
      <c r="L306" s="597"/>
    </row>
    <row r="307" spans="1:12" ht="21" x14ac:dyDescent="0.35">
      <c r="A307" s="563" t="s">
        <v>111</v>
      </c>
      <c r="B307" s="563"/>
      <c r="C307" s="563"/>
      <c r="D307" s="563"/>
      <c r="E307" s="563"/>
      <c r="F307" s="563"/>
      <c r="G307" s="563"/>
      <c r="H307" s="563"/>
      <c r="I307" s="563"/>
      <c r="J307" s="563"/>
      <c r="K307" s="563"/>
      <c r="L307" s="563"/>
    </row>
    <row r="308" spans="1:12" x14ac:dyDescent="0.25">
      <c r="A308" s="60"/>
      <c r="B308" s="61" t="s">
        <v>151</v>
      </c>
      <c r="C308" s="62"/>
      <c r="D308" s="62"/>
      <c r="E308" s="62"/>
      <c r="F308" s="62"/>
      <c r="G308" s="62"/>
      <c r="H308" s="62"/>
      <c r="I308" s="62"/>
      <c r="J308" s="62"/>
      <c r="K308" s="62"/>
      <c r="L308" s="63"/>
    </row>
    <row r="309" spans="1:12" ht="30" customHeight="1" x14ac:dyDescent="0.25">
      <c r="A309" s="12"/>
      <c r="B309" s="67">
        <v>2019</v>
      </c>
      <c r="C309" s="68"/>
      <c r="D309" s="67">
        <v>2020</v>
      </c>
      <c r="E309" s="68"/>
      <c r="F309" s="67" t="s">
        <v>1</v>
      </c>
      <c r="G309" s="68"/>
      <c r="H309" s="121"/>
      <c r="I309" s="67" t="s">
        <v>2</v>
      </c>
      <c r="J309" s="68"/>
      <c r="K309" s="67" t="s">
        <v>3</v>
      </c>
      <c r="L309" s="68"/>
    </row>
    <row r="310" spans="1:12" x14ac:dyDescent="0.25">
      <c r="A310" s="564" t="s">
        <v>90</v>
      </c>
      <c r="B310" s="565">
        <v>138445</v>
      </c>
      <c r="C310" s="566"/>
      <c r="D310" s="565">
        <v>65278</v>
      </c>
      <c r="E310" s="566"/>
      <c r="F310" s="567">
        <f t="shared" ref="F310:F317" si="34">D310/B310-1</f>
        <v>-0.52849145870201164</v>
      </c>
      <c r="G310" s="568"/>
      <c r="H310" s="569"/>
      <c r="I310" s="565">
        <f t="shared" ref="I310:I317" si="35">D310-B310</f>
        <v>-73167</v>
      </c>
      <c r="J310" s="566"/>
      <c r="K310" s="567">
        <f>D310/$D$295</f>
        <v>1</v>
      </c>
      <c r="L310" s="569"/>
    </row>
    <row r="311" spans="1:12" x14ac:dyDescent="0.25">
      <c r="A311" s="347" t="s">
        <v>91</v>
      </c>
      <c r="B311" s="598">
        <v>49901</v>
      </c>
      <c r="C311" s="599"/>
      <c r="D311" s="598">
        <v>21778</v>
      </c>
      <c r="E311" s="599"/>
      <c r="F311" s="608">
        <f t="shared" si="34"/>
        <v>-0.56357588024288097</v>
      </c>
      <c r="G311" s="609"/>
      <c r="H311" s="610"/>
      <c r="I311" s="598">
        <f t="shared" si="35"/>
        <v>-28123</v>
      </c>
      <c r="J311" s="599"/>
      <c r="K311" s="600">
        <f t="shared" ref="K311:K317" si="36">D311/$D$269</f>
        <v>142.33986928104576</v>
      </c>
      <c r="L311" s="602"/>
    </row>
    <row r="312" spans="1:12" x14ac:dyDescent="0.25">
      <c r="A312" s="350" t="s">
        <v>92</v>
      </c>
      <c r="B312" s="582">
        <v>42616</v>
      </c>
      <c r="C312" s="583"/>
      <c r="D312" s="582">
        <v>20110</v>
      </c>
      <c r="E312" s="583"/>
      <c r="F312" s="608">
        <f t="shared" si="34"/>
        <v>-0.5281115074150553</v>
      </c>
      <c r="G312" s="609"/>
      <c r="H312" s="610"/>
      <c r="I312" s="582">
        <f t="shared" si="35"/>
        <v>-22506</v>
      </c>
      <c r="J312" s="583"/>
      <c r="K312" s="584">
        <f t="shared" si="36"/>
        <v>131.43790849673204</v>
      </c>
      <c r="L312" s="586"/>
    </row>
    <row r="313" spans="1:12" x14ac:dyDescent="0.25">
      <c r="A313" s="350" t="s">
        <v>94</v>
      </c>
      <c r="B313" s="582">
        <v>22055</v>
      </c>
      <c r="C313" s="583"/>
      <c r="D313" s="582">
        <v>8774</v>
      </c>
      <c r="E313" s="583"/>
      <c r="F313" s="608">
        <f t="shared" si="34"/>
        <v>-0.60217637723872142</v>
      </c>
      <c r="G313" s="609"/>
      <c r="H313" s="610"/>
      <c r="I313" s="582">
        <f t="shared" si="35"/>
        <v>-13281</v>
      </c>
      <c r="J313" s="583"/>
      <c r="K313" s="584">
        <f t="shared" si="36"/>
        <v>57.346405228758172</v>
      </c>
      <c r="L313" s="586"/>
    </row>
    <row r="314" spans="1:12" x14ac:dyDescent="0.25">
      <c r="A314" s="350" t="s">
        <v>95</v>
      </c>
      <c r="B314" s="582">
        <v>2732</v>
      </c>
      <c r="C314" s="583"/>
      <c r="D314" s="582">
        <v>1657</v>
      </c>
      <c r="E314" s="583"/>
      <c r="F314" s="608">
        <f t="shared" si="34"/>
        <v>-0.3934846266471449</v>
      </c>
      <c r="G314" s="609"/>
      <c r="H314" s="610"/>
      <c r="I314" s="582">
        <f t="shared" si="35"/>
        <v>-1075</v>
      </c>
      <c r="J314" s="583"/>
      <c r="K314" s="584">
        <f t="shared" si="36"/>
        <v>10.830065359477125</v>
      </c>
      <c r="L314" s="586"/>
    </row>
    <row r="315" spans="1:12" x14ac:dyDescent="0.25">
      <c r="A315" s="350" t="s">
        <v>96</v>
      </c>
      <c r="B315" s="582">
        <v>7111</v>
      </c>
      <c r="C315" s="583"/>
      <c r="D315" s="582">
        <v>3748</v>
      </c>
      <c r="E315" s="583"/>
      <c r="F315" s="608">
        <f t="shared" si="34"/>
        <v>-0.47292926451975814</v>
      </c>
      <c r="G315" s="609"/>
      <c r="H315" s="610"/>
      <c r="I315" s="582">
        <f t="shared" si="35"/>
        <v>-3363</v>
      </c>
      <c r="J315" s="583"/>
      <c r="K315" s="584">
        <f t="shared" si="36"/>
        <v>24.496732026143789</v>
      </c>
      <c r="L315" s="586"/>
    </row>
    <row r="316" spans="1:12" x14ac:dyDescent="0.25">
      <c r="A316" s="350" t="s">
        <v>93</v>
      </c>
      <c r="B316" s="582">
        <v>1193</v>
      </c>
      <c r="C316" s="583"/>
      <c r="D316" s="582">
        <v>310</v>
      </c>
      <c r="E316" s="583"/>
      <c r="F316" s="608">
        <f t="shared" si="34"/>
        <v>-0.74015088013411567</v>
      </c>
      <c r="G316" s="609"/>
      <c r="H316" s="610"/>
      <c r="I316" s="582">
        <f t="shared" si="35"/>
        <v>-883</v>
      </c>
      <c r="J316" s="583"/>
      <c r="K316" s="584">
        <f t="shared" si="36"/>
        <v>2.0261437908496731</v>
      </c>
      <c r="L316" s="586"/>
    </row>
    <row r="317" spans="1:12" x14ac:dyDescent="0.25">
      <c r="A317" s="351" t="s">
        <v>97</v>
      </c>
      <c r="B317" s="603">
        <v>12837</v>
      </c>
      <c r="C317" s="604"/>
      <c r="D317" s="603">
        <v>8901</v>
      </c>
      <c r="E317" s="604"/>
      <c r="F317" s="608">
        <f t="shared" si="34"/>
        <v>-0.30661369478850198</v>
      </c>
      <c r="G317" s="609"/>
      <c r="H317" s="610"/>
      <c r="I317" s="603">
        <f t="shared" si="35"/>
        <v>-3936</v>
      </c>
      <c r="J317" s="604"/>
      <c r="K317" s="605">
        <f t="shared" si="36"/>
        <v>58.176470588235297</v>
      </c>
      <c r="L317" s="607"/>
    </row>
    <row r="318" spans="1:12" ht="21" x14ac:dyDescent="0.35">
      <c r="A318" s="563" t="s">
        <v>112</v>
      </c>
      <c r="B318" s="563"/>
      <c r="C318" s="563"/>
      <c r="D318" s="563"/>
      <c r="E318" s="563"/>
      <c r="F318" s="563"/>
      <c r="G318" s="563"/>
      <c r="H318" s="563"/>
      <c r="I318" s="563"/>
      <c r="J318" s="563"/>
      <c r="K318" s="563"/>
      <c r="L318" s="563"/>
    </row>
  </sheetData>
  <mergeCells count="594">
    <mergeCell ref="A318:L318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A281:L281"/>
    <mergeCell ref="B282:L282"/>
    <mergeCell ref="B283:C283"/>
    <mergeCell ref="D283:E283"/>
    <mergeCell ref="F283:H283"/>
    <mergeCell ref="I283:J283"/>
    <mergeCell ref="K283:L283"/>
    <mergeCell ref="B279:C279"/>
    <mergeCell ref="D279:E279"/>
    <mergeCell ref="F279:H279"/>
    <mergeCell ref="I279:J279"/>
    <mergeCell ref="K279:L279"/>
    <mergeCell ref="B280:C280"/>
    <mergeCell ref="D280:E280"/>
    <mergeCell ref="F280:H280"/>
    <mergeCell ref="I280:J280"/>
    <mergeCell ref="K280:L280"/>
    <mergeCell ref="B277:C277"/>
    <mergeCell ref="D277:E277"/>
    <mergeCell ref="F277:H277"/>
    <mergeCell ref="I277:J277"/>
    <mergeCell ref="K277:L277"/>
    <mergeCell ref="B278:C278"/>
    <mergeCell ref="D278:E278"/>
    <mergeCell ref="F278:H278"/>
    <mergeCell ref="I278:J278"/>
    <mergeCell ref="K278:L278"/>
    <mergeCell ref="B275:C275"/>
    <mergeCell ref="D275:E275"/>
    <mergeCell ref="F275:H275"/>
    <mergeCell ref="I275:J275"/>
    <mergeCell ref="K275:L275"/>
    <mergeCell ref="B276:C276"/>
    <mergeCell ref="D276:E276"/>
    <mergeCell ref="F276:H276"/>
    <mergeCell ref="I276:J276"/>
    <mergeCell ref="K276:L276"/>
    <mergeCell ref="B273:C273"/>
    <mergeCell ref="D273:E273"/>
    <mergeCell ref="F273:H273"/>
    <mergeCell ref="I273:J273"/>
    <mergeCell ref="K273:L273"/>
    <mergeCell ref="B274:C274"/>
    <mergeCell ref="D274:E274"/>
    <mergeCell ref="F274:H274"/>
    <mergeCell ref="I274:J274"/>
    <mergeCell ref="K274:L274"/>
    <mergeCell ref="B271:C271"/>
    <mergeCell ref="D271:E271"/>
    <mergeCell ref="F271:H271"/>
    <mergeCell ref="I271:J271"/>
    <mergeCell ref="K271:L271"/>
    <mergeCell ref="B272:C272"/>
    <mergeCell ref="D272:E272"/>
    <mergeCell ref="F272:H272"/>
    <mergeCell ref="I272:J272"/>
    <mergeCell ref="K272:L272"/>
    <mergeCell ref="B269:C269"/>
    <mergeCell ref="D269:E269"/>
    <mergeCell ref="F269:H269"/>
    <mergeCell ref="I269:J269"/>
    <mergeCell ref="K269:L269"/>
    <mergeCell ref="B270:C270"/>
    <mergeCell ref="D270:E270"/>
    <mergeCell ref="F270:H270"/>
    <mergeCell ref="I270:J270"/>
    <mergeCell ref="K270:L270"/>
    <mergeCell ref="A266:L266"/>
    <mergeCell ref="B267:L267"/>
    <mergeCell ref="B268:C268"/>
    <mergeCell ref="D268:E268"/>
    <mergeCell ref="F268:H268"/>
    <mergeCell ref="I268:J268"/>
    <mergeCell ref="K268:L268"/>
    <mergeCell ref="E262:F262"/>
    <mergeCell ref="K262:L262"/>
    <mergeCell ref="E263:F263"/>
    <mergeCell ref="K263:L263"/>
    <mergeCell ref="A264:L264"/>
    <mergeCell ref="A265:L265"/>
    <mergeCell ref="E259:F259"/>
    <mergeCell ref="K259:L259"/>
    <mergeCell ref="E260:F260"/>
    <mergeCell ref="K260:L260"/>
    <mergeCell ref="E261:F261"/>
    <mergeCell ref="K261:L261"/>
    <mergeCell ref="E256:F256"/>
    <mergeCell ref="K256:L256"/>
    <mergeCell ref="E257:F257"/>
    <mergeCell ref="K257:L257"/>
    <mergeCell ref="E258:F258"/>
    <mergeCell ref="K258:L258"/>
    <mergeCell ref="A252:L252"/>
    <mergeCell ref="A253:L253"/>
    <mergeCell ref="B254:F254"/>
    <mergeCell ref="H254:L254"/>
    <mergeCell ref="E255:F255"/>
    <mergeCell ref="K255:L255"/>
    <mergeCell ref="E249:F249"/>
    <mergeCell ref="K249:L249"/>
    <mergeCell ref="E250:F250"/>
    <mergeCell ref="K250:L250"/>
    <mergeCell ref="E251:F251"/>
    <mergeCell ref="K251:L251"/>
    <mergeCell ref="E246:F246"/>
    <mergeCell ref="K246:L246"/>
    <mergeCell ref="E247:F247"/>
    <mergeCell ref="K247:L247"/>
    <mergeCell ref="E248:F248"/>
    <mergeCell ref="K248:L248"/>
    <mergeCell ref="E243:F243"/>
    <mergeCell ref="K243:L243"/>
    <mergeCell ref="E244:F244"/>
    <mergeCell ref="K244:L244"/>
    <mergeCell ref="E245:F245"/>
    <mergeCell ref="K245:L245"/>
    <mergeCell ref="A239:L239"/>
    <mergeCell ref="A240:L240"/>
    <mergeCell ref="B241:F241"/>
    <mergeCell ref="H241:L241"/>
    <mergeCell ref="E242:F242"/>
    <mergeCell ref="K242:L242"/>
    <mergeCell ref="E236:F236"/>
    <mergeCell ref="K236:L236"/>
    <mergeCell ref="E237:F237"/>
    <mergeCell ref="K237:L237"/>
    <mergeCell ref="E238:F238"/>
    <mergeCell ref="K238:L238"/>
    <mergeCell ref="E233:F233"/>
    <mergeCell ref="K233:L233"/>
    <mergeCell ref="E234:F234"/>
    <mergeCell ref="K234:L234"/>
    <mergeCell ref="E235:F235"/>
    <mergeCell ref="K235:L235"/>
    <mergeCell ref="E230:F230"/>
    <mergeCell ref="K230:L230"/>
    <mergeCell ref="E231:F231"/>
    <mergeCell ref="K231:L231"/>
    <mergeCell ref="E232:F232"/>
    <mergeCell ref="K232:L232"/>
    <mergeCell ref="E226:F226"/>
    <mergeCell ref="K226:L226"/>
    <mergeCell ref="A227:L227"/>
    <mergeCell ref="A228:L228"/>
    <mergeCell ref="B229:F229"/>
    <mergeCell ref="H229:L229"/>
    <mergeCell ref="E223:F223"/>
    <mergeCell ref="K223:L223"/>
    <mergeCell ref="E224:F224"/>
    <mergeCell ref="K224:L224"/>
    <mergeCell ref="E225:F225"/>
    <mergeCell ref="K225:L225"/>
    <mergeCell ref="E220:F220"/>
    <mergeCell ref="K220:L220"/>
    <mergeCell ref="E221:F221"/>
    <mergeCell ref="K221:L221"/>
    <mergeCell ref="E222:F222"/>
    <mergeCell ref="K222:L222"/>
    <mergeCell ref="E217:F217"/>
    <mergeCell ref="K217:L217"/>
    <mergeCell ref="E218:F218"/>
    <mergeCell ref="K218:L218"/>
    <mergeCell ref="E219:F219"/>
    <mergeCell ref="K219:L219"/>
    <mergeCell ref="A203:L203"/>
    <mergeCell ref="A204:L204"/>
    <mergeCell ref="B205:F205"/>
    <mergeCell ref="H205:L205"/>
    <mergeCell ref="A215:L215"/>
    <mergeCell ref="B216:F216"/>
    <mergeCell ref="H216:L216"/>
    <mergeCell ref="E189:F189"/>
    <mergeCell ref="K189:L189"/>
    <mergeCell ref="A190:L190"/>
    <mergeCell ref="A191:L191"/>
    <mergeCell ref="B192:F192"/>
    <mergeCell ref="H192:L192"/>
    <mergeCell ref="E186:F186"/>
    <mergeCell ref="K186:L186"/>
    <mergeCell ref="E187:F187"/>
    <mergeCell ref="K187:L187"/>
    <mergeCell ref="E188:F188"/>
    <mergeCell ref="K188:L188"/>
    <mergeCell ref="E183:F183"/>
    <mergeCell ref="K183:L183"/>
    <mergeCell ref="E184:F184"/>
    <mergeCell ref="K184:L184"/>
    <mergeCell ref="E185:F185"/>
    <mergeCell ref="K185:L185"/>
    <mergeCell ref="B180:F180"/>
    <mergeCell ref="H180:L180"/>
    <mergeCell ref="E181:F181"/>
    <mergeCell ref="K181:L181"/>
    <mergeCell ref="E182:F182"/>
    <mergeCell ref="K182:L182"/>
    <mergeCell ref="E176:F176"/>
    <mergeCell ref="K176:L176"/>
    <mergeCell ref="E177:F177"/>
    <mergeCell ref="K177:L177"/>
    <mergeCell ref="A178:L178"/>
    <mergeCell ref="A179:L179"/>
    <mergeCell ref="E173:F173"/>
    <mergeCell ref="K173:L173"/>
    <mergeCell ref="E174:F174"/>
    <mergeCell ref="K174:L174"/>
    <mergeCell ref="E175:F175"/>
    <mergeCell ref="K175:L175"/>
    <mergeCell ref="E170:F170"/>
    <mergeCell ref="K170:L170"/>
    <mergeCell ref="E171:F171"/>
    <mergeCell ref="K171:L171"/>
    <mergeCell ref="E172:F172"/>
    <mergeCell ref="K172:L172"/>
    <mergeCell ref="E167:F167"/>
    <mergeCell ref="K167:L167"/>
    <mergeCell ref="E168:F168"/>
    <mergeCell ref="K168:L168"/>
    <mergeCell ref="E169:F169"/>
    <mergeCell ref="K169:L169"/>
    <mergeCell ref="A163:L163"/>
    <mergeCell ref="B164:F164"/>
    <mergeCell ref="H164:L164"/>
    <mergeCell ref="E165:F165"/>
    <mergeCell ref="K165:L165"/>
    <mergeCell ref="E166:F166"/>
    <mergeCell ref="K166:L166"/>
    <mergeCell ref="B161:C161"/>
    <mergeCell ref="E161:F161"/>
    <mergeCell ref="H161:I161"/>
    <mergeCell ref="K161:L161"/>
    <mergeCell ref="B162:C162"/>
    <mergeCell ref="E162:F162"/>
    <mergeCell ref="H162:I162"/>
    <mergeCell ref="K162:L162"/>
    <mergeCell ref="B159:C159"/>
    <mergeCell ref="E159:F159"/>
    <mergeCell ref="H159:I159"/>
    <mergeCell ref="K159:L159"/>
    <mergeCell ref="B160:C160"/>
    <mergeCell ref="E160:F160"/>
    <mergeCell ref="H160:I160"/>
    <mergeCell ref="K160:L160"/>
    <mergeCell ref="B157:C157"/>
    <mergeCell ref="E157:F157"/>
    <mergeCell ref="H157:I157"/>
    <mergeCell ref="K157:L157"/>
    <mergeCell ref="B158:C158"/>
    <mergeCell ref="E158:F158"/>
    <mergeCell ref="H158:I158"/>
    <mergeCell ref="K158:L158"/>
    <mergeCell ref="B155:C155"/>
    <mergeCell ref="E155:F155"/>
    <mergeCell ref="H155:I155"/>
    <mergeCell ref="K155:L155"/>
    <mergeCell ref="B156:C156"/>
    <mergeCell ref="E156:F156"/>
    <mergeCell ref="H156:I156"/>
    <mergeCell ref="K156:L156"/>
    <mergeCell ref="A152:L152"/>
    <mergeCell ref="B153:F153"/>
    <mergeCell ref="H153:L153"/>
    <mergeCell ref="B154:C154"/>
    <mergeCell ref="E154:F154"/>
    <mergeCell ref="H154:I154"/>
    <mergeCell ref="K154:L154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6:C146"/>
    <mergeCell ref="E146:F146"/>
    <mergeCell ref="H146:I146"/>
    <mergeCell ref="K146:L146"/>
    <mergeCell ref="B147:C147"/>
    <mergeCell ref="E147:F147"/>
    <mergeCell ref="H147:I147"/>
    <mergeCell ref="K147:L147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</mergeCells>
  <printOptions horizontalCentered="1"/>
  <pageMargins left="0.31496062992125984" right="0.15748031496062992" top="0.35433070866141736" bottom="0.27559055118110237" header="0.31496062992125984" footer="0.31496062992125984"/>
  <pageSetup paperSize="9" scale="58" orientation="portrait" r:id="rId1"/>
  <rowBreaks count="3" manualBreakCount="3">
    <brk id="72" max="16383" man="1"/>
    <brk id="162" max="16383" man="1"/>
    <brk id="2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54008-33A1-4D57-BAA3-0401D9567473}">
  <sheetPr codeName="Hoja9">
    <pageSetUpPr fitToPage="1"/>
  </sheetPr>
  <dimension ref="A1:L78"/>
  <sheetViews>
    <sheetView showGridLines="0" workbookViewId="0">
      <selection sqref="A1:N1"/>
    </sheetView>
  </sheetViews>
  <sheetFormatPr baseColWidth="10" defaultRowHeight="15" x14ac:dyDescent="0.25"/>
  <cols>
    <col min="1" max="1" width="29.85546875" bestFit="1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21" x14ac:dyDescent="0.35">
      <c r="A2" s="611" t="s">
        <v>113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</row>
    <row r="3" spans="1:12" ht="21" x14ac:dyDescent="0.25">
      <c r="A3" s="255" t="s">
        <v>114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612" t="s">
        <v>35</v>
      </c>
      <c r="B4" s="612"/>
      <c r="C4" s="612"/>
      <c r="D4" s="612"/>
      <c r="E4" s="612"/>
      <c r="F4" s="612"/>
      <c r="G4" s="612"/>
      <c r="H4" s="612"/>
      <c r="I4" s="612"/>
      <c r="J4" s="612"/>
      <c r="K4" s="612"/>
      <c r="L4" s="612"/>
    </row>
    <row r="5" spans="1:12" x14ac:dyDescent="0.25">
      <c r="A5" s="60"/>
      <c r="B5" s="61" t="s">
        <v>151</v>
      </c>
      <c r="C5" s="62"/>
      <c r="D5" s="62"/>
      <c r="E5" s="62"/>
      <c r="F5" s="63"/>
      <c r="G5" s="613"/>
      <c r="H5" s="61" t="str">
        <f>CONCATENATE("acumulado ",B5)</f>
        <v>acumulado octubre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79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14" t="s">
        <v>36</v>
      </c>
      <c r="B7" s="615">
        <v>727644</v>
      </c>
      <c r="C7" s="615">
        <v>201533</v>
      </c>
      <c r="D7" s="616">
        <f>C7/B7-1</f>
        <v>-0.72303351638988289</v>
      </c>
      <c r="E7" s="615">
        <f>C7-B7</f>
        <v>-526111</v>
      </c>
      <c r="F7" s="616">
        <f>C7/$C$7</f>
        <v>1</v>
      </c>
      <c r="G7" s="617"/>
      <c r="H7" s="615">
        <v>6961294</v>
      </c>
      <c r="I7" s="615">
        <v>2628800</v>
      </c>
      <c r="J7" s="616">
        <f>I7/H7-1</f>
        <v>-0.62236905954553845</v>
      </c>
      <c r="K7" s="615">
        <f>I7-H7</f>
        <v>-4332494</v>
      </c>
      <c r="L7" s="616">
        <f>I7/$I$7</f>
        <v>1</v>
      </c>
    </row>
    <row r="8" spans="1:12" x14ac:dyDescent="0.25">
      <c r="A8" s="618" t="s">
        <v>37</v>
      </c>
      <c r="B8" s="189">
        <v>645168</v>
      </c>
      <c r="C8" s="189">
        <v>198220</v>
      </c>
      <c r="D8" s="190">
        <f t="shared" ref="D8:D9" si="0">C8/B8-1</f>
        <v>-0.69276219527316918</v>
      </c>
      <c r="E8" s="189">
        <f>C8-B8</f>
        <v>-446948</v>
      </c>
      <c r="F8" s="190">
        <f>C8/$C$7</f>
        <v>0.98356100489746101</v>
      </c>
      <c r="G8" s="179"/>
      <c r="H8" s="189">
        <v>6281966</v>
      </c>
      <c r="I8" s="189">
        <v>2394610</v>
      </c>
      <c r="J8" s="190">
        <f t="shared" ref="J8:J9" si="1">I8/H8-1</f>
        <v>-0.61881200885200593</v>
      </c>
      <c r="K8" s="189">
        <f t="shared" ref="K8:K9" si="2">I8-H8</f>
        <v>-3887356</v>
      </c>
      <c r="L8" s="190">
        <f t="shared" ref="L8:L9" si="3">I8/$I$7</f>
        <v>0.91091372489348754</v>
      </c>
    </row>
    <row r="9" spans="1:12" x14ac:dyDescent="0.25">
      <c r="A9" s="618" t="s">
        <v>38</v>
      </c>
      <c r="B9" s="189">
        <v>82476</v>
      </c>
      <c r="C9" s="189">
        <v>3313</v>
      </c>
      <c r="D9" s="190">
        <f t="shared" si="0"/>
        <v>-0.95983073863911927</v>
      </c>
      <c r="E9" s="189">
        <f>C9-B9</f>
        <v>-79163</v>
      </c>
      <c r="F9" s="190">
        <f>C9/$C$7</f>
        <v>1.6438995102539038E-2</v>
      </c>
      <c r="G9" s="179"/>
      <c r="H9" s="189">
        <v>679328</v>
      </c>
      <c r="I9" s="189">
        <v>234190</v>
      </c>
      <c r="J9" s="190">
        <f t="shared" si="1"/>
        <v>-0.65526225917377179</v>
      </c>
      <c r="K9" s="189">
        <f t="shared" si="2"/>
        <v>-445138</v>
      </c>
      <c r="L9" s="190">
        <f t="shared" si="3"/>
        <v>8.9086275106512472E-2</v>
      </c>
    </row>
    <row r="10" spans="1:12" ht="21" x14ac:dyDescent="0.35">
      <c r="A10" s="612" t="s">
        <v>39</v>
      </c>
      <c r="B10" s="612"/>
      <c r="C10" s="612"/>
      <c r="D10" s="612"/>
      <c r="E10" s="612"/>
      <c r="F10" s="612"/>
      <c r="G10" s="612"/>
      <c r="H10" s="612"/>
      <c r="I10" s="612"/>
      <c r="J10" s="612"/>
      <c r="K10" s="612"/>
      <c r="L10" s="612"/>
    </row>
    <row r="11" spans="1:12" x14ac:dyDescent="0.25">
      <c r="A11" s="60"/>
      <c r="B11" s="61" t="s">
        <v>151</v>
      </c>
      <c r="C11" s="62"/>
      <c r="D11" s="62"/>
      <c r="E11" s="62"/>
      <c r="F11" s="63"/>
      <c r="G11" s="613"/>
      <c r="H11" s="61" t="str">
        <f>CONCATENATE("acumulado ",B11)</f>
        <v>acumulado octubre</v>
      </c>
      <c r="I11" s="62"/>
      <c r="J11" s="62"/>
      <c r="K11" s="62"/>
      <c r="L11" s="63"/>
    </row>
    <row r="12" spans="1:12" ht="30" x14ac:dyDescent="0.25">
      <c r="A12" s="12" t="s">
        <v>115</v>
      </c>
      <c r="B12" s="13">
        <v>2019</v>
      </c>
      <c r="C12" s="13">
        <v>2020</v>
      </c>
      <c r="D12" s="13" t="s">
        <v>1</v>
      </c>
      <c r="E12" s="13" t="s">
        <v>2</v>
      </c>
      <c r="F12" s="13" t="s">
        <v>3</v>
      </c>
      <c r="G12" s="179"/>
      <c r="H12" s="13">
        <v>2019</v>
      </c>
      <c r="I12" s="13">
        <v>2020</v>
      </c>
      <c r="J12" s="13" t="s">
        <v>1</v>
      </c>
      <c r="K12" s="13" t="s">
        <v>2</v>
      </c>
      <c r="L12" s="13" t="s">
        <v>3</v>
      </c>
    </row>
    <row r="13" spans="1:12" x14ac:dyDescent="0.25">
      <c r="A13" s="619" t="s">
        <v>116</v>
      </c>
      <c r="B13" s="620">
        <v>727644</v>
      </c>
      <c r="C13" s="620">
        <v>201533</v>
      </c>
      <c r="D13" s="621">
        <f t="shared" ref="D13:D20" si="4">IFERROR(C13/B13-1,"-")</f>
        <v>-0.72303351638988289</v>
      </c>
      <c r="E13" s="620">
        <f t="shared" ref="E13:E34" si="5">IFERROR(C13-B13,"-")</f>
        <v>-526111</v>
      </c>
      <c r="F13" s="621">
        <f>IFERROR(C13/$C$7,"-")</f>
        <v>1</v>
      </c>
      <c r="G13" s="617"/>
      <c r="H13" s="615">
        <v>6961294</v>
      </c>
      <c r="I13" s="615">
        <v>2628800</v>
      </c>
      <c r="J13" s="616">
        <f t="shared" ref="J13:J20" si="6">IFERROR(I13/H13-1,"-")</f>
        <v>-0.62236905954553845</v>
      </c>
      <c r="K13" s="615">
        <f t="shared" ref="K13:K20" si="7">IFERROR(I13-H13,"-")</f>
        <v>-4332494</v>
      </c>
      <c r="L13" s="616">
        <f>I13/$I$13</f>
        <v>1</v>
      </c>
    </row>
    <row r="14" spans="1:12" x14ac:dyDescent="0.25">
      <c r="A14" s="622" t="s">
        <v>40</v>
      </c>
      <c r="B14" s="623">
        <v>301189</v>
      </c>
      <c r="C14" s="623">
        <v>136538</v>
      </c>
      <c r="D14" s="624">
        <f t="shared" si="4"/>
        <v>-0.54667003111003387</v>
      </c>
      <c r="E14" s="623">
        <f t="shared" si="5"/>
        <v>-164651</v>
      </c>
      <c r="F14" s="624">
        <f t="shared" ref="F14:F20" si="8">IFERROR(C14/$C$7,"-")</f>
        <v>0.67749698560533511</v>
      </c>
      <c r="G14" s="617"/>
      <c r="H14" s="623">
        <v>2860337</v>
      </c>
      <c r="I14" s="623">
        <v>1301326</v>
      </c>
      <c r="J14" s="624">
        <f t="shared" si="6"/>
        <v>-0.54504451748168137</v>
      </c>
      <c r="K14" s="623">
        <f t="shared" si="7"/>
        <v>-1559011</v>
      </c>
      <c r="L14" s="624">
        <f t="shared" ref="L14:L34" si="9">I14/$I$13</f>
        <v>0.49502662811929399</v>
      </c>
    </row>
    <row r="15" spans="1:12" x14ac:dyDescent="0.25">
      <c r="A15" s="618" t="s">
        <v>117</v>
      </c>
      <c r="B15" s="189">
        <v>125601</v>
      </c>
      <c r="C15" s="189">
        <v>75693</v>
      </c>
      <c r="D15" s="190">
        <f t="shared" si="4"/>
        <v>-0.39735352425538017</v>
      </c>
      <c r="E15" s="189">
        <f t="shared" si="5"/>
        <v>-49908</v>
      </c>
      <c r="F15" s="190">
        <f t="shared" si="8"/>
        <v>0.37558613229595156</v>
      </c>
      <c r="G15" s="179"/>
      <c r="H15" s="189">
        <v>1200565</v>
      </c>
      <c r="I15" s="189">
        <v>633616</v>
      </c>
      <c r="J15" s="190">
        <f t="shared" si="6"/>
        <v>-0.47223515594740806</v>
      </c>
      <c r="K15" s="189">
        <f t="shared" si="7"/>
        <v>-566949</v>
      </c>
      <c r="L15" s="190">
        <f t="shared" si="9"/>
        <v>0.2410286062081558</v>
      </c>
    </row>
    <row r="16" spans="1:12" x14ac:dyDescent="0.25">
      <c r="A16" s="625" t="s">
        <v>118</v>
      </c>
      <c r="B16" s="206">
        <v>175588</v>
      </c>
      <c r="C16" s="206">
        <v>60845</v>
      </c>
      <c r="D16" s="207">
        <f t="shared" si="4"/>
        <v>-0.65347859762626148</v>
      </c>
      <c r="E16" s="206">
        <f t="shared" si="5"/>
        <v>-114743</v>
      </c>
      <c r="F16" s="207">
        <f t="shared" si="8"/>
        <v>0.30191085330938355</v>
      </c>
      <c r="G16" s="179"/>
      <c r="H16" s="206">
        <v>1659772</v>
      </c>
      <c r="I16" s="206">
        <v>667710</v>
      </c>
      <c r="J16" s="207">
        <f t="shared" si="6"/>
        <v>-0.59770980592515111</v>
      </c>
      <c r="K16" s="206">
        <f t="shared" si="7"/>
        <v>-992062</v>
      </c>
      <c r="L16" s="207">
        <f t="shared" si="9"/>
        <v>0.25399802191113818</v>
      </c>
    </row>
    <row r="17" spans="1:12" x14ac:dyDescent="0.25">
      <c r="A17" s="622" t="s">
        <v>41</v>
      </c>
      <c r="B17" s="623">
        <v>426455</v>
      </c>
      <c r="C17" s="623">
        <v>64995</v>
      </c>
      <c r="D17" s="624">
        <f t="shared" si="4"/>
        <v>-0.84759236027247886</v>
      </c>
      <c r="E17" s="623">
        <f t="shared" si="5"/>
        <v>-361460</v>
      </c>
      <c r="F17" s="624">
        <f t="shared" si="8"/>
        <v>0.32250301439466489</v>
      </c>
      <c r="G17" s="617"/>
      <c r="H17" s="623">
        <v>4100957</v>
      </c>
      <c r="I17" s="623">
        <v>1327474</v>
      </c>
      <c r="J17" s="624">
        <f t="shared" si="6"/>
        <v>-0.67630140964657759</v>
      </c>
      <c r="K17" s="623">
        <f t="shared" si="7"/>
        <v>-2773483</v>
      </c>
      <c r="L17" s="624">
        <f t="shared" si="9"/>
        <v>0.50497337188070601</v>
      </c>
    </row>
    <row r="18" spans="1:12" x14ac:dyDescent="0.25">
      <c r="A18" s="618" t="s">
        <v>119</v>
      </c>
      <c r="B18" s="626">
        <v>194286</v>
      </c>
      <c r="C18" s="626">
        <v>27076</v>
      </c>
      <c r="D18" s="190">
        <f t="shared" si="4"/>
        <v>-0.86063844023758795</v>
      </c>
      <c r="E18" s="189">
        <f t="shared" si="5"/>
        <v>-167210</v>
      </c>
      <c r="F18" s="190">
        <f t="shared" si="8"/>
        <v>0.13435020567351252</v>
      </c>
      <c r="G18" s="179"/>
      <c r="H18" s="626">
        <v>1882957</v>
      </c>
      <c r="I18" s="626">
        <v>513759</v>
      </c>
      <c r="J18" s="190">
        <f t="shared" si="6"/>
        <v>-0.72715308952886337</v>
      </c>
      <c r="K18" s="189">
        <f t="shared" si="7"/>
        <v>-1369198</v>
      </c>
      <c r="L18" s="190">
        <f t="shared" si="9"/>
        <v>0.19543479914790018</v>
      </c>
    </row>
    <row r="19" spans="1:12" x14ac:dyDescent="0.25">
      <c r="A19" s="618" t="s">
        <v>73</v>
      </c>
      <c r="B19" s="626">
        <v>60251</v>
      </c>
      <c r="C19" s="626">
        <v>7278</v>
      </c>
      <c r="D19" s="190">
        <f t="shared" si="4"/>
        <v>-0.87920532439295618</v>
      </c>
      <c r="E19" s="189">
        <f t="shared" si="5"/>
        <v>-52973</v>
      </c>
      <c r="F19" s="190">
        <f t="shared" si="8"/>
        <v>3.6113192380404203E-2</v>
      </c>
      <c r="G19" s="179"/>
      <c r="H19" s="626">
        <v>654945</v>
      </c>
      <c r="I19" s="626">
        <v>233686</v>
      </c>
      <c r="J19" s="190">
        <f t="shared" si="6"/>
        <v>-0.64319752040247646</v>
      </c>
      <c r="K19" s="189">
        <f t="shared" si="7"/>
        <v>-421259</v>
      </c>
      <c r="L19" s="190">
        <f t="shared" si="9"/>
        <v>8.8894552647595868E-2</v>
      </c>
    </row>
    <row r="20" spans="1:12" x14ac:dyDescent="0.25">
      <c r="A20" s="618" t="s">
        <v>82</v>
      </c>
      <c r="B20" s="626">
        <v>20711</v>
      </c>
      <c r="C20" s="626">
        <v>8555</v>
      </c>
      <c r="D20" s="190">
        <f t="shared" si="4"/>
        <v>-0.58693447926222775</v>
      </c>
      <c r="E20" s="189">
        <f t="shared" si="5"/>
        <v>-12156</v>
      </c>
      <c r="F20" s="190">
        <f t="shared" si="8"/>
        <v>4.2449623634838958E-2</v>
      </c>
      <c r="G20" s="179"/>
      <c r="H20" s="626">
        <v>201184</v>
      </c>
      <c r="I20" s="626">
        <v>93193</v>
      </c>
      <c r="J20" s="190">
        <f t="shared" si="6"/>
        <v>-0.5367772785112136</v>
      </c>
      <c r="K20" s="189">
        <f t="shared" si="7"/>
        <v>-107991</v>
      </c>
      <c r="L20" s="190">
        <f t="shared" si="9"/>
        <v>3.5450776019476569E-2</v>
      </c>
    </row>
    <row r="21" spans="1:12" x14ac:dyDescent="0.25">
      <c r="A21" s="618" t="s">
        <v>78</v>
      </c>
      <c r="B21" s="626">
        <v>9899</v>
      </c>
      <c r="C21" s="626">
        <v>0</v>
      </c>
      <c r="D21" s="627">
        <f>IFERROR(C21/B21-1,"-")</f>
        <v>-1</v>
      </c>
      <c r="E21" s="626">
        <f t="shared" si="5"/>
        <v>-9899</v>
      </c>
      <c r="F21" s="627">
        <f>IFERROR(C21/$C$7,"-")</f>
        <v>0</v>
      </c>
      <c r="G21" s="179"/>
      <c r="H21" s="626">
        <v>68137</v>
      </c>
      <c r="I21" s="626">
        <v>41126</v>
      </c>
      <c r="J21" s="627">
        <f>IFERROR(I21/H21-1,"-")</f>
        <v>-0.39642191467191101</v>
      </c>
      <c r="K21" s="626">
        <f>IFERROR(I21-H21,"-")</f>
        <v>-27011</v>
      </c>
      <c r="L21" s="627">
        <f t="shared" si="9"/>
        <v>1.5644400486914182E-2</v>
      </c>
    </row>
    <row r="22" spans="1:12" x14ac:dyDescent="0.25">
      <c r="A22" s="618" t="s">
        <v>86</v>
      </c>
      <c r="B22" s="626">
        <v>10398</v>
      </c>
      <c r="C22" s="626">
        <v>843</v>
      </c>
      <c r="D22" s="190">
        <f t="shared" ref="D22:D34" si="10">IFERROR(C22/B22-1,"-")</f>
        <v>-0.91892671667628389</v>
      </c>
      <c r="E22" s="189">
        <f t="shared" si="5"/>
        <v>-9555</v>
      </c>
      <c r="F22" s="190">
        <f t="shared" ref="F22:F34" si="11">IFERROR(C22/$C$7,"-")</f>
        <v>4.1829377819017233E-3</v>
      </c>
      <c r="G22" s="179"/>
      <c r="H22" s="626">
        <v>76154</v>
      </c>
      <c r="I22" s="626">
        <v>40755</v>
      </c>
      <c r="J22" s="190">
        <f t="shared" ref="J22:J34" si="12">IFERROR(I22/H22-1,"-")</f>
        <v>-0.46483441447593032</v>
      </c>
      <c r="K22" s="189">
        <f t="shared" ref="K22:K34" si="13">IFERROR(I22-H22,"-")</f>
        <v>-35399</v>
      </c>
      <c r="L22" s="190">
        <f t="shared" si="9"/>
        <v>1.5503271454656117E-2</v>
      </c>
    </row>
    <row r="23" spans="1:12" x14ac:dyDescent="0.25">
      <c r="A23" s="618" t="s">
        <v>80</v>
      </c>
      <c r="B23" s="626">
        <v>14420</v>
      </c>
      <c r="C23" s="626">
        <v>2911</v>
      </c>
      <c r="D23" s="190">
        <f t="shared" si="10"/>
        <v>-0.79812760055478504</v>
      </c>
      <c r="E23" s="189">
        <f t="shared" si="5"/>
        <v>-11509</v>
      </c>
      <c r="F23" s="190">
        <f t="shared" si="11"/>
        <v>1.4444284558856366E-2</v>
      </c>
      <c r="G23" s="179"/>
      <c r="H23" s="626">
        <v>141682</v>
      </c>
      <c r="I23" s="626">
        <v>48977</v>
      </c>
      <c r="J23" s="190">
        <f t="shared" si="12"/>
        <v>-0.65431741505625274</v>
      </c>
      <c r="K23" s="189">
        <f t="shared" si="13"/>
        <v>-92705</v>
      </c>
      <c r="L23" s="190">
        <f t="shared" si="9"/>
        <v>1.8630934266585516E-2</v>
      </c>
    </row>
    <row r="24" spans="1:12" x14ac:dyDescent="0.25">
      <c r="A24" s="618" t="s">
        <v>81</v>
      </c>
      <c r="B24" s="626">
        <v>18366</v>
      </c>
      <c r="C24" s="626">
        <v>566</v>
      </c>
      <c r="D24" s="190">
        <f t="shared" si="10"/>
        <v>-0.96918218447130566</v>
      </c>
      <c r="E24" s="189">
        <f t="shared" si="5"/>
        <v>-17800</v>
      </c>
      <c r="F24" s="190">
        <f t="shared" si="11"/>
        <v>2.8084730540407776E-3</v>
      </c>
      <c r="G24" s="179"/>
      <c r="H24" s="626">
        <v>152290</v>
      </c>
      <c r="I24" s="626">
        <v>46943</v>
      </c>
      <c r="J24" s="190">
        <f t="shared" si="12"/>
        <v>-0.69175257731958761</v>
      </c>
      <c r="K24" s="189">
        <f t="shared" si="13"/>
        <v>-105347</v>
      </c>
      <c r="L24" s="190">
        <f t="shared" si="9"/>
        <v>1.7857197200243455E-2</v>
      </c>
    </row>
    <row r="25" spans="1:12" x14ac:dyDescent="0.25">
      <c r="A25" s="618" t="s">
        <v>84</v>
      </c>
      <c r="B25" s="626">
        <v>15171</v>
      </c>
      <c r="C25" s="626">
        <v>4947</v>
      </c>
      <c r="D25" s="190">
        <f t="shared" si="10"/>
        <v>-0.67391734229780509</v>
      </c>
      <c r="E25" s="189">
        <f t="shared" si="5"/>
        <v>-10224</v>
      </c>
      <c r="F25" s="190">
        <f t="shared" si="11"/>
        <v>2.4546848406960645E-2</v>
      </c>
      <c r="G25" s="179"/>
      <c r="H25" s="626">
        <v>170231</v>
      </c>
      <c r="I25" s="626">
        <v>55023</v>
      </c>
      <c r="J25" s="190">
        <f t="shared" si="12"/>
        <v>-0.67677450053163057</v>
      </c>
      <c r="K25" s="189">
        <f t="shared" si="13"/>
        <v>-115208</v>
      </c>
      <c r="L25" s="190">
        <f t="shared" si="9"/>
        <v>2.0930842970176507E-2</v>
      </c>
    </row>
    <row r="26" spans="1:12" x14ac:dyDescent="0.25">
      <c r="A26" s="618" t="s">
        <v>76</v>
      </c>
      <c r="B26" s="626">
        <v>8729</v>
      </c>
      <c r="C26" s="626">
        <v>0</v>
      </c>
      <c r="D26" s="190">
        <f t="shared" si="10"/>
        <v>-1</v>
      </c>
      <c r="E26" s="189">
        <f t="shared" si="5"/>
        <v>-8729</v>
      </c>
      <c r="F26" s="190">
        <f t="shared" si="11"/>
        <v>0</v>
      </c>
      <c r="G26" s="179"/>
      <c r="H26" s="626">
        <v>75558</v>
      </c>
      <c r="I26" s="626">
        <v>36005</v>
      </c>
      <c r="J26" s="190">
        <f t="shared" si="12"/>
        <v>-0.52347865216125355</v>
      </c>
      <c r="K26" s="189">
        <f t="shared" si="13"/>
        <v>-39553</v>
      </c>
      <c r="L26" s="190">
        <f t="shared" si="9"/>
        <v>1.3696363359707852E-2</v>
      </c>
    </row>
    <row r="27" spans="1:12" x14ac:dyDescent="0.25">
      <c r="A27" s="618" t="s">
        <v>120</v>
      </c>
      <c r="B27" s="626">
        <v>8174</v>
      </c>
      <c r="C27" s="626">
        <v>3612</v>
      </c>
      <c r="D27" s="190">
        <f t="shared" si="10"/>
        <v>-0.55811108392463904</v>
      </c>
      <c r="E27" s="189">
        <f t="shared" si="5"/>
        <v>-4562</v>
      </c>
      <c r="F27" s="190">
        <f t="shared" si="11"/>
        <v>1.7922623093984607E-2</v>
      </c>
      <c r="G27" s="179"/>
      <c r="H27" s="626">
        <v>95231</v>
      </c>
      <c r="I27" s="626">
        <v>41498</v>
      </c>
      <c r="J27" s="190">
        <f t="shared" si="12"/>
        <v>-0.56423853577091498</v>
      </c>
      <c r="K27" s="189">
        <f t="shared" si="13"/>
        <v>-53733</v>
      </c>
      <c r="L27" s="190">
        <f t="shared" si="9"/>
        <v>1.5785909920876445E-2</v>
      </c>
    </row>
    <row r="28" spans="1:12" x14ac:dyDescent="0.25">
      <c r="A28" s="618" t="s">
        <v>83</v>
      </c>
      <c r="B28" s="626">
        <v>14463</v>
      </c>
      <c r="C28" s="626">
        <v>1618</v>
      </c>
      <c r="D28" s="190">
        <f t="shared" si="10"/>
        <v>-0.88812832745626769</v>
      </c>
      <c r="E28" s="189">
        <f t="shared" si="5"/>
        <v>-12845</v>
      </c>
      <c r="F28" s="190">
        <f t="shared" si="11"/>
        <v>8.0284618399964272E-3</v>
      </c>
      <c r="G28" s="179"/>
      <c r="H28" s="626">
        <v>133773</v>
      </c>
      <c r="I28" s="626">
        <v>33676</v>
      </c>
      <c r="J28" s="190">
        <f t="shared" si="12"/>
        <v>-0.74826011227975742</v>
      </c>
      <c r="K28" s="189">
        <f t="shared" si="13"/>
        <v>-100097</v>
      </c>
      <c r="L28" s="190">
        <f t="shared" si="9"/>
        <v>1.2810407790626902E-2</v>
      </c>
    </row>
    <row r="29" spans="1:12" x14ac:dyDescent="0.25">
      <c r="A29" s="618" t="s">
        <v>87</v>
      </c>
      <c r="B29" s="626">
        <v>9377</v>
      </c>
      <c r="C29" s="626">
        <v>2227</v>
      </c>
      <c r="D29" s="190">
        <f t="shared" si="10"/>
        <v>-0.76250399914684863</v>
      </c>
      <c r="E29" s="189">
        <f t="shared" si="5"/>
        <v>-7150</v>
      </c>
      <c r="F29" s="190">
        <f t="shared" si="11"/>
        <v>1.1050299454679878E-2</v>
      </c>
      <c r="G29" s="179"/>
      <c r="H29" s="626">
        <v>81376</v>
      </c>
      <c r="I29" s="626">
        <v>30136</v>
      </c>
      <c r="J29" s="190">
        <f t="shared" si="12"/>
        <v>-0.62966968147856861</v>
      </c>
      <c r="K29" s="189">
        <f t="shared" si="13"/>
        <v>-51240</v>
      </c>
      <c r="L29" s="190">
        <f t="shared" si="9"/>
        <v>1.1463785757760196E-2</v>
      </c>
    </row>
    <row r="30" spans="1:12" x14ac:dyDescent="0.25">
      <c r="A30" s="618" t="s">
        <v>85</v>
      </c>
      <c r="B30" s="626">
        <v>6789</v>
      </c>
      <c r="C30" s="626">
        <v>0</v>
      </c>
      <c r="D30" s="190">
        <f t="shared" si="10"/>
        <v>-1</v>
      </c>
      <c r="E30" s="189">
        <f t="shared" si="5"/>
        <v>-6789</v>
      </c>
      <c r="F30" s="190">
        <f t="shared" si="11"/>
        <v>0</v>
      </c>
      <c r="G30" s="179"/>
      <c r="H30" s="626">
        <v>57619</v>
      </c>
      <c r="I30" s="626">
        <v>20900</v>
      </c>
      <c r="J30" s="190">
        <f t="shared" si="12"/>
        <v>-0.63727242749787394</v>
      </c>
      <c r="K30" s="189">
        <f t="shared" si="13"/>
        <v>-36719</v>
      </c>
      <c r="L30" s="190">
        <f t="shared" si="9"/>
        <v>7.950395617772367E-3</v>
      </c>
    </row>
    <row r="31" spans="1:12" x14ac:dyDescent="0.25">
      <c r="A31" s="618" t="s">
        <v>74</v>
      </c>
      <c r="B31" s="626">
        <v>4117</v>
      </c>
      <c r="C31" s="626">
        <v>1342</v>
      </c>
      <c r="D31" s="190">
        <f t="shared" si="10"/>
        <v>-0.67403449113432112</v>
      </c>
      <c r="E31" s="189">
        <f t="shared" si="5"/>
        <v>-2775</v>
      </c>
      <c r="F31" s="190">
        <f t="shared" si="11"/>
        <v>6.6589590786620551E-3</v>
      </c>
      <c r="G31" s="179"/>
      <c r="H31" s="626">
        <v>46655</v>
      </c>
      <c r="I31" s="626">
        <v>20790</v>
      </c>
      <c r="J31" s="190">
        <f t="shared" si="12"/>
        <v>-0.55438859714928734</v>
      </c>
      <c r="K31" s="189">
        <f t="shared" si="13"/>
        <v>-25865</v>
      </c>
      <c r="L31" s="190">
        <f t="shared" si="9"/>
        <v>7.9085514303104086E-3</v>
      </c>
    </row>
    <row r="32" spans="1:12" x14ac:dyDescent="0.25">
      <c r="A32" s="618" t="s">
        <v>121</v>
      </c>
      <c r="B32" s="626">
        <v>7244</v>
      </c>
      <c r="C32" s="626">
        <v>1260</v>
      </c>
      <c r="D32" s="190">
        <f t="shared" si="10"/>
        <v>-0.82606294864715624</v>
      </c>
      <c r="E32" s="189">
        <f t="shared" si="5"/>
        <v>-5984</v>
      </c>
      <c r="F32" s="190">
        <f t="shared" si="11"/>
        <v>6.2520778234830031E-3</v>
      </c>
      <c r="G32" s="179"/>
      <c r="H32" s="626">
        <v>46905</v>
      </c>
      <c r="I32" s="626">
        <v>15425</v>
      </c>
      <c r="J32" s="190">
        <f t="shared" si="12"/>
        <v>-0.671143801300501</v>
      </c>
      <c r="K32" s="189">
        <f t="shared" si="13"/>
        <v>-31480</v>
      </c>
      <c r="L32" s="190">
        <f t="shared" si="9"/>
        <v>5.8676962872793673E-3</v>
      </c>
    </row>
    <row r="33" spans="1:12" x14ac:dyDescent="0.25">
      <c r="A33" s="618" t="s">
        <v>122</v>
      </c>
      <c r="B33" s="626">
        <v>8303</v>
      </c>
      <c r="C33" s="626">
        <v>0</v>
      </c>
      <c r="D33" s="190">
        <f t="shared" si="10"/>
        <v>-1</v>
      </c>
      <c r="E33" s="189">
        <f t="shared" si="5"/>
        <v>-8303</v>
      </c>
      <c r="F33" s="190">
        <f t="shared" si="11"/>
        <v>0</v>
      </c>
      <c r="G33" s="179"/>
      <c r="H33" s="626">
        <v>77803</v>
      </c>
      <c r="I33" s="626">
        <v>10861</v>
      </c>
      <c r="J33" s="190">
        <f t="shared" si="12"/>
        <v>-0.86040384046887652</v>
      </c>
      <c r="K33" s="189">
        <f t="shared" si="13"/>
        <v>-66942</v>
      </c>
      <c r="L33" s="190">
        <f t="shared" si="9"/>
        <v>4.1315429093122333E-3</v>
      </c>
    </row>
    <row r="34" spans="1:12" x14ac:dyDescent="0.25">
      <c r="A34" s="618" t="s">
        <v>123</v>
      </c>
      <c r="B34" s="626">
        <v>15749</v>
      </c>
      <c r="C34" s="626">
        <v>2760</v>
      </c>
      <c r="D34" s="190">
        <f t="shared" si="10"/>
        <v>-0.82475077782716366</v>
      </c>
      <c r="E34" s="189">
        <f t="shared" si="5"/>
        <v>-12989</v>
      </c>
      <c r="F34" s="190">
        <f t="shared" si="11"/>
        <v>1.369502761334372E-2</v>
      </c>
      <c r="G34" s="179"/>
      <c r="H34" s="626">
        <v>138444</v>
      </c>
      <c r="I34" s="626">
        <v>44721</v>
      </c>
      <c r="J34" s="190">
        <f t="shared" si="12"/>
        <v>-0.67697408338389531</v>
      </c>
      <c r="K34" s="189">
        <f t="shared" si="13"/>
        <v>-93723</v>
      </c>
      <c r="L34" s="190">
        <f t="shared" si="9"/>
        <v>1.7011944613511867E-2</v>
      </c>
    </row>
    <row r="35" spans="1:12" ht="21" x14ac:dyDescent="0.35">
      <c r="A35" s="612" t="s">
        <v>42</v>
      </c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</row>
    <row r="36" spans="1:12" x14ac:dyDescent="0.25">
      <c r="A36" s="60"/>
      <c r="B36" s="61" t="s">
        <v>151</v>
      </c>
      <c r="C36" s="62"/>
      <c r="D36" s="62"/>
      <c r="E36" s="62"/>
      <c r="F36" s="63"/>
      <c r="G36" s="613"/>
      <c r="H36" s="61" t="str">
        <f>CONCATENATE("acumulado ",B36)</f>
        <v>acumulado octubre</v>
      </c>
      <c r="I36" s="62"/>
      <c r="J36" s="62"/>
      <c r="K36" s="62"/>
      <c r="L36" s="63"/>
    </row>
    <row r="37" spans="1:12" ht="30" x14ac:dyDescent="0.25">
      <c r="A37" s="12"/>
      <c r="B37" s="13">
        <v>2019</v>
      </c>
      <c r="C37" s="13">
        <v>2020</v>
      </c>
      <c r="D37" s="13" t="s">
        <v>1</v>
      </c>
      <c r="E37" s="13" t="s">
        <v>2</v>
      </c>
      <c r="F37" s="13" t="s">
        <v>3</v>
      </c>
      <c r="G37" s="179"/>
      <c r="H37" s="13">
        <v>2019</v>
      </c>
      <c r="I37" s="13">
        <v>2020</v>
      </c>
      <c r="J37" s="13" t="s">
        <v>1</v>
      </c>
      <c r="K37" s="13" t="s">
        <v>2</v>
      </c>
      <c r="L37" s="13" t="s">
        <v>3</v>
      </c>
    </row>
    <row r="38" spans="1:12" x14ac:dyDescent="0.25">
      <c r="A38" s="628" t="s">
        <v>36</v>
      </c>
      <c r="B38" s="615">
        <v>727644</v>
      </c>
      <c r="C38" s="615">
        <v>201533</v>
      </c>
      <c r="D38" s="616">
        <f>C38/B38-1</f>
        <v>-0.72303351638988289</v>
      </c>
      <c r="E38" s="615">
        <f>C38-B38</f>
        <v>-526111</v>
      </c>
      <c r="F38" s="616">
        <f>C38/$C$38</f>
        <v>1</v>
      </c>
      <c r="G38" s="617"/>
      <c r="H38" s="615">
        <v>6961294</v>
      </c>
      <c r="I38" s="615">
        <v>2628800</v>
      </c>
      <c r="J38" s="616">
        <f>I38/H38-1</f>
        <v>-0.62236905954553845</v>
      </c>
      <c r="K38" s="615">
        <f>I38-H38</f>
        <v>-4332494</v>
      </c>
      <c r="L38" s="616">
        <f>I38/$I$38</f>
        <v>1</v>
      </c>
    </row>
    <row r="39" spans="1:12" x14ac:dyDescent="0.25">
      <c r="A39" s="618" t="s">
        <v>43</v>
      </c>
      <c r="B39" s="189">
        <v>254930</v>
      </c>
      <c r="C39" s="189">
        <v>125929</v>
      </c>
      <c r="D39" s="190">
        <f t="shared" ref="D39:D40" si="14">C39/B39-1</f>
        <v>-0.50602518338367397</v>
      </c>
      <c r="E39" s="189">
        <f>C39-B39</f>
        <v>-129001</v>
      </c>
      <c r="F39" s="190">
        <f>C39/$C$38</f>
        <v>0.62485548272491354</v>
      </c>
      <c r="G39" s="179"/>
      <c r="H39" s="189">
        <v>6281966</v>
      </c>
      <c r="I39" s="189">
        <v>2394610</v>
      </c>
      <c r="J39" s="190">
        <f t="shared" ref="J39:J40" si="15">I39/H39-1</f>
        <v>-0.61881200885200593</v>
      </c>
      <c r="K39" s="189">
        <f t="shared" ref="K39:K40" si="16">I39-H39</f>
        <v>-3887356</v>
      </c>
      <c r="L39" s="190">
        <f t="shared" ref="L39:L40" si="17">I39/$I$38</f>
        <v>0.91091372489348754</v>
      </c>
    </row>
    <row r="40" spans="1:12" x14ac:dyDescent="0.25">
      <c r="A40" s="618" t="s">
        <v>44</v>
      </c>
      <c r="B40" s="189">
        <v>472714</v>
      </c>
      <c r="C40" s="189">
        <v>75604</v>
      </c>
      <c r="D40" s="190">
        <f t="shared" si="14"/>
        <v>-0.8400639710268788</v>
      </c>
      <c r="E40" s="189">
        <f>C40-B40</f>
        <v>-397110</v>
      </c>
      <c r="F40" s="190">
        <f>C40/$C$38</f>
        <v>0.37514451727508646</v>
      </c>
      <c r="G40" s="179"/>
      <c r="H40" s="189">
        <v>679328</v>
      </c>
      <c r="I40" s="189">
        <v>234190</v>
      </c>
      <c r="J40" s="190">
        <f t="shared" si="15"/>
        <v>-0.65526225917377179</v>
      </c>
      <c r="K40" s="189">
        <f t="shared" si="16"/>
        <v>-445138</v>
      </c>
      <c r="L40" s="190">
        <f t="shared" si="17"/>
        <v>8.9086275106512472E-2</v>
      </c>
    </row>
    <row r="41" spans="1:12" ht="21" x14ac:dyDescent="0.35">
      <c r="A41" s="563" t="s">
        <v>45</v>
      </c>
      <c r="B41" s="563"/>
      <c r="C41" s="563"/>
      <c r="D41" s="563"/>
      <c r="E41" s="563"/>
      <c r="F41" s="563"/>
      <c r="G41" s="563"/>
      <c r="H41" s="563"/>
      <c r="I41" s="563"/>
      <c r="J41" s="563"/>
      <c r="K41" s="563"/>
      <c r="L41" s="563"/>
    </row>
    <row r="42" spans="1:12" x14ac:dyDescent="0.25">
      <c r="A42" s="60"/>
      <c r="B42" s="61" t="s">
        <v>151</v>
      </c>
      <c r="C42" s="62"/>
      <c r="D42" s="62"/>
      <c r="E42" s="62"/>
      <c r="F42" s="63"/>
      <c r="G42" s="629"/>
      <c r="H42" s="61" t="str">
        <f>CONCATENATE("acumulado ",B42)</f>
        <v>acumulado octubre</v>
      </c>
      <c r="I42" s="62"/>
      <c r="J42" s="62"/>
      <c r="K42" s="62"/>
      <c r="L42" s="63"/>
    </row>
    <row r="43" spans="1:12" ht="30" x14ac:dyDescent="0.25">
      <c r="A43" s="12"/>
      <c r="B43" s="13">
        <v>2019</v>
      </c>
      <c r="C43" s="13">
        <v>2020</v>
      </c>
      <c r="D43" s="13" t="s">
        <v>1</v>
      </c>
      <c r="E43" s="13" t="s">
        <v>2</v>
      </c>
      <c r="F43" s="13" t="s">
        <v>3</v>
      </c>
      <c r="G43" s="630"/>
      <c r="H43" s="13">
        <v>2019</v>
      </c>
      <c r="I43" s="13">
        <v>2020</v>
      </c>
      <c r="J43" s="13" t="s">
        <v>1</v>
      </c>
      <c r="K43" s="13" t="s">
        <v>2</v>
      </c>
      <c r="L43" s="13" t="s">
        <v>3</v>
      </c>
    </row>
    <row r="44" spans="1:12" x14ac:dyDescent="0.25">
      <c r="A44" s="631" t="s">
        <v>36</v>
      </c>
      <c r="B44" s="632">
        <v>5782</v>
      </c>
      <c r="C44" s="632">
        <v>2753</v>
      </c>
      <c r="D44" s="633">
        <f>C44/B44-1</f>
        <v>-0.52386717398823934</v>
      </c>
      <c r="E44" s="632">
        <f>C44-B44</f>
        <v>-3029</v>
      </c>
      <c r="F44" s="633">
        <f>C44/$C$44</f>
        <v>1</v>
      </c>
      <c r="G44" s="218"/>
      <c r="H44" s="632">
        <v>56766</v>
      </c>
      <c r="I44" s="632">
        <v>28811</v>
      </c>
      <c r="J44" s="633">
        <f>I44/H44-1</f>
        <v>-0.49246027551703486</v>
      </c>
      <c r="K44" s="632">
        <f>I44-H44</f>
        <v>-27955</v>
      </c>
      <c r="L44" s="633">
        <f>I44/$I$44</f>
        <v>1</v>
      </c>
    </row>
    <row r="45" spans="1:12" x14ac:dyDescent="0.25">
      <c r="A45" s="618" t="s">
        <v>37</v>
      </c>
      <c r="B45" s="189">
        <v>5271</v>
      </c>
      <c r="C45" s="189">
        <v>2663</v>
      </c>
      <c r="D45" s="190">
        <f t="shared" ref="D45:D46" si="18">C45/B45-1</f>
        <v>-0.49478277366723578</v>
      </c>
      <c r="E45" s="189">
        <f>C45-B45</f>
        <v>-2608</v>
      </c>
      <c r="F45" s="190">
        <f>C45/$C$44</f>
        <v>0.96730839084634945</v>
      </c>
      <c r="G45" s="630"/>
      <c r="H45" s="189">
        <v>52395</v>
      </c>
      <c r="I45" s="189">
        <v>26769</v>
      </c>
      <c r="J45" s="190">
        <f t="shared" ref="J45:J46" si="19">I45/H45-1</f>
        <v>-0.48909247065559691</v>
      </c>
      <c r="K45" s="189">
        <f t="shared" ref="K45:K46" si="20">I45-H45</f>
        <v>-25626</v>
      </c>
      <c r="L45" s="190">
        <f t="shared" ref="L45:L46" si="21">I45/$I$44</f>
        <v>0.92912429280483144</v>
      </c>
    </row>
    <row r="46" spans="1:12" x14ac:dyDescent="0.25">
      <c r="A46" s="618" t="s">
        <v>38</v>
      </c>
      <c r="B46" s="189">
        <v>511</v>
      </c>
      <c r="C46" s="189">
        <v>90</v>
      </c>
      <c r="D46" s="190">
        <f t="shared" si="18"/>
        <v>-0.82387475538160471</v>
      </c>
      <c r="E46" s="189">
        <f>C46-B46</f>
        <v>-421</v>
      </c>
      <c r="F46" s="190">
        <f>C46/$C$44</f>
        <v>3.2691609153650561E-2</v>
      </c>
      <c r="G46" s="630"/>
      <c r="H46" s="189">
        <v>4371</v>
      </c>
      <c r="I46" s="189">
        <v>2042</v>
      </c>
      <c r="J46" s="190">
        <f t="shared" si="19"/>
        <v>-0.53283001601464197</v>
      </c>
      <c r="K46" s="189">
        <f t="shared" si="20"/>
        <v>-2329</v>
      </c>
      <c r="L46" s="190">
        <f t="shared" si="21"/>
        <v>7.0875707195168516E-2</v>
      </c>
    </row>
    <row r="47" spans="1:12" ht="21" x14ac:dyDescent="0.35">
      <c r="A47" s="563" t="s">
        <v>47</v>
      </c>
      <c r="B47" s="563"/>
      <c r="C47" s="563"/>
      <c r="D47" s="563"/>
      <c r="E47" s="563"/>
      <c r="F47" s="563"/>
      <c r="G47" s="563"/>
      <c r="H47" s="563"/>
      <c r="I47" s="563"/>
      <c r="J47" s="563"/>
      <c r="K47" s="563"/>
      <c r="L47" s="563"/>
    </row>
    <row r="48" spans="1:12" x14ac:dyDescent="0.25">
      <c r="A48" s="60"/>
      <c r="B48" s="61" t="s">
        <v>151</v>
      </c>
      <c r="C48" s="62"/>
      <c r="D48" s="62"/>
      <c r="E48" s="62"/>
      <c r="F48" s="63"/>
      <c r="G48" s="629"/>
      <c r="H48" s="61" t="str">
        <f>CONCATENATE("acumulado ",B48)</f>
        <v>acumulado octubre</v>
      </c>
      <c r="I48" s="62"/>
      <c r="J48" s="62"/>
      <c r="K48" s="62"/>
      <c r="L48" s="63"/>
    </row>
    <row r="49" spans="1:12" ht="30" x14ac:dyDescent="0.25">
      <c r="A49" s="12" t="s">
        <v>115</v>
      </c>
      <c r="B49" s="13">
        <v>2019</v>
      </c>
      <c r="C49" s="13">
        <v>2020</v>
      </c>
      <c r="D49" s="13" t="s">
        <v>1</v>
      </c>
      <c r="E49" s="13" t="s">
        <v>2</v>
      </c>
      <c r="F49" s="13" t="s">
        <v>3</v>
      </c>
      <c r="G49" s="630"/>
      <c r="H49" s="13">
        <v>2019</v>
      </c>
      <c r="I49" s="13">
        <v>2020</v>
      </c>
      <c r="J49" s="13" t="s">
        <v>1</v>
      </c>
      <c r="K49" s="13" t="s">
        <v>2</v>
      </c>
      <c r="L49" s="13" t="s">
        <v>3</v>
      </c>
    </row>
    <row r="50" spans="1:12" x14ac:dyDescent="0.25">
      <c r="A50" s="634" t="s">
        <v>116</v>
      </c>
      <c r="B50" s="211">
        <v>5782</v>
      </c>
      <c r="C50" s="211">
        <v>2753</v>
      </c>
      <c r="D50" s="212">
        <f t="shared" ref="D50:D57" si="22">IFERROR(C50/B50-1,"-")</f>
        <v>-0.52386717398823934</v>
      </c>
      <c r="E50" s="211">
        <f t="shared" ref="E50:E57" si="23">IFERROR(C50-B50,"-")</f>
        <v>-3029</v>
      </c>
      <c r="F50" s="212">
        <f t="shared" ref="F50:F57" si="24">IFERROR(C50/$C$50,"-")</f>
        <v>1</v>
      </c>
      <c r="G50" s="218"/>
      <c r="H50" s="211">
        <v>56766</v>
      </c>
      <c r="I50" s="211">
        <v>28811</v>
      </c>
      <c r="J50" s="212">
        <f t="shared" ref="J50:J57" si="25">IFERROR(I50/H50-1,"-")</f>
        <v>-0.49246027551703486</v>
      </c>
      <c r="K50" s="211">
        <f t="shared" ref="K50:K57" si="26">IFERROR(I50-H50,"-")</f>
        <v>-27955</v>
      </c>
      <c r="L50" s="212">
        <f>I50/$I$50</f>
        <v>1</v>
      </c>
    </row>
    <row r="51" spans="1:12" x14ac:dyDescent="0.25">
      <c r="A51" s="635" t="s">
        <v>40</v>
      </c>
      <c r="B51" s="636">
        <v>3405</v>
      </c>
      <c r="C51" s="636">
        <v>2062</v>
      </c>
      <c r="D51" s="637">
        <f t="shared" si="22"/>
        <v>-0.39441997063142442</v>
      </c>
      <c r="E51" s="636">
        <f t="shared" si="23"/>
        <v>-1343</v>
      </c>
      <c r="F51" s="637">
        <f t="shared" si="24"/>
        <v>0.7490010897203051</v>
      </c>
      <c r="G51" s="638"/>
      <c r="H51" s="636">
        <v>32975</v>
      </c>
      <c r="I51" s="636">
        <v>19066</v>
      </c>
      <c r="J51" s="637">
        <f t="shared" si="25"/>
        <v>-0.42180439727065955</v>
      </c>
      <c r="K51" s="636">
        <f t="shared" si="26"/>
        <v>-13909</v>
      </c>
      <c r="L51" s="637">
        <f t="shared" ref="L51:L71" si="27">I51/$I$50</f>
        <v>0.66176113290062821</v>
      </c>
    </row>
    <row r="52" spans="1:12" x14ac:dyDescent="0.25">
      <c r="A52" s="618" t="s">
        <v>117</v>
      </c>
      <c r="B52" s="189">
        <v>2322</v>
      </c>
      <c r="C52" s="189">
        <v>1476</v>
      </c>
      <c r="D52" s="190">
        <f t="shared" si="22"/>
        <v>-0.36434108527131781</v>
      </c>
      <c r="E52" s="189">
        <f t="shared" si="23"/>
        <v>-846</v>
      </c>
      <c r="F52" s="190">
        <f t="shared" si="24"/>
        <v>0.53614239011986919</v>
      </c>
      <c r="G52" s="630"/>
      <c r="H52" s="189">
        <v>22570</v>
      </c>
      <c r="I52" s="189">
        <v>13434</v>
      </c>
      <c r="J52" s="190">
        <f t="shared" si="25"/>
        <v>-0.40478511298183428</v>
      </c>
      <c r="K52" s="189">
        <f t="shared" si="26"/>
        <v>-9136</v>
      </c>
      <c r="L52" s="190">
        <f t="shared" si="27"/>
        <v>0.46628024018604003</v>
      </c>
    </row>
    <row r="53" spans="1:12" x14ac:dyDescent="0.25">
      <c r="A53" s="618" t="s">
        <v>118</v>
      </c>
      <c r="B53" s="189">
        <v>1083</v>
      </c>
      <c r="C53" s="189">
        <v>586</v>
      </c>
      <c r="D53" s="190">
        <f t="shared" si="22"/>
        <v>-0.45891043397968601</v>
      </c>
      <c r="E53" s="189">
        <f t="shared" si="23"/>
        <v>-497</v>
      </c>
      <c r="F53" s="190">
        <f t="shared" si="24"/>
        <v>0.21285869960043588</v>
      </c>
      <c r="G53" s="630"/>
      <c r="H53" s="189">
        <v>10405</v>
      </c>
      <c r="I53" s="189">
        <v>5632</v>
      </c>
      <c r="J53" s="190">
        <f t="shared" si="25"/>
        <v>-0.4587217683805862</v>
      </c>
      <c r="K53" s="189">
        <f t="shared" si="26"/>
        <v>-4773</v>
      </c>
      <c r="L53" s="190">
        <f t="shared" si="27"/>
        <v>0.19548089271458818</v>
      </c>
    </row>
    <row r="54" spans="1:12" x14ac:dyDescent="0.25">
      <c r="A54" s="635" t="s">
        <v>41</v>
      </c>
      <c r="B54" s="636">
        <v>2377</v>
      </c>
      <c r="C54" s="636">
        <v>691</v>
      </c>
      <c r="D54" s="637">
        <f t="shared" si="22"/>
        <v>-0.70929743374000842</v>
      </c>
      <c r="E54" s="636">
        <f t="shared" si="23"/>
        <v>-1686</v>
      </c>
      <c r="F54" s="637">
        <f t="shared" si="24"/>
        <v>0.2509989102796949</v>
      </c>
      <c r="G54" s="638"/>
      <c r="H54" s="636">
        <v>23791</v>
      </c>
      <c r="I54" s="636">
        <v>9745</v>
      </c>
      <c r="J54" s="637">
        <f t="shared" si="25"/>
        <v>-0.59039132445042242</v>
      </c>
      <c r="K54" s="636">
        <f t="shared" si="26"/>
        <v>-14046</v>
      </c>
      <c r="L54" s="637">
        <f t="shared" si="27"/>
        <v>0.33823886709937179</v>
      </c>
    </row>
    <row r="55" spans="1:12" x14ac:dyDescent="0.25">
      <c r="A55" s="618" t="s">
        <v>119</v>
      </c>
      <c r="B55" s="626">
        <v>1023</v>
      </c>
      <c r="C55" s="626">
        <v>317</v>
      </c>
      <c r="D55" s="190">
        <f t="shared" si="22"/>
        <v>-0.69012707722385147</v>
      </c>
      <c r="E55" s="189">
        <f t="shared" si="23"/>
        <v>-706</v>
      </c>
      <c r="F55" s="190">
        <f t="shared" si="24"/>
        <v>0.11514711224119142</v>
      </c>
      <c r="G55" s="630"/>
      <c r="H55" s="626">
        <v>10128</v>
      </c>
      <c r="I55" s="626">
        <v>3695</v>
      </c>
      <c r="J55" s="190">
        <f t="shared" si="25"/>
        <v>-0.6351698262243286</v>
      </c>
      <c r="K55" s="189">
        <f t="shared" si="26"/>
        <v>-6433</v>
      </c>
      <c r="L55" s="190">
        <f t="shared" si="27"/>
        <v>0.12824962687862274</v>
      </c>
    </row>
    <row r="56" spans="1:12" x14ac:dyDescent="0.25">
      <c r="A56" s="618" t="s">
        <v>73</v>
      </c>
      <c r="B56" s="626">
        <v>340</v>
      </c>
      <c r="C56" s="626">
        <v>67</v>
      </c>
      <c r="D56" s="190">
        <f t="shared" si="22"/>
        <v>-0.80294117647058827</v>
      </c>
      <c r="E56" s="189">
        <f t="shared" si="23"/>
        <v>-273</v>
      </c>
      <c r="F56" s="190">
        <f t="shared" si="24"/>
        <v>2.4337086814384307E-2</v>
      </c>
      <c r="G56" s="630"/>
      <c r="H56" s="626">
        <v>3835</v>
      </c>
      <c r="I56" s="626">
        <v>1691</v>
      </c>
      <c r="J56" s="190">
        <f t="shared" si="25"/>
        <v>-0.55906127770534553</v>
      </c>
      <c r="K56" s="189">
        <f t="shared" si="26"/>
        <v>-2144</v>
      </c>
      <c r="L56" s="190">
        <f t="shared" si="27"/>
        <v>5.8692860365832496E-2</v>
      </c>
    </row>
    <row r="57" spans="1:12" x14ac:dyDescent="0.25">
      <c r="A57" s="618" t="s">
        <v>82</v>
      </c>
      <c r="B57" s="626">
        <v>123</v>
      </c>
      <c r="C57" s="626">
        <v>71</v>
      </c>
      <c r="D57" s="190">
        <f t="shared" si="22"/>
        <v>-0.42276422764227639</v>
      </c>
      <c r="E57" s="189">
        <f t="shared" si="23"/>
        <v>-52</v>
      </c>
      <c r="F57" s="190">
        <f t="shared" si="24"/>
        <v>2.5790047221213221E-2</v>
      </c>
      <c r="G57" s="630"/>
      <c r="H57" s="626">
        <v>1281</v>
      </c>
      <c r="I57" s="626">
        <v>659</v>
      </c>
      <c r="J57" s="190">
        <f t="shared" si="25"/>
        <v>-0.48555815768930521</v>
      </c>
      <c r="K57" s="189">
        <f t="shared" si="26"/>
        <v>-622</v>
      </c>
      <c r="L57" s="190">
        <f t="shared" si="27"/>
        <v>2.2873208149665057E-2</v>
      </c>
    </row>
    <row r="58" spans="1:12" x14ac:dyDescent="0.25">
      <c r="A58" s="618" t="s">
        <v>78</v>
      </c>
      <c r="B58" s="626">
        <v>50</v>
      </c>
      <c r="C58" s="626">
        <v>0</v>
      </c>
      <c r="D58" s="627">
        <f>IFERROR(C58/B58-1,"-")</f>
        <v>-1</v>
      </c>
      <c r="E58" s="626">
        <f>IFERROR(C58-B58,"-")</f>
        <v>-50</v>
      </c>
      <c r="F58" s="627">
        <f>IFERROR(C58/$C$50,"-")</f>
        <v>0</v>
      </c>
      <c r="G58" s="630"/>
      <c r="H58" s="626">
        <v>403</v>
      </c>
      <c r="I58" s="626">
        <v>247</v>
      </c>
      <c r="J58" s="627">
        <f>IFERROR(I58/H58-1,"-")</f>
        <v>-0.38709677419354838</v>
      </c>
      <c r="K58" s="626">
        <f>IFERROR(I58-H58,"-")</f>
        <v>-156</v>
      </c>
      <c r="L58" s="627">
        <f t="shared" si="27"/>
        <v>8.5731144354586793E-3</v>
      </c>
    </row>
    <row r="59" spans="1:12" x14ac:dyDescent="0.25">
      <c r="A59" s="618" t="s">
        <v>86</v>
      </c>
      <c r="B59" s="626">
        <v>46</v>
      </c>
      <c r="C59" s="626">
        <v>4</v>
      </c>
      <c r="D59" s="190">
        <f t="shared" ref="D59:D71" si="28">IFERROR(C59/B59-1,"-")</f>
        <v>-0.91304347826086962</v>
      </c>
      <c r="E59" s="189">
        <f t="shared" ref="E59:E71" si="29">IFERROR(C59-B59,"-")</f>
        <v>-42</v>
      </c>
      <c r="F59" s="190">
        <f t="shared" ref="F59:F71" si="30">IFERROR(C59/$C$50,"-")</f>
        <v>1.452960406828914E-3</v>
      </c>
      <c r="G59" s="630"/>
      <c r="H59" s="626">
        <v>370</v>
      </c>
      <c r="I59" s="626">
        <v>226</v>
      </c>
      <c r="J59" s="190">
        <f t="shared" ref="J59:J71" si="31">IFERROR(I59/H59-1,"-")</f>
        <v>-0.38918918918918921</v>
      </c>
      <c r="K59" s="189">
        <f t="shared" ref="K59:K71" si="32">IFERROR(I59-H59,"-")</f>
        <v>-144</v>
      </c>
      <c r="L59" s="190">
        <f t="shared" si="27"/>
        <v>7.8442261636180628E-3</v>
      </c>
    </row>
    <row r="60" spans="1:12" x14ac:dyDescent="0.25">
      <c r="A60" s="618" t="s">
        <v>80</v>
      </c>
      <c r="B60" s="626">
        <v>91</v>
      </c>
      <c r="C60" s="626">
        <v>29</v>
      </c>
      <c r="D60" s="190">
        <f t="shared" si="28"/>
        <v>-0.68131868131868134</v>
      </c>
      <c r="E60" s="189">
        <f t="shared" si="29"/>
        <v>-62</v>
      </c>
      <c r="F60" s="190">
        <f t="shared" si="30"/>
        <v>1.0533962949509626E-2</v>
      </c>
      <c r="G60" s="630"/>
      <c r="H60" s="626">
        <v>936</v>
      </c>
      <c r="I60" s="626">
        <v>371</v>
      </c>
      <c r="J60" s="190">
        <f t="shared" si="31"/>
        <v>-0.60363247863247871</v>
      </c>
      <c r="K60" s="189">
        <f t="shared" si="32"/>
        <v>-565</v>
      </c>
      <c r="L60" s="190">
        <f t="shared" si="27"/>
        <v>1.2877026135850891E-2</v>
      </c>
    </row>
    <row r="61" spans="1:12" x14ac:dyDescent="0.25">
      <c r="A61" s="618" t="s">
        <v>81</v>
      </c>
      <c r="B61" s="626">
        <v>109</v>
      </c>
      <c r="C61" s="626">
        <v>10</v>
      </c>
      <c r="D61" s="190">
        <f t="shared" si="28"/>
        <v>-0.90825688073394495</v>
      </c>
      <c r="E61" s="189">
        <f t="shared" si="29"/>
        <v>-99</v>
      </c>
      <c r="F61" s="190">
        <f t="shared" si="30"/>
        <v>3.6324010170722849E-3</v>
      </c>
      <c r="G61" s="630"/>
      <c r="H61" s="626">
        <v>955</v>
      </c>
      <c r="I61" s="626">
        <v>366</v>
      </c>
      <c r="J61" s="190">
        <f t="shared" si="31"/>
        <v>-0.6167539267015707</v>
      </c>
      <c r="K61" s="189">
        <f t="shared" si="32"/>
        <v>-589</v>
      </c>
      <c r="L61" s="190">
        <f t="shared" si="27"/>
        <v>1.2703481309222171E-2</v>
      </c>
    </row>
    <row r="62" spans="1:12" x14ac:dyDescent="0.25">
      <c r="A62" s="618" t="s">
        <v>84</v>
      </c>
      <c r="B62" s="626">
        <v>91</v>
      </c>
      <c r="C62" s="626">
        <v>55</v>
      </c>
      <c r="D62" s="190">
        <f t="shared" si="28"/>
        <v>-0.39560439560439564</v>
      </c>
      <c r="E62" s="189">
        <f t="shared" si="29"/>
        <v>-36</v>
      </c>
      <c r="F62" s="190">
        <f t="shared" si="30"/>
        <v>1.9978205593897565E-2</v>
      </c>
      <c r="G62" s="630"/>
      <c r="H62" s="626">
        <v>1062</v>
      </c>
      <c r="I62" s="626">
        <v>445</v>
      </c>
      <c r="J62" s="190">
        <f t="shared" si="31"/>
        <v>-0.58097928436911483</v>
      </c>
      <c r="K62" s="189">
        <f t="shared" si="32"/>
        <v>-617</v>
      </c>
      <c r="L62" s="190">
        <f t="shared" si="27"/>
        <v>1.5445489569955919E-2</v>
      </c>
    </row>
    <row r="63" spans="1:12" x14ac:dyDescent="0.25">
      <c r="A63" s="618" t="s">
        <v>76</v>
      </c>
      <c r="B63" s="626">
        <v>49</v>
      </c>
      <c r="C63" s="626">
        <v>0</v>
      </c>
      <c r="D63" s="190">
        <f t="shared" si="28"/>
        <v>-1</v>
      </c>
      <c r="E63" s="189">
        <f t="shared" si="29"/>
        <v>-49</v>
      </c>
      <c r="F63" s="190">
        <f t="shared" si="30"/>
        <v>0</v>
      </c>
      <c r="G63" s="630"/>
      <c r="H63" s="626">
        <v>463</v>
      </c>
      <c r="I63" s="626">
        <v>228</v>
      </c>
      <c r="J63" s="190">
        <f t="shared" si="31"/>
        <v>-0.50755939524838012</v>
      </c>
      <c r="K63" s="189">
        <f t="shared" si="32"/>
        <v>-235</v>
      </c>
      <c r="L63" s="190">
        <f t="shared" si="27"/>
        <v>7.9136440942695497E-3</v>
      </c>
    </row>
    <row r="64" spans="1:12" x14ac:dyDescent="0.25">
      <c r="A64" s="618" t="s">
        <v>120</v>
      </c>
      <c r="B64" s="626">
        <v>46</v>
      </c>
      <c r="C64" s="626">
        <v>25</v>
      </c>
      <c r="D64" s="190">
        <f t="shared" si="28"/>
        <v>-0.45652173913043481</v>
      </c>
      <c r="E64" s="189">
        <f t="shared" si="29"/>
        <v>-21</v>
      </c>
      <c r="F64" s="190">
        <f t="shared" si="30"/>
        <v>9.0810025426807123E-3</v>
      </c>
      <c r="G64" s="630"/>
      <c r="H64" s="626">
        <v>534</v>
      </c>
      <c r="I64" s="626">
        <v>276</v>
      </c>
      <c r="J64" s="190">
        <f t="shared" si="31"/>
        <v>-0.4831460674157303</v>
      </c>
      <c r="K64" s="189">
        <f t="shared" si="32"/>
        <v>-258</v>
      </c>
      <c r="L64" s="190">
        <f t="shared" si="27"/>
        <v>9.5796744299052449E-3</v>
      </c>
    </row>
    <row r="65" spans="1:12" x14ac:dyDescent="0.25">
      <c r="A65" s="618" t="s">
        <v>83</v>
      </c>
      <c r="B65" s="626">
        <v>79</v>
      </c>
      <c r="C65" s="626">
        <v>20</v>
      </c>
      <c r="D65" s="190">
        <f t="shared" si="28"/>
        <v>-0.74683544303797467</v>
      </c>
      <c r="E65" s="189">
        <f t="shared" si="29"/>
        <v>-59</v>
      </c>
      <c r="F65" s="190">
        <f t="shared" si="30"/>
        <v>7.2648020341445699E-3</v>
      </c>
      <c r="G65" s="630"/>
      <c r="H65" s="626">
        <v>784</v>
      </c>
      <c r="I65" s="626">
        <v>293</v>
      </c>
      <c r="J65" s="190">
        <f t="shared" si="31"/>
        <v>-0.62627551020408156</v>
      </c>
      <c r="K65" s="189">
        <f t="shared" si="32"/>
        <v>-491</v>
      </c>
      <c r="L65" s="190">
        <f t="shared" si="27"/>
        <v>1.0169726840442886E-2</v>
      </c>
    </row>
    <row r="66" spans="1:12" x14ac:dyDescent="0.25">
      <c r="A66" s="618" t="s">
        <v>87</v>
      </c>
      <c r="B66" s="626">
        <v>57</v>
      </c>
      <c r="C66" s="626">
        <v>24</v>
      </c>
      <c r="D66" s="190">
        <f t="shared" si="28"/>
        <v>-0.57894736842105265</v>
      </c>
      <c r="E66" s="189">
        <f t="shared" si="29"/>
        <v>-33</v>
      </c>
      <c r="F66" s="190">
        <f t="shared" si="30"/>
        <v>8.7177624409734839E-3</v>
      </c>
      <c r="G66" s="630"/>
      <c r="H66" s="626">
        <v>535</v>
      </c>
      <c r="I66" s="626">
        <v>270</v>
      </c>
      <c r="J66" s="190">
        <f t="shared" si="31"/>
        <v>-0.49532710280373837</v>
      </c>
      <c r="K66" s="189">
        <f t="shared" si="32"/>
        <v>-265</v>
      </c>
      <c r="L66" s="190">
        <f t="shared" si="27"/>
        <v>9.3714206379507826E-3</v>
      </c>
    </row>
    <row r="67" spans="1:12" x14ac:dyDescent="0.25">
      <c r="A67" s="618" t="s">
        <v>85</v>
      </c>
      <c r="B67" s="626">
        <v>33</v>
      </c>
      <c r="C67" s="626">
        <v>0</v>
      </c>
      <c r="D67" s="190">
        <f t="shared" si="28"/>
        <v>-1</v>
      </c>
      <c r="E67" s="189">
        <f t="shared" si="29"/>
        <v>-33</v>
      </c>
      <c r="F67" s="190">
        <f t="shared" si="30"/>
        <v>0</v>
      </c>
      <c r="G67" s="630"/>
      <c r="H67" s="626">
        <v>311</v>
      </c>
      <c r="I67" s="626">
        <v>123</v>
      </c>
      <c r="J67" s="190">
        <f t="shared" si="31"/>
        <v>-0.60450160771704176</v>
      </c>
      <c r="K67" s="189">
        <f t="shared" si="32"/>
        <v>-188</v>
      </c>
      <c r="L67" s="190">
        <f t="shared" si="27"/>
        <v>4.2692027350664675E-3</v>
      </c>
    </row>
    <row r="68" spans="1:12" x14ac:dyDescent="0.25">
      <c r="A68" s="618" t="s">
        <v>74</v>
      </c>
      <c r="B68" s="626">
        <v>27</v>
      </c>
      <c r="C68" s="626">
        <v>11</v>
      </c>
      <c r="D68" s="190">
        <f t="shared" si="28"/>
        <v>-0.59259259259259256</v>
      </c>
      <c r="E68" s="189">
        <f t="shared" si="29"/>
        <v>-16</v>
      </c>
      <c r="F68" s="190">
        <f t="shared" si="30"/>
        <v>3.9956411187795134E-3</v>
      </c>
      <c r="G68" s="630"/>
      <c r="H68" s="626">
        <v>315</v>
      </c>
      <c r="I68" s="626">
        <v>169</v>
      </c>
      <c r="J68" s="190">
        <f t="shared" si="31"/>
        <v>-0.46349206349206351</v>
      </c>
      <c r="K68" s="189">
        <f t="shared" si="32"/>
        <v>-146</v>
      </c>
      <c r="L68" s="190">
        <f t="shared" si="27"/>
        <v>5.865815140050675E-3</v>
      </c>
    </row>
    <row r="69" spans="1:12" x14ac:dyDescent="0.25">
      <c r="A69" s="618" t="s">
        <v>121</v>
      </c>
      <c r="B69" s="626">
        <v>58</v>
      </c>
      <c r="C69" s="626">
        <v>27</v>
      </c>
      <c r="D69" s="190">
        <f t="shared" si="28"/>
        <v>-0.53448275862068972</v>
      </c>
      <c r="E69" s="189">
        <f t="shared" si="29"/>
        <v>-31</v>
      </c>
      <c r="F69" s="190">
        <f t="shared" si="30"/>
        <v>9.8074827460951693E-3</v>
      </c>
      <c r="G69" s="630"/>
      <c r="H69" s="626">
        <v>426</v>
      </c>
      <c r="I69" s="626">
        <v>209</v>
      </c>
      <c r="J69" s="190">
        <f t="shared" si="31"/>
        <v>-0.50938967136150237</v>
      </c>
      <c r="K69" s="189">
        <f t="shared" si="32"/>
        <v>-217</v>
      </c>
      <c r="L69" s="190">
        <f t="shared" si="27"/>
        <v>7.254173753080421E-3</v>
      </c>
    </row>
    <row r="70" spans="1:12" x14ac:dyDescent="0.25">
      <c r="A70" s="618" t="s">
        <v>122</v>
      </c>
      <c r="B70" s="626">
        <v>38</v>
      </c>
      <c r="C70" s="626">
        <v>0</v>
      </c>
      <c r="D70" s="190">
        <f t="shared" si="28"/>
        <v>-1</v>
      </c>
      <c r="E70" s="189">
        <f t="shared" si="29"/>
        <v>-38</v>
      </c>
      <c r="F70" s="190">
        <f t="shared" si="30"/>
        <v>0</v>
      </c>
      <c r="G70" s="630"/>
      <c r="H70" s="626">
        <v>375</v>
      </c>
      <c r="I70" s="626">
        <v>70</v>
      </c>
      <c r="J70" s="190">
        <f t="shared" si="31"/>
        <v>-0.81333333333333335</v>
      </c>
      <c r="K70" s="189">
        <f t="shared" si="32"/>
        <v>-305</v>
      </c>
      <c r="L70" s="190">
        <f t="shared" si="27"/>
        <v>2.4296275728020547E-3</v>
      </c>
    </row>
    <row r="71" spans="1:12" x14ac:dyDescent="0.25">
      <c r="A71" s="618" t="s">
        <v>123</v>
      </c>
      <c r="B71" s="626">
        <v>116</v>
      </c>
      <c r="C71" s="626">
        <v>31</v>
      </c>
      <c r="D71" s="190">
        <f t="shared" si="28"/>
        <v>-0.73275862068965525</v>
      </c>
      <c r="E71" s="189">
        <f t="shared" si="29"/>
        <v>-85</v>
      </c>
      <c r="F71" s="190">
        <f t="shared" si="30"/>
        <v>1.1260443152924083E-2</v>
      </c>
      <c r="G71" s="630"/>
      <c r="H71" s="626">
        <v>1075</v>
      </c>
      <c r="I71" s="626">
        <v>407</v>
      </c>
      <c r="J71" s="190">
        <f t="shared" si="31"/>
        <v>-0.62139534883720926</v>
      </c>
      <c r="K71" s="189">
        <f t="shared" si="32"/>
        <v>-668</v>
      </c>
      <c r="L71" s="190">
        <f t="shared" si="27"/>
        <v>1.4126548887577662E-2</v>
      </c>
    </row>
    <row r="72" spans="1:12" ht="21" x14ac:dyDescent="0.35">
      <c r="A72" s="563" t="s">
        <v>48</v>
      </c>
      <c r="B72" s="563"/>
      <c r="C72" s="563"/>
      <c r="D72" s="563"/>
      <c r="E72" s="563"/>
      <c r="F72" s="563"/>
      <c r="G72" s="563"/>
      <c r="H72" s="563"/>
      <c r="I72" s="563"/>
      <c r="J72" s="563"/>
      <c r="K72" s="563"/>
      <c r="L72" s="563"/>
    </row>
    <row r="73" spans="1:12" x14ac:dyDescent="0.25">
      <c r="A73" s="60"/>
      <c r="B73" s="61" t="s">
        <v>151</v>
      </c>
      <c r="C73" s="62"/>
      <c r="D73" s="62"/>
      <c r="E73" s="62"/>
      <c r="F73" s="63"/>
      <c r="G73" s="629"/>
      <c r="H73" s="61" t="str">
        <f>CONCATENATE("acumulado ",B73)</f>
        <v>acumulado octubre</v>
      </c>
      <c r="I73" s="62"/>
      <c r="J73" s="62"/>
      <c r="K73" s="62"/>
      <c r="L73" s="63"/>
    </row>
    <row r="74" spans="1:12" ht="30" x14ac:dyDescent="0.25">
      <c r="A74" s="12"/>
      <c r="B74" s="13">
        <v>2019</v>
      </c>
      <c r="C74" s="13">
        <v>2020</v>
      </c>
      <c r="D74" s="13" t="s">
        <v>1</v>
      </c>
      <c r="E74" s="13" t="s">
        <v>2</v>
      </c>
      <c r="F74" s="13" t="s">
        <v>3</v>
      </c>
      <c r="G74" s="630"/>
      <c r="H74" s="13">
        <v>2019</v>
      </c>
      <c r="I74" s="13">
        <v>2020</v>
      </c>
      <c r="J74" s="13" t="s">
        <v>1</v>
      </c>
      <c r="K74" s="13" t="s">
        <v>2</v>
      </c>
      <c r="L74" s="13" t="s">
        <v>3</v>
      </c>
    </row>
    <row r="75" spans="1:12" x14ac:dyDescent="0.25">
      <c r="A75" s="631" t="s">
        <v>36</v>
      </c>
      <c r="B75" s="632">
        <v>5782</v>
      </c>
      <c r="C75" s="632">
        <v>2753</v>
      </c>
      <c r="D75" s="633">
        <f>C75/B75-1</f>
        <v>-0.52386717398823934</v>
      </c>
      <c r="E75" s="632">
        <f>C75-B75</f>
        <v>-3029</v>
      </c>
      <c r="F75" s="633">
        <f>C75/$C$75</f>
        <v>1</v>
      </c>
      <c r="G75" s="218"/>
      <c r="H75" s="632">
        <v>56766</v>
      </c>
      <c r="I75" s="632">
        <v>28811</v>
      </c>
      <c r="J75" s="633">
        <f>I75/H75-1</f>
        <v>-0.49246027551703486</v>
      </c>
      <c r="K75" s="632">
        <f>I75-H75</f>
        <v>-27955</v>
      </c>
      <c r="L75" s="633">
        <f>I75/$I$75</f>
        <v>1</v>
      </c>
    </row>
    <row r="76" spans="1:12" x14ac:dyDescent="0.25">
      <c r="A76" s="618" t="s">
        <v>43</v>
      </c>
      <c r="B76" s="189">
        <v>3005</v>
      </c>
      <c r="C76" s="189">
        <v>1903</v>
      </c>
      <c r="D76" s="190">
        <f t="shared" ref="D76:D77" si="33">C76/B76-1</f>
        <v>-0.3667221297836939</v>
      </c>
      <c r="E76" s="189">
        <f>C76-B76</f>
        <v>-1102</v>
      </c>
      <c r="F76" s="190">
        <f>C76/$C$75</f>
        <v>0.69124591354885578</v>
      </c>
      <c r="G76" s="630"/>
      <c r="H76" s="189">
        <v>29369</v>
      </c>
      <c r="I76" s="189">
        <v>17743</v>
      </c>
      <c r="J76" s="190">
        <f t="shared" ref="J76:J77" si="34">I76/H76-1</f>
        <v>-0.3958595798290715</v>
      </c>
      <c r="K76" s="189">
        <f t="shared" ref="K76:K77" si="35">I76-H76</f>
        <v>-11626</v>
      </c>
      <c r="L76" s="190">
        <f t="shared" ref="L76:L77" si="36">I76/$I$75</f>
        <v>0.61584117177466935</v>
      </c>
    </row>
    <row r="77" spans="1:12" x14ac:dyDescent="0.25">
      <c r="A77" s="618" t="s">
        <v>44</v>
      </c>
      <c r="B77" s="189">
        <v>2777</v>
      </c>
      <c r="C77" s="189">
        <v>850</v>
      </c>
      <c r="D77" s="190">
        <f t="shared" si="33"/>
        <v>-0.69391429600288079</v>
      </c>
      <c r="E77" s="189">
        <f>C77-B77</f>
        <v>-1927</v>
      </c>
      <c r="F77" s="190">
        <f>C77/$C$75</f>
        <v>0.30875408645114422</v>
      </c>
      <c r="G77" s="630"/>
      <c r="H77" s="189">
        <v>27397</v>
      </c>
      <c r="I77" s="189">
        <v>11068</v>
      </c>
      <c r="J77" s="190">
        <f t="shared" si="34"/>
        <v>-0.59601416213454028</v>
      </c>
      <c r="K77" s="189">
        <f t="shared" si="35"/>
        <v>-16329</v>
      </c>
      <c r="L77" s="190">
        <f t="shared" si="36"/>
        <v>0.3841588282253306</v>
      </c>
    </row>
    <row r="78" spans="1:12" ht="21" x14ac:dyDescent="0.35">
      <c r="A78" s="563" t="s">
        <v>124</v>
      </c>
      <c r="B78" s="563"/>
      <c r="C78" s="563"/>
      <c r="D78" s="563"/>
      <c r="E78" s="563"/>
      <c r="F78" s="563"/>
      <c r="G78" s="563"/>
      <c r="H78" s="563"/>
      <c r="I78" s="563"/>
      <c r="J78" s="563"/>
      <c r="K78" s="563"/>
      <c r="L78" s="563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rintOptions horizontalCentered="1" verticalCentered="1"/>
  <pageMargins left="0.23622047244094491" right="0.15748031496062992" top="0.31496062992125984" bottom="0.2755905511811023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9610-CDA4-4856-A2DC-DBDA74FC732C}">
  <sheetPr codeName="Hoja10">
    <pageSetUpPr fitToPage="1"/>
  </sheetPr>
  <dimension ref="A1:L50"/>
  <sheetViews>
    <sheetView showGridLines="0" workbookViewId="0">
      <selection sqref="A1:N1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52" t="s">
        <v>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</row>
    <row r="2" spans="1:12" ht="36.75" customHeight="1" x14ac:dyDescent="0.25">
      <c r="A2" s="639" t="s">
        <v>125</v>
      </c>
      <c r="B2" s="639"/>
      <c r="C2" s="639"/>
      <c r="D2" s="639"/>
      <c r="E2" s="639"/>
      <c r="F2" s="639"/>
      <c r="G2" s="639"/>
      <c r="H2" s="639"/>
      <c r="I2" s="639"/>
      <c r="J2" s="639"/>
      <c r="K2" s="639"/>
      <c r="L2" s="639"/>
    </row>
    <row r="3" spans="1:12" ht="21" x14ac:dyDescent="0.25">
      <c r="A3" s="255" t="s">
        <v>126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7"/>
    </row>
    <row r="4" spans="1:12" ht="21" x14ac:dyDescent="0.35">
      <c r="A4" s="640" t="s">
        <v>50</v>
      </c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</row>
    <row r="5" spans="1:12" x14ac:dyDescent="0.25">
      <c r="A5" s="60"/>
      <c r="B5" s="61" t="s">
        <v>152</v>
      </c>
      <c r="C5" s="62"/>
      <c r="D5" s="62"/>
      <c r="E5" s="62"/>
      <c r="F5" s="63"/>
      <c r="G5" s="228"/>
      <c r="H5" s="61" t="str">
        <f>CONCATENATE("acumulado ",B5)</f>
        <v>acumulado septiembre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230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41" t="s">
        <v>51</v>
      </c>
      <c r="B7" s="642">
        <v>432241</v>
      </c>
      <c r="C7" s="642">
        <v>100893</v>
      </c>
      <c r="D7" s="643">
        <f>C7/B7-1</f>
        <v>-0.76658160609474812</v>
      </c>
      <c r="E7" s="642">
        <f t="shared" ref="E7:E18" si="0">C7-B7</f>
        <v>-331348</v>
      </c>
      <c r="F7" s="643">
        <f t="shared" ref="F7:F18" si="1">C7/$C$7</f>
        <v>1</v>
      </c>
      <c r="G7" s="230"/>
      <c r="H7" s="642">
        <v>4390715</v>
      </c>
      <c r="I7" s="642">
        <v>1635443</v>
      </c>
      <c r="J7" s="643">
        <f>I7/H7-1</f>
        <v>-0.6275223966939325</v>
      </c>
      <c r="K7" s="642">
        <f>I7-H7</f>
        <v>-2755272</v>
      </c>
      <c r="L7" s="643">
        <f>I7/$I$7</f>
        <v>1</v>
      </c>
    </row>
    <row r="8" spans="1:12" x14ac:dyDescent="0.25">
      <c r="A8" s="644" t="s">
        <v>52</v>
      </c>
      <c r="B8" s="645">
        <v>76075</v>
      </c>
      <c r="C8" s="645">
        <v>53685</v>
      </c>
      <c r="D8" s="646">
        <f>C8/B8-1</f>
        <v>-0.29431482090042727</v>
      </c>
      <c r="E8" s="645">
        <f t="shared" si="0"/>
        <v>-22390</v>
      </c>
      <c r="F8" s="646">
        <f t="shared" si="1"/>
        <v>0.53209836163063839</v>
      </c>
      <c r="G8" s="230"/>
      <c r="H8" s="645">
        <v>661689</v>
      </c>
      <c r="I8" s="645">
        <v>285836</v>
      </c>
      <c r="J8" s="646">
        <f>I8/H8-1</f>
        <v>-0.56802062600405923</v>
      </c>
      <c r="K8" s="645">
        <f>I8-H8</f>
        <v>-375853</v>
      </c>
      <c r="L8" s="646">
        <f t="shared" ref="L8:L18" si="2">I8/$I$7</f>
        <v>0.17477588641120478</v>
      </c>
    </row>
    <row r="9" spans="1:12" x14ac:dyDescent="0.25">
      <c r="A9" s="644" t="s">
        <v>53</v>
      </c>
      <c r="B9" s="645">
        <v>356166</v>
      </c>
      <c r="C9" s="645">
        <v>47208</v>
      </c>
      <c r="D9" s="646">
        <f t="shared" ref="D9:D18" si="3">C9/B9-1</f>
        <v>-0.8674550630885598</v>
      </c>
      <c r="E9" s="645">
        <f t="shared" si="0"/>
        <v>-308958</v>
      </c>
      <c r="F9" s="646">
        <f t="shared" si="1"/>
        <v>0.46790163836936161</v>
      </c>
      <c r="G9" s="230"/>
      <c r="H9" s="645">
        <v>3729026</v>
      </c>
      <c r="I9" s="645">
        <v>1349608</v>
      </c>
      <c r="J9" s="646">
        <f t="shared" ref="J9:J18" si="4">I9/H9-1</f>
        <v>-0.63808029228007523</v>
      </c>
      <c r="K9" s="645">
        <f t="shared" ref="K9:K18" si="5">I9-H9</f>
        <v>-2379418</v>
      </c>
      <c r="L9" s="646">
        <f t="shared" si="2"/>
        <v>0.82522472504391775</v>
      </c>
    </row>
    <row r="10" spans="1:12" x14ac:dyDescent="0.25">
      <c r="A10" s="618" t="s">
        <v>73</v>
      </c>
      <c r="B10" s="309">
        <v>48607</v>
      </c>
      <c r="C10" s="309">
        <v>3192</v>
      </c>
      <c r="D10" s="310">
        <f t="shared" si="3"/>
        <v>-0.93433044623202421</v>
      </c>
      <c r="E10" s="309">
        <f t="shared" si="0"/>
        <v>-45415</v>
      </c>
      <c r="F10" s="310">
        <f t="shared" si="1"/>
        <v>3.1637477327465732E-2</v>
      </c>
      <c r="G10" s="230"/>
      <c r="H10" s="309">
        <v>550197</v>
      </c>
      <c r="I10" s="309">
        <v>239579</v>
      </c>
      <c r="J10" s="310">
        <f t="shared" si="4"/>
        <v>-0.56455778566586146</v>
      </c>
      <c r="K10" s="309">
        <f t="shared" si="5"/>
        <v>-310618</v>
      </c>
      <c r="L10" s="310">
        <f t="shared" si="2"/>
        <v>0.14649180680708529</v>
      </c>
    </row>
    <row r="11" spans="1:12" x14ac:dyDescent="0.25">
      <c r="A11" s="618" t="s">
        <v>82</v>
      </c>
      <c r="B11" s="278">
        <v>15513</v>
      </c>
      <c r="C11" s="278">
        <v>11833</v>
      </c>
      <c r="D11" s="279">
        <f t="shared" si="3"/>
        <v>-0.23722039579707344</v>
      </c>
      <c r="E11" s="278">
        <f t="shared" si="0"/>
        <v>-3680</v>
      </c>
      <c r="F11" s="279">
        <f t="shared" si="1"/>
        <v>0.11728266579445551</v>
      </c>
      <c r="G11" s="230"/>
      <c r="H11" s="278">
        <v>164816</v>
      </c>
      <c r="I11" s="278">
        <v>77045</v>
      </c>
      <c r="J11" s="279">
        <f t="shared" si="4"/>
        <v>-0.53253931657120668</v>
      </c>
      <c r="K11" s="278">
        <f t="shared" si="5"/>
        <v>-87771</v>
      </c>
      <c r="L11" s="279">
        <f t="shared" si="2"/>
        <v>4.7109559917404641E-2</v>
      </c>
    </row>
    <row r="12" spans="1:12" x14ac:dyDescent="0.25">
      <c r="A12" s="618" t="s">
        <v>80</v>
      </c>
      <c r="B12" s="278">
        <v>15338</v>
      </c>
      <c r="C12" s="278">
        <v>2920</v>
      </c>
      <c r="D12" s="279">
        <f t="shared" si="3"/>
        <v>-0.80962315816925279</v>
      </c>
      <c r="E12" s="278">
        <f t="shared" si="0"/>
        <v>-12418</v>
      </c>
      <c r="F12" s="279">
        <f t="shared" si="1"/>
        <v>2.8941551941165392E-2</v>
      </c>
      <c r="G12" s="230"/>
      <c r="H12" s="278">
        <v>166591</v>
      </c>
      <c r="I12" s="278">
        <v>68670</v>
      </c>
      <c r="J12" s="279">
        <f t="shared" si="4"/>
        <v>-0.58779285795751268</v>
      </c>
      <c r="K12" s="278">
        <f t="shared" si="5"/>
        <v>-97921</v>
      </c>
      <c r="L12" s="279">
        <f t="shared" si="2"/>
        <v>4.1988623265989705E-2</v>
      </c>
    </row>
    <row r="13" spans="1:12" x14ac:dyDescent="0.25">
      <c r="A13" s="618" t="s">
        <v>81</v>
      </c>
      <c r="B13" s="278">
        <v>13321</v>
      </c>
      <c r="C13" s="278">
        <v>699</v>
      </c>
      <c r="D13" s="279">
        <f t="shared" si="3"/>
        <v>-0.94752646197732904</v>
      </c>
      <c r="E13" s="278">
        <f t="shared" si="0"/>
        <v>-12622</v>
      </c>
      <c r="F13" s="279">
        <f t="shared" si="1"/>
        <v>6.9281317831762362E-3</v>
      </c>
      <c r="G13" s="230"/>
      <c r="H13" s="278">
        <v>135836</v>
      </c>
      <c r="I13" s="278">
        <v>52011</v>
      </c>
      <c r="J13" s="279">
        <f t="shared" si="4"/>
        <v>-0.61710444948320031</v>
      </c>
      <c r="K13" s="278">
        <f t="shared" si="5"/>
        <v>-83825</v>
      </c>
      <c r="L13" s="279">
        <f t="shared" si="2"/>
        <v>3.1802392379312518E-2</v>
      </c>
    </row>
    <row r="14" spans="1:12" x14ac:dyDescent="0.25">
      <c r="A14" s="618" t="s">
        <v>83</v>
      </c>
      <c r="B14" s="278">
        <v>13752</v>
      </c>
      <c r="C14" s="278">
        <v>1189</v>
      </c>
      <c r="D14" s="279">
        <f t="shared" si="3"/>
        <v>-0.91353984874927285</v>
      </c>
      <c r="E14" s="278">
        <f t="shared" si="0"/>
        <v>-12563</v>
      </c>
      <c r="F14" s="279">
        <f t="shared" si="1"/>
        <v>1.1784762074673169E-2</v>
      </c>
      <c r="G14" s="230"/>
      <c r="H14" s="278">
        <v>125714</v>
      </c>
      <c r="I14" s="278">
        <v>35066</v>
      </c>
      <c r="J14" s="279">
        <f t="shared" si="4"/>
        <v>-0.72106527514835261</v>
      </c>
      <c r="K14" s="278">
        <f t="shared" si="5"/>
        <v>-90648</v>
      </c>
      <c r="L14" s="279">
        <f t="shared" si="2"/>
        <v>2.1441285327584023E-2</v>
      </c>
    </row>
    <row r="15" spans="1:12" x14ac:dyDescent="0.25">
      <c r="A15" s="618" t="s">
        <v>84</v>
      </c>
      <c r="B15" s="278">
        <v>15393</v>
      </c>
      <c r="C15" s="278">
        <v>4019</v>
      </c>
      <c r="D15" s="279">
        <f t="shared" si="3"/>
        <v>-0.73890729552393952</v>
      </c>
      <c r="E15" s="278">
        <f t="shared" si="0"/>
        <v>-11374</v>
      </c>
      <c r="F15" s="279">
        <f t="shared" si="1"/>
        <v>3.9834279880665659E-2</v>
      </c>
      <c r="G15" s="230"/>
      <c r="H15" s="278">
        <v>153154</v>
      </c>
      <c r="I15" s="278">
        <v>56374</v>
      </c>
      <c r="J15" s="279">
        <f t="shared" si="4"/>
        <v>-0.63191297648118883</v>
      </c>
      <c r="K15" s="278">
        <f t="shared" si="5"/>
        <v>-96780</v>
      </c>
      <c r="L15" s="279">
        <f t="shared" si="2"/>
        <v>3.4470171079028743E-2</v>
      </c>
    </row>
    <row r="16" spans="1:12" x14ac:dyDescent="0.25">
      <c r="A16" s="618" t="s">
        <v>127</v>
      </c>
      <c r="B16" s="278">
        <v>6743</v>
      </c>
      <c r="C16" s="278">
        <v>259</v>
      </c>
      <c r="D16" s="279">
        <f t="shared" si="3"/>
        <v>-0.96158979682633838</v>
      </c>
      <c r="E16" s="278">
        <f t="shared" si="0"/>
        <v>-6484</v>
      </c>
      <c r="F16" s="279">
        <f t="shared" si="1"/>
        <v>2.5670760112198069E-3</v>
      </c>
      <c r="G16" s="230"/>
      <c r="H16" s="278">
        <v>241700</v>
      </c>
      <c r="I16" s="278">
        <v>152605</v>
      </c>
      <c r="J16" s="279">
        <f t="shared" si="4"/>
        <v>-0.36861812163839469</v>
      </c>
      <c r="K16" s="278">
        <f t="shared" si="5"/>
        <v>-89095</v>
      </c>
      <c r="L16" s="279">
        <f t="shared" si="2"/>
        <v>9.3311108977812127E-2</v>
      </c>
    </row>
    <row r="17" spans="1:12" x14ac:dyDescent="0.25">
      <c r="A17" s="618" t="s">
        <v>119</v>
      </c>
      <c r="B17" s="278">
        <v>176672</v>
      </c>
      <c r="C17" s="278">
        <v>13829</v>
      </c>
      <c r="D17" s="279">
        <f t="shared" si="3"/>
        <v>-0.92172500452816519</v>
      </c>
      <c r="E17" s="278">
        <f t="shared" si="0"/>
        <v>-162843</v>
      </c>
      <c r="F17" s="279">
        <f t="shared" si="1"/>
        <v>0.13706600061451241</v>
      </c>
      <c r="G17" s="230"/>
      <c r="H17" s="278">
        <v>1695449</v>
      </c>
      <c r="I17" s="278">
        <v>493894</v>
      </c>
      <c r="J17" s="279">
        <f t="shared" si="4"/>
        <v>-0.70869427508583271</v>
      </c>
      <c r="K17" s="278">
        <f t="shared" si="5"/>
        <v>-1201555</v>
      </c>
      <c r="L17" s="279">
        <f t="shared" si="2"/>
        <v>0.30199401630017064</v>
      </c>
    </row>
    <row r="18" spans="1:12" x14ac:dyDescent="0.25">
      <c r="A18" s="618" t="s">
        <v>88</v>
      </c>
      <c r="B18" s="278">
        <v>50828</v>
      </c>
      <c r="C18" s="278">
        <v>9268</v>
      </c>
      <c r="D18" s="279">
        <f t="shared" si="3"/>
        <v>-0.81765955772408905</v>
      </c>
      <c r="E18" s="278">
        <f t="shared" si="0"/>
        <v>-41560</v>
      </c>
      <c r="F18" s="279">
        <f t="shared" si="1"/>
        <v>9.1859692942027699E-2</v>
      </c>
      <c r="G18" s="230"/>
      <c r="H18" s="278">
        <v>495571</v>
      </c>
      <c r="I18" s="278">
        <v>174364</v>
      </c>
      <c r="J18" s="279">
        <f t="shared" si="4"/>
        <v>-0.6481553601804787</v>
      </c>
      <c r="K18" s="278">
        <f t="shared" si="5"/>
        <v>-321207</v>
      </c>
      <c r="L18" s="279">
        <f t="shared" si="2"/>
        <v>0.10661576098953006</v>
      </c>
    </row>
    <row r="19" spans="1:12" ht="21" x14ac:dyDescent="0.35">
      <c r="A19" s="647" t="s">
        <v>128</v>
      </c>
      <c r="B19" s="647"/>
      <c r="C19" s="647"/>
      <c r="D19" s="647"/>
      <c r="E19" s="647"/>
      <c r="F19" s="647"/>
      <c r="G19" s="647"/>
      <c r="H19" s="647"/>
      <c r="I19" s="647"/>
      <c r="J19" s="647"/>
      <c r="K19" s="647"/>
      <c r="L19" s="647"/>
    </row>
    <row r="20" spans="1:12" x14ac:dyDescent="0.25">
      <c r="A20" s="60"/>
      <c r="B20" s="61" t="s">
        <v>152</v>
      </c>
      <c r="C20" s="62"/>
      <c r="D20" s="62"/>
      <c r="E20" s="62"/>
      <c r="F20" s="63"/>
      <c r="G20" s="648"/>
      <c r="H20" s="61" t="str">
        <f>CONCATENATE("acumulado ",B20)</f>
        <v>acumulado septiembre</v>
      </c>
      <c r="I20" s="62"/>
      <c r="J20" s="62"/>
      <c r="K20" s="62"/>
      <c r="L20" s="63"/>
    </row>
    <row r="21" spans="1:12" ht="30" x14ac:dyDescent="0.25">
      <c r="A21" s="12"/>
      <c r="B21" s="13">
        <v>2019</v>
      </c>
      <c r="C21" s="13">
        <v>2020</v>
      </c>
      <c r="D21" s="13" t="s">
        <v>1</v>
      </c>
      <c r="E21" s="13" t="s">
        <v>2</v>
      </c>
      <c r="F21" s="13" t="s">
        <v>3</v>
      </c>
      <c r="G21" s="649"/>
      <c r="H21" s="13">
        <v>2019</v>
      </c>
      <c r="I21" s="13">
        <v>2020</v>
      </c>
      <c r="J21" s="13" t="s">
        <v>1</v>
      </c>
      <c r="K21" s="13" t="s">
        <v>2</v>
      </c>
      <c r="L21" s="13" t="s">
        <v>3</v>
      </c>
    </row>
    <row r="22" spans="1:12" x14ac:dyDescent="0.25">
      <c r="A22" s="650" t="s">
        <v>129</v>
      </c>
      <c r="B22" s="651">
        <v>432241</v>
      </c>
      <c r="C22" s="651">
        <v>100893</v>
      </c>
      <c r="D22" s="652">
        <f>C22/B22-1</f>
        <v>-0.76658160609474812</v>
      </c>
      <c r="E22" s="651">
        <f>C22-B22</f>
        <v>-331348</v>
      </c>
      <c r="F22" s="652">
        <f>C22/$C$22</f>
        <v>1</v>
      </c>
      <c r="G22" s="649"/>
      <c r="H22" s="651">
        <v>4390715</v>
      </c>
      <c r="I22" s="651">
        <v>1635443</v>
      </c>
      <c r="J22" s="652">
        <f>I22/H22-1</f>
        <v>-0.6275223966939325</v>
      </c>
      <c r="K22" s="651">
        <f>I22-H22</f>
        <v>-2755272</v>
      </c>
      <c r="L22" s="652">
        <f>I22/$I$22</f>
        <v>1</v>
      </c>
    </row>
    <row r="23" spans="1:12" x14ac:dyDescent="0.25">
      <c r="A23" s="618" t="s">
        <v>130</v>
      </c>
      <c r="B23" s="309">
        <v>268965</v>
      </c>
      <c r="C23" s="309">
        <v>61056</v>
      </c>
      <c r="D23" s="310">
        <f t="shared" ref="D23:D26" si="6">C23/B23-1</f>
        <v>-0.77299648653170483</v>
      </c>
      <c r="E23" s="309">
        <f>C23-B23</f>
        <v>-207909</v>
      </c>
      <c r="F23" s="310">
        <f>C23/$C$22</f>
        <v>0.60515595730129934</v>
      </c>
      <c r="G23" s="649"/>
      <c r="H23" s="309">
        <v>2748816</v>
      </c>
      <c r="I23" s="309">
        <v>1056030</v>
      </c>
      <c r="J23" s="310">
        <f t="shared" ref="J23:J26" si="7">I23/H23-1</f>
        <v>-0.61582368554315747</v>
      </c>
      <c r="K23" s="309">
        <f t="shared" ref="K23:K26" si="8">I23-H23</f>
        <v>-1692786</v>
      </c>
      <c r="L23" s="310">
        <f t="shared" ref="L23:L26" si="9">I23/$I$22</f>
        <v>0.64571495307387661</v>
      </c>
    </row>
    <row r="24" spans="1:12" x14ac:dyDescent="0.25">
      <c r="A24" s="618" t="s">
        <v>131</v>
      </c>
      <c r="B24" s="309">
        <v>12953</v>
      </c>
      <c r="C24" s="309">
        <v>8268</v>
      </c>
      <c r="D24" s="310">
        <f t="shared" si="6"/>
        <v>-0.36169227206052657</v>
      </c>
      <c r="E24" s="309">
        <f>C24-B24</f>
        <v>-4685</v>
      </c>
      <c r="F24" s="310">
        <f>C24/$C$22</f>
        <v>8.1948202551217625E-2</v>
      </c>
      <c r="G24" s="649"/>
      <c r="H24" s="309">
        <v>189072</v>
      </c>
      <c r="I24" s="309">
        <v>93752</v>
      </c>
      <c r="J24" s="310">
        <f t="shared" si="7"/>
        <v>-0.50414656850300421</v>
      </c>
      <c r="K24" s="309">
        <f t="shared" si="8"/>
        <v>-95320</v>
      </c>
      <c r="L24" s="310">
        <f t="shared" si="9"/>
        <v>5.7325140649964565E-2</v>
      </c>
    </row>
    <row r="25" spans="1:12" x14ac:dyDescent="0.25">
      <c r="A25" s="618" t="s">
        <v>132</v>
      </c>
      <c r="B25" s="309">
        <v>146430</v>
      </c>
      <c r="C25" s="309">
        <v>28409</v>
      </c>
      <c r="D25" s="310">
        <f t="shared" si="6"/>
        <v>-0.80598920986136724</v>
      </c>
      <c r="E25" s="309">
        <f>C25-B25</f>
        <v>-118021</v>
      </c>
      <c r="F25" s="310">
        <f>C25/$C$22</f>
        <v>0.28157553051252315</v>
      </c>
      <c r="G25" s="649"/>
      <c r="H25" s="309">
        <v>1392853</v>
      </c>
      <c r="I25" s="309">
        <v>456908</v>
      </c>
      <c r="J25" s="310">
        <f t="shared" si="7"/>
        <v>-0.67196251147823927</v>
      </c>
      <c r="K25" s="309">
        <f t="shared" si="8"/>
        <v>-935945</v>
      </c>
      <c r="L25" s="310">
        <f t="shared" si="9"/>
        <v>0.27937873713727718</v>
      </c>
    </row>
    <row r="26" spans="1:12" x14ac:dyDescent="0.25">
      <c r="A26" s="618" t="s">
        <v>133</v>
      </c>
      <c r="B26" s="309">
        <v>3893</v>
      </c>
      <c r="C26" s="309">
        <v>3160</v>
      </c>
      <c r="D26" s="310">
        <f t="shared" si="6"/>
        <v>-0.1882866683791421</v>
      </c>
      <c r="E26" s="309">
        <f>C26-B26</f>
        <v>-733</v>
      </c>
      <c r="F26" s="310">
        <f>C26/$C$22</f>
        <v>3.1320309634959811E-2</v>
      </c>
      <c r="G26" s="649"/>
      <c r="H26" s="309">
        <v>59975</v>
      </c>
      <c r="I26" s="309">
        <v>28755</v>
      </c>
      <c r="J26" s="310">
        <f t="shared" si="7"/>
        <v>-0.52055022926219263</v>
      </c>
      <c r="K26" s="309">
        <f t="shared" si="8"/>
        <v>-31220</v>
      </c>
      <c r="L26" s="310">
        <f t="shared" si="9"/>
        <v>1.758239204912675E-2</v>
      </c>
    </row>
    <row r="27" spans="1:12" ht="21" x14ac:dyDescent="0.35">
      <c r="A27" s="653" t="s">
        <v>134</v>
      </c>
      <c r="B27" s="653"/>
      <c r="C27" s="653"/>
      <c r="D27" s="653"/>
      <c r="E27" s="653"/>
      <c r="F27" s="653"/>
      <c r="G27" s="653"/>
      <c r="H27" s="653"/>
      <c r="I27" s="653"/>
      <c r="J27" s="653"/>
      <c r="K27" s="653"/>
      <c r="L27" s="653"/>
    </row>
    <row r="28" spans="1:12" x14ac:dyDescent="0.25">
      <c r="A28" s="60"/>
      <c r="B28" s="61" t="s">
        <v>152</v>
      </c>
      <c r="C28" s="62"/>
      <c r="D28" s="62"/>
      <c r="E28" s="62"/>
      <c r="F28" s="63"/>
      <c r="G28" s="654"/>
      <c r="H28" s="61" t="str">
        <f>CONCATENATE("acumulado ",B28)</f>
        <v>acumulado septiembre</v>
      </c>
      <c r="I28" s="62"/>
      <c r="J28" s="62"/>
      <c r="K28" s="62"/>
      <c r="L28" s="63"/>
    </row>
    <row r="29" spans="1:12" ht="30" x14ac:dyDescent="0.25">
      <c r="A29" s="12"/>
      <c r="B29" s="13">
        <v>2019</v>
      </c>
      <c r="C29" s="13">
        <v>2020</v>
      </c>
      <c r="D29" s="13" t="s">
        <v>1</v>
      </c>
      <c r="E29" s="13" t="s">
        <v>2</v>
      </c>
      <c r="F29" s="13" t="s">
        <v>3</v>
      </c>
      <c r="G29" s="655"/>
      <c r="H29" s="13">
        <v>2019</v>
      </c>
      <c r="I29" s="13">
        <v>2020</v>
      </c>
      <c r="J29" s="13" t="s">
        <v>1</v>
      </c>
      <c r="K29" s="13" t="s">
        <v>2</v>
      </c>
      <c r="L29" s="13" t="s">
        <v>3</v>
      </c>
    </row>
    <row r="30" spans="1:12" x14ac:dyDescent="0.25">
      <c r="A30" s="656" t="s">
        <v>135</v>
      </c>
      <c r="B30" s="657">
        <v>432241</v>
      </c>
      <c r="C30" s="657">
        <v>100893</v>
      </c>
      <c r="D30" s="658">
        <f>C30/B30-1</f>
        <v>-0.76658160609474812</v>
      </c>
      <c r="E30" s="657">
        <f t="shared" ref="E30:E35" si="10">C30-B30</f>
        <v>-331348</v>
      </c>
      <c r="F30" s="658">
        <f t="shared" ref="F30:F35" si="11">C30/$C$30</f>
        <v>1</v>
      </c>
      <c r="G30" s="659"/>
      <c r="H30" s="657">
        <v>4390715</v>
      </c>
      <c r="I30" s="657">
        <v>1635443</v>
      </c>
      <c r="J30" s="658">
        <f>I30/H30-1</f>
        <v>-0.6275223966939325</v>
      </c>
      <c r="K30" s="657">
        <f>I30-H30</f>
        <v>-2755272</v>
      </c>
      <c r="L30" s="658">
        <f>I30/$I$30</f>
        <v>1</v>
      </c>
    </row>
    <row r="31" spans="1:12" x14ac:dyDescent="0.25">
      <c r="A31" s="618" t="s">
        <v>136</v>
      </c>
      <c r="B31" s="189">
        <v>325300</v>
      </c>
      <c r="C31" s="189">
        <v>62722</v>
      </c>
      <c r="D31" s="660">
        <f>C31/B31-1</f>
        <v>-0.80718721180448816</v>
      </c>
      <c r="E31" s="189">
        <f t="shared" si="10"/>
        <v>-262578</v>
      </c>
      <c r="F31" s="660">
        <f t="shared" si="11"/>
        <v>0.62166850029238896</v>
      </c>
      <c r="G31" s="655"/>
      <c r="H31" s="189">
        <v>3194556</v>
      </c>
      <c r="I31" s="189">
        <v>1020347</v>
      </c>
      <c r="J31" s="660">
        <f>I31/H31-1</f>
        <v>-0.68059818015398699</v>
      </c>
      <c r="K31" s="189">
        <f>I31-H31</f>
        <v>-2174209</v>
      </c>
      <c r="L31" s="660">
        <f t="shared" ref="L31:L35" si="12">I31/$I$30</f>
        <v>0.62389639993567492</v>
      </c>
    </row>
    <row r="32" spans="1:12" x14ac:dyDescent="0.25">
      <c r="A32" s="618" t="s">
        <v>137</v>
      </c>
      <c r="B32" s="189">
        <v>43347</v>
      </c>
      <c r="C32" s="189">
        <v>13949</v>
      </c>
      <c r="D32" s="660">
        <f t="shared" ref="D32:D35" si="13">C32/B32-1</f>
        <v>-0.67820149029921328</v>
      </c>
      <c r="E32" s="189">
        <f t="shared" si="10"/>
        <v>-29398</v>
      </c>
      <c r="F32" s="660">
        <f t="shared" si="11"/>
        <v>0.13825537946140962</v>
      </c>
      <c r="G32" s="655"/>
      <c r="H32" s="189">
        <v>390914</v>
      </c>
      <c r="I32" s="189">
        <v>196110</v>
      </c>
      <c r="J32" s="660">
        <f t="shared" ref="J32:J35" si="14">I32/H32-1</f>
        <v>-0.49832955586139149</v>
      </c>
      <c r="K32" s="189">
        <f t="shared" ref="K32:K35" si="15">I32-H32</f>
        <v>-194804</v>
      </c>
      <c r="L32" s="660">
        <f t="shared" si="12"/>
        <v>0.11991246408465474</v>
      </c>
    </row>
    <row r="33" spans="1:12" x14ac:dyDescent="0.25">
      <c r="A33" s="618" t="s">
        <v>138</v>
      </c>
      <c r="B33" s="189">
        <v>10769</v>
      </c>
      <c r="C33" s="189">
        <v>6255</v>
      </c>
      <c r="D33" s="660">
        <f t="shared" si="13"/>
        <v>-0.41916612498839256</v>
      </c>
      <c r="E33" s="189">
        <f t="shared" si="10"/>
        <v>-4514</v>
      </c>
      <c r="F33" s="660">
        <f t="shared" si="11"/>
        <v>6.1996372394516962E-2</v>
      </c>
      <c r="G33" s="655"/>
      <c r="H33" s="189">
        <v>125628</v>
      </c>
      <c r="I33" s="189">
        <v>73458</v>
      </c>
      <c r="J33" s="660">
        <f t="shared" si="14"/>
        <v>-0.41527366510650487</v>
      </c>
      <c r="K33" s="189">
        <f t="shared" si="15"/>
        <v>-52170</v>
      </c>
      <c r="L33" s="660">
        <f t="shared" si="12"/>
        <v>4.4916270392792654E-2</v>
      </c>
    </row>
    <row r="34" spans="1:12" ht="30" x14ac:dyDescent="0.25">
      <c r="A34" s="661" t="s">
        <v>139</v>
      </c>
      <c r="B34" s="189">
        <v>52295</v>
      </c>
      <c r="C34" s="189">
        <v>17952</v>
      </c>
      <c r="D34" s="660">
        <f t="shared" si="13"/>
        <v>-0.65671670331771681</v>
      </c>
      <c r="E34" s="189">
        <f t="shared" si="10"/>
        <v>-34343</v>
      </c>
      <c r="F34" s="660">
        <f t="shared" si="11"/>
        <v>0.17793107549582229</v>
      </c>
      <c r="G34" s="655"/>
      <c r="H34" s="189">
        <v>569391</v>
      </c>
      <c r="I34" s="189">
        <v>254746</v>
      </c>
      <c r="J34" s="660">
        <f t="shared" si="14"/>
        <v>-0.55259918052796753</v>
      </c>
      <c r="K34" s="189">
        <f t="shared" si="15"/>
        <v>-314645</v>
      </c>
      <c r="L34" s="660">
        <f t="shared" si="12"/>
        <v>0.15576574665090742</v>
      </c>
    </row>
    <row r="35" spans="1:12" x14ac:dyDescent="0.25">
      <c r="A35" s="618" t="s">
        <v>140</v>
      </c>
      <c r="B35" s="189">
        <v>530</v>
      </c>
      <c r="C35" s="189">
        <v>14</v>
      </c>
      <c r="D35" s="660">
        <f t="shared" si="13"/>
        <v>-0.97358490566037736</v>
      </c>
      <c r="E35" s="189">
        <f t="shared" si="10"/>
        <v>-516</v>
      </c>
      <c r="F35" s="660">
        <f t="shared" si="11"/>
        <v>1.3876086547134092E-4</v>
      </c>
      <c r="G35" s="655"/>
      <c r="H35" s="189">
        <v>110053</v>
      </c>
      <c r="I35" s="189">
        <v>90782</v>
      </c>
      <c r="J35" s="660">
        <f t="shared" si="14"/>
        <v>-0.17510653957638589</v>
      </c>
      <c r="K35" s="189">
        <f t="shared" si="15"/>
        <v>-19271</v>
      </c>
      <c r="L35" s="660">
        <f t="shared" si="12"/>
        <v>5.5509118935970256E-2</v>
      </c>
    </row>
    <row r="36" spans="1:12" ht="21" x14ac:dyDescent="0.35">
      <c r="A36" s="662" t="s">
        <v>141</v>
      </c>
      <c r="B36" s="662"/>
      <c r="C36" s="662"/>
      <c r="D36" s="662"/>
      <c r="E36" s="662"/>
      <c r="F36" s="662"/>
      <c r="G36" s="662"/>
      <c r="H36" s="662"/>
      <c r="I36" s="662"/>
      <c r="J36" s="662"/>
      <c r="K36" s="662"/>
      <c r="L36" s="662"/>
    </row>
    <row r="37" spans="1:12" x14ac:dyDescent="0.25">
      <c r="A37" s="60"/>
      <c r="B37" s="61" t="s">
        <v>152</v>
      </c>
      <c r="C37" s="62"/>
      <c r="D37" s="62"/>
      <c r="E37" s="62"/>
      <c r="F37" s="63"/>
      <c r="G37" s="663"/>
      <c r="H37" s="61" t="str">
        <f>CONCATENATE("acumulado ",B37)</f>
        <v>acumulado septiembre</v>
      </c>
      <c r="I37" s="62"/>
      <c r="J37" s="62"/>
      <c r="K37" s="62"/>
      <c r="L37" s="63"/>
    </row>
    <row r="38" spans="1:12" ht="30" x14ac:dyDescent="0.25">
      <c r="A38" s="12"/>
      <c r="B38" s="13">
        <v>2019</v>
      </c>
      <c r="C38" s="13">
        <v>2020</v>
      </c>
      <c r="D38" s="13" t="s">
        <v>1</v>
      </c>
      <c r="E38" s="13" t="s">
        <v>2</v>
      </c>
      <c r="F38" s="13" t="s">
        <v>3</v>
      </c>
      <c r="G38" s="664"/>
      <c r="H38" s="13">
        <v>2019</v>
      </c>
      <c r="I38" s="13">
        <v>2020</v>
      </c>
      <c r="J38" s="13" t="s">
        <v>1</v>
      </c>
      <c r="K38" s="13" t="s">
        <v>2</v>
      </c>
      <c r="L38" s="13" t="s">
        <v>3</v>
      </c>
    </row>
    <row r="39" spans="1:12" x14ac:dyDescent="0.25">
      <c r="A39" s="665" t="s">
        <v>142</v>
      </c>
      <c r="B39" s="666">
        <v>432241</v>
      </c>
      <c r="C39" s="666">
        <v>100893</v>
      </c>
      <c r="D39" s="667">
        <f>C39/B39-1</f>
        <v>-0.76658160609474812</v>
      </c>
      <c r="E39" s="666">
        <f>C39-B39</f>
        <v>-331348</v>
      </c>
      <c r="F39" s="667">
        <f>C39/$C$39</f>
        <v>1</v>
      </c>
      <c r="G39" s="668"/>
      <c r="H39" s="666">
        <v>4390715</v>
      </c>
      <c r="I39" s="666">
        <v>1635443</v>
      </c>
      <c r="J39" s="667">
        <f>I39/H39-1</f>
        <v>-0.6275223966939325</v>
      </c>
      <c r="K39" s="666">
        <f>I39-H39</f>
        <v>-2755272</v>
      </c>
      <c r="L39" s="667">
        <f>I39/$I$39</f>
        <v>1</v>
      </c>
    </row>
    <row r="40" spans="1:12" x14ac:dyDescent="0.25">
      <c r="A40" s="618" t="s">
        <v>143</v>
      </c>
      <c r="B40" s="189">
        <v>418859</v>
      </c>
      <c r="C40" s="189">
        <v>92744</v>
      </c>
      <c r="D40" s="190">
        <f>C40/B40-1</f>
        <v>-0.77857942648958245</v>
      </c>
      <c r="E40" s="189">
        <f>C40-B40</f>
        <v>-326115</v>
      </c>
      <c r="F40" s="190">
        <f>C40/$C$39</f>
        <v>0.91923126480528872</v>
      </c>
      <c r="G40" s="664"/>
      <c r="H40" s="189">
        <v>4209374</v>
      </c>
      <c r="I40" s="189">
        <v>1561504</v>
      </c>
      <c r="J40" s="190">
        <f>I40/H40-1</f>
        <v>-0.62904127787172159</v>
      </c>
      <c r="K40" s="189">
        <f>I40-H40</f>
        <v>-2647870</v>
      </c>
      <c r="L40" s="190">
        <f t="shared" ref="L40:L43" si="16">I40/$I$39</f>
        <v>0.95478961969325737</v>
      </c>
    </row>
    <row r="41" spans="1:12" x14ac:dyDescent="0.25">
      <c r="A41" s="618" t="s">
        <v>144</v>
      </c>
      <c r="B41" s="189">
        <v>7000</v>
      </c>
      <c r="C41" s="189">
        <v>3300</v>
      </c>
      <c r="D41" s="190">
        <f t="shared" ref="D41:D43" si="17">C41/B41-1</f>
        <v>-0.52857142857142858</v>
      </c>
      <c r="E41" s="189">
        <f>C41-B41</f>
        <v>-3700</v>
      </c>
      <c r="F41" s="190">
        <f>C41/$C$39</f>
        <v>3.2707918289673218E-2</v>
      </c>
      <c r="G41" s="664"/>
      <c r="H41" s="189">
        <v>101309</v>
      </c>
      <c r="I41" s="189">
        <v>33597</v>
      </c>
      <c r="J41" s="190">
        <f t="shared" ref="J41:J43" si="18">I41/H41-1</f>
        <v>-0.66837102330493836</v>
      </c>
      <c r="K41" s="189">
        <f t="shared" ref="K41:K43" si="19">I41-H41</f>
        <v>-67712</v>
      </c>
      <c r="L41" s="190">
        <f t="shared" si="16"/>
        <v>2.0543057752547781E-2</v>
      </c>
    </row>
    <row r="42" spans="1:12" x14ac:dyDescent="0.25">
      <c r="A42" s="618" t="s">
        <v>145</v>
      </c>
      <c r="B42" s="189">
        <v>4855</v>
      </c>
      <c r="C42" s="189">
        <v>4261</v>
      </c>
      <c r="D42" s="190">
        <f t="shared" si="17"/>
        <v>-0.12234809474768282</v>
      </c>
      <c r="E42" s="189">
        <f>C42-B42</f>
        <v>-594</v>
      </c>
      <c r="F42" s="190">
        <f>C42/$C$39</f>
        <v>4.223286055524169E-2</v>
      </c>
      <c r="G42" s="664"/>
      <c r="H42" s="189">
        <v>55916</v>
      </c>
      <c r="I42" s="189">
        <v>34116</v>
      </c>
      <c r="J42" s="190">
        <f t="shared" si="18"/>
        <v>-0.38987052006581302</v>
      </c>
      <c r="K42" s="189">
        <f t="shared" si="19"/>
        <v>-21800</v>
      </c>
      <c r="L42" s="190">
        <f t="shared" si="16"/>
        <v>2.0860402961154868E-2</v>
      </c>
    </row>
    <row r="43" spans="1:12" x14ac:dyDescent="0.25">
      <c r="A43" s="661" t="s">
        <v>146</v>
      </c>
      <c r="B43" s="189">
        <v>1527</v>
      </c>
      <c r="C43" s="189">
        <v>588</v>
      </c>
      <c r="D43" s="190">
        <f t="shared" si="17"/>
        <v>-0.61493123772102165</v>
      </c>
      <c r="E43" s="189">
        <f>C43-B43</f>
        <v>-939</v>
      </c>
      <c r="F43" s="190">
        <f>C43/$C$39</f>
        <v>5.8279563497963191E-3</v>
      </c>
      <c r="G43" s="664"/>
      <c r="H43" s="189">
        <v>24119</v>
      </c>
      <c r="I43" s="189">
        <v>6227</v>
      </c>
      <c r="J43" s="190">
        <f t="shared" si="18"/>
        <v>-0.74182180024047439</v>
      </c>
      <c r="K43" s="189">
        <f t="shared" si="19"/>
        <v>-17892</v>
      </c>
      <c r="L43" s="190">
        <f t="shared" si="16"/>
        <v>3.8075310481624856E-3</v>
      </c>
    </row>
    <row r="44" spans="1:12" ht="21" x14ac:dyDescent="0.35">
      <c r="A44" s="669" t="s">
        <v>147</v>
      </c>
      <c r="B44" s="669"/>
      <c r="C44" s="669"/>
      <c r="D44" s="669"/>
      <c r="E44" s="669"/>
      <c r="F44" s="669"/>
      <c r="G44" s="669"/>
      <c r="H44" s="669"/>
      <c r="I44" s="669"/>
      <c r="J44" s="669"/>
      <c r="K44" s="669"/>
      <c r="L44" s="669"/>
    </row>
    <row r="45" spans="1:12" x14ac:dyDescent="0.25">
      <c r="A45" s="60"/>
      <c r="B45" s="61" t="s">
        <v>152</v>
      </c>
      <c r="C45" s="62"/>
      <c r="D45" s="62"/>
      <c r="E45" s="62"/>
      <c r="F45" s="63"/>
      <c r="G45" s="670"/>
      <c r="H45" s="61" t="str">
        <f>CONCATENATE("acumulado ",B45)</f>
        <v>acumulado septiembre</v>
      </c>
      <c r="I45" s="62"/>
      <c r="J45" s="62"/>
      <c r="K45" s="62"/>
      <c r="L45" s="63"/>
    </row>
    <row r="46" spans="1:12" ht="30" x14ac:dyDescent="0.25">
      <c r="A46" s="12"/>
      <c r="B46" s="13">
        <v>2019</v>
      </c>
      <c r="C46" s="13">
        <v>2020</v>
      </c>
      <c r="D46" s="13" t="s">
        <v>1</v>
      </c>
      <c r="E46" s="13" t="s">
        <v>2</v>
      </c>
      <c r="F46" s="13" t="s">
        <v>3</v>
      </c>
      <c r="G46" s="671"/>
      <c r="H46" s="13">
        <v>2019</v>
      </c>
      <c r="I46" s="13">
        <v>2020</v>
      </c>
      <c r="J46" s="13" t="s">
        <v>1</v>
      </c>
      <c r="K46" s="13" t="s">
        <v>2</v>
      </c>
      <c r="L46" s="13" t="s">
        <v>3</v>
      </c>
    </row>
    <row r="47" spans="1:12" x14ac:dyDescent="0.25">
      <c r="A47" s="672" t="s">
        <v>51</v>
      </c>
      <c r="B47" s="673">
        <v>432241</v>
      </c>
      <c r="C47" s="673">
        <v>100893</v>
      </c>
      <c r="D47" s="674">
        <f>C47/B47-1</f>
        <v>-0.76658160609474812</v>
      </c>
      <c r="E47" s="673">
        <f>C47-B47</f>
        <v>-331348</v>
      </c>
      <c r="F47" s="674">
        <f>C47/$C$47</f>
        <v>1</v>
      </c>
      <c r="G47" s="675"/>
      <c r="H47" s="673">
        <v>4390715</v>
      </c>
      <c r="I47" s="673">
        <v>1635443</v>
      </c>
      <c r="J47" s="674">
        <f>I47/H47-1</f>
        <v>-0.6275223966939325</v>
      </c>
      <c r="K47" s="673">
        <f>I47-H47</f>
        <v>-2755272</v>
      </c>
      <c r="L47" s="674">
        <f>I47/$I$47</f>
        <v>1</v>
      </c>
    </row>
    <row r="48" spans="1:12" x14ac:dyDescent="0.25">
      <c r="A48" s="618" t="s">
        <v>148</v>
      </c>
      <c r="B48" s="189">
        <v>237373</v>
      </c>
      <c r="C48" s="189">
        <v>24260</v>
      </c>
      <c r="D48" s="190">
        <f>C48/B48-1</f>
        <v>-0.89779798039372638</v>
      </c>
      <c r="E48" s="189">
        <f>C48-B48</f>
        <v>-213113</v>
      </c>
      <c r="F48" s="190">
        <f>C48/$C$47</f>
        <v>0.24045275688105219</v>
      </c>
      <c r="G48" s="671"/>
      <c r="H48" s="189">
        <v>2319860</v>
      </c>
      <c r="I48" s="189">
        <v>746749</v>
      </c>
      <c r="J48" s="190">
        <f>I48/H48-1</f>
        <v>-0.67810600639693774</v>
      </c>
      <c r="K48" s="189">
        <f>I48-H48</f>
        <v>-1573111</v>
      </c>
      <c r="L48" s="190">
        <f t="shared" ref="L48:L49" si="20">I48/$I$47</f>
        <v>0.45660350131432281</v>
      </c>
    </row>
    <row r="49" spans="1:12" x14ac:dyDescent="0.25">
      <c r="A49" s="618" t="s">
        <v>149</v>
      </c>
      <c r="B49" s="189">
        <v>194867</v>
      </c>
      <c r="C49" s="189">
        <v>76633</v>
      </c>
      <c r="D49" s="190">
        <f t="shared" ref="D49" si="21">C49/B49-1</f>
        <v>-0.60674203431058105</v>
      </c>
      <c r="E49" s="189">
        <f>C49-B49</f>
        <v>-118234</v>
      </c>
      <c r="F49" s="190">
        <f>C49/$C$47</f>
        <v>0.75954724311894783</v>
      </c>
      <c r="G49" s="671"/>
      <c r="H49" s="189">
        <v>2070854</v>
      </c>
      <c r="I49" s="189">
        <v>888696</v>
      </c>
      <c r="J49" s="190">
        <f t="shared" ref="J49" si="22">I49/H49-1</f>
        <v>-0.57085530896914993</v>
      </c>
      <c r="K49" s="189">
        <f t="shared" ref="K49" si="23">I49-H49</f>
        <v>-1182158</v>
      </c>
      <c r="L49" s="190">
        <f t="shared" si="20"/>
        <v>0.54339772159592237</v>
      </c>
    </row>
    <row r="50" spans="1:12" ht="21" x14ac:dyDescent="0.35">
      <c r="A50" s="563" t="s">
        <v>150</v>
      </c>
      <c r="B50" s="563"/>
      <c r="C50" s="563"/>
      <c r="D50" s="563"/>
      <c r="E50" s="563"/>
      <c r="F50" s="563"/>
      <c r="G50" s="563"/>
      <c r="H50" s="563"/>
      <c r="I50" s="563"/>
      <c r="J50" s="563"/>
      <c r="K50" s="563"/>
      <c r="L50" s="563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32" right="0.28999999999999998" top="0.74803149606299213" bottom="0.74803149606299213" header="0.31496062992125984" footer="0.31496062992125984"/>
  <pageSetup paperSize="9" scale="61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octubre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2020-11-24T15:07:03+00:00</PublishingStartDate>
    <Pagina xmlns="36c86fb7-c3ab-4219-b2b9-06651c03637a" xsi:nil="true"/>
    <_dlc_DocId xmlns="8b099203-c902-4a5b-992f-1f849b15ff82">Q5F7QW3RQ55V-2035-436</_dlc_DocId>
    <_dlc_DocIdUrl xmlns="8b099203-c902-4a5b-992f-1f849b15ff82">
      <Url>http://admin.webtenerife.com/es/investigacion/Situacion-turistica/indicadores-turisticos/_layouts/DocIdRedir.aspx?ID=Q5F7QW3RQ55V-2035-436</Url>
      <Description>Q5F7QW3RQ55V-2035-436</Description>
    </_dlc_DocIdUrl>
  </documentManagement>
</p:properties>
</file>

<file path=customXml/itemProps1.xml><?xml version="1.0" encoding="utf-8"?>
<ds:datastoreItem xmlns:ds="http://schemas.openxmlformats.org/officeDocument/2006/customXml" ds:itemID="{4DFAABE4-0D53-40EF-B234-6C8B675B2F1C}"/>
</file>

<file path=customXml/itemProps2.xml><?xml version="1.0" encoding="utf-8"?>
<ds:datastoreItem xmlns:ds="http://schemas.openxmlformats.org/officeDocument/2006/customXml" ds:itemID="{911F8C33-0EA1-4211-BC7C-73BF78FC7C94}"/>
</file>

<file path=customXml/itemProps3.xml><?xml version="1.0" encoding="utf-8"?>
<ds:datastoreItem xmlns:ds="http://schemas.openxmlformats.org/officeDocument/2006/customXml" ds:itemID="{55692DA1-C9FA-467E-9796-355A0D23D1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Indicadores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octubre 2020 (ISTAC-AENA)</dc:title>
  <dc:creator>Marjorie Perez Garcia</dc:creator>
  <cp:lastModifiedBy>Marjorie Perez Garcia</cp:lastModifiedBy>
  <dcterms:created xsi:type="dcterms:W3CDTF">2020-11-24T14:02:55Z</dcterms:created>
  <dcterms:modified xsi:type="dcterms:W3CDTF">2020-11-24T14:03:48Z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64de8a25-d64c-431f-b6b6-0b0090a6b837</vt:lpwstr>
  </property>
</Properties>
</file>