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0/"/>
    </mc:Choice>
  </mc:AlternateContent>
  <xr:revisionPtr revIDLastSave="1" documentId="8_{61A5DE5F-834C-4687-9F6C-277863C34110}" xr6:coauthVersionLast="45" xr6:coauthVersionMax="45" xr10:uidLastSave="{42D08F17-A4A0-4101-9AF9-A350E290776A}"/>
  <bookViews>
    <workbookView xWindow="-120" yWindow="-120" windowWidth="19440" windowHeight="15000" xr2:uid="{66837219-C3FE-4F0E-9C6D-21704A031873}"/>
  </bookViews>
  <sheets>
    <sheet name="Resumen indicadores" sheetId="1" r:id="rId1"/>
    <sheet name="Indicadores alojativos" sheetId="2" r:id="rId2"/>
    <sheet name="Pasajeros" sheetId="3" r:id="rId3"/>
    <sheet name="Turistas FRONTUR" sheetId="4" r:id="rId4"/>
  </sheets>
  <definedNames>
    <definedName name="_xlnm.Print_Area" localSheetId="0">'Resumen indicadores'!$A$1:$N$69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4" l="1"/>
  <c r="H37" i="4"/>
  <c r="H28" i="4"/>
  <c r="H20" i="4"/>
  <c r="H5" i="4"/>
  <c r="H73" i="3"/>
  <c r="H48" i="3"/>
  <c r="H42" i="3"/>
  <c r="H36" i="3"/>
  <c r="H11" i="3"/>
  <c r="H5" i="3"/>
  <c r="H254" i="2"/>
  <c r="H241" i="2"/>
  <c r="H229" i="2"/>
  <c r="H216" i="2"/>
  <c r="H205" i="2"/>
  <c r="H192" i="2"/>
  <c r="H180" i="2"/>
  <c r="H164" i="2"/>
  <c r="H153" i="2"/>
  <c r="H127" i="2"/>
  <c r="H111" i="2"/>
  <c r="H100" i="2"/>
  <c r="H74" i="2"/>
  <c r="H58" i="2"/>
  <c r="H47" i="2"/>
  <c r="H21" i="2"/>
  <c r="H5" i="2"/>
  <c r="I64" i="1"/>
  <c r="I48" i="1"/>
  <c r="I31" i="1"/>
  <c r="I26" i="1"/>
  <c r="I21" i="1"/>
  <c r="I14" i="1"/>
  <c r="I2" i="1"/>
  <c r="M7" i="1" l="1"/>
  <c r="M9" i="1"/>
  <c r="K16" i="1"/>
  <c r="L36" i="2"/>
  <c r="F62" i="2"/>
  <c r="F87" i="2"/>
  <c r="L13" i="3"/>
  <c r="K13" i="3"/>
  <c r="J13" i="3"/>
  <c r="G6" i="1"/>
  <c r="G10" i="1"/>
  <c r="G12" i="1"/>
  <c r="I19" i="1"/>
  <c r="L45" i="1"/>
  <c r="J45" i="1"/>
  <c r="G45" i="1"/>
  <c r="M57" i="1"/>
  <c r="L57" i="1"/>
  <c r="K57" i="1"/>
  <c r="L30" i="2"/>
  <c r="L38" i="2"/>
  <c r="L50" i="2"/>
  <c r="H117" i="2"/>
  <c r="F95" i="2"/>
  <c r="F107" i="2"/>
  <c r="F132" i="2"/>
  <c r="C133" i="2"/>
  <c r="F133" i="2" s="1"/>
  <c r="L21" i="3"/>
  <c r="K21" i="3"/>
  <c r="J21" i="3"/>
  <c r="G29" i="1"/>
  <c r="M68" i="1"/>
  <c r="L68" i="1"/>
  <c r="K68" i="1"/>
  <c r="H146" i="2"/>
  <c r="G4" i="1"/>
  <c r="M4" i="1"/>
  <c r="M8" i="1"/>
  <c r="M12" i="1"/>
  <c r="K19" i="1"/>
  <c r="L19" i="1" s="1"/>
  <c r="L36" i="1"/>
  <c r="K36" i="1"/>
  <c r="M51" i="1"/>
  <c r="L51" i="1"/>
  <c r="K51" i="1"/>
  <c r="M59" i="1"/>
  <c r="L59" i="1"/>
  <c r="K59" i="1"/>
  <c r="L24" i="2"/>
  <c r="L32" i="2"/>
  <c r="L40" i="2"/>
  <c r="L52" i="2"/>
  <c r="H81" i="2"/>
  <c r="H130" i="2"/>
  <c r="K20" i="1"/>
  <c r="M13" i="1"/>
  <c r="M55" i="1"/>
  <c r="L55" i="1"/>
  <c r="K55" i="1"/>
  <c r="M63" i="1"/>
  <c r="L63" i="1"/>
  <c r="K63" i="1"/>
  <c r="L28" i="2"/>
  <c r="L44" i="2"/>
  <c r="L56" i="2"/>
  <c r="H158" i="2"/>
  <c r="G8" i="1"/>
  <c r="I17" i="1"/>
  <c r="G5" i="1"/>
  <c r="G7" i="1"/>
  <c r="G9" i="1"/>
  <c r="I16" i="1"/>
  <c r="G11" i="1"/>
  <c r="I18" i="1"/>
  <c r="G13" i="1"/>
  <c r="I20" i="1"/>
  <c r="M53" i="1"/>
  <c r="L53" i="1"/>
  <c r="K53" i="1"/>
  <c r="M61" i="1"/>
  <c r="L61" i="1"/>
  <c r="K61" i="1"/>
  <c r="M66" i="1"/>
  <c r="L66" i="1"/>
  <c r="K66" i="1"/>
  <c r="L7" i="2"/>
  <c r="B27" i="2"/>
  <c r="L26" i="2"/>
  <c r="K26" i="2"/>
  <c r="J26" i="2"/>
  <c r="L34" i="2"/>
  <c r="L42" i="2"/>
  <c r="L54" i="2"/>
  <c r="F70" i="2"/>
  <c r="F79" i="2"/>
  <c r="E79" i="2"/>
  <c r="D79" i="2"/>
  <c r="H138" i="2"/>
  <c r="J42" i="1"/>
  <c r="G42" i="1"/>
  <c r="L42" i="1"/>
  <c r="J46" i="1"/>
  <c r="G46" i="1"/>
  <c r="L46" i="1"/>
  <c r="F50" i="1"/>
  <c r="E50" i="1"/>
  <c r="G50" i="1"/>
  <c r="F52" i="1"/>
  <c r="E52" i="1"/>
  <c r="G52" i="1"/>
  <c r="F54" i="1"/>
  <c r="E54" i="1"/>
  <c r="G54" i="1"/>
  <c r="F56" i="1"/>
  <c r="E56" i="1"/>
  <c r="G56" i="1"/>
  <c r="F58" i="1"/>
  <c r="E58" i="1"/>
  <c r="G58" i="1"/>
  <c r="F60" i="1"/>
  <c r="E60" i="1"/>
  <c r="G60" i="1"/>
  <c r="F62" i="1"/>
  <c r="E62" i="1"/>
  <c r="G62" i="1"/>
  <c r="F67" i="1"/>
  <c r="E67" i="1"/>
  <c r="G67" i="1"/>
  <c r="F8" i="2"/>
  <c r="F10" i="2"/>
  <c r="F12" i="2"/>
  <c r="F14" i="2"/>
  <c r="F16" i="2"/>
  <c r="F18" i="2"/>
  <c r="F23" i="2"/>
  <c r="C27" i="2"/>
  <c r="F25" i="2"/>
  <c r="H27" i="2"/>
  <c r="F29" i="2"/>
  <c r="F31" i="2"/>
  <c r="F33" i="2"/>
  <c r="F35" i="2"/>
  <c r="F37" i="2"/>
  <c r="F39" i="2"/>
  <c r="F41" i="2"/>
  <c r="F43" i="2"/>
  <c r="F45" i="2"/>
  <c r="F49" i="2"/>
  <c r="F51" i="2"/>
  <c r="F53" i="2"/>
  <c r="F55" i="2"/>
  <c r="H115" i="2"/>
  <c r="F68" i="2"/>
  <c r="H123" i="2"/>
  <c r="H132" i="2"/>
  <c r="F81" i="2"/>
  <c r="H140" i="2"/>
  <c r="F89" i="2"/>
  <c r="H148" i="2"/>
  <c r="F97" i="2"/>
  <c r="H160" i="2"/>
  <c r="F109" i="2"/>
  <c r="L7" i="3"/>
  <c r="K7" i="3"/>
  <c r="J7" i="3"/>
  <c r="L39" i="3"/>
  <c r="K39" i="3"/>
  <c r="J39" i="3"/>
  <c r="G28" i="1"/>
  <c r="G30" i="1"/>
  <c r="K33" i="1"/>
  <c r="L33" i="1"/>
  <c r="G43" i="1"/>
  <c r="L43" i="1"/>
  <c r="J43" i="1"/>
  <c r="G47" i="1"/>
  <c r="L47" i="1"/>
  <c r="J47" i="1"/>
  <c r="K50" i="1"/>
  <c r="M50" i="1"/>
  <c r="L50" i="1"/>
  <c r="K52" i="1"/>
  <c r="M52" i="1"/>
  <c r="L52" i="1"/>
  <c r="K54" i="1"/>
  <c r="M54" i="1"/>
  <c r="L54" i="1"/>
  <c r="K56" i="1"/>
  <c r="M56" i="1"/>
  <c r="L56" i="1"/>
  <c r="K58" i="1"/>
  <c r="M58" i="1"/>
  <c r="L58" i="1"/>
  <c r="K60" i="1"/>
  <c r="M60" i="1"/>
  <c r="L60" i="1"/>
  <c r="K62" i="1"/>
  <c r="M62" i="1"/>
  <c r="L62" i="1"/>
  <c r="K67" i="1"/>
  <c r="M67" i="1"/>
  <c r="L67" i="1"/>
  <c r="L23" i="2"/>
  <c r="I27" i="2"/>
  <c r="L25" i="2"/>
  <c r="L29" i="2"/>
  <c r="L31" i="2"/>
  <c r="L33" i="2"/>
  <c r="L35" i="2"/>
  <c r="L37" i="2"/>
  <c r="L39" i="2"/>
  <c r="L41" i="2"/>
  <c r="L43" i="2"/>
  <c r="L45" i="2"/>
  <c r="L49" i="2"/>
  <c r="L51" i="2"/>
  <c r="L53" i="2"/>
  <c r="L55" i="2"/>
  <c r="H113" i="2"/>
  <c r="F66" i="2"/>
  <c r="H121" i="2"/>
  <c r="F83" i="2"/>
  <c r="H142" i="2"/>
  <c r="F91" i="2"/>
  <c r="H150" i="2"/>
  <c r="F103" i="2"/>
  <c r="H162" i="2"/>
  <c r="K297" i="2"/>
  <c r="I297" i="2"/>
  <c r="F297" i="2"/>
  <c r="K313" i="2"/>
  <c r="I313" i="2"/>
  <c r="F313" i="2"/>
  <c r="M28" i="1"/>
  <c r="L44" i="1"/>
  <c r="J44" i="1"/>
  <c r="G44" i="1"/>
  <c r="G51" i="1"/>
  <c r="F51" i="1"/>
  <c r="E51" i="1"/>
  <c r="G53" i="1"/>
  <c r="F53" i="1"/>
  <c r="E53" i="1"/>
  <c r="G55" i="1"/>
  <c r="F55" i="1"/>
  <c r="E55" i="1"/>
  <c r="G57" i="1"/>
  <c r="F57" i="1"/>
  <c r="E57" i="1"/>
  <c r="G59" i="1"/>
  <c r="F59" i="1"/>
  <c r="E59" i="1"/>
  <c r="G61" i="1"/>
  <c r="F61" i="1"/>
  <c r="E61" i="1"/>
  <c r="G63" i="1"/>
  <c r="F63" i="1"/>
  <c r="E63" i="1"/>
  <c r="G66" i="1"/>
  <c r="F66" i="1"/>
  <c r="E66" i="1"/>
  <c r="G68" i="1"/>
  <c r="F68" i="1"/>
  <c r="E68" i="1"/>
  <c r="F7" i="2"/>
  <c r="F9" i="2"/>
  <c r="F11" i="2"/>
  <c r="F13" i="2"/>
  <c r="F15" i="2"/>
  <c r="F17" i="2"/>
  <c r="F24" i="2"/>
  <c r="H28" i="2"/>
  <c r="F26" i="2"/>
  <c r="E26" i="2"/>
  <c r="D26" i="2"/>
  <c r="F28" i="2"/>
  <c r="F30" i="2"/>
  <c r="F32" i="2"/>
  <c r="F34" i="2"/>
  <c r="F36" i="2"/>
  <c r="F38" i="2"/>
  <c r="F40" i="2"/>
  <c r="F42" i="2"/>
  <c r="F44" i="2"/>
  <c r="F50" i="2"/>
  <c r="F52" i="2"/>
  <c r="F54" i="2"/>
  <c r="F56" i="2"/>
  <c r="F60" i="2"/>
  <c r="J113" i="2"/>
  <c r="K113" i="2" s="1"/>
  <c r="L60" i="2"/>
  <c r="F64" i="2"/>
  <c r="H119" i="2"/>
  <c r="F77" i="2"/>
  <c r="H136" i="2"/>
  <c r="F85" i="2"/>
  <c r="H144" i="2"/>
  <c r="F93" i="2"/>
  <c r="H156" i="2"/>
  <c r="F105" i="2"/>
  <c r="L211" i="2"/>
  <c r="K273" i="2"/>
  <c r="I273" i="2"/>
  <c r="F273" i="2"/>
  <c r="J130" i="2"/>
  <c r="K130" i="2" s="1"/>
  <c r="L77" i="2"/>
  <c r="B80" i="2"/>
  <c r="B133" i="2" s="1"/>
  <c r="K79" i="2"/>
  <c r="J132" i="2"/>
  <c r="K132" i="2" s="1"/>
  <c r="J79" i="2"/>
  <c r="L79" i="2"/>
  <c r="J134" i="2"/>
  <c r="L81" i="2"/>
  <c r="J136" i="2"/>
  <c r="K136" i="2" s="1"/>
  <c r="L83" i="2"/>
  <c r="J138" i="2"/>
  <c r="K138" i="2" s="1"/>
  <c r="L85" i="2"/>
  <c r="L87" i="2"/>
  <c r="J140" i="2"/>
  <c r="K140" i="2" s="1"/>
  <c r="J142" i="2"/>
  <c r="K142" i="2" s="1"/>
  <c r="L89" i="2"/>
  <c r="J144" i="2"/>
  <c r="K144" i="2" s="1"/>
  <c r="L91" i="2"/>
  <c r="J146" i="2"/>
  <c r="K146" i="2" s="1"/>
  <c r="L93" i="2"/>
  <c r="J148" i="2"/>
  <c r="K148" i="2" s="1"/>
  <c r="L95" i="2"/>
  <c r="J150" i="2"/>
  <c r="K150" i="2" s="1"/>
  <c r="L97" i="2"/>
  <c r="J156" i="2"/>
  <c r="K156" i="2" s="1"/>
  <c r="L103" i="2"/>
  <c r="L105" i="2"/>
  <c r="J158" i="2"/>
  <c r="K158" i="2" s="1"/>
  <c r="J160" i="2"/>
  <c r="K160" i="2" s="1"/>
  <c r="L107" i="2"/>
  <c r="J162" i="2"/>
  <c r="K162" i="2" s="1"/>
  <c r="L109" i="2"/>
  <c r="E132" i="2"/>
  <c r="L213" i="2"/>
  <c r="K243" i="2"/>
  <c r="J243" i="2"/>
  <c r="K277" i="2"/>
  <c r="I277" i="2"/>
  <c r="F277" i="2"/>
  <c r="K301" i="2"/>
  <c r="I301" i="2"/>
  <c r="F301" i="2"/>
  <c r="K317" i="2"/>
  <c r="I317" i="2"/>
  <c r="F317" i="2"/>
  <c r="L9" i="3"/>
  <c r="K9" i="3"/>
  <c r="J9" i="3"/>
  <c r="L15" i="3"/>
  <c r="K15" i="3"/>
  <c r="J15" i="3"/>
  <c r="L25" i="3"/>
  <c r="K25" i="3"/>
  <c r="J25" i="3"/>
  <c r="F54" i="3"/>
  <c r="E54" i="3"/>
  <c r="D54" i="3"/>
  <c r="K62" i="3"/>
  <c r="L62" i="3"/>
  <c r="J62" i="3"/>
  <c r="L35" i="4"/>
  <c r="K35" i="4"/>
  <c r="J35" i="4"/>
  <c r="F61" i="2"/>
  <c r="H114" i="2"/>
  <c r="F63" i="2"/>
  <c r="H116" i="2"/>
  <c r="F65" i="2"/>
  <c r="H118" i="2"/>
  <c r="F67" i="2"/>
  <c r="H120" i="2"/>
  <c r="F69" i="2"/>
  <c r="H122" i="2"/>
  <c r="F71" i="2"/>
  <c r="H124" i="2"/>
  <c r="F76" i="2"/>
  <c r="H129" i="2"/>
  <c r="C80" i="2"/>
  <c r="F78" i="2"/>
  <c r="H131" i="2"/>
  <c r="H80" i="2"/>
  <c r="H133" i="2" s="1"/>
  <c r="F82" i="2"/>
  <c r="H135" i="2"/>
  <c r="F84" i="2"/>
  <c r="H137" i="2"/>
  <c r="F86" i="2"/>
  <c r="H139" i="2"/>
  <c r="F88" i="2"/>
  <c r="H141" i="2"/>
  <c r="F90" i="2"/>
  <c r="H143" i="2"/>
  <c r="F92" i="2"/>
  <c r="F94" i="2"/>
  <c r="H147" i="2"/>
  <c r="F96" i="2"/>
  <c r="H149" i="2"/>
  <c r="F98" i="2"/>
  <c r="H151" i="2"/>
  <c r="F102" i="2"/>
  <c r="H155" i="2"/>
  <c r="F104" i="2"/>
  <c r="H157" i="2"/>
  <c r="F106" i="2"/>
  <c r="H159" i="2"/>
  <c r="F108" i="2"/>
  <c r="H161" i="2"/>
  <c r="L207" i="2"/>
  <c r="K285" i="2"/>
  <c r="I285" i="2"/>
  <c r="F285" i="2"/>
  <c r="K305" i="2"/>
  <c r="I305" i="2"/>
  <c r="F305" i="2"/>
  <c r="L29" i="3"/>
  <c r="K29" i="3"/>
  <c r="J29" i="3"/>
  <c r="J129" i="2"/>
  <c r="K129" i="2" s="1"/>
  <c r="L76" i="2"/>
  <c r="I80" i="2"/>
  <c r="L78" i="2"/>
  <c r="J131" i="2"/>
  <c r="K131" i="2" s="1"/>
  <c r="L82" i="2"/>
  <c r="J135" i="2"/>
  <c r="K135" i="2" s="1"/>
  <c r="J137" i="2"/>
  <c r="K137" i="2" s="1"/>
  <c r="L84" i="2"/>
  <c r="L86" i="2"/>
  <c r="J139" i="2"/>
  <c r="K139" i="2" s="1"/>
  <c r="J141" i="2"/>
  <c r="K141" i="2" s="1"/>
  <c r="L88" i="2"/>
  <c r="L90" i="2"/>
  <c r="J143" i="2"/>
  <c r="K143" i="2" s="1"/>
  <c r="L92" i="2"/>
  <c r="J147" i="2"/>
  <c r="K147" i="2" s="1"/>
  <c r="L94" i="2"/>
  <c r="L96" i="2"/>
  <c r="J149" i="2"/>
  <c r="K149" i="2" s="1"/>
  <c r="J151" i="2"/>
  <c r="K151" i="2" s="1"/>
  <c r="L98" i="2"/>
  <c r="J155" i="2"/>
  <c r="K155" i="2" s="1"/>
  <c r="L102" i="2"/>
  <c r="J157" i="2"/>
  <c r="K157" i="2" s="1"/>
  <c r="L104" i="2"/>
  <c r="J159" i="2"/>
  <c r="K159" i="2" s="1"/>
  <c r="L106" i="2"/>
  <c r="J161" i="2"/>
  <c r="K161" i="2" s="1"/>
  <c r="L108" i="2"/>
  <c r="L194" i="2"/>
  <c r="L209" i="2"/>
  <c r="K269" i="2"/>
  <c r="I269" i="2"/>
  <c r="F269" i="2"/>
  <c r="K289" i="2"/>
  <c r="I289" i="2"/>
  <c r="F289" i="2"/>
  <c r="F195" i="2"/>
  <c r="F197" i="2"/>
  <c r="F199" i="2"/>
  <c r="F201" i="2"/>
  <c r="F208" i="2"/>
  <c r="F210" i="2"/>
  <c r="F212" i="2"/>
  <c r="F214" i="2"/>
  <c r="K218" i="2"/>
  <c r="J218" i="2"/>
  <c r="I270" i="2"/>
  <c r="F270" i="2"/>
  <c r="K270" i="2"/>
  <c r="I274" i="2"/>
  <c r="F274" i="2"/>
  <c r="K274" i="2"/>
  <c r="I278" i="2"/>
  <c r="F278" i="2"/>
  <c r="K278" i="2"/>
  <c r="I286" i="2"/>
  <c r="F286" i="2"/>
  <c r="K286" i="2"/>
  <c r="I290" i="2"/>
  <c r="F290" i="2"/>
  <c r="K290" i="2"/>
  <c r="I298" i="2"/>
  <c r="F298" i="2"/>
  <c r="K298" i="2"/>
  <c r="I302" i="2"/>
  <c r="F302" i="2"/>
  <c r="K302" i="2"/>
  <c r="I306" i="2"/>
  <c r="F306" i="2"/>
  <c r="K306" i="2"/>
  <c r="I310" i="2"/>
  <c r="F310" i="2"/>
  <c r="K310" i="2"/>
  <c r="I314" i="2"/>
  <c r="F314" i="2"/>
  <c r="K314" i="2"/>
  <c r="E8" i="3"/>
  <c r="D8" i="3"/>
  <c r="F8" i="3"/>
  <c r="E14" i="3"/>
  <c r="D14" i="3"/>
  <c r="F14" i="3"/>
  <c r="E16" i="3"/>
  <c r="D16" i="3"/>
  <c r="F16" i="3"/>
  <c r="E20" i="3"/>
  <c r="D20" i="3"/>
  <c r="F20" i="3"/>
  <c r="E24" i="3"/>
  <c r="D24" i="3"/>
  <c r="F24" i="3"/>
  <c r="E28" i="3"/>
  <c r="D28" i="3"/>
  <c r="F28" i="3"/>
  <c r="L45" i="3"/>
  <c r="K45" i="3"/>
  <c r="J45" i="3"/>
  <c r="K54" i="3"/>
  <c r="L54" i="3"/>
  <c r="J54" i="3"/>
  <c r="E24" i="4"/>
  <c r="D24" i="4"/>
  <c r="F24" i="4"/>
  <c r="L208" i="2"/>
  <c r="L210" i="2"/>
  <c r="L212" i="2"/>
  <c r="L214" i="2"/>
  <c r="J256" i="2"/>
  <c r="K256" i="2"/>
  <c r="F271" i="2"/>
  <c r="K271" i="2"/>
  <c r="I271" i="2"/>
  <c r="F275" i="2"/>
  <c r="K275" i="2"/>
  <c r="I275" i="2"/>
  <c r="F279" i="2"/>
  <c r="K279" i="2"/>
  <c r="I279" i="2"/>
  <c r="F287" i="2"/>
  <c r="K287" i="2"/>
  <c r="I287" i="2"/>
  <c r="F291" i="2"/>
  <c r="K291" i="2"/>
  <c r="I291" i="2"/>
  <c r="F295" i="2"/>
  <c r="K295" i="2"/>
  <c r="I295" i="2"/>
  <c r="F299" i="2"/>
  <c r="K299" i="2"/>
  <c r="I299" i="2"/>
  <c r="F303" i="2"/>
  <c r="K303" i="2"/>
  <c r="I303" i="2"/>
  <c r="F311" i="2"/>
  <c r="K311" i="2"/>
  <c r="I311" i="2"/>
  <c r="F315" i="2"/>
  <c r="K315" i="2"/>
  <c r="I315" i="2"/>
  <c r="J8" i="3"/>
  <c r="L8" i="3"/>
  <c r="K8" i="3"/>
  <c r="J14" i="3"/>
  <c r="L14" i="3"/>
  <c r="K14" i="3"/>
  <c r="J16" i="3"/>
  <c r="L16" i="3"/>
  <c r="K16" i="3"/>
  <c r="L19" i="3"/>
  <c r="K19" i="3"/>
  <c r="J19" i="3"/>
  <c r="L23" i="3"/>
  <c r="K23" i="3"/>
  <c r="J23" i="3"/>
  <c r="L27" i="3"/>
  <c r="K27" i="3"/>
  <c r="J27" i="3"/>
  <c r="L31" i="3"/>
  <c r="K31" i="3"/>
  <c r="J31" i="3"/>
  <c r="D55" i="3"/>
  <c r="F55" i="3"/>
  <c r="E55" i="3"/>
  <c r="D64" i="3"/>
  <c r="F64" i="3"/>
  <c r="E64" i="3"/>
  <c r="L77" i="3"/>
  <c r="K77" i="3"/>
  <c r="J77" i="3"/>
  <c r="F194" i="2"/>
  <c r="F196" i="2"/>
  <c r="F198" i="2"/>
  <c r="F200" i="2"/>
  <c r="F202" i="2"/>
  <c r="F207" i="2"/>
  <c r="F209" i="2"/>
  <c r="F211" i="2"/>
  <c r="F213" i="2"/>
  <c r="K231" i="2"/>
  <c r="J231" i="2"/>
  <c r="K272" i="2"/>
  <c r="I272" i="2"/>
  <c r="F272" i="2"/>
  <c r="K276" i="2"/>
  <c r="I276" i="2"/>
  <c r="F276" i="2"/>
  <c r="K280" i="2"/>
  <c r="I280" i="2"/>
  <c r="F280" i="2"/>
  <c r="K284" i="2"/>
  <c r="I284" i="2"/>
  <c r="F284" i="2"/>
  <c r="K288" i="2"/>
  <c r="I288" i="2"/>
  <c r="F288" i="2"/>
  <c r="K296" i="2"/>
  <c r="I296" i="2"/>
  <c r="F296" i="2"/>
  <c r="K300" i="2"/>
  <c r="I300" i="2"/>
  <c r="F300" i="2"/>
  <c r="K304" i="2"/>
  <c r="I304" i="2"/>
  <c r="F304" i="2"/>
  <c r="K312" i="2"/>
  <c r="I312" i="2"/>
  <c r="F312" i="2"/>
  <c r="K316" i="2"/>
  <c r="I316" i="2"/>
  <c r="F316" i="2"/>
  <c r="F7" i="3"/>
  <c r="E7" i="3"/>
  <c r="D7" i="3"/>
  <c r="F9" i="3"/>
  <c r="E9" i="3"/>
  <c r="D9" i="3"/>
  <c r="F13" i="3"/>
  <c r="E13" i="3"/>
  <c r="D13" i="3"/>
  <c r="F15" i="3"/>
  <c r="E15" i="3"/>
  <c r="D15" i="3"/>
  <c r="F17" i="3"/>
  <c r="E17" i="3"/>
  <c r="D17" i="3"/>
  <c r="L17" i="3"/>
  <c r="K17" i="3"/>
  <c r="J17" i="3"/>
  <c r="E18" i="3"/>
  <c r="F18" i="3"/>
  <c r="D18" i="3"/>
  <c r="J18" i="3"/>
  <c r="L18" i="3"/>
  <c r="K18" i="3"/>
  <c r="E22" i="3"/>
  <c r="D22" i="3"/>
  <c r="F22" i="3"/>
  <c r="E26" i="3"/>
  <c r="D26" i="3"/>
  <c r="F26" i="3"/>
  <c r="L33" i="3"/>
  <c r="K33" i="3"/>
  <c r="J33" i="3"/>
  <c r="F62" i="3"/>
  <c r="E62" i="3"/>
  <c r="D62" i="3"/>
  <c r="E68" i="3"/>
  <c r="D68" i="3"/>
  <c r="F68" i="3"/>
  <c r="E30" i="3"/>
  <c r="D30" i="3"/>
  <c r="F30" i="3"/>
  <c r="E32" i="3"/>
  <c r="D32" i="3"/>
  <c r="F32" i="3"/>
  <c r="E34" i="3"/>
  <c r="D34" i="3"/>
  <c r="F34" i="3"/>
  <c r="E38" i="3"/>
  <c r="D38" i="3"/>
  <c r="F38" i="3"/>
  <c r="E40" i="3"/>
  <c r="D40" i="3"/>
  <c r="F40" i="3"/>
  <c r="E44" i="3"/>
  <c r="D44" i="3"/>
  <c r="F44" i="3"/>
  <c r="F46" i="3"/>
  <c r="E46" i="3"/>
  <c r="D46" i="3"/>
  <c r="K46" i="3"/>
  <c r="L46" i="3"/>
  <c r="J46" i="3"/>
  <c r="F52" i="3"/>
  <c r="E52" i="3"/>
  <c r="D52" i="3"/>
  <c r="K52" i="3"/>
  <c r="L52" i="3"/>
  <c r="J52" i="3"/>
  <c r="D53" i="3"/>
  <c r="F53" i="3"/>
  <c r="E53" i="3"/>
  <c r="F60" i="3"/>
  <c r="E60" i="3"/>
  <c r="D60" i="3"/>
  <c r="K60" i="3"/>
  <c r="L60" i="3"/>
  <c r="J60" i="3"/>
  <c r="D61" i="3"/>
  <c r="F61" i="3"/>
  <c r="E61" i="3"/>
  <c r="F65" i="3"/>
  <c r="D65" i="3"/>
  <c r="E65" i="3"/>
  <c r="L9" i="4"/>
  <c r="K9" i="4"/>
  <c r="J9" i="4"/>
  <c r="L41" i="4"/>
  <c r="K41" i="4"/>
  <c r="J41" i="4"/>
  <c r="L47" i="4"/>
  <c r="K47" i="4"/>
  <c r="J47" i="4"/>
  <c r="J20" i="3"/>
  <c r="L20" i="3"/>
  <c r="K20" i="3"/>
  <c r="J22" i="3"/>
  <c r="L22" i="3"/>
  <c r="K22" i="3"/>
  <c r="J24" i="3"/>
  <c r="L24" i="3"/>
  <c r="K24" i="3"/>
  <c r="J26" i="3"/>
  <c r="L26" i="3"/>
  <c r="K26" i="3"/>
  <c r="J28" i="3"/>
  <c r="L28" i="3"/>
  <c r="K28" i="3"/>
  <c r="J30" i="3"/>
  <c r="L30" i="3"/>
  <c r="K30" i="3"/>
  <c r="J32" i="3"/>
  <c r="L32" i="3"/>
  <c r="K32" i="3"/>
  <c r="J34" i="3"/>
  <c r="L34" i="3"/>
  <c r="K34" i="3"/>
  <c r="J38" i="3"/>
  <c r="L38" i="3"/>
  <c r="K38" i="3"/>
  <c r="J40" i="3"/>
  <c r="L40" i="3"/>
  <c r="K40" i="3"/>
  <c r="J44" i="3"/>
  <c r="L44" i="3"/>
  <c r="K44" i="3"/>
  <c r="F50" i="3"/>
  <c r="D50" i="3"/>
  <c r="E50" i="3"/>
  <c r="K50" i="3"/>
  <c r="J50" i="3"/>
  <c r="L50" i="3"/>
  <c r="D51" i="3"/>
  <c r="E51" i="3"/>
  <c r="F51" i="3"/>
  <c r="F58" i="3"/>
  <c r="D58" i="3"/>
  <c r="E58" i="3"/>
  <c r="K58" i="3"/>
  <c r="J58" i="3"/>
  <c r="L58" i="3"/>
  <c r="D59" i="3"/>
  <c r="E59" i="3"/>
  <c r="F59" i="3"/>
  <c r="D66" i="3"/>
  <c r="F66" i="3"/>
  <c r="E66" i="3"/>
  <c r="J68" i="3"/>
  <c r="K68" i="3"/>
  <c r="L68" i="3"/>
  <c r="L13" i="4"/>
  <c r="K13" i="4"/>
  <c r="J13" i="4"/>
  <c r="D19" i="3"/>
  <c r="F19" i="3"/>
  <c r="E19" i="3"/>
  <c r="F21" i="3"/>
  <c r="E21" i="3"/>
  <c r="D21" i="3"/>
  <c r="F23" i="3"/>
  <c r="E23" i="3"/>
  <c r="D23" i="3"/>
  <c r="F25" i="3"/>
  <c r="E25" i="3"/>
  <c r="D25" i="3"/>
  <c r="F27" i="3"/>
  <c r="E27" i="3"/>
  <c r="D27" i="3"/>
  <c r="F29" i="3"/>
  <c r="E29" i="3"/>
  <c r="D29" i="3"/>
  <c r="F31" i="3"/>
  <c r="E31" i="3"/>
  <c r="D31" i="3"/>
  <c r="F33" i="3"/>
  <c r="E33" i="3"/>
  <c r="D33" i="3"/>
  <c r="F39" i="3"/>
  <c r="E39" i="3"/>
  <c r="D39" i="3"/>
  <c r="F45" i="3"/>
  <c r="E45" i="3"/>
  <c r="D45" i="3"/>
  <c r="F56" i="3"/>
  <c r="E56" i="3"/>
  <c r="D56" i="3"/>
  <c r="K56" i="3"/>
  <c r="L56" i="3"/>
  <c r="J56" i="3"/>
  <c r="D57" i="3"/>
  <c r="F57" i="3"/>
  <c r="E57" i="3"/>
  <c r="F63" i="3"/>
  <c r="D63" i="3"/>
  <c r="E63" i="3"/>
  <c r="F67" i="3"/>
  <c r="D67" i="3"/>
  <c r="E67" i="3"/>
  <c r="L71" i="3"/>
  <c r="K71" i="3"/>
  <c r="J71" i="3"/>
  <c r="L17" i="4"/>
  <c r="K17" i="4"/>
  <c r="J17" i="4"/>
  <c r="L31" i="4"/>
  <c r="K31" i="4"/>
  <c r="J31" i="4"/>
  <c r="K51" i="3"/>
  <c r="J51" i="3"/>
  <c r="L51" i="3"/>
  <c r="L53" i="3"/>
  <c r="K53" i="3"/>
  <c r="J53" i="3"/>
  <c r="L55" i="3"/>
  <c r="K55" i="3"/>
  <c r="J55" i="3"/>
  <c r="J57" i="3"/>
  <c r="L57" i="3"/>
  <c r="K57" i="3"/>
  <c r="K59" i="3"/>
  <c r="J59" i="3"/>
  <c r="L59" i="3"/>
  <c r="L61" i="3"/>
  <c r="K61" i="3"/>
  <c r="J61" i="3"/>
  <c r="K63" i="3"/>
  <c r="L63" i="3"/>
  <c r="J63" i="3"/>
  <c r="K65" i="3"/>
  <c r="L65" i="3"/>
  <c r="J65" i="3"/>
  <c r="K67" i="3"/>
  <c r="L67" i="3"/>
  <c r="J67" i="3"/>
  <c r="L69" i="3"/>
  <c r="K69" i="3"/>
  <c r="J69" i="3"/>
  <c r="E70" i="3"/>
  <c r="D70" i="3"/>
  <c r="F70" i="3"/>
  <c r="E76" i="3"/>
  <c r="D76" i="3"/>
  <c r="F76" i="3"/>
  <c r="E8" i="4"/>
  <c r="D8" i="4"/>
  <c r="F8" i="4"/>
  <c r="E12" i="4"/>
  <c r="D12" i="4"/>
  <c r="F12" i="4"/>
  <c r="E16" i="4"/>
  <c r="D16" i="4"/>
  <c r="F16" i="4"/>
  <c r="L23" i="4"/>
  <c r="K23" i="4"/>
  <c r="J23" i="4"/>
  <c r="E30" i="4"/>
  <c r="D30" i="4"/>
  <c r="F30" i="4"/>
  <c r="E34" i="4"/>
  <c r="D34" i="4"/>
  <c r="F34" i="4"/>
  <c r="E40" i="4"/>
  <c r="D40" i="4"/>
  <c r="F40" i="4"/>
  <c r="L75" i="3"/>
  <c r="K75" i="3"/>
  <c r="J75" i="3"/>
  <c r="L7" i="4"/>
  <c r="K7" i="4"/>
  <c r="J7" i="4"/>
  <c r="L11" i="4"/>
  <c r="K11" i="4"/>
  <c r="J11" i="4"/>
  <c r="L15" i="4"/>
  <c r="K15" i="4"/>
  <c r="J15" i="4"/>
  <c r="E22" i="4"/>
  <c r="D22" i="4"/>
  <c r="F22" i="4"/>
  <c r="E26" i="4"/>
  <c r="D26" i="4"/>
  <c r="F26" i="4"/>
  <c r="L33" i="4"/>
  <c r="K33" i="4"/>
  <c r="J33" i="4"/>
  <c r="L39" i="4"/>
  <c r="K39" i="4"/>
  <c r="J39" i="4"/>
  <c r="L43" i="4"/>
  <c r="K43" i="4"/>
  <c r="J43" i="4"/>
  <c r="L49" i="4"/>
  <c r="K49" i="4"/>
  <c r="J49" i="4"/>
  <c r="K64" i="3"/>
  <c r="J64" i="3"/>
  <c r="L64" i="3"/>
  <c r="K66" i="3"/>
  <c r="L66" i="3"/>
  <c r="J66" i="3"/>
  <c r="E10" i="4"/>
  <c r="D10" i="4"/>
  <c r="F10" i="4"/>
  <c r="E14" i="4"/>
  <c r="D14" i="4"/>
  <c r="F14" i="4"/>
  <c r="E18" i="4"/>
  <c r="D18" i="4"/>
  <c r="F18" i="4"/>
  <c r="L25" i="4"/>
  <c r="K25" i="4"/>
  <c r="J25" i="4"/>
  <c r="E32" i="4"/>
  <c r="D32" i="4"/>
  <c r="F32" i="4"/>
  <c r="E42" i="4"/>
  <c r="D42" i="4"/>
  <c r="F42" i="4"/>
  <c r="E48" i="4"/>
  <c r="D48" i="4"/>
  <c r="F48" i="4"/>
  <c r="J70" i="3"/>
  <c r="L70" i="3"/>
  <c r="K70" i="3"/>
  <c r="J76" i="3"/>
  <c r="L76" i="3"/>
  <c r="K76" i="3"/>
  <c r="J8" i="4"/>
  <c r="L8" i="4"/>
  <c r="K8" i="4"/>
  <c r="J10" i="4"/>
  <c r="L10" i="4"/>
  <c r="K10" i="4"/>
  <c r="J12" i="4"/>
  <c r="L12" i="4"/>
  <c r="K12" i="4"/>
  <c r="J14" i="4"/>
  <c r="L14" i="4"/>
  <c r="K14" i="4"/>
  <c r="J16" i="4"/>
  <c r="L16" i="4"/>
  <c r="K16" i="4"/>
  <c r="J18" i="4"/>
  <c r="L18" i="4"/>
  <c r="K18" i="4"/>
  <c r="J22" i="4"/>
  <c r="L22" i="4"/>
  <c r="K22" i="4"/>
  <c r="J24" i="4"/>
  <c r="K24" i="4"/>
  <c r="L24" i="4"/>
  <c r="J26" i="4"/>
  <c r="L26" i="4"/>
  <c r="K26" i="4"/>
  <c r="J30" i="4"/>
  <c r="L30" i="4"/>
  <c r="K30" i="4"/>
  <c r="J32" i="4"/>
  <c r="L32" i="4"/>
  <c r="K32" i="4"/>
  <c r="J34" i="4"/>
  <c r="L34" i="4"/>
  <c r="K34" i="4"/>
  <c r="J40" i="4"/>
  <c r="L40" i="4"/>
  <c r="K40" i="4"/>
  <c r="J42" i="4"/>
  <c r="L42" i="4"/>
  <c r="K42" i="4"/>
  <c r="J48" i="4"/>
  <c r="L48" i="4"/>
  <c r="K48" i="4"/>
  <c r="E69" i="3"/>
  <c r="D69" i="3"/>
  <c r="F69" i="3"/>
  <c r="F71" i="3"/>
  <c r="E71" i="3"/>
  <c r="D71" i="3"/>
  <c r="F75" i="3"/>
  <c r="E75" i="3"/>
  <c r="D75" i="3"/>
  <c r="F77" i="3"/>
  <c r="E77" i="3"/>
  <c r="D77" i="3"/>
  <c r="F7" i="4"/>
  <c r="E7" i="4"/>
  <c r="D7" i="4"/>
  <c r="F9" i="4"/>
  <c r="E9" i="4"/>
  <c r="D9" i="4"/>
  <c r="F11" i="4"/>
  <c r="E11" i="4"/>
  <c r="D11" i="4"/>
  <c r="F13" i="4"/>
  <c r="E13" i="4"/>
  <c r="D13" i="4"/>
  <c r="F15" i="4"/>
  <c r="E15" i="4"/>
  <c r="D15" i="4"/>
  <c r="F17" i="4"/>
  <c r="E17" i="4"/>
  <c r="D17" i="4"/>
  <c r="F23" i="4"/>
  <c r="D23" i="4"/>
  <c r="E23" i="4"/>
  <c r="F25" i="4"/>
  <c r="E25" i="4"/>
  <c r="D25" i="4"/>
  <c r="F31" i="4"/>
  <c r="E31" i="4"/>
  <c r="D31" i="4"/>
  <c r="F33" i="4"/>
  <c r="E33" i="4"/>
  <c r="D33" i="4"/>
  <c r="F35" i="4"/>
  <c r="E35" i="4"/>
  <c r="D35" i="4"/>
  <c r="F39" i="4"/>
  <c r="E39" i="4"/>
  <c r="D39" i="4"/>
  <c r="F41" i="4"/>
  <c r="E41" i="4"/>
  <c r="D41" i="4"/>
  <c r="F43" i="4"/>
  <c r="E43" i="4"/>
  <c r="D43" i="4"/>
  <c r="F47" i="4"/>
  <c r="E47" i="4"/>
  <c r="D47" i="4"/>
  <c r="F49" i="4"/>
  <c r="E49" i="4"/>
  <c r="D49" i="4"/>
  <c r="J27" i="2" l="1"/>
  <c r="L27" i="2"/>
  <c r="K27" i="2"/>
  <c r="D80" i="2"/>
  <c r="D133" i="2"/>
  <c r="E133" i="2" s="1"/>
  <c r="F80" i="2"/>
  <c r="E80" i="2"/>
  <c r="L20" i="1"/>
  <c r="L16" i="1"/>
  <c r="J133" i="2"/>
  <c r="K133" i="2" s="1"/>
  <c r="L80" i="2"/>
  <c r="K80" i="2"/>
  <c r="J80" i="2"/>
  <c r="E27" i="2"/>
  <c r="D27" i="2"/>
  <c r="F27" i="2"/>
  <c r="H134" i="2"/>
  <c r="K134" i="2" s="1"/>
</calcChain>
</file>

<file path=xl/sharedStrings.xml><?xml version="1.0" encoding="utf-8"?>
<sst xmlns="http://schemas.openxmlformats.org/spreadsheetml/2006/main" count="1004" uniqueCount="154">
  <si>
    <t>Resumen de Indicadores Turísticos Tenerife</t>
  </si>
  <si>
    <t>var interanual</t>
  </si>
  <si>
    <t>diferencia interanual</t>
  </si>
  <si>
    <t>cuota</t>
  </si>
  <si>
    <t>Fuente</t>
  </si>
  <si>
    <t>Viajeros entrados en establecimientos alojativos (hoteles y apartamentos)</t>
  </si>
  <si>
    <t>Total viajeros entrados (hotel + apartamento)</t>
  </si>
  <si>
    <t xml:space="preserve"> Encuestas de Alojamientos Turístico ISTAC</t>
  </si>
  <si>
    <t>Hoteles</t>
  </si>
  <si>
    <t>nd</t>
  </si>
  <si>
    <t>-</t>
  </si>
  <si>
    <t>Apartamentos</t>
  </si>
  <si>
    <t>Viajeros entrados según lugar de residencia</t>
  </si>
  <si>
    <t>Total residentes en España</t>
  </si>
  <si>
    <t>Total residentes en el extranjero</t>
  </si>
  <si>
    <t>Pernoctaciones en establecimientos alojativos (hoteles y apartamentos)</t>
  </si>
  <si>
    <t>Total pernoctaciones (hotel + apartamento)</t>
  </si>
  <si>
    <t>Pernoctaciones según lugar de residencia</t>
  </si>
  <si>
    <r>
      <t xml:space="preserve">Estancia media en establecimientos alojativos (hoteles y apartamentos) 
</t>
    </r>
    <r>
      <rPr>
        <sz val="10"/>
        <color rgb="FFE29700"/>
        <rFont val="Calibri"/>
        <family val="2"/>
        <scheme val="minor"/>
      </rPr>
      <t xml:space="preserve"> (en días)</t>
    </r>
  </si>
  <si>
    <t>Estancia media total (hotel + apartamento)</t>
  </si>
  <si>
    <r>
      <t xml:space="preserve">Estancia media  según lugar de residencia  </t>
    </r>
    <r>
      <rPr>
        <sz val="10"/>
        <color rgb="FFE29700"/>
        <rFont val="Calibri"/>
        <family val="2"/>
        <scheme val="minor"/>
      </rPr>
      <t>(en días)</t>
    </r>
  </si>
  <si>
    <t>Tasas de ocupación en establecimientos alojativos (hoteles y apartamentos)</t>
  </si>
  <si>
    <t>Tasa de ocupación total (hotel + apartamento)</t>
  </si>
  <si>
    <t>Ingresos totales según tipología y categoría alojativa</t>
  </si>
  <si>
    <t>Ingresos totales (hotel + apartamento)</t>
  </si>
  <si>
    <t>Tarifa media diaria (ADR) según tipología y categoría alojativa</t>
  </si>
  <si>
    <t>ADR total (hotel + apartamento)</t>
  </si>
  <si>
    <t>Ingresos por habitación disponible (RevPAR) según tipología y categoría alojativa</t>
  </si>
  <si>
    <t>RevPAR total (hotel + apartamento)</t>
  </si>
  <si>
    <t>nd: dato no disponible ya que en algunos meses no se ha publicado el dato desagregado por tipología y categoría alojativa</t>
  </si>
  <si>
    <t>Número de establecimientos abiertos por tipología y categoría</t>
  </si>
  <si>
    <t>Número establecimientos Total (hotel + apartamento)</t>
  </si>
  <si>
    <t>Número de plazas por tipología y categoría</t>
  </si>
  <si>
    <t>Número de plazas total (hotel + apartamento)</t>
  </si>
  <si>
    <t>Fuente: AENA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</si>
  <si>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</si>
  <si>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</si>
  <si>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</si>
  <si>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</si>
  <si>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</si>
  <si>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España</t>
  </si>
  <si>
    <t>Extranjero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</si>
  <si>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</si>
  <si>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</si>
  <si>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</si>
  <si>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</si>
  <si>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Total operaciones</t>
  </si>
  <si>
    <t>Operaciones de llegada a los aeropuertos de Tenerife según procedencia del vuelo</t>
  </si>
  <si>
    <t>Operaciones de llegada a los aeropuertos de Tenerife según aeropuerto de llegada</t>
  </si>
  <si>
    <t>Frontur Canarias ISTAC</t>
  </si>
  <si>
    <t>Turistas entrados en Tenerife según lugar de residencia</t>
  </si>
  <si>
    <t>TOTAL</t>
  </si>
  <si>
    <t>TOTAL RESIDENTES EN ESPAÑA</t>
  </si>
  <si>
    <t>TOTAL RESIDENTES EN EL EXTRANJERO</t>
  </si>
  <si>
    <t>Elaboración: Turismo de Tenerife</t>
  </si>
  <si>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</si>
  <si>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</si>
  <si>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</si>
  <si>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Total (hotel + apartamento)</t>
  </si>
  <si>
    <t>5 estrellas</t>
  </si>
  <si>
    <t>4 estrellas</t>
  </si>
  <si>
    <t>3 estrellas</t>
  </si>
  <si>
    <t>2 estrellas</t>
  </si>
  <si>
    <t>1 estrella</t>
  </si>
  <si>
    <t>3, 4, 5 llaves</t>
  </si>
  <si>
    <t>3 llaves</t>
  </si>
  <si>
    <t>2 llaves</t>
  </si>
  <si>
    <t>1 llave</t>
  </si>
  <si>
    <t>Total lugares de residencia</t>
  </si>
  <si>
    <t>Canarias</t>
  </si>
  <si>
    <t>Residentes en Tenerife</t>
  </si>
  <si>
    <t>Resto Canarias</t>
  </si>
  <si>
    <t>Resto de España</t>
  </si>
  <si>
    <t>Alemania</t>
  </si>
  <si>
    <t>Austria</t>
  </si>
  <si>
    <t>Canada</t>
  </si>
  <si>
    <t>Dinamarca</t>
  </si>
  <si>
    <t>Estados Unidos</t>
  </si>
  <si>
    <t>Finlandia</t>
  </si>
  <si>
    <t>Gran Bretaña</t>
  </si>
  <si>
    <t>Francia</t>
  </si>
  <si>
    <t>Holanda</t>
  </si>
  <si>
    <t>Bélgica</t>
  </si>
  <si>
    <t>Irlanda</t>
  </si>
  <si>
    <t>Italia</t>
  </si>
  <si>
    <t>Noruega</t>
  </si>
  <si>
    <t>Suecia</t>
  </si>
  <si>
    <t>Suiza</t>
  </si>
  <si>
    <t>Otros países</t>
  </si>
  <si>
    <t>Viajeros entrados según municipio de alojamiento</t>
  </si>
  <si>
    <t>Total municipios de alojamiento</t>
  </si>
  <si>
    <t>Adeje</t>
  </si>
  <si>
    <t>Arona</t>
  </si>
  <si>
    <t>Granadilla de Abona</t>
  </si>
  <si>
    <t>Puerto de la Cruz</t>
  </si>
  <si>
    <t>Santa Cruz de Tenerife</t>
  </si>
  <si>
    <t>Santiago del Teide</t>
  </si>
  <si>
    <t>Resto de municipios de Tenerife</t>
  </si>
  <si>
    <t>Pernoctaciones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</si>
  <si>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</si>
  <si>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</si>
  <si>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</si>
  <si>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</si>
  <si>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según municipio de alojamiento</t>
  </si>
  <si>
    <t>Indicadores de rentabilidad alojativa (hoteles y apartamentos)</t>
  </si>
  <si>
    <t>4, 5 Estrellas</t>
  </si>
  <si>
    <t>1, 2, 3 Estrellas</t>
  </si>
  <si>
    <t>dn</t>
  </si>
  <si>
    <t>Ingresos totales según municipio del alojamiento</t>
  </si>
  <si>
    <t>Tarifa media diaria (ADR) según municipio del alojamiento</t>
  </si>
  <si>
    <t>Ingresos por habitación disponible (RevPAR) según municipio del alojamiento</t>
  </si>
  <si>
    <t>Establecimientos abiertos y plazas ofertadas</t>
  </si>
  <si>
    <t>Número de establecimientos abiertos por municipio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</si>
  <si>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</si>
  <si>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</si>
  <si>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</si>
  <si>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</si>
  <si>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Procedencia del vuelo</t>
  </si>
  <si>
    <t>Total</t>
  </si>
  <si>
    <t>aeropuertos insulares</t>
  </si>
  <si>
    <t>aeropuertos peninsulares</t>
  </si>
  <si>
    <t>Reino Unido</t>
  </si>
  <si>
    <t>Polonia</t>
  </si>
  <si>
    <t>Portugal</t>
  </si>
  <si>
    <t>Federación Rusa</t>
  </si>
  <si>
    <t>Resto países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</si>
  <si>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</si>
  <si>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</si>
  <si>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</si>
  <si>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Países Nórdicos</t>
  </si>
  <si>
    <t>Turistas entrados en Tenerife según número de pernoctaciones realizadas</t>
  </si>
  <si>
    <t>TOTAL NOCHES</t>
  </si>
  <si>
    <t>De 1 a 7 noches</t>
  </si>
  <si>
    <t>De 16 a 31 noches</t>
  </si>
  <si>
    <t>De 8 a 15 noches</t>
  </si>
  <si>
    <t>Más de 31 noches</t>
  </si>
  <si>
    <t>Turistas entrados en Tenerife según tipo de alojamiento utilizado</t>
  </si>
  <si>
    <t>TOTAL ALOJAMIENTO</t>
  </si>
  <si>
    <t>Hoteles o similares</t>
  </si>
  <si>
    <t>Alojamiento en alquiler</t>
  </si>
  <si>
    <t>Alojamiento en propiedad</t>
  </si>
  <si>
    <t>Alojamiento de familiares o amigos y otros alojamientos</t>
  </si>
  <si>
    <t>Cruceros</t>
  </si>
  <si>
    <t>Turistas entrados en Tenerife según motivo del viaje</t>
  </si>
  <si>
    <t>TOTAL MOTIVOS</t>
  </si>
  <si>
    <t>Ocio o vacaciones</t>
  </si>
  <si>
    <t>Trabajo o negocios</t>
  </si>
  <si>
    <t>Personal</t>
  </si>
  <si>
    <t>Otros motivos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</si>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</sst>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.0"/>
    <numFmt numFmtId="166" formatCode="0.0"/>
    <numFmt numFmtId="167" formatCode="#,##0\ &quot;€&quot;"/>
    <numFmt numFmtId="168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1"/>
      <color rgb="FFE29700"/>
      <name val="Calibri"/>
      <family val="2"/>
      <scheme val="minor"/>
    </font>
    <font>
      <sz val="10"/>
      <color rgb="FFE29700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rgb="FFF79057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995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92">
    <border>
      <left/>
      <right/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 style="dashed">
        <color theme="0" tint="-0.34998626667073579"/>
      </top>
      <bottom/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/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/>
      <top style="hair">
        <color rgb="FFACD1FE"/>
      </top>
      <bottom style="hair">
        <color rgb="FFACD1FE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/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/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/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rgb="FFE29700"/>
      </left>
      <right/>
      <top/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rgb="FF666633"/>
      </right>
      <top style="hair">
        <color rgb="FF666633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/>
      <bottom/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/>
      <bottom style="hair">
        <color rgb="FF666633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/>
      <right style="dott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rgb="FFF79057"/>
      </left>
      <right style="hair">
        <color rgb="FFF79057"/>
      </right>
      <top style="dotted">
        <color rgb="FFF79057"/>
      </top>
      <bottom/>
      <diagonal/>
    </border>
    <border>
      <left style="hair">
        <color rgb="FFF79057"/>
      </left>
      <right style="hair">
        <color rgb="FFF79057"/>
      </right>
      <top style="dotted">
        <color rgb="FFF79057"/>
      </top>
      <bottom style="hair">
        <color rgb="FFF79057"/>
      </bottom>
      <diagonal/>
    </border>
    <border>
      <left/>
      <right/>
      <top style="dotted">
        <color rgb="FFF79057"/>
      </top>
      <bottom/>
      <diagonal/>
    </border>
    <border>
      <left style="hair">
        <color rgb="FFF79057"/>
      </left>
      <right/>
      <top style="dotted">
        <color rgb="FFF79057"/>
      </top>
      <bottom style="hair">
        <color rgb="FFF79057"/>
      </bottom>
      <diagonal/>
    </border>
    <border>
      <left style="dotted">
        <color rgb="FFF79057"/>
      </left>
      <right style="hair">
        <color rgb="FFF79057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rgb="FFF79057"/>
      </bottom>
      <diagonal/>
    </border>
    <border>
      <left/>
      <right/>
      <top/>
      <bottom style="dotted">
        <color rgb="FFF79057"/>
      </bottom>
      <diagonal/>
    </border>
    <border>
      <left style="hair">
        <color theme="0" tint="-0.24994659260841701"/>
      </left>
      <right/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rgb="FFF79057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rgb="FFF79057"/>
      </top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/>
      <top style="dotted">
        <color theme="8"/>
      </top>
      <bottom/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theme="8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theme="8"/>
      </top>
      <bottom style="hair">
        <color theme="0" tint="-4.9989318521683403E-2"/>
      </bottom>
      <diagonal/>
    </border>
    <border>
      <left/>
      <right/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theme="8"/>
      </bottom>
      <diagonal/>
    </border>
    <border>
      <left style="hair">
        <color theme="0" tint="-0.24994659260841701"/>
      </left>
      <right/>
      <top/>
      <bottom style="dotted">
        <color theme="8"/>
      </bottom>
      <diagonal/>
    </border>
    <border>
      <left style="dotted">
        <color theme="8"/>
      </left>
      <right style="hair">
        <color theme="8"/>
      </right>
      <top style="dotted">
        <color theme="8"/>
      </top>
      <bottom/>
      <diagonal/>
    </border>
    <border>
      <left style="dotted">
        <color theme="8"/>
      </left>
      <right style="hair">
        <color theme="8"/>
      </right>
      <top/>
      <bottom style="dotted">
        <color theme="8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5" tint="-0.24994659260841701"/>
      </left>
      <right style="hair">
        <color theme="5" tint="-0.24994659260841701"/>
      </right>
      <top style="dotted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 style="dotted">
        <color theme="5" tint="-0.24994659260841701"/>
      </top>
      <bottom style="hair">
        <color theme="5" tint="-0.24994659260841701"/>
      </bottom>
      <diagonal/>
    </border>
    <border>
      <left/>
      <right/>
      <top style="dotted">
        <color theme="5" tint="-0.24994659260841701"/>
      </top>
      <bottom/>
      <diagonal/>
    </border>
    <border>
      <left style="hair">
        <color theme="5" tint="-0.24994659260841701"/>
      </left>
      <right/>
      <top style="dotted">
        <color theme="5" tint="-0.24994659260841701"/>
      </top>
      <bottom style="hair">
        <color theme="5" tint="-0.24994659260841701"/>
      </bottom>
      <diagonal/>
    </border>
    <border>
      <left style="dotted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/>
      <top style="hair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/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/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/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3" borderId="0" xfId="1" applyNumberFormat="1" applyFont="1" applyFill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164" fontId="3" fillId="3" borderId="13" xfId="1" applyNumberFormat="1" applyFont="1" applyFill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indent="1"/>
    </xf>
    <xf numFmtId="3" fontId="5" fillId="0" borderId="16" xfId="0" applyNumberFormat="1" applyFont="1" applyBorder="1"/>
    <xf numFmtId="164" fontId="5" fillId="0" borderId="16" xfId="1" applyNumberFormat="1" applyFont="1" applyBorder="1"/>
    <xf numFmtId="164" fontId="5" fillId="3" borderId="15" xfId="1" applyNumberFormat="1" applyFont="1" applyFill="1" applyBorder="1"/>
    <xf numFmtId="3" fontId="5" fillId="0" borderId="16" xfId="0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3" borderId="16" xfId="1" applyNumberFormat="1" applyFont="1" applyFill="1" applyBorder="1"/>
    <xf numFmtId="164" fontId="5" fillId="0" borderId="17" xfId="1" applyNumberFormat="1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164" fontId="6" fillId="4" borderId="20" xfId="1" applyNumberFormat="1" applyFont="1" applyFill="1" applyBorder="1" applyAlignment="1">
      <alignment vertical="center"/>
    </xf>
    <xf numFmtId="164" fontId="6" fillId="0" borderId="21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indent="1"/>
    </xf>
    <xf numFmtId="3" fontId="5" fillId="0" borderId="23" xfId="0" applyNumberFormat="1" applyFont="1" applyBorder="1"/>
    <xf numFmtId="164" fontId="5" fillId="0" borderId="23" xfId="1" applyNumberFormat="1" applyFont="1" applyBorder="1"/>
    <xf numFmtId="164" fontId="5" fillId="4" borderId="23" xfId="1" applyNumberFormat="1" applyFont="1" applyFill="1" applyBorder="1"/>
    <xf numFmtId="3" fontId="5" fillId="0" borderId="23" xfId="0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4" xfId="1" applyNumberFormat="1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9" xfId="0" applyFont="1" applyBorder="1"/>
    <xf numFmtId="3" fontId="5" fillId="0" borderId="19" xfId="0" applyNumberFormat="1" applyFont="1" applyBorder="1"/>
    <xf numFmtId="164" fontId="5" fillId="0" borderId="19" xfId="1" applyNumberFormat="1" applyFont="1" applyBorder="1"/>
    <xf numFmtId="164" fontId="5" fillId="4" borderId="22" xfId="1" applyNumberFormat="1" applyFont="1" applyFill="1" applyBorder="1"/>
    <xf numFmtId="164" fontId="5" fillId="0" borderId="21" xfId="1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2" borderId="1" xfId="0" applyFill="1" applyBorder="1"/>
    <xf numFmtId="0" fontId="0" fillId="5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2" fontId="8" fillId="0" borderId="27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vertical="center"/>
    </xf>
    <xf numFmtId="2" fontId="8" fillId="5" borderId="0" xfId="0" applyNumberFormat="1" applyFont="1" applyFill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indent="1"/>
    </xf>
    <xf numFmtId="2" fontId="5" fillId="0" borderId="31" xfId="0" applyNumberFormat="1" applyFont="1" applyBorder="1" applyAlignment="1">
      <alignment horizontal="center"/>
    </xf>
    <xf numFmtId="2" fontId="5" fillId="0" borderId="31" xfId="0" applyNumberFormat="1" applyFont="1" applyBorder="1"/>
    <xf numFmtId="2" fontId="5" fillId="5" borderId="0" xfId="0" applyNumberFormat="1" applyFont="1" applyFill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0" fillId="0" borderId="0" xfId="0" applyNumberFormat="1"/>
    <xf numFmtId="0" fontId="8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indent="1"/>
    </xf>
    <xf numFmtId="2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/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5" fillId="0" borderId="27" xfId="0" applyFont="1" applyBorder="1"/>
    <xf numFmtId="2" fontId="5" fillId="0" borderId="27" xfId="0" applyNumberFormat="1" applyFont="1" applyBorder="1" applyAlignment="1">
      <alignment horizontal="center"/>
    </xf>
    <xf numFmtId="2" fontId="5" fillId="0" borderId="28" xfId="0" applyNumberFormat="1" applyFont="1" applyBorder="1"/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27" xfId="0" applyNumberFormat="1" applyFont="1" applyBorder="1"/>
    <xf numFmtId="0" fontId="5" fillId="0" borderId="31" xfId="0" applyFont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11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vertical="center" wrapText="1"/>
    </xf>
    <xf numFmtId="164" fontId="11" fillId="0" borderId="38" xfId="1" applyNumberFormat="1" applyFont="1" applyBorder="1" applyAlignment="1">
      <alignment vertical="center"/>
    </xf>
    <xf numFmtId="165" fontId="11" fillId="0" borderId="38" xfId="0" applyNumberFormat="1" applyFont="1" applyBorder="1" applyAlignment="1">
      <alignment horizontal="center" vertical="center"/>
    </xf>
    <xf numFmtId="165" fontId="11" fillId="6" borderId="0" xfId="0" applyNumberFormat="1" applyFont="1" applyFill="1" applyAlignment="1">
      <alignment horizontal="center" vertical="center"/>
    </xf>
    <xf numFmtId="165" fontId="11" fillId="0" borderId="39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indent="1"/>
    </xf>
    <xf numFmtId="164" fontId="5" fillId="0" borderId="41" xfId="1" applyNumberFormat="1" applyFont="1" applyBorder="1"/>
    <xf numFmtId="165" fontId="5" fillId="0" borderId="41" xfId="0" applyNumberFormat="1" applyFont="1" applyBorder="1" applyAlignment="1">
      <alignment horizontal="center"/>
    </xf>
    <xf numFmtId="165" fontId="5" fillId="6" borderId="0" xfId="0" applyNumberFormat="1" applyFont="1" applyFill="1" applyAlignment="1">
      <alignment horizontal="center"/>
    </xf>
    <xf numFmtId="166" fontId="5" fillId="0" borderId="41" xfId="0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/>
    </xf>
    <xf numFmtId="165" fontId="5" fillId="0" borderId="42" xfId="0" applyNumberFormat="1" applyFont="1" applyBorder="1" applyAlignment="1">
      <alignment horizontal="center"/>
    </xf>
    <xf numFmtId="0" fontId="11" fillId="0" borderId="43" xfId="0" applyFont="1" applyBorder="1" applyAlignment="1">
      <alignment horizontal="center" vertical="center" wrapText="1"/>
    </xf>
    <xf numFmtId="10" fontId="5" fillId="0" borderId="41" xfId="1" applyNumberFormat="1" applyFont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1" xfId="0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vertical="center" wrapText="1"/>
    </xf>
    <xf numFmtId="167" fontId="14" fillId="0" borderId="45" xfId="0" applyNumberFormat="1" applyFont="1" applyBorder="1" applyAlignment="1">
      <alignment vertical="center"/>
    </xf>
    <xf numFmtId="164" fontId="14" fillId="0" borderId="45" xfId="1" applyNumberFormat="1" applyFont="1" applyBorder="1" applyAlignment="1">
      <alignment vertical="center"/>
    </xf>
    <xf numFmtId="164" fontId="14" fillId="7" borderId="0" xfId="1" applyNumberFormat="1" applyFont="1" applyFill="1" applyAlignment="1">
      <alignment vertical="center"/>
    </xf>
    <xf numFmtId="164" fontId="14" fillId="0" borderId="46" xfId="1" applyNumberFormat="1" applyFont="1" applyBorder="1" applyAlignment="1">
      <alignment vertical="center"/>
    </xf>
    <xf numFmtId="0" fontId="13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indent="1"/>
    </xf>
    <xf numFmtId="167" fontId="5" fillId="0" borderId="48" xfId="0" applyNumberFormat="1" applyFont="1" applyBorder="1"/>
    <xf numFmtId="164" fontId="5" fillId="0" borderId="48" xfId="1" applyNumberFormat="1" applyFont="1" applyBorder="1"/>
    <xf numFmtId="164" fontId="5" fillId="7" borderId="0" xfId="1" applyNumberFormat="1" applyFont="1" applyFill="1"/>
    <xf numFmtId="3" fontId="5" fillId="0" borderId="48" xfId="0" applyNumberFormat="1" applyFont="1" applyBorder="1" applyAlignment="1">
      <alignment horizontal="center"/>
    </xf>
    <xf numFmtId="164" fontId="5" fillId="0" borderId="48" xfId="1" applyNumberFormat="1" applyFont="1" applyBorder="1" applyAlignment="1">
      <alignment horizontal="center"/>
    </xf>
    <xf numFmtId="164" fontId="5" fillId="0" borderId="49" xfId="1" applyNumberFormat="1" applyFont="1" applyBorder="1" applyAlignment="1">
      <alignment horizontal="center"/>
    </xf>
    <xf numFmtId="0" fontId="13" fillId="0" borderId="50" xfId="0" applyFont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8" fontId="14" fillId="0" borderId="45" xfId="0" applyNumberFormat="1" applyFont="1" applyBorder="1" applyAlignment="1">
      <alignment vertical="center"/>
    </xf>
    <xf numFmtId="168" fontId="14" fillId="0" borderId="46" xfId="0" applyNumberFormat="1" applyFont="1" applyBorder="1" applyAlignment="1">
      <alignment vertical="center"/>
    </xf>
    <xf numFmtId="168" fontId="14" fillId="0" borderId="45" xfId="0" applyNumberFormat="1" applyFont="1" applyBorder="1" applyAlignment="1">
      <alignment horizontal="center" vertical="center"/>
    </xf>
    <xf numFmtId="0" fontId="14" fillId="7" borderId="0" xfId="0" applyFont="1" applyFill="1" applyAlignment="1">
      <alignment vertical="center"/>
    </xf>
    <xf numFmtId="168" fontId="14" fillId="0" borderId="46" xfId="0" applyNumberFormat="1" applyFont="1" applyBorder="1" applyAlignment="1">
      <alignment horizontal="center" vertical="center"/>
    </xf>
    <xf numFmtId="168" fontId="5" fillId="0" borderId="48" xfId="0" applyNumberFormat="1" applyFont="1" applyBorder="1"/>
    <xf numFmtId="168" fontId="5" fillId="0" borderId="49" xfId="0" applyNumberFormat="1" applyFont="1" applyBorder="1"/>
    <xf numFmtId="164" fontId="5" fillId="0" borderId="49" xfId="1" applyNumberFormat="1" applyFont="1" applyBorder="1" applyAlignment="1"/>
    <xf numFmtId="168" fontId="5" fillId="0" borderId="48" xfId="0" applyNumberFormat="1" applyFont="1" applyBorder="1" applyAlignment="1">
      <alignment horizontal="center"/>
    </xf>
    <xf numFmtId="0" fontId="5" fillId="7" borderId="0" xfId="0" applyFont="1" applyFill="1"/>
    <xf numFmtId="2" fontId="5" fillId="0" borderId="48" xfId="0" applyNumberFormat="1" applyFont="1" applyBorder="1" applyAlignment="1">
      <alignment horizontal="center"/>
    </xf>
    <xf numFmtId="2" fontId="5" fillId="0" borderId="48" xfId="0" applyNumberFormat="1" applyFont="1" applyBorder="1" applyAlignment="1">
      <alignment horizontal="center"/>
    </xf>
    <xf numFmtId="2" fontId="5" fillId="0" borderId="49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right"/>
    </xf>
    <xf numFmtId="2" fontId="0" fillId="0" borderId="53" xfId="0" applyNumberForma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0" fontId="15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vertical="center" wrapText="1"/>
    </xf>
    <xf numFmtId="3" fontId="16" fillId="0" borderId="57" xfId="0" applyNumberFormat="1" applyFont="1" applyBorder="1" applyAlignment="1">
      <alignment horizontal="center" vertical="center"/>
    </xf>
    <xf numFmtId="3" fontId="16" fillId="0" borderId="58" xfId="0" applyNumberFormat="1" applyFont="1" applyBorder="1" applyAlignment="1">
      <alignment horizontal="center" vertical="center"/>
    </xf>
    <xf numFmtId="164" fontId="16" fillId="0" borderId="57" xfId="1" applyNumberFormat="1" applyFont="1" applyBorder="1" applyAlignment="1">
      <alignment horizontal="center" vertical="center"/>
    </xf>
    <xf numFmtId="164" fontId="16" fillId="0" borderId="59" xfId="1" applyNumberFormat="1" applyFont="1" applyBorder="1" applyAlignment="1">
      <alignment horizontal="center" vertical="center"/>
    </xf>
    <xf numFmtId="164" fontId="16" fillId="0" borderId="58" xfId="1" applyNumberFormat="1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indent="1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164" fontId="5" fillId="0" borderId="62" xfId="1" applyNumberFormat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left" indent="1"/>
    </xf>
    <xf numFmtId="0" fontId="15" fillId="0" borderId="67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2" borderId="68" xfId="0" applyFill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8" borderId="0" xfId="0" applyFill="1"/>
    <xf numFmtId="0" fontId="17" fillId="0" borderId="70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72" xfId="0" applyFont="1" applyBorder="1" applyAlignment="1">
      <alignment vertical="center" wrapText="1"/>
    </xf>
    <xf numFmtId="3" fontId="18" fillId="0" borderId="72" xfId="0" applyNumberFormat="1" applyFont="1" applyBorder="1" applyAlignment="1">
      <alignment vertical="center"/>
    </xf>
    <xf numFmtId="164" fontId="18" fillId="0" borderId="72" xfId="1" applyNumberFormat="1" applyFont="1" applyBorder="1" applyAlignment="1">
      <alignment vertical="center"/>
    </xf>
    <xf numFmtId="0" fontId="17" fillId="8" borderId="73" xfId="0" applyFont="1" applyFill="1" applyBorder="1" applyAlignment="1">
      <alignment vertical="center"/>
    </xf>
    <xf numFmtId="164" fontId="18" fillId="0" borderId="74" xfId="1" applyNumberFormat="1" applyFont="1" applyBorder="1" applyAlignment="1">
      <alignment vertical="center"/>
    </xf>
    <xf numFmtId="0" fontId="18" fillId="0" borderId="75" xfId="0" applyFont="1" applyBorder="1" applyAlignment="1">
      <alignment horizontal="center" vertical="center" wrapText="1"/>
    </xf>
    <xf numFmtId="3" fontId="0" fillId="0" borderId="76" xfId="0" applyNumberFormat="1" applyBorder="1" applyAlignment="1">
      <alignment horizontal="left" vertical="center" indent="2"/>
    </xf>
    <xf numFmtId="3" fontId="0" fillId="0" borderId="76" xfId="0" applyNumberFormat="1" applyBorder="1" applyAlignment="1">
      <alignment vertical="center"/>
    </xf>
    <xf numFmtId="164" fontId="1" fillId="0" borderId="76" xfId="1" applyNumberFormat="1" applyFont="1" applyBorder="1" applyAlignment="1">
      <alignment vertical="center"/>
    </xf>
    <xf numFmtId="0" fontId="0" fillId="8" borderId="0" xfId="0" applyFill="1" applyAlignment="1">
      <alignment vertical="center"/>
    </xf>
    <xf numFmtId="164" fontId="1" fillId="0" borderId="77" xfId="1" applyNumberFormat="1" applyFont="1" applyBorder="1" applyAlignment="1">
      <alignment vertical="center"/>
    </xf>
    <xf numFmtId="0" fontId="18" fillId="0" borderId="78" xfId="0" applyFont="1" applyBorder="1" applyAlignment="1">
      <alignment horizontal="center" vertical="center" wrapText="1"/>
    </xf>
    <xf numFmtId="3" fontId="0" fillId="0" borderId="79" xfId="0" applyNumberFormat="1" applyBorder="1" applyAlignment="1">
      <alignment horizontal="left" vertical="center" indent="2"/>
    </xf>
    <xf numFmtId="3" fontId="0" fillId="0" borderId="79" xfId="0" applyNumberFormat="1" applyBorder="1" applyAlignment="1">
      <alignment vertical="center"/>
    </xf>
    <xf numFmtId="164" fontId="1" fillId="0" borderId="79" xfId="1" applyNumberFormat="1" applyFont="1" applyBorder="1" applyAlignment="1">
      <alignment vertical="center"/>
    </xf>
    <xf numFmtId="0" fontId="0" fillId="8" borderId="80" xfId="0" applyFill="1" applyBorder="1" applyAlignment="1">
      <alignment vertical="center"/>
    </xf>
    <xf numFmtId="164" fontId="1" fillId="0" borderId="81" xfId="1" applyNumberFormat="1" applyFont="1" applyBorder="1" applyAlignment="1">
      <alignment vertical="center"/>
    </xf>
    <xf numFmtId="3" fontId="0" fillId="0" borderId="82" xfId="0" applyNumberFormat="1" applyBorder="1" applyAlignment="1">
      <alignment horizontal="left" vertical="center" indent="2"/>
    </xf>
    <xf numFmtId="3" fontId="0" fillId="0" borderId="82" xfId="0" applyNumberFormat="1" applyBorder="1" applyAlignment="1">
      <alignment vertical="center"/>
    </xf>
    <xf numFmtId="164" fontId="1" fillId="0" borderId="82" xfId="1" applyNumberFormat="1" applyFont="1" applyBorder="1" applyAlignment="1">
      <alignment vertical="center"/>
    </xf>
    <xf numFmtId="0" fontId="0" fillId="8" borderId="73" xfId="0" applyFill="1" applyBorder="1" applyAlignment="1">
      <alignment vertical="center"/>
    </xf>
    <xf numFmtId="164" fontId="1" fillId="0" borderId="83" xfId="1" applyNumberFormat="1" applyFont="1" applyBorder="1" applyAlignment="1">
      <alignment vertical="center"/>
    </xf>
    <xf numFmtId="0" fontId="18" fillId="0" borderId="84" xfId="0" applyFont="1" applyBorder="1" applyAlignment="1">
      <alignment horizontal="center" vertical="center" wrapText="1"/>
    </xf>
    <xf numFmtId="3" fontId="0" fillId="0" borderId="85" xfId="0" applyNumberFormat="1" applyBorder="1" applyAlignment="1">
      <alignment horizontal="left" vertical="center" indent="2"/>
    </xf>
    <xf numFmtId="3" fontId="0" fillId="0" borderId="85" xfId="0" applyNumberFormat="1" applyBorder="1" applyAlignment="1">
      <alignment vertical="center"/>
    </xf>
    <xf numFmtId="164" fontId="1" fillId="0" borderId="85" xfId="1" applyNumberFormat="1" applyFont="1" applyBorder="1" applyAlignment="1">
      <alignment vertical="center"/>
    </xf>
    <xf numFmtId="164" fontId="1" fillId="0" borderId="86" xfId="1" applyNumberFormat="1" applyFont="1" applyBorder="1" applyAlignment="1">
      <alignment vertical="center"/>
    </xf>
    <xf numFmtId="0" fontId="19" fillId="0" borderId="87" xfId="0" applyFont="1" applyBorder="1" applyAlignment="1">
      <alignment horizontal="center" vertical="center" wrapText="1"/>
    </xf>
    <xf numFmtId="0" fontId="19" fillId="0" borderId="88" xfId="0" applyFont="1" applyBorder="1" applyAlignment="1">
      <alignment vertical="center" wrapText="1"/>
    </xf>
    <xf numFmtId="3" fontId="19" fillId="0" borderId="88" xfId="0" applyNumberFormat="1" applyFont="1" applyBorder="1" applyAlignment="1">
      <alignment vertical="center"/>
    </xf>
    <xf numFmtId="164" fontId="19" fillId="0" borderId="88" xfId="1" applyNumberFormat="1" applyFont="1" applyBorder="1" applyAlignment="1">
      <alignment vertical="center"/>
    </xf>
    <xf numFmtId="0" fontId="17" fillId="9" borderId="0" xfId="0" applyFont="1" applyFill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0" fillId="0" borderId="89" xfId="0" applyNumberFormat="1" applyBorder="1" applyAlignment="1">
      <alignment horizontal="left" vertical="center" indent="2"/>
    </xf>
    <xf numFmtId="3" fontId="0" fillId="0" borderId="89" xfId="0" applyNumberFormat="1" applyBorder="1" applyAlignment="1">
      <alignment vertical="center"/>
    </xf>
    <xf numFmtId="164" fontId="1" fillId="0" borderId="89" xfId="1" applyNumberFormat="1" applyFont="1" applyBorder="1" applyAlignment="1">
      <alignment vertical="center"/>
    </xf>
    <xf numFmtId="0" fontId="17" fillId="9" borderId="0" xfId="0" applyFont="1" applyFill="1"/>
    <xf numFmtId="164" fontId="1" fillId="0" borderId="90" xfId="1" applyNumberFormat="1" applyFont="1" applyBorder="1" applyAlignment="1">
      <alignment vertical="center"/>
    </xf>
    <xf numFmtId="0" fontId="19" fillId="0" borderId="91" xfId="0" applyFont="1" applyBorder="1" applyAlignment="1">
      <alignment horizontal="center" vertical="center" wrapText="1"/>
    </xf>
    <xf numFmtId="3" fontId="0" fillId="0" borderId="92" xfId="0" applyNumberFormat="1" applyBorder="1" applyAlignment="1">
      <alignment horizontal="left" vertical="center" indent="2"/>
    </xf>
    <xf numFmtId="3" fontId="0" fillId="0" borderId="92" xfId="0" applyNumberFormat="1" applyBorder="1" applyAlignment="1">
      <alignment vertical="center"/>
    </xf>
    <xf numFmtId="164" fontId="1" fillId="0" borderId="92" xfId="1" applyNumberFormat="1" applyFont="1" applyBorder="1" applyAlignment="1">
      <alignment vertical="center"/>
    </xf>
    <xf numFmtId="164" fontId="1" fillId="0" borderId="93" xfId="1" applyNumberFormat="1" applyFont="1" applyBorder="1" applyAlignment="1">
      <alignment vertical="center"/>
    </xf>
    <xf numFmtId="0" fontId="19" fillId="0" borderId="94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17" fillId="0" borderId="96" xfId="0" applyFont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20" fillId="0" borderId="70" xfId="0" applyFont="1" applyBorder="1" applyAlignment="1">
      <alignment horizontal="center" vertical="center" wrapText="1"/>
    </xf>
    <xf numFmtId="0" fontId="0" fillId="10" borderId="0" xfId="0" applyFill="1"/>
    <xf numFmtId="0" fontId="20" fillId="0" borderId="97" xfId="0" applyFont="1" applyBorder="1" applyAlignment="1">
      <alignment horizontal="center" vertical="center" wrapText="1"/>
    </xf>
    <xf numFmtId="0" fontId="21" fillId="0" borderId="98" xfId="0" applyFont="1" applyBorder="1" applyAlignment="1">
      <alignment vertical="center" wrapText="1"/>
    </xf>
    <xf numFmtId="3" fontId="21" fillId="0" borderId="98" xfId="0" applyNumberFormat="1" applyFont="1" applyBorder="1" applyAlignment="1">
      <alignment vertical="center"/>
    </xf>
    <xf numFmtId="164" fontId="21" fillId="0" borderId="98" xfId="1" applyNumberFormat="1" applyFont="1" applyBorder="1" applyAlignment="1">
      <alignment vertical="center"/>
    </xf>
    <xf numFmtId="0" fontId="0" fillId="10" borderId="99" xfId="0" applyFill="1" applyBorder="1" applyAlignment="1">
      <alignment vertical="center"/>
    </xf>
    <xf numFmtId="164" fontId="21" fillId="0" borderId="100" xfId="1" applyNumberFormat="1" applyFont="1" applyBorder="1" applyAlignment="1">
      <alignment vertical="center"/>
    </xf>
    <xf numFmtId="0" fontId="20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left" indent="1"/>
    </xf>
    <xf numFmtId="3" fontId="5" fillId="0" borderId="102" xfId="0" applyNumberFormat="1" applyFont="1" applyBorder="1"/>
    <xf numFmtId="164" fontId="5" fillId="0" borderId="102" xfId="1" applyNumberFormat="1" applyFont="1" applyBorder="1"/>
    <xf numFmtId="0" fontId="5" fillId="10" borderId="0" xfId="0" applyFont="1" applyFill="1"/>
    <xf numFmtId="164" fontId="5" fillId="0" borderId="103" xfId="1" applyNumberFormat="1" applyFont="1" applyBorder="1"/>
    <xf numFmtId="0" fontId="5" fillId="0" borderId="104" xfId="0" applyFont="1" applyBorder="1" applyAlignment="1">
      <alignment horizontal="left" indent="1"/>
    </xf>
    <xf numFmtId="3" fontId="5" fillId="0" borderId="104" xfId="0" applyNumberFormat="1" applyFont="1" applyBorder="1"/>
    <xf numFmtId="164" fontId="5" fillId="0" borderId="104" xfId="1" applyNumberFormat="1" applyFont="1" applyBorder="1"/>
    <xf numFmtId="164" fontId="5" fillId="0" borderId="105" xfId="1" applyNumberFormat="1" applyFont="1" applyBorder="1"/>
    <xf numFmtId="0" fontId="20" fillId="0" borderId="96" xfId="0" applyFont="1" applyBorder="1" applyAlignment="1">
      <alignment horizontal="center" vertical="center" wrapText="1"/>
    </xf>
    <xf numFmtId="0" fontId="22" fillId="9" borderId="106" xfId="0" applyFont="1" applyFill="1" applyBorder="1" applyAlignment="1">
      <alignment horizontal="left"/>
    </xf>
    <xf numFmtId="0" fontId="22" fillId="9" borderId="107" xfId="0" applyFont="1" applyFill="1" applyBorder="1" applyAlignment="1">
      <alignment horizontal="left"/>
    </xf>
    <xf numFmtId="0" fontId="22" fillId="9" borderId="108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wrapText="1"/>
    </xf>
    <xf numFmtId="0" fontId="24" fillId="2" borderId="109" xfId="0" applyFont="1" applyFill="1" applyBorder="1" applyAlignment="1">
      <alignment horizontal="center" vertical="center" wrapText="1"/>
    </xf>
    <xf numFmtId="0" fontId="24" fillId="2" borderId="110" xfId="0" applyFont="1" applyFill="1" applyBorder="1" applyAlignment="1">
      <alignment horizontal="center" vertical="center" wrapText="1"/>
    </xf>
    <xf numFmtId="0" fontId="24" fillId="2" borderId="111" xfId="0" applyFont="1" applyFill="1" applyBorder="1" applyAlignment="1">
      <alignment horizontal="center" vertical="center" wrapText="1"/>
    </xf>
    <xf numFmtId="0" fontId="22" fillId="3" borderId="112" xfId="0" applyFont="1" applyFill="1" applyBorder="1" applyAlignment="1">
      <alignment horizontal="center"/>
    </xf>
    <xf numFmtId="0" fontId="22" fillId="3" borderId="113" xfId="0" applyFont="1" applyFill="1" applyBorder="1" applyAlignment="1">
      <alignment horizontal="center"/>
    </xf>
    <xf numFmtId="0" fontId="22" fillId="3" borderId="114" xfId="0" applyFont="1" applyFill="1" applyBorder="1" applyAlignment="1">
      <alignment horizontal="center"/>
    </xf>
    <xf numFmtId="0" fontId="3" fillId="0" borderId="12" xfId="0" applyFont="1" applyBorder="1"/>
    <xf numFmtId="3" fontId="3" fillId="0" borderId="12" xfId="0" applyNumberFormat="1" applyFont="1" applyBorder="1"/>
    <xf numFmtId="164" fontId="3" fillId="0" borderId="12" xfId="1" applyNumberFormat="1" applyFont="1" applyBorder="1"/>
    <xf numFmtId="164" fontId="3" fillId="3" borderId="13" xfId="1" applyNumberFormat="1" applyFont="1" applyFill="1" applyBorder="1"/>
    <xf numFmtId="0" fontId="4" fillId="0" borderId="16" xfId="0" applyFont="1" applyBorder="1" applyAlignment="1">
      <alignment horizontal="left" indent="1"/>
    </xf>
    <xf numFmtId="3" fontId="4" fillId="0" borderId="16" xfId="0" applyNumberFormat="1" applyFont="1" applyBorder="1"/>
    <xf numFmtId="164" fontId="4" fillId="0" borderId="16" xfId="1" applyNumberFormat="1" applyFont="1" applyBorder="1"/>
    <xf numFmtId="164" fontId="4" fillId="3" borderId="15" xfId="1" applyNumberFormat="1" applyFont="1" applyFill="1" applyBorder="1"/>
    <xf numFmtId="3" fontId="4" fillId="0" borderId="16" xfId="0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0" fontId="0" fillId="0" borderId="115" xfId="0" applyBorder="1" applyAlignment="1">
      <alignment horizontal="left" indent="3"/>
    </xf>
    <xf numFmtId="3" fontId="0" fillId="0" borderId="115" xfId="0" applyNumberFormat="1" applyBorder="1"/>
    <xf numFmtId="164" fontId="0" fillId="0" borderId="115" xfId="1" applyNumberFormat="1" applyFont="1" applyBorder="1"/>
    <xf numFmtId="164" fontId="0" fillId="3" borderId="85" xfId="1" applyNumberFormat="1" applyFont="1" applyFill="1" applyBorder="1"/>
    <xf numFmtId="3" fontId="0" fillId="0" borderId="115" xfId="0" applyNumberFormat="1" applyBorder="1" applyAlignment="1">
      <alignment horizontal="center"/>
    </xf>
    <xf numFmtId="164" fontId="0" fillId="0" borderId="115" xfId="1" applyNumberFormat="1" applyFont="1" applyBorder="1" applyAlignment="1">
      <alignment horizontal="center"/>
    </xf>
    <xf numFmtId="0" fontId="0" fillId="0" borderId="116" xfId="0" applyBorder="1" applyAlignment="1">
      <alignment horizontal="left" indent="3"/>
    </xf>
    <xf numFmtId="3" fontId="0" fillId="0" borderId="116" xfId="0" applyNumberFormat="1" applyBorder="1"/>
    <xf numFmtId="164" fontId="0" fillId="0" borderId="116" xfId="1" applyNumberFormat="1" applyFont="1" applyBorder="1"/>
    <xf numFmtId="3" fontId="0" fillId="0" borderId="116" xfId="0" applyNumberFormat="1" applyBorder="1" applyAlignment="1">
      <alignment horizontal="center"/>
    </xf>
    <xf numFmtId="164" fontId="0" fillId="0" borderId="116" xfId="1" applyNumberFormat="1" applyFont="1" applyBorder="1" applyAlignment="1">
      <alignment horizontal="center"/>
    </xf>
    <xf numFmtId="0" fontId="0" fillId="0" borderId="117" xfId="0" applyBorder="1" applyAlignment="1">
      <alignment horizontal="left" indent="3"/>
    </xf>
    <xf numFmtId="3" fontId="0" fillId="0" borderId="117" xfId="0" applyNumberFormat="1" applyBorder="1"/>
    <xf numFmtId="164" fontId="0" fillId="0" borderId="117" xfId="1" applyNumberFormat="1" applyFont="1" applyBorder="1"/>
    <xf numFmtId="3" fontId="0" fillId="0" borderId="117" xfId="0" applyNumberFormat="1" applyBorder="1" applyAlignment="1">
      <alignment horizontal="center"/>
    </xf>
    <xf numFmtId="164" fontId="0" fillId="0" borderId="117" xfId="1" applyNumberFormat="1" applyFont="1" applyBorder="1" applyAlignment="1">
      <alignment horizontal="center"/>
    </xf>
    <xf numFmtId="0" fontId="0" fillId="0" borderId="118" xfId="0" applyBorder="1" applyAlignment="1">
      <alignment horizontal="left" indent="3"/>
    </xf>
    <xf numFmtId="3" fontId="0" fillId="0" borderId="118" xfId="0" applyNumberFormat="1" applyBorder="1"/>
    <xf numFmtId="164" fontId="0" fillId="0" borderId="118" xfId="1" applyNumberFormat="1" applyFont="1" applyBorder="1"/>
    <xf numFmtId="164" fontId="0" fillId="3" borderId="119" xfId="1" applyNumberFormat="1" applyFont="1" applyFill="1" applyBorder="1"/>
    <xf numFmtId="3" fontId="0" fillId="0" borderId="118" xfId="0" applyNumberFormat="1" applyBorder="1" applyAlignment="1">
      <alignment horizontal="center"/>
    </xf>
    <xf numFmtId="164" fontId="0" fillId="0" borderId="118" xfId="1" applyNumberFormat="1" applyFont="1" applyBorder="1" applyAlignment="1">
      <alignment horizontal="center"/>
    </xf>
    <xf numFmtId="0" fontId="22" fillId="3" borderId="120" xfId="0" applyFont="1" applyFill="1" applyBorder="1" applyAlignment="1">
      <alignment horizontal="center"/>
    </xf>
    <xf numFmtId="0" fontId="22" fillId="3" borderId="121" xfId="0" applyFont="1" applyFill="1" applyBorder="1" applyAlignment="1">
      <alignment horizontal="center"/>
    </xf>
    <xf numFmtId="0" fontId="22" fillId="3" borderId="122" xfId="0" applyFont="1" applyFill="1" applyBorder="1" applyAlignment="1">
      <alignment horizontal="center"/>
    </xf>
    <xf numFmtId="164" fontId="4" fillId="3" borderId="16" xfId="1" applyNumberFormat="1" applyFont="1" applyFill="1" applyBorder="1"/>
    <xf numFmtId="0" fontId="0" fillId="0" borderId="115" xfId="0" applyBorder="1" applyAlignment="1">
      <alignment horizontal="left" indent="1"/>
    </xf>
    <xf numFmtId="0" fontId="0" fillId="0" borderId="85" xfId="0" applyBorder="1" applyAlignment="1">
      <alignment horizontal="left" indent="2"/>
    </xf>
    <xf numFmtId="3" fontId="0" fillId="0" borderId="85" xfId="0" applyNumberFormat="1" applyBorder="1"/>
    <xf numFmtId="164" fontId="0" fillId="0" borderId="85" xfId="1" applyNumberFormat="1" applyFont="1" applyBorder="1"/>
    <xf numFmtId="0" fontId="0" fillId="0" borderId="117" xfId="0" applyBorder="1" applyAlignment="1">
      <alignment horizontal="left" indent="1"/>
    </xf>
    <xf numFmtId="0" fontId="0" fillId="0" borderId="116" xfId="0" applyBorder="1" applyAlignment="1">
      <alignment horizontal="left" indent="1"/>
    </xf>
    <xf numFmtId="0" fontId="25" fillId="0" borderId="13" xfId="0" applyFont="1" applyBorder="1" applyAlignment="1">
      <alignment horizontal="left"/>
    </xf>
    <xf numFmtId="3" fontId="25" fillId="0" borderId="13" xfId="0" applyNumberFormat="1" applyFont="1" applyBorder="1"/>
    <xf numFmtId="164" fontId="25" fillId="0" borderId="13" xfId="1" applyNumberFormat="1" applyFont="1" applyBorder="1"/>
    <xf numFmtId="164" fontId="25" fillId="3" borderId="15" xfId="1" applyNumberFormat="1" applyFont="1" applyFill="1" applyBorder="1"/>
    <xf numFmtId="0" fontId="0" fillId="0" borderId="116" xfId="0" applyBorder="1" applyAlignment="1">
      <alignment horizontal="left"/>
    </xf>
    <xf numFmtId="0" fontId="0" fillId="0" borderId="76" xfId="0" applyBorder="1" applyAlignment="1">
      <alignment horizontal="left"/>
    </xf>
    <xf numFmtId="3" fontId="0" fillId="0" borderId="76" xfId="0" applyNumberFormat="1" applyBorder="1"/>
    <xf numFmtId="164" fontId="0" fillId="0" borderId="76" xfId="1" applyNumberFormat="1" applyFont="1" applyBorder="1"/>
    <xf numFmtId="0" fontId="0" fillId="0" borderId="123" xfId="0" applyBorder="1" applyAlignment="1">
      <alignment horizontal="left"/>
    </xf>
    <xf numFmtId="3" fontId="0" fillId="0" borderId="123" xfId="0" applyNumberFormat="1" applyBorder="1"/>
    <xf numFmtId="164" fontId="0" fillId="0" borderId="123" xfId="1" applyNumberFormat="1" applyFont="1" applyBorder="1"/>
    <xf numFmtId="0" fontId="22" fillId="12" borderId="0" xfId="0" applyFont="1" applyFill="1" applyAlignment="1">
      <alignment horizontal="center"/>
    </xf>
    <xf numFmtId="164" fontId="3" fillId="4" borderId="0" xfId="1" applyNumberFormat="1" applyFont="1" applyFill="1"/>
    <xf numFmtId="164" fontId="3" fillId="4" borderId="0" xfId="1" applyNumberFormat="1" applyFont="1" applyFill="1" applyAlignment="1">
      <alignment horizontal="center" vertical="center" wrapText="1"/>
    </xf>
    <xf numFmtId="0" fontId="6" fillId="0" borderId="19" xfId="0" applyFont="1" applyBorder="1"/>
    <xf numFmtId="3" fontId="6" fillId="0" borderId="19" xfId="0" applyNumberFormat="1" applyFont="1" applyBorder="1"/>
    <xf numFmtId="164" fontId="6" fillId="0" borderId="19" xfId="1" applyNumberFormat="1" applyFont="1" applyBorder="1"/>
    <xf numFmtId="164" fontId="6" fillId="4" borderId="20" xfId="1" applyNumberFormat="1" applyFont="1" applyFill="1" applyBorder="1"/>
    <xf numFmtId="0" fontId="7" fillId="0" borderId="23" xfId="0" applyFont="1" applyBorder="1" applyAlignment="1">
      <alignment horizontal="left" indent="1"/>
    </xf>
    <xf numFmtId="3" fontId="7" fillId="0" borderId="23" xfId="0" applyNumberFormat="1" applyFont="1" applyBorder="1"/>
    <xf numFmtId="164" fontId="7" fillId="0" borderId="23" xfId="1" applyNumberFormat="1" applyFont="1" applyBorder="1"/>
    <xf numFmtId="164" fontId="7" fillId="4" borderId="23" xfId="1" applyNumberFormat="1" applyFont="1" applyFill="1" applyBorder="1"/>
    <xf numFmtId="3" fontId="7" fillId="0" borderId="23" xfId="0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0" fontId="0" fillId="0" borderId="116" xfId="0" applyBorder="1" applyAlignment="1">
      <alignment horizontal="left" indent="2"/>
    </xf>
    <xf numFmtId="164" fontId="0" fillId="4" borderId="85" xfId="1" applyNumberFormat="1" applyFont="1" applyFill="1" applyBorder="1"/>
    <xf numFmtId="0" fontId="0" fillId="0" borderId="117" xfId="0" applyBorder="1" applyAlignment="1">
      <alignment horizontal="left" indent="2"/>
    </xf>
    <xf numFmtId="0" fontId="0" fillId="0" borderId="123" xfId="0" applyBorder="1" applyAlignment="1">
      <alignment horizontal="left" indent="2"/>
    </xf>
    <xf numFmtId="3" fontId="0" fillId="0" borderId="123" xfId="0" applyNumberFormat="1" applyBorder="1" applyAlignment="1">
      <alignment horizontal="center"/>
    </xf>
    <xf numFmtId="164" fontId="0" fillId="0" borderId="123" xfId="1" applyNumberFormat="1" applyFont="1" applyBorder="1" applyAlignment="1">
      <alignment horizontal="center"/>
    </xf>
    <xf numFmtId="0" fontId="7" fillId="0" borderId="19" xfId="0" applyFont="1" applyBorder="1"/>
    <xf numFmtId="3" fontId="7" fillId="0" borderId="19" xfId="0" applyNumberFormat="1" applyFont="1" applyBorder="1"/>
    <xf numFmtId="164" fontId="7" fillId="0" borderId="19" xfId="1" applyNumberFormat="1" applyFont="1" applyBorder="1"/>
    <xf numFmtId="164" fontId="7" fillId="4" borderId="22" xfId="1" applyNumberFormat="1" applyFont="1" applyFill="1" applyBorder="1"/>
    <xf numFmtId="0" fontId="0" fillId="0" borderId="118" xfId="0" applyBorder="1" applyAlignment="1">
      <alignment horizontal="left" indent="1"/>
    </xf>
    <xf numFmtId="0" fontId="0" fillId="0" borderId="124" xfId="0" applyBorder="1" applyAlignment="1">
      <alignment horizontal="left" indent="1"/>
    </xf>
    <xf numFmtId="3" fontId="0" fillId="0" borderId="124" xfId="0" applyNumberFormat="1" applyBorder="1"/>
    <xf numFmtId="164" fontId="0" fillId="0" borderId="124" xfId="1" applyNumberFormat="1" applyFont="1" applyBorder="1"/>
    <xf numFmtId="0" fontId="0" fillId="0" borderId="125" xfId="0" applyBorder="1" applyAlignment="1">
      <alignment horizontal="left" indent="1"/>
    </xf>
    <xf numFmtId="3" fontId="0" fillId="0" borderId="125" xfId="0" applyNumberFormat="1" applyBorder="1"/>
    <xf numFmtId="164" fontId="0" fillId="0" borderId="125" xfId="1" applyNumberFormat="1" applyFont="1" applyBorder="1"/>
    <xf numFmtId="164" fontId="0" fillId="4" borderId="126" xfId="1" applyNumberFormat="1" applyFont="1" applyFill="1" applyBorder="1"/>
    <xf numFmtId="164" fontId="0" fillId="4" borderId="0" xfId="1" applyNumberFormat="1" applyFont="1" applyFill="1"/>
    <xf numFmtId="0" fontId="0" fillId="0" borderId="123" xfId="0" applyBorder="1" applyAlignment="1">
      <alignment horizontal="left" indent="1"/>
    </xf>
    <xf numFmtId="0" fontId="0" fillId="0" borderId="127" xfId="0" applyBorder="1"/>
    <xf numFmtId="3" fontId="0" fillId="0" borderId="127" xfId="0" applyNumberFormat="1" applyBorder="1"/>
    <xf numFmtId="164" fontId="0" fillId="0" borderId="127" xfId="1" applyNumberFormat="1" applyFont="1" applyBorder="1"/>
    <xf numFmtId="0" fontId="0" fillId="0" borderId="116" xfId="0" applyBorder="1"/>
    <xf numFmtId="0" fontId="0" fillId="0" borderId="128" xfId="0" applyBorder="1"/>
    <xf numFmtId="3" fontId="0" fillId="0" borderId="128" xfId="0" applyNumberFormat="1" applyBorder="1"/>
    <xf numFmtId="164" fontId="0" fillId="0" borderId="128" xfId="1" applyNumberFormat="1" applyFont="1" applyBorder="1"/>
    <xf numFmtId="0" fontId="22" fillId="5" borderId="0" xfId="0" applyFont="1" applyFill="1" applyAlignment="1">
      <alignment horizontal="center"/>
    </xf>
    <xf numFmtId="0" fontId="10" fillId="0" borderId="27" xfId="0" applyFont="1" applyBorder="1"/>
    <xf numFmtId="2" fontId="8" fillId="0" borderId="27" xfId="0" applyNumberFormat="1" applyFont="1" applyBorder="1" applyAlignment="1">
      <alignment horizontal="center"/>
    </xf>
    <xf numFmtId="2" fontId="8" fillId="0" borderId="27" xfId="0" applyNumberFormat="1" applyFont="1" applyBorder="1"/>
    <xf numFmtId="2" fontId="8" fillId="5" borderId="0" xfId="0" applyNumberFormat="1" applyFont="1" applyFill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8" fillId="0" borderId="31" xfId="0" applyFont="1" applyBorder="1" applyAlignment="1">
      <alignment horizontal="left" indent="1"/>
    </xf>
    <xf numFmtId="2" fontId="8" fillId="0" borderId="31" xfId="0" applyNumberFormat="1" applyFont="1" applyBorder="1" applyAlignment="1">
      <alignment horizontal="center"/>
    </xf>
    <xf numFmtId="2" fontId="8" fillId="0" borderId="31" xfId="0" applyNumberFormat="1" applyFont="1" applyBorder="1"/>
    <xf numFmtId="2" fontId="8" fillId="0" borderId="32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0" fontId="0" fillId="0" borderId="129" xfId="0" applyBorder="1" applyAlignment="1">
      <alignment horizontal="left" indent="2"/>
    </xf>
    <xf numFmtId="2" fontId="0" fillId="0" borderId="129" xfId="0" applyNumberFormat="1" applyBorder="1" applyAlignment="1">
      <alignment horizontal="center"/>
    </xf>
    <xf numFmtId="2" fontId="0" fillId="0" borderId="129" xfId="0" applyNumberFormat="1" applyBorder="1"/>
    <xf numFmtId="2" fontId="0" fillId="5" borderId="0" xfId="0" applyNumberFormat="1" applyFill="1" applyAlignment="1">
      <alignment horizontal="center"/>
    </xf>
    <xf numFmtId="2" fontId="0" fillId="0" borderId="130" xfId="0" applyNumberFormat="1" applyBorder="1" applyAlignment="1">
      <alignment horizontal="center"/>
    </xf>
    <xf numFmtId="2" fontId="0" fillId="0" borderId="131" xfId="0" applyNumberFormat="1" applyBorder="1" applyAlignment="1">
      <alignment horizontal="center"/>
    </xf>
    <xf numFmtId="2" fontId="0" fillId="0" borderId="129" xfId="0" applyNumberForma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2" fontId="0" fillId="0" borderId="116" xfId="0" applyNumberFormat="1" applyBorder="1"/>
    <xf numFmtId="2" fontId="0" fillId="0" borderId="132" xfId="0" applyNumberFormat="1" applyBorder="1" applyAlignment="1">
      <alignment horizontal="center"/>
    </xf>
    <xf numFmtId="2" fontId="0" fillId="0" borderId="133" xfId="0" applyNumberForma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0" fontId="0" fillId="0" borderId="134" xfId="0" applyBorder="1" applyAlignment="1">
      <alignment horizontal="left" indent="2"/>
    </xf>
    <xf numFmtId="2" fontId="0" fillId="0" borderId="134" xfId="0" applyNumberFormat="1" applyBorder="1" applyAlignment="1">
      <alignment horizontal="center"/>
    </xf>
    <xf numFmtId="2" fontId="0" fillId="0" borderId="134" xfId="0" applyNumberFormat="1" applyBorder="1"/>
    <xf numFmtId="2" fontId="0" fillId="0" borderId="135" xfId="0" applyNumberFormat="1" applyBorder="1" applyAlignment="1">
      <alignment horizontal="center"/>
    </xf>
    <xf numFmtId="2" fontId="0" fillId="0" borderId="136" xfId="0" applyNumberFormat="1" applyBorder="1" applyAlignment="1">
      <alignment horizontal="center"/>
    </xf>
    <xf numFmtId="2" fontId="0" fillId="0" borderId="134" xfId="0" applyNumberFormat="1" applyBorder="1" applyAlignment="1">
      <alignment horizontal="center"/>
    </xf>
    <xf numFmtId="0" fontId="8" fillId="0" borderId="34" xfId="0" applyFont="1" applyBorder="1" applyAlignment="1">
      <alignment horizontal="left" indent="1"/>
    </xf>
    <xf numFmtId="2" fontId="8" fillId="0" borderId="34" xfId="0" applyNumberFormat="1" applyFont="1" applyBorder="1" applyAlignment="1">
      <alignment horizontal="center"/>
    </xf>
    <xf numFmtId="2" fontId="8" fillId="0" borderId="34" xfId="0" applyNumberFormat="1" applyFont="1" applyBorder="1"/>
    <xf numFmtId="2" fontId="8" fillId="0" borderId="34" xfId="0" applyNumberFormat="1" applyFont="1" applyBorder="1" applyAlignment="1">
      <alignment horizontal="center"/>
    </xf>
    <xf numFmtId="0" fontId="0" fillId="0" borderId="137" xfId="0" applyBorder="1" applyAlignment="1">
      <alignment horizontal="left" indent="2"/>
    </xf>
    <xf numFmtId="2" fontId="0" fillId="0" borderId="137" xfId="0" applyNumberFormat="1" applyBorder="1" applyAlignment="1">
      <alignment horizontal="center"/>
    </xf>
    <xf numFmtId="2" fontId="0" fillId="0" borderId="137" xfId="0" applyNumberFormat="1" applyBorder="1"/>
    <xf numFmtId="2" fontId="0" fillId="0" borderId="138" xfId="0" applyNumberFormat="1" applyBorder="1" applyAlignment="1">
      <alignment horizontal="center"/>
    </xf>
    <xf numFmtId="2" fontId="0" fillId="0" borderId="139" xfId="0" applyNumberFormat="1" applyBorder="1" applyAlignment="1">
      <alignment horizontal="center"/>
    </xf>
    <xf numFmtId="2" fontId="0" fillId="0" borderId="137" xfId="0" applyNumberFormat="1" applyBorder="1" applyAlignment="1">
      <alignment horizontal="center"/>
    </xf>
    <xf numFmtId="0" fontId="0" fillId="0" borderId="140" xfId="0" applyBorder="1" applyAlignment="1">
      <alignment horizontal="left" indent="2"/>
    </xf>
    <xf numFmtId="2" fontId="0" fillId="0" borderId="140" xfId="0" applyNumberFormat="1" applyBorder="1" applyAlignment="1">
      <alignment horizontal="center"/>
    </xf>
    <xf numFmtId="2" fontId="0" fillId="0" borderId="140" xfId="0" applyNumberFormat="1" applyBorder="1"/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2" fontId="0" fillId="0" borderId="140" xfId="0" applyNumberFormat="1" applyBorder="1" applyAlignment="1">
      <alignment horizontal="center"/>
    </xf>
    <xf numFmtId="0" fontId="0" fillId="0" borderId="143" xfId="0" applyBorder="1" applyAlignment="1">
      <alignment horizontal="left" indent="2"/>
    </xf>
    <xf numFmtId="2" fontId="0" fillId="0" borderId="143" xfId="0" applyNumberFormat="1" applyBorder="1" applyAlignment="1">
      <alignment horizontal="center"/>
    </xf>
    <xf numFmtId="2" fontId="0" fillId="0" borderId="143" xfId="0" applyNumberFormat="1" applyBorder="1"/>
    <xf numFmtId="2" fontId="0" fillId="0" borderId="144" xfId="0" applyNumberFormat="1" applyBorder="1" applyAlignment="1">
      <alignment horizontal="center"/>
    </xf>
    <xf numFmtId="2" fontId="0" fillId="0" borderId="145" xfId="0" applyNumberFormat="1" applyBorder="1" applyAlignment="1">
      <alignment horizontal="center"/>
    </xf>
    <xf numFmtId="2" fontId="0" fillId="0" borderId="143" xfId="0" applyNumberFormat="1" applyBorder="1" applyAlignment="1">
      <alignment horizontal="center"/>
    </xf>
    <xf numFmtId="0" fontId="8" fillId="0" borderId="27" xfId="0" applyFont="1" applyBorder="1"/>
    <xf numFmtId="2" fontId="8" fillId="0" borderId="28" xfId="0" applyNumberFormat="1" applyFont="1" applyBorder="1"/>
    <xf numFmtId="0" fontId="0" fillId="0" borderId="129" xfId="0" applyBorder="1" applyAlignment="1">
      <alignment horizontal="left" indent="1"/>
    </xf>
    <xf numFmtId="2" fontId="0" fillId="0" borderId="146" xfId="0" applyNumberFormat="1" applyBorder="1"/>
    <xf numFmtId="2" fontId="0" fillId="0" borderId="130" xfId="0" applyNumberFormat="1" applyBorder="1"/>
    <xf numFmtId="0" fontId="0" fillId="0" borderId="134" xfId="0" applyBorder="1" applyAlignment="1">
      <alignment horizontal="left" indent="1"/>
    </xf>
    <xf numFmtId="0" fontId="8" fillId="0" borderId="31" xfId="0" applyFont="1" applyBorder="1"/>
    <xf numFmtId="0" fontId="0" fillId="0" borderId="147" xfId="0" applyBorder="1" applyAlignment="1">
      <alignment horizontal="left" indent="1"/>
    </xf>
    <xf numFmtId="2" fontId="0" fillId="0" borderId="147" xfId="0" applyNumberFormat="1" applyBorder="1" applyAlignment="1">
      <alignment horizontal="center"/>
    </xf>
    <xf numFmtId="2" fontId="0" fillId="0" borderId="147" xfId="0" applyNumberFormat="1" applyBorder="1"/>
    <xf numFmtId="0" fontId="0" fillId="0" borderId="140" xfId="0" applyBorder="1" applyAlignment="1">
      <alignment horizontal="left" indent="1"/>
    </xf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0" fontId="0" fillId="0" borderId="143" xfId="0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48" xfId="0" applyBorder="1"/>
    <xf numFmtId="2" fontId="0" fillId="0" borderId="148" xfId="0" applyNumberFormat="1" applyBorder="1" applyAlignment="1">
      <alignment horizontal="center"/>
    </xf>
    <xf numFmtId="2" fontId="0" fillId="0" borderId="148" xfId="0" applyNumberFormat="1" applyBorder="1"/>
    <xf numFmtId="2" fontId="0" fillId="0" borderId="149" xfId="0" applyNumberFormat="1" applyBorder="1" applyAlignment="1">
      <alignment horizontal="center"/>
    </xf>
    <xf numFmtId="2" fontId="0" fillId="0" borderId="150" xfId="0" applyNumberFormat="1" applyBorder="1" applyAlignment="1">
      <alignment horizontal="center"/>
    </xf>
    <xf numFmtId="0" fontId="0" fillId="0" borderId="140" xfId="0" applyBorder="1"/>
    <xf numFmtId="0" fontId="0" fillId="0" borderId="143" xfId="0" applyBorder="1"/>
    <xf numFmtId="0" fontId="22" fillId="6" borderId="0" xfId="0" applyFont="1" applyFill="1" applyAlignment="1">
      <alignment horizontal="center"/>
    </xf>
    <xf numFmtId="0" fontId="12" fillId="0" borderId="38" xfId="0" applyFont="1" applyBorder="1"/>
    <xf numFmtId="164" fontId="11" fillId="0" borderId="38" xfId="1" applyNumberFormat="1" applyFont="1" applyBorder="1"/>
    <xf numFmtId="165" fontId="11" fillId="0" borderId="38" xfId="0" applyNumberFormat="1" applyFont="1" applyBorder="1" applyAlignment="1">
      <alignment horizontal="center"/>
    </xf>
    <xf numFmtId="165" fontId="11" fillId="6" borderId="0" xfId="0" applyNumberFormat="1" applyFont="1" applyFill="1" applyAlignment="1">
      <alignment horizontal="center"/>
    </xf>
    <xf numFmtId="0" fontId="11" fillId="0" borderId="41" xfId="0" applyFont="1" applyBorder="1" applyAlignment="1">
      <alignment horizontal="left" indent="1"/>
    </xf>
    <xf numFmtId="164" fontId="11" fillId="0" borderId="41" xfId="1" applyNumberFormat="1" applyFont="1" applyBorder="1"/>
    <xf numFmtId="165" fontId="11" fillId="0" borderId="41" xfId="0" applyNumberFormat="1" applyFont="1" applyBorder="1" applyAlignment="1">
      <alignment horizontal="center"/>
    </xf>
    <xf numFmtId="166" fontId="11" fillId="0" borderId="41" xfId="0" applyNumberFormat="1" applyFont="1" applyBorder="1" applyAlignment="1">
      <alignment horizontal="center"/>
    </xf>
    <xf numFmtId="164" fontId="11" fillId="0" borderId="41" xfId="1" applyNumberFormat="1" applyFont="1" applyBorder="1" applyAlignment="1">
      <alignment horizontal="center"/>
    </xf>
    <xf numFmtId="0" fontId="0" fillId="0" borderId="151" xfId="0" applyBorder="1" applyAlignment="1">
      <alignment horizontal="left" indent="2"/>
    </xf>
    <xf numFmtId="164" fontId="0" fillId="0" borderId="151" xfId="1" applyNumberFormat="1" applyFont="1" applyBorder="1"/>
    <xf numFmtId="165" fontId="0" fillId="0" borderId="151" xfId="0" applyNumberFormat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6" fontId="0" fillId="0" borderId="151" xfId="0" applyNumberFormat="1" applyBorder="1" applyAlignment="1">
      <alignment horizontal="center"/>
    </xf>
    <xf numFmtId="164" fontId="0" fillId="0" borderId="151" xfId="1" applyNumberFormat="1" applyFont="1" applyBorder="1" applyAlignment="1">
      <alignment horizontal="center"/>
    </xf>
    <xf numFmtId="165" fontId="0" fillId="0" borderId="116" xfId="0" applyNumberFormat="1" applyBorder="1" applyAlignment="1">
      <alignment horizontal="center"/>
    </xf>
    <xf numFmtId="166" fontId="0" fillId="0" borderId="116" xfId="0" applyNumberFormat="1" applyBorder="1" applyAlignment="1">
      <alignment horizontal="center"/>
    </xf>
    <xf numFmtId="0" fontId="0" fillId="0" borderId="152" xfId="0" applyBorder="1" applyAlignment="1">
      <alignment horizontal="left" indent="2"/>
    </xf>
    <xf numFmtId="164" fontId="0" fillId="0" borderId="152" xfId="1" applyNumberFormat="1" applyFont="1" applyBorder="1"/>
    <xf numFmtId="165" fontId="0" fillId="0" borderId="152" xfId="0" applyNumberFormat="1" applyBorder="1" applyAlignment="1">
      <alignment horizontal="center"/>
    </xf>
    <xf numFmtId="166" fontId="0" fillId="0" borderId="152" xfId="0" applyNumberFormat="1" applyBorder="1" applyAlignment="1">
      <alignment horizontal="center"/>
    </xf>
    <xf numFmtId="164" fontId="0" fillId="0" borderId="152" xfId="1" applyNumberFormat="1" applyFont="1" applyBorder="1" applyAlignment="1">
      <alignment horizontal="center"/>
    </xf>
    <xf numFmtId="0" fontId="0" fillId="0" borderId="128" xfId="0" applyBorder="1" applyAlignment="1">
      <alignment horizontal="left" indent="2"/>
    </xf>
    <xf numFmtId="165" fontId="0" fillId="0" borderId="128" xfId="0" applyNumberFormat="1" applyBorder="1" applyAlignment="1">
      <alignment horizontal="center"/>
    </xf>
    <xf numFmtId="166" fontId="0" fillId="0" borderId="128" xfId="0" applyNumberFormat="1" applyBorder="1" applyAlignment="1">
      <alignment horizontal="center"/>
    </xf>
    <xf numFmtId="164" fontId="0" fillId="0" borderId="128" xfId="1" applyNumberFormat="1" applyFont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153" xfId="0" applyFill="1" applyBorder="1" applyAlignment="1">
      <alignment horizontal="center"/>
    </xf>
    <xf numFmtId="0" fontId="0" fillId="0" borderId="151" xfId="0" applyBorder="1"/>
    <xf numFmtId="165" fontId="0" fillId="0" borderId="127" xfId="0" applyNumberFormat="1" applyBorder="1" applyAlignment="1">
      <alignment horizontal="center"/>
    </xf>
    <xf numFmtId="0" fontId="27" fillId="1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14" fillId="0" borderId="45" xfId="0" applyFont="1" applyBorder="1"/>
    <xf numFmtId="167" fontId="14" fillId="0" borderId="45" xfId="0" applyNumberFormat="1" applyFont="1" applyBorder="1"/>
    <xf numFmtId="164" fontId="14" fillId="0" borderId="45" xfId="1" applyNumberFormat="1" applyFont="1" applyBorder="1"/>
    <xf numFmtId="164" fontId="14" fillId="7" borderId="0" xfId="1" applyNumberFormat="1" applyFont="1" applyFill="1"/>
    <xf numFmtId="0" fontId="13" fillId="0" borderId="48" xfId="0" applyFont="1" applyBorder="1" applyAlignment="1">
      <alignment horizontal="left" indent="1"/>
    </xf>
    <xf numFmtId="167" fontId="13" fillId="0" borderId="48" xfId="0" applyNumberFormat="1" applyFont="1" applyBorder="1"/>
    <xf numFmtId="164" fontId="13" fillId="0" borderId="48" xfId="1" applyNumberFormat="1" applyFont="1" applyBorder="1"/>
    <xf numFmtId="164" fontId="13" fillId="7" borderId="0" xfId="1" applyNumberFormat="1" applyFont="1" applyFill="1"/>
    <xf numFmtId="3" fontId="13" fillId="0" borderId="48" xfId="0" applyNumberFormat="1" applyFont="1" applyBorder="1" applyAlignment="1">
      <alignment horizontal="center"/>
    </xf>
    <xf numFmtId="164" fontId="13" fillId="0" borderId="48" xfId="1" applyNumberFormat="1" applyFont="1" applyBorder="1" applyAlignment="1">
      <alignment horizontal="center"/>
    </xf>
    <xf numFmtId="0" fontId="0" fillId="0" borderId="154" xfId="0" applyBorder="1" applyAlignment="1">
      <alignment horizontal="left" indent="2"/>
    </xf>
    <xf numFmtId="167" fontId="0" fillId="0" borderId="154" xfId="0" applyNumberFormat="1" applyBorder="1"/>
    <xf numFmtId="164" fontId="0" fillId="0" borderId="154" xfId="1" applyNumberFormat="1" applyFont="1" applyBorder="1"/>
    <xf numFmtId="164" fontId="0" fillId="7" borderId="0" xfId="1" applyNumberFormat="1" applyFont="1" applyFill="1"/>
    <xf numFmtId="167" fontId="0" fillId="0" borderId="155" xfId="0" applyNumberFormat="1" applyBorder="1"/>
    <xf numFmtId="3" fontId="0" fillId="0" borderId="155" xfId="0" applyNumberFormat="1" applyBorder="1" applyAlignment="1">
      <alignment horizontal="center"/>
    </xf>
    <xf numFmtId="164" fontId="0" fillId="0" borderId="155" xfId="1" applyNumberFormat="1" applyFont="1" applyBorder="1" applyAlignment="1">
      <alignment horizontal="center"/>
    </xf>
    <xf numFmtId="0" fontId="0" fillId="0" borderId="156" xfId="0" applyBorder="1" applyAlignment="1">
      <alignment horizontal="left" indent="2"/>
    </xf>
    <xf numFmtId="167" fontId="0" fillId="0" borderId="156" xfId="0" applyNumberFormat="1" applyBorder="1"/>
    <xf numFmtId="164" fontId="0" fillId="0" borderId="156" xfId="1" applyNumberFormat="1" applyFont="1" applyBorder="1"/>
    <xf numFmtId="167" fontId="0" fillId="0" borderId="157" xfId="0" applyNumberFormat="1" applyBorder="1"/>
    <xf numFmtId="3" fontId="0" fillId="0" borderId="157" xfId="0" applyNumberFormat="1" applyBorder="1" applyAlignment="1">
      <alignment horizontal="center"/>
    </xf>
    <xf numFmtId="164" fontId="0" fillId="0" borderId="157" xfId="1" applyNumberFormat="1" applyFont="1" applyBorder="1" applyAlignment="1">
      <alignment horizontal="center"/>
    </xf>
    <xf numFmtId="0" fontId="0" fillId="0" borderId="158" xfId="0" applyBorder="1" applyAlignment="1">
      <alignment horizontal="left" indent="2"/>
    </xf>
    <xf numFmtId="167" fontId="0" fillId="0" borderId="158" xfId="0" applyNumberFormat="1" applyBorder="1"/>
    <xf numFmtId="164" fontId="0" fillId="0" borderId="158" xfId="1" applyNumberFormat="1" applyFont="1" applyBorder="1"/>
    <xf numFmtId="3" fontId="0" fillId="0" borderId="158" xfId="0" applyNumberFormat="1" applyBorder="1" applyAlignment="1">
      <alignment horizontal="center"/>
    </xf>
    <xf numFmtId="164" fontId="0" fillId="0" borderId="158" xfId="1" applyNumberFormat="1" applyFont="1" applyBorder="1" applyAlignment="1">
      <alignment horizontal="center"/>
    </xf>
    <xf numFmtId="167" fontId="0" fillId="0" borderId="116" xfId="0" applyNumberFormat="1" applyBorder="1"/>
    <xf numFmtId="167" fontId="0" fillId="0" borderId="128" xfId="0" applyNumberFormat="1" applyBorder="1"/>
    <xf numFmtId="3" fontId="0" fillId="0" borderId="128" xfId="0" applyNumberFormat="1" applyBorder="1" applyAlignment="1">
      <alignment horizontal="center"/>
    </xf>
    <xf numFmtId="167" fontId="0" fillId="0" borderId="127" xfId="0" applyNumberFormat="1" applyBorder="1"/>
    <xf numFmtId="0" fontId="0" fillId="2" borderId="5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8" fontId="14" fillId="0" borderId="45" xfId="0" applyNumberFormat="1" applyFont="1" applyBorder="1"/>
    <xf numFmtId="168" fontId="14" fillId="0" borderId="46" xfId="0" applyNumberFormat="1" applyFont="1" applyBorder="1"/>
    <xf numFmtId="164" fontId="14" fillId="0" borderId="46" xfId="1" applyNumberFormat="1" applyFont="1" applyBorder="1" applyAlignment="1"/>
    <xf numFmtId="168" fontId="14" fillId="0" borderId="45" xfId="0" applyNumberFormat="1" applyFont="1" applyBorder="1" applyAlignment="1">
      <alignment horizontal="center"/>
    </xf>
    <xf numFmtId="0" fontId="14" fillId="7" borderId="0" xfId="0" applyFont="1" applyFill="1"/>
    <xf numFmtId="168" fontId="13" fillId="0" borderId="48" xfId="0" applyNumberFormat="1" applyFont="1" applyBorder="1"/>
    <xf numFmtId="168" fontId="13" fillId="0" borderId="49" xfId="0" applyNumberFormat="1" applyFont="1" applyBorder="1"/>
    <xf numFmtId="164" fontId="13" fillId="0" borderId="49" xfId="1" applyNumberFormat="1" applyFont="1" applyBorder="1" applyAlignment="1"/>
    <xf numFmtId="168" fontId="13" fillId="0" borderId="48" xfId="0" applyNumberFormat="1" applyFont="1" applyBorder="1" applyAlignment="1">
      <alignment horizontal="center"/>
    </xf>
    <xf numFmtId="0" fontId="13" fillId="7" borderId="0" xfId="0" applyFont="1" applyFill="1"/>
    <xf numFmtId="2" fontId="13" fillId="0" borderId="48" xfId="0" applyNumberFormat="1" applyFont="1" applyBorder="1" applyAlignment="1">
      <alignment horizontal="center"/>
    </xf>
    <xf numFmtId="164" fontId="13" fillId="0" borderId="49" xfId="1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155" xfId="0" applyBorder="1" applyAlignment="1">
      <alignment horizontal="left" indent="2"/>
    </xf>
    <xf numFmtId="168" fontId="0" fillId="0" borderId="155" xfId="0" applyNumberFormat="1" applyBorder="1"/>
    <xf numFmtId="168" fontId="0" fillId="0" borderId="159" xfId="0" applyNumberFormat="1" applyBorder="1"/>
    <xf numFmtId="164" fontId="0" fillId="0" borderId="159" xfId="1" applyNumberFormat="1" applyFont="1" applyBorder="1" applyAlignment="1"/>
    <xf numFmtId="168" fontId="0" fillId="0" borderId="155" xfId="0" applyNumberFormat="1" applyBorder="1" applyAlignment="1">
      <alignment horizontal="center"/>
    </xf>
    <xf numFmtId="2" fontId="0" fillId="0" borderId="155" xfId="0" applyNumberFormat="1" applyBorder="1" applyAlignment="1">
      <alignment horizontal="center"/>
    </xf>
    <xf numFmtId="164" fontId="0" fillId="0" borderId="159" xfId="1" applyNumberFormat="1" applyFont="1" applyBorder="1" applyAlignment="1">
      <alignment horizontal="center"/>
    </xf>
    <xf numFmtId="2" fontId="0" fillId="0" borderId="155" xfId="0" applyNumberFormat="1" applyBorder="1" applyAlignment="1">
      <alignment horizontal="center"/>
    </xf>
    <xf numFmtId="0" fontId="0" fillId="0" borderId="157" xfId="0" applyBorder="1" applyAlignment="1">
      <alignment horizontal="left" indent="2"/>
    </xf>
    <xf numFmtId="168" fontId="0" fillId="0" borderId="157" xfId="0" applyNumberFormat="1" applyBorder="1"/>
    <xf numFmtId="168" fontId="0" fillId="0" borderId="160" xfId="0" applyNumberFormat="1" applyBorder="1"/>
    <xf numFmtId="164" fontId="0" fillId="0" borderId="160" xfId="1" applyNumberFormat="1" applyFont="1" applyBorder="1" applyAlignment="1"/>
    <xf numFmtId="168" fontId="0" fillId="0" borderId="157" xfId="0" applyNumberFormat="1" applyBorder="1" applyAlignment="1">
      <alignment horizontal="center"/>
    </xf>
    <xf numFmtId="2" fontId="0" fillId="0" borderId="157" xfId="0" applyNumberFormat="1" applyBorder="1" applyAlignment="1">
      <alignment horizontal="center"/>
    </xf>
    <xf numFmtId="164" fontId="0" fillId="0" borderId="160" xfId="1" applyNumberFormat="1" applyFont="1" applyBorder="1" applyAlignment="1">
      <alignment horizontal="center"/>
    </xf>
    <xf numFmtId="2" fontId="0" fillId="0" borderId="157" xfId="0" applyNumberFormat="1" applyBorder="1" applyAlignment="1">
      <alignment horizontal="center"/>
    </xf>
    <xf numFmtId="168" fontId="0" fillId="0" borderId="158" xfId="0" applyNumberFormat="1" applyBorder="1"/>
    <xf numFmtId="168" fontId="0" fillId="0" borderId="161" xfId="0" applyNumberFormat="1" applyBorder="1"/>
    <xf numFmtId="164" fontId="0" fillId="0" borderId="161" xfId="1" applyNumberFormat="1" applyFont="1" applyBorder="1" applyAlignment="1"/>
    <xf numFmtId="168" fontId="0" fillId="0" borderId="158" xfId="0" applyNumberFormat="1" applyBorder="1" applyAlignment="1">
      <alignment horizontal="center"/>
    </xf>
    <xf numFmtId="2" fontId="0" fillId="0" borderId="158" xfId="0" applyNumberFormat="1" applyBorder="1" applyAlignment="1">
      <alignment horizontal="center"/>
    </xf>
    <xf numFmtId="164" fontId="0" fillId="0" borderId="161" xfId="1" applyNumberFormat="1" applyFont="1" applyBorder="1" applyAlignment="1">
      <alignment horizontal="center"/>
    </xf>
    <xf numFmtId="2" fontId="0" fillId="0" borderId="158" xfId="0" applyNumberFormat="1" applyBorder="1" applyAlignment="1">
      <alignment horizontal="center"/>
    </xf>
    <xf numFmtId="168" fontId="0" fillId="0" borderId="116" xfId="0" applyNumberFormat="1" applyBorder="1"/>
    <xf numFmtId="168" fontId="0" fillId="0" borderId="132" xfId="0" applyNumberFormat="1" applyBorder="1"/>
    <xf numFmtId="164" fontId="0" fillId="0" borderId="132" xfId="1" applyNumberFormat="1" applyFont="1" applyBorder="1" applyAlignment="1"/>
    <xf numFmtId="168" fontId="0" fillId="0" borderId="116" xfId="0" applyNumberFormat="1" applyBorder="1" applyAlignment="1">
      <alignment horizontal="center"/>
    </xf>
    <xf numFmtId="164" fontId="0" fillId="0" borderId="132" xfId="1" applyNumberFormat="1" applyFont="1" applyBorder="1" applyAlignment="1">
      <alignment horizontal="center"/>
    </xf>
    <xf numFmtId="0" fontId="0" fillId="0" borderId="118" xfId="0" applyBorder="1" applyAlignment="1">
      <alignment horizontal="left" indent="2"/>
    </xf>
    <xf numFmtId="168" fontId="0" fillId="0" borderId="118" xfId="0" applyNumberFormat="1" applyBorder="1"/>
    <xf numFmtId="168" fontId="0" fillId="0" borderId="162" xfId="0" applyNumberFormat="1" applyBorder="1"/>
    <xf numFmtId="164" fontId="0" fillId="0" borderId="162" xfId="1" applyNumberFormat="1" applyFont="1" applyBorder="1" applyAlignment="1"/>
    <xf numFmtId="168" fontId="0" fillId="0" borderId="118" xfId="0" applyNumberFormat="1" applyBorder="1" applyAlignment="1">
      <alignment horizontal="center"/>
    </xf>
    <xf numFmtId="2" fontId="0" fillId="0" borderId="118" xfId="0" applyNumberFormat="1" applyBorder="1" applyAlignment="1">
      <alignment horizontal="center"/>
    </xf>
    <xf numFmtId="164" fontId="0" fillId="0" borderId="162" xfId="1" applyNumberFormat="1" applyFont="1" applyBorder="1" applyAlignment="1">
      <alignment horizontal="center"/>
    </xf>
    <xf numFmtId="2" fontId="0" fillId="0" borderId="118" xfId="0" applyNumberFormat="1" applyBorder="1" applyAlignment="1">
      <alignment horizontal="center"/>
    </xf>
    <xf numFmtId="168" fontId="0" fillId="0" borderId="127" xfId="0" applyNumberFormat="1" applyBorder="1"/>
    <xf numFmtId="168" fontId="0" fillId="0" borderId="163" xfId="0" applyNumberFormat="1" applyBorder="1"/>
    <xf numFmtId="164" fontId="0" fillId="0" borderId="163" xfId="1" applyNumberFormat="1" applyFont="1" applyBorder="1" applyAlignment="1"/>
    <xf numFmtId="168" fontId="0" fillId="0" borderId="127" xfId="0" applyNumberFormat="1" applyBorder="1" applyAlignment="1">
      <alignment horizontal="center"/>
    </xf>
    <xf numFmtId="2" fontId="0" fillId="0" borderId="127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2" fontId="0" fillId="0" borderId="127" xfId="0" applyNumberFormat="1" applyBorder="1" applyAlignment="1">
      <alignment horizontal="center"/>
    </xf>
    <xf numFmtId="168" fontId="0" fillId="0" borderId="128" xfId="0" applyNumberFormat="1" applyBorder="1"/>
    <xf numFmtId="168" fontId="0" fillId="0" borderId="164" xfId="0" applyNumberFormat="1" applyBorder="1"/>
    <xf numFmtId="164" fontId="0" fillId="0" borderId="164" xfId="1" applyNumberFormat="1" applyFont="1" applyBorder="1" applyAlignment="1"/>
    <xf numFmtId="168" fontId="0" fillId="0" borderId="128" xfId="0" applyNumberFormat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0" fontId="27" fillId="14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16" fillId="0" borderId="56" xfId="0" applyFont="1" applyBorder="1"/>
    <xf numFmtId="3" fontId="16" fillId="0" borderId="57" xfId="0" applyNumberFormat="1" applyFont="1" applyBorder="1" applyAlignment="1">
      <alignment horizontal="center"/>
    </xf>
    <xf numFmtId="3" fontId="16" fillId="0" borderId="58" xfId="0" applyNumberFormat="1" applyFont="1" applyBorder="1" applyAlignment="1">
      <alignment horizontal="center"/>
    </xf>
    <xf numFmtId="164" fontId="16" fillId="0" borderId="57" xfId="1" applyNumberFormat="1" applyFont="1" applyBorder="1" applyAlignment="1">
      <alignment horizontal="center"/>
    </xf>
    <xf numFmtId="164" fontId="16" fillId="0" borderId="59" xfId="1" applyNumberFormat="1" applyFont="1" applyBorder="1" applyAlignment="1">
      <alignment horizontal="center"/>
    </xf>
    <xf numFmtId="164" fontId="16" fillId="0" borderId="58" xfId="1" applyNumberFormat="1" applyFont="1" applyBorder="1" applyAlignment="1">
      <alignment horizontal="center"/>
    </xf>
    <xf numFmtId="0" fontId="15" fillId="0" borderId="61" xfId="0" applyFont="1" applyBorder="1" applyAlignment="1">
      <alignment horizontal="left" indent="1"/>
    </xf>
    <xf numFmtId="3" fontId="15" fillId="0" borderId="62" xfId="0" applyNumberFormat="1" applyFont="1" applyBorder="1" applyAlignment="1">
      <alignment horizontal="center"/>
    </xf>
    <xf numFmtId="3" fontId="15" fillId="0" borderId="63" xfId="0" applyNumberFormat="1" applyFont="1" applyBorder="1" applyAlignment="1">
      <alignment horizontal="center"/>
    </xf>
    <xf numFmtId="164" fontId="15" fillId="0" borderId="62" xfId="1" applyNumberFormat="1" applyFont="1" applyBorder="1" applyAlignment="1">
      <alignment horizontal="center"/>
    </xf>
    <xf numFmtId="164" fontId="15" fillId="0" borderId="64" xfId="1" applyNumberFormat="1" applyFont="1" applyBorder="1" applyAlignment="1">
      <alignment horizontal="center"/>
    </xf>
    <xf numFmtId="164" fontId="15" fillId="0" borderId="63" xfId="1" applyNumberFormat="1" applyFont="1" applyBorder="1" applyAlignment="1">
      <alignment horizontal="center"/>
    </xf>
    <xf numFmtId="0" fontId="0" fillId="0" borderId="76" xfId="0" applyBorder="1" applyAlignment="1">
      <alignment horizontal="left" indent="2"/>
    </xf>
    <xf numFmtId="3" fontId="0" fillId="0" borderId="165" xfId="0" applyNumberFormat="1" applyBorder="1" applyAlignment="1">
      <alignment horizontal="center"/>
    </xf>
    <xf numFmtId="3" fontId="0" fillId="0" borderId="166" xfId="0" applyNumberFormat="1" applyBorder="1" applyAlignment="1">
      <alignment horizontal="center"/>
    </xf>
    <xf numFmtId="164" fontId="0" fillId="0" borderId="165" xfId="1" applyNumberFormat="1" applyFont="1" applyBorder="1" applyAlignment="1">
      <alignment horizontal="center"/>
    </xf>
    <xf numFmtId="164" fontId="0" fillId="0" borderId="167" xfId="1" applyNumberFormat="1" applyFont="1" applyBorder="1" applyAlignment="1">
      <alignment horizontal="center"/>
    </xf>
    <xf numFmtId="164" fontId="0" fillId="0" borderId="166" xfId="1" applyNumberFormat="1" applyFon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3" xfId="0" applyNumberFormat="1" applyBorder="1" applyAlignment="1">
      <alignment horizontal="center"/>
    </xf>
    <xf numFmtId="164" fontId="0" fillId="0" borderId="132" xfId="1" applyNumberFormat="1" applyFont="1" applyBorder="1" applyAlignment="1">
      <alignment horizontal="center"/>
    </xf>
    <xf numFmtId="164" fontId="0" fillId="0" borderId="168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3" fontId="0" fillId="0" borderId="169" xfId="0" applyNumberFormat="1" applyBorder="1" applyAlignment="1">
      <alignment horizontal="center"/>
    </xf>
    <xf numFmtId="3" fontId="0" fillId="0" borderId="170" xfId="0" applyNumberFormat="1" applyBorder="1" applyAlignment="1">
      <alignment horizontal="center"/>
    </xf>
    <xf numFmtId="164" fontId="0" fillId="0" borderId="169" xfId="1" applyNumberFormat="1" applyFont="1" applyBorder="1" applyAlignment="1">
      <alignment horizontal="center"/>
    </xf>
    <xf numFmtId="164" fontId="0" fillId="0" borderId="171" xfId="1" applyNumberFormat="1" applyFont="1" applyBorder="1" applyAlignment="1">
      <alignment horizontal="center"/>
    </xf>
    <xf numFmtId="164" fontId="0" fillId="0" borderId="170" xfId="1" applyNumberFormat="1" applyFont="1" applyBorder="1" applyAlignment="1">
      <alignment horizontal="center"/>
    </xf>
    <xf numFmtId="0" fontId="15" fillId="0" borderId="66" xfId="0" applyFont="1" applyBorder="1" applyAlignment="1">
      <alignment horizontal="left" indent="1"/>
    </xf>
    <xf numFmtId="3" fontId="0" fillId="0" borderId="172" xfId="0" applyNumberFormat="1" applyBorder="1" applyAlignment="1">
      <alignment horizontal="center"/>
    </xf>
    <xf numFmtId="3" fontId="0" fillId="0" borderId="173" xfId="0" applyNumberFormat="1" applyBorder="1" applyAlignment="1">
      <alignment horizontal="center"/>
    </xf>
    <xf numFmtId="164" fontId="0" fillId="0" borderId="172" xfId="1" applyNumberFormat="1" applyFont="1" applyBorder="1" applyAlignment="1">
      <alignment horizontal="center"/>
    </xf>
    <xf numFmtId="164" fontId="0" fillId="0" borderId="174" xfId="1" applyNumberFormat="1" applyFont="1" applyBorder="1" applyAlignment="1">
      <alignment horizontal="center"/>
    </xf>
    <xf numFmtId="164" fontId="0" fillId="0" borderId="173" xfId="1" applyNumberFormat="1" applyFont="1" applyBorder="1" applyAlignment="1">
      <alignment horizontal="center"/>
    </xf>
    <xf numFmtId="3" fontId="0" fillId="0" borderId="163" xfId="0" applyNumberFormat="1" applyBorder="1" applyAlignment="1">
      <alignment horizontal="center"/>
    </xf>
    <xf numFmtId="3" fontId="0" fillId="0" borderId="175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164" fontId="0" fillId="0" borderId="176" xfId="1" applyNumberFormat="1" applyFont="1" applyBorder="1" applyAlignment="1">
      <alignment horizontal="center"/>
    </xf>
    <xf numFmtId="164" fontId="0" fillId="0" borderId="175" xfId="1" applyNumberFormat="1" applyFont="1" applyBorder="1" applyAlignment="1">
      <alignment horizontal="center"/>
    </xf>
    <xf numFmtId="3" fontId="0" fillId="0" borderId="164" xfId="0" applyNumberFormat="1" applyBorder="1" applyAlignment="1">
      <alignment horizontal="center"/>
    </xf>
    <xf numFmtId="3" fontId="0" fillId="0" borderId="177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164" fontId="0" fillId="0" borderId="178" xfId="1" applyNumberFormat="1" applyFont="1" applyBorder="1" applyAlignment="1">
      <alignment horizontal="center"/>
    </xf>
    <xf numFmtId="164" fontId="0" fillId="0" borderId="177" xfId="1" applyNumberFormat="1" applyFont="1" applyBorder="1" applyAlignment="1">
      <alignment horizontal="center"/>
    </xf>
    <xf numFmtId="164" fontId="0" fillId="0" borderId="86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26" xfId="1" applyNumberFormat="1" applyFont="1" applyBorder="1" applyAlignment="1">
      <alignment horizontal="center"/>
    </xf>
    <xf numFmtId="0" fontId="23" fillId="11" borderId="113" xfId="0" applyFont="1" applyFill="1" applyBorder="1" applyAlignment="1">
      <alignment horizontal="center" wrapText="1"/>
    </xf>
    <xf numFmtId="0" fontId="22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18" fillId="0" borderId="179" xfId="0" applyFont="1" applyBorder="1" applyAlignment="1">
      <alignment horizontal="left" indent="1"/>
    </xf>
    <xf numFmtId="3" fontId="18" fillId="0" borderId="179" xfId="0" applyNumberFormat="1" applyFont="1" applyBorder="1" applyAlignment="1">
      <alignment vertical="center"/>
    </xf>
    <xf numFmtId="164" fontId="18" fillId="0" borderId="179" xfId="1" applyNumberFormat="1" applyFont="1" applyBorder="1" applyAlignment="1">
      <alignment vertical="center"/>
    </xf>
    <xf numFmtId="0" fontId="17" fillId="8" borderId="0" xfId="0" applyFont="1" applyFill="1"/>
    <xf numFmtId="3" fontId="0" fillId="0" borderId="76" xfId="0" applyNumberFormat="1" applyBorder="1" applyAlignment="1">
      <alignment horizontal="left" indent="3"/>
    </xf>
    <xf numFmtId="0" fontId="18" fillId="0" borderId="180" xfId="0" applyFont="1" applyBorder="1" applyAlignment="1">
      <alignment horizontal="left"/>
    </xf>
    <xf numFmtId="3" fontId="18" fillId="0" borderId="180" xfId="0" applyNumberFormat="1" applyFont="1" applyBorder="1" applyAlignment="1">
      <alignment vertical="center"/>
    </xf>
    <xf numFmtId="164" fontId="18" fillId="0" borderId="180" xfId="1" applyNumberFormat="1" applyFont="1" applyBorder="1" applyAlignment="1">
      <alignment vertical="center"/>
    </xf>
    <xf numFmtId="0" fontId="17" fillId="0" borderId="181" xfId="0" applyFont="1" applyBorder="1" applyAlignment="1">
      <alignment horizontal="left" indent="1"/>
    </xf>
    <xf numFmtId="3" fontId="17" fillId="0" borderId="181" xfId="0" applyNumberFormat="1" applyFont="1" applyBorder="1" applyAlignment="1">
      <alignment vertical="center"/>
    </xf>
    <xf numFmtId="164" fontId="17" fillId="0" borderId="181" xfId="1" applyNumberFormat="1" applyFont="1" applyBorder="1" applyAlignment="1">
      <alignment vertical="center"/>
    </xf>
    <xf numFmtId="3" fontId="0" fillId="0" borderId="85" xfId="0" applyNumberFormat="1" applyBorder="1" applyAlignment="1">
      <alignment horizontal="left" indent="3"/>
    </xf>
    <xf numFmtId="3" fontId="0" fillId="0" borderId="76" xfId="0" applyNumberFormat="1" applyBorder="1" applyAlignment="1">
      <alignment horizontal="right" vertical="center"/>
    </xf>
    <xf numFmtId="164" fontId="1" fillId="0" borderId="76" xfId="1" applyNumberFormat="1" applyFont="1" applyBorder="1" applyAlignment="1">
      <alignment horizontal="right" vertical="center"/>
    </xf>
    <xf numFmtId="0" fontId="18" fillId="0" borderId="179" xfId="0" applyFont="1" applyBorder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/>
    <xf numFmtId="0" fontId="19" fillId="0" borderId="182" xfId="0" applyFont="1" applyBorder="1" applyAlignment="1">
      <alignment horizontal="left"/>
    </xf>
    <xf numFmtId="3" fontId="19" fillId="0" borderId="182" xfId="0" applyNumberFormat="1" applyFont="1" applyBorder="1" applyAlignment="1">
      <alignment vertical="center"/>
    </xf>
    <xf numFmtId="164" fontId="19" fillId="0" borderId="182" xfId="1" applyNumberFormat="1" applyFont="1" applyBorder="1" applyAlignment="1">
      <alignment vertical="center"/>
    </xf>
    <xf numFmtId="0" fontId="19" fillId="0" borderId="88" xfId="0" applyFont="1" applyBorder="1" applyAlignment="1">
      <alignment horizontal="left"/>
    </xf>
    <xf numFmtId="0" fontId="28" fillId="0" borderId="183" xfId="0" applyFont="1" applyBorder="1" applyAlignment="1">
      <alignment horizontal="left" indent="1"/>
    </xf>
    <xf numFmtId="3" fontId="28" fillId="0" borderId="183" xfId="0" applyNumberFormat="1" applyFont="1" applyBorder="1" applyAlignment="1">
      <alignment vertical="center"/>
    </xf>
    <xf numFmtId="164" fontId="28" fillId="0" borderId="183" xfId="1" applyNumberFormat="1" applyFont="1" applyBorder="1" applyAlignment="1">
      <alignment vertical="center"/>
    </xf>
    <xf numFmtId="0" fontId="29" fillId="9" borderId="0" xfId="0" applyFont="1" applyFill="1"/>
    <xf numFmtId="0" fontId="23" fillId="11" borderId="113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/>
    </xf>
    <xf numFmtId="0" fontId="21" fillId="0" borderId="184" xfId="0" applyFont="1" applyBorder="1" applyAlignment="1">
      <alignment horizontal="left" indent="1"/>
    </xf>
    <xf numFmtId="3" fontId="21" fillId="0" borderId="184" xfId="0" applyNumberFormat="1" applyFont="1" applyBorder="1"/>
    <xf numFmtId="164" fontId="21" fillId="0" borderId="184" xfId="1" applyNumberFormat="1" applyFont="1" applyBorder="1"/>
    <xf numFmtId="0" fontId="20" fillId="0" borderId="185" xfId="0" applyFont="1" applyBorder="1" applyAlignment="1">
      <alignment horizontal="left" indent="2"/>
    </xf>
    <xf numFmtId="3" fontId="20" fillId="0" borderId="185" xfId="0" applyNumberFormat="1" applyFont="1" applyBorder="1"/>
    <xf numFmtId="164" fontId="20" fillId="0" borderId="185" xfId="1" applyNumberFormat="1" applyFont="1" applyBorder="1"/>
    <xf numFmtId="0" fontId="22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5" borderId="0" xfId="0" applyFill="1"/>
    <xf numFmtId="0" fontId="30" fillId="0" borderId="186" xfId="0" applyFont="1" applyBorder="1" applyAlignment="1">
      <alignment horizontal="left" indent="1"/>
    </xf>
    <xf numFmtId="3" fontId="30" fillId="0" borderId="186" xfId="0" applyNumberFormat="1" applyFont="1" applyBorder="1"/>
    <xf numFmtId="164" fontId="30" fillId="0" borderId="186" xfId="1" applyNumberFormat="1" applyFont="1" applyBorder="1"/>
    <xf numFmtId="0" fontId="22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16" borderId="0" xfId="0" applyFill="1"/>
    <xf numFmtId="0" fontId="31" fillId="0" borderId="187" xfId="0" applyFont="1" applyBorder="1" applyAlignment="1">
      <alignment horizontal="left" indent="1"/>
    </xf>
    <xf numFmtId="3" fontId="31" fillId="0" borderId="187" xfId="0" applyNumberFormat="1" applyFont="1" applyBorder="1" applyAlignment="1">
      <alignment vertical="center"/>
    </xf>
    <xf numFmtId="164" fontId="31" fillId="0" borderId="187" xfId="1" applyNumberFormat="1" applyFont="1" applyBorder="1" applyAlignment="1">
      <alignment vertical="center"/>
    </xf>
    <xf numFmtId="0" fontId="32" fillId="16" borderId="0" xfId="0" applyFont="1" applyFill="1"/>
    <xf numFmtId="164" fontId="0" fillId="0" borderId="76" xfId="1" applyNumberFormat="1" applyFont="1" applyBorder="1" applyAlignment="1">
      <alignment vertical="center"/>
    </xf>
    <xf numFmtId="3" fontId="0" fillId="0" borderId="76" xfId="0" applyNumberFormat="1" applyBorder="1" applyAlignment="1">
      <alignment horizontal="left" wrapText="1" indent="3"/>
    </xf>
    <xf numFmtId="0" fontId="22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0" xfId="0" applyFill="1"/>
    <xf numFmtId="0" fontId="33" fillId="0" borderId="188" xfId="0" applyFont="1" applyBorder="1" applyAlignment="1">
      <alignment horizontal="left" indent="1"/>
    </xf>
    <xf numFmtId="3" fontId="33" fillId="0" borderId="188" xfId="0" applyNumberFormat="1" applyFont="1" applyBorder="1" applyAlignment="1">
      <alignment vertical="center"/>
    </xf>
    <xf numFmtId="164" fontId="33" fillId="0" borderId="188" xfId="1" applyNumberFormat="1" applyFont="1" applyBorder="1" applyAlignment="1">
      <alignment vertical="center"/>
    </xf>
    <xf numFmtId="0" fontId="34" fillId="17" borderId="189" xfId="0" applyFont="1" applyFill="1" applyBorder="1"/>
    <xf numFmtId="0" fontId="22" fillId="18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0" fillId="18" borderId="0" xfId="0" applyFill="1"/>
    <xf numFmtId="0" fontId="35" fillId="0" borderId="190" xfId="0" applyFont="1" applyBorder="1" applyAlignment="1">
      <alignment horizontal="left" indent="1"/>
    </xf>
    <xf numFmtId="3" fontId="35" fillId="0" borderId="190" xfId="0" applyNumberFormat="1" applyFont="1" applyBorder="1" applyAlignment="1">
      <alignment vertical="center"/>
    </xf>
    <xf numFmtId="164" fontId="35" fillId="0" borderId="190" xfId="1" applyNumberFormat="1" applyFont="1" applyBorder="1" applyAlignment="1">
      <alignment vertical="center"/>
    </xf>
    <xf numFmtId="0" fontId="29" fillId="18" borderId="191" xfId="0" applyFont="1" applyFill="1" applyBorder="1"/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D2CF5EC1-AC80-4B22-BE17-0F29ACFBE1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123825</xdr:rowOff>
    </xdr:from>
    <xdr:to>
      <xdr:col>13</xdr:col>
      <xdr:colOff>857436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B498EF-671D-4AD4-A42B-E2962E0D4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23825"/>
          <a:ext cx="1333686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114300</xdr:rowOff>
    </xdr:from>
    <xdr:to>
      <xdr:col>11</xdr:col>
      <xdr:colOff>447861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9ECCBD-90ED-4C08-9945-132452012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114300</xdr:rowOff>
    </xdr:from>
    <xdr:to>
      <xdr:col>11</xdr:col>
      <xdr:colOff>581211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A312FA-C0B3-439A-8415-EE56DA2EE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123825</xdr:rowOff>
    </xdr:from>
    <xdr:to>
      <xdr:col>11</xdr:col>
      <xdr:colOff>609786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D844F8-57C5-4D33-9B27-124F98AD6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123825"/>
          <a:ext cx="1333686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BA0E-3019-48A7-BF33-A9C3DD6F7945}">
  <sheetPr codeName="Hoja11">
    <pageSetUpPr fitToPage="1"/>
  </sheetPr>
  <dimension ref="A1:U69"/>
  <sheetViews>
    <sheetView showGridLines="0" tabSelected="1" workbookViewId="0">
      <selection activeCell="E10" sqref="E10"/>
    </sheetView>
  </sheetViews>
  <sheetFormatPr baseColWidth="10" defaultColWidth="0" defaultRowHeight="18.75" customHeight="1" zeroHeight="1" x14ac:dyDescent="0.25"/>
  <cols>
    <col min="1" max="1" width="26.85546875" style="248" customWidth="1"/>
    <col min="2" max="2" width="35.28515625" customWidth="1"/>
    <col min="3" max="3" width="13.140625" customWidth="1"/>
    <col min="4" max="4" width="12.5703125" customWidth="1"/>
    <col min="5" max="5" width="10.7109375" customWidth="1"/>
    <col min="6" max="6" width="13.28515625" customWidth="1"/>
    <col min="7" max="7" width="9.7109375" customWidth="1"/>
    <col min="8" max="8" width="1.28515625" customWidth="1"/>
    <col min="9" max="10" width="14" customWidth="1"/>
    <col min="11" max="11" width="10.28515625" customWidth="1"/>
    <col min="12" max="12" width="13.140625" customWidth="1"/>
    <col min="13" max="13" width="8.7109375" customWidth="1"/>
    <col min="14" max="14" width="14.85546875" customWidth="1"/>
    <col min="15" max="21" width="0" hidden="1" customWidth="1"/>
    <col min="22" max="16384" width="11.42578125" hidden="1"/>
  </cols>
  <sheetData>
    <row r="1" spans="1:20" ht="5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0" ht="18.75" customHeight="1" x14ac:dyDescent="0.25">
      <c r="A2" s="4"/>
      <c r="B2" s="5"/>
      <c r="C2" s="6" t="s">
        <v>153</v>
      </c>
      <c r="D2" s="7"/>
      <c r="E2" s="7"/>
      <c r="F2" s="7"/>
      <c r="G2" s="8"/>
      <c r="H2" s="9"/>
      <c r="I2" s="6" t="str">
        <f>CONCATENATE("acumulado ",C2)</f>
        <v>acumulado noviembre</v>
      </c>
      <c r="J2" s="7"/>
      <c r="K2" s="7"/>
      <c r="L2" s="7"/>
      <c r="M2" s="8"/>
      <c r="N2" s="10"/>
    </row>
    <row r="3" spans="1:20" ht="30" customHeight="1" x14ac:dyDescent="0.25">
      <c r="A3" s="11"/>
      <c r="B3" s="12"/>
      <c r="C3" s="13">
        <v>2019</v>
      </c>
      <c r="D3" s="13">
        <v>2020</v>
      </c>
      <c r="E3" s="13" t="s">
        <v>1</v>
      </c>
      <c r="F3" s="13" t="s">
        <v>2</v>
      </c>
      <c r="G3" s="13" t="s">
        <v>3</v>
      </c>
      <c r="H3" s="14"/>
      <c r="I3" s="13">
        <v>2019</v>
      </c>
      <c r="J3" s="13">
        <v>2020</v>
      </c>
      <c r="K3" s="13" t="s">
        <v>1</v>
      </c>
      <c r="L3" s="13" t="s">
        <v>2</v>
      </c>
      <c r="M3" s="13" t="s">
        <v>3</v>
      </c>
      <c r="N3" s="15" t="s">
        <v>4</v>
      </c>
    </row>
    <row r="4" spans="1:20" s="23" customFormat="1" ht="32.1" customHeight="1" x14ac:dyDescent="0.25">
      <c r="A4" s="16" t="s">
        <v>5</v>
      </c>
      <c r="B4" s="17" t="s">
        <v>6</v>
      </c>
      <c r="C4" s="18">
        <v>405450</v>
      </c>
      <c r="D4" s="18">
        <v>75189</v>
      </c>
      <c r="E4" s="19">
        <v>-0.81455419903810578</v>
      </c>
      <c r="F4" s="18">
        <v>-330261</v>
      </c>
      <c r="G4" s="19">
        <f>D4/$D$4</f>
        <v>1</v>
      </c>
      <c r="H4" s="20"/>
      <c r="I4" s="18">
        <v>4666899</v>
      </c>
      <c r="J4" s="18">
        <v>1534457</v>
      </c>
      <c r="K4" s="19">
        <v>-0.67120415505028075</v>
      </c>
      <c r="L4" s="18">
        <v>-3132442</v>
      </c>
      <c r="M4" s="21">
        <f>J4/$J$4</f>
        <v>1</v>
      </c>
      <c r="N4" s="22" t="s">
        <v>7</v>
      </c>
    </row>
    <row r="5" spans="1:20" ht="18.75" customHeight="1" x14ac:dyDescent="0.25">
      <c r="A5" s="24"/>
      <c r="B5" s="25" t="s">
        <v>8</v>
      </c>
      <c r="C5" s="26">
        <v>305594</v>
      </c>
      <c r="D5" s="26">
        <v>58178</v>
      </c>
      <c r="E5" s="27">
        <v>-0.80962322558688982</v>
      </c>
      <c r="F5" s="26">
        <v>-247416</v>
      </c>
      <c r="G5" s="27">
        <f>D5/$D$4</f>
        <v>0.7737567995318464</v>
      </c>
      <c r="H5" s="28"/>
      <c r="I5" s="26">
        <v>3386389</v>
      </c>
      <c r="J5" s="29" t="s">
        <v>9</v>
      </c>
      <c r="K5" s="30" t="s">
        <v>10</v>
      </c>
      <c r="L5" s="29" t="s">
        <v>10</v>
      </c>
      <c r="M5" s="31" t="s">
        <v>10</v>
      </c>
      <c r="N5" s="32"/>
    </row>
    <row r="6" spans="1:20" ht="18.75" customHeight="1" x14ac:dyDescent="0.25">
      <c r="A6" s="33"/>
      <c r="B6" s="25" t="s">
        <v>11</v>
      </c>
      <c r="C6" s="26">
        <v>99856</v>
      </c>
      <c r="D6" s="26">
        <v>17011</v>
      </c>
      <c r="E6" s="27">
        <v>-0.82964468835122573</v>
      </c>
      <c r="F6" s="26">
        <v>-82845</v>
      </c>
      <c r="G6" s="27">
        <f>D6/$D$4</f>
        <v>0.22624320046815358</v>
      </c>
      <c r="H6" s="28"/>
      <c r="I6" s="26">
        <v>1280510</v>
      </c>
      <c r="J6" s="29" t="s">
        <v>9</v>
      </c>
      <c r="K6" s="30" t="s">
        <v>10</v>
      </c>
      <c r="L6" s="29" t="s">
        <v>10</v>
      </c>
      <c r="M6" s="31" t="s">
        <v>10</v>
      </c>
      <c r="N6" s="32"/>
    </row>
    <row r="7" spans="1:20" ht="18.75" customHeight="1" x14ac:dyDescent="0.25">
      <c r="A7" s="34" t="s">
        <v>12</v>
      </c>
      <c r="B7" s="25" t="s">
        <v>13</v>
      </c>
      <c r="C7" s="26">
        <v>75505</v>
      </c>
      <c r="D7" s="26">
        <v>26228</v>
      </c>
      <c r="E7" s="27">
        <v>-0.65263227600821139</v>
      </c>
      <c r="F7" s="26">
        <v>-49277</v>
      </c>
      <c r="G7" s="27">
        <f>D7/$D$4</f>
        <v>0.34882762106159143</v>
      </c>
      <c r="H7" s="35"/>
      <c r="I7" s="26">
        <v>1103670</v>
      </c>
      <c r="J7" s="26">
        <v>461133</v>
      </c>
      <c r="K7" s="27">
        <v>-0.58218217401940797</v>
      </c>
      <c r="L7" s="26">
        <v>-642537</v>
      </c>
      <c r="M7" s="36">
        <f>J7/$J$4</f>
        <v>0.30051868511141072</v>
      </c>
      <c r="N7" s="32"/>
    </row>
    <row r="8" spans="1:20" ht="18.75" customHeight="1" x14ac:dyDescent="0.25">
      <c r="A8" s="33"/>
      <c r="B8" s="25" t="s">
        <v>14</v>
      </c>
      <c r="C8" s="26">
        <v>329945</v>
      </c>
      <c r="D8" s="26">
        <v>48961</v>
      </c>
      <c r="E8" s="27">
        <v>-0.8516086014335722</v>
      </c>
      <c r="F8" s="26">
        <v>-280984</v>
      </c>
      <c r="G8" s="27">
        <f>D8/$D$4</f>
        <v>0.65117237893840851</v>
      </c>
      <c r="H8" s="35"/>
      <c r="I8" s="26">
        <v>3563229</v>
      </c>
      <c r="J8" s="26">
        <v>1073324</v>
      </c>
      <c r="K8" s="27">
        <v>-0.69877770976830278</v>
      </c>
      <c r="L8" s="26">
        <v>-2489905</v>
      </c>
      <c r="M8" s="36">
        <f>J8/$J$4</f>
        <v>0.69948131488858922</v>
      </c>
      <c r="N8" s="32"/>
    </row>
    <row r="9" spans="1:20" s="23" customFormat="1" ht="32.1" customHeight="1" x14ac:dyDescent="0.25">
      <c r="A9" s="37" t="s">
        <v>15</v>
      </c>
      <c r="B9" s="38" t="s">
        <v>16</v>
      </c>
      <c r="C9" s="39">
        <v>2832762</v>
      </c>
      <c r="D9" s="39">
        <v>417746</v>
      </c>
      <c r="E9" s="40">
        <v>-0.85253049850287455</v>
      </c>
      <c r="F9" s="39">
        <v>-2415016</v>
      </c>
      <c r="G9" s="40">
        <f>D9/$D$9</f>
        <v>1</v>
      </c>
      <c r="H9" s="41"/>
      <c r="I9" s="39">
        <v>32610423</v>
      </c>
      <c r="J9" s="39">
        <v>10073634</v>
      </c>
      <c r="K9" s="40">
        <v>-0.69109158749642718</v>
      </c>
      <c r="L9" s="39">
        <v>2832762</v>
      </c>
      <c r="M9" s="42">
        <f t="shared" ref="M9" si="0">J9/$J$9</f>
        <v>1</v>
      </c>
      <c r="N9" s="32"/>
    </row>
    <row r="10" spans="1:20" ht="18.75" customHeight="1" x14ac:dyDescent="0.25">
      <c r="A10" s="43"/>
      <c r="B10" s="44" t="s">
        <v>8</v>
      </c>
      <c r="C10" s="45">
        <v>2019423</v>
      </c>
      <c r="D10" s="45">
        <v>307645</v>
      </c>
      <c r="E10" s="46">
        <v>-0.80962322558688982</v>
      </c>
      <c r="F10" s="45">
        <v>-247416</v>
      </c>
      <c r="G10" s="46">
        <f>D10/$D$9</f>
        <v>0.73644032498216616</v>
      </c>
      <c r="H10" s="47"/>
      <c r="I10" s="45">
        <v>22689669</v>
      </c>
      <c r="J10" s="48" t="s">
        <v>9</v>
      </c>
      <c r="K10" s="49" t="s">
        <v>10</v>
      </c>
      <c r="L10" s="48" t="s">
        <v>10</v>
      </c>
      <c r="M10" s="50" t="s">
        <v>10</v>
      </c>
      <c r="N10" s="32"/>
    </row>
    <row r="11" spans="1:20" ht="18.75" customHeight="1" x14ac:dyDescent="0.25">
      <c r="A11" s="51"/>
      <c r="B11" s="44" t="s">
        <v>11</v>
      </c>
      <c r="C11" s="45">
        <v>813339</v>
      </c>
      <c r="D11" s="45">
        <v>110101</v>
      </c>
      <c r="E11" s="46">
        <v>-0.86463086117842625</v>
      </c>
      <c r="F11" s="45">
        <v>-703238</v>
      </c>
      <c r="G11" s="46">
        <f>D11/$D$9</f>
        <v>0.26355967501783378</v>
      </c>
      <c r="H11" s="47"/>
      <c r="I11" s="45">
        <v>9920754</v>
      </c>
      <c r="J11" s="48" t="s">
        <v>9</v>
      </c>
      <c r="K11" s="49" t="s">
        <v>10</v>
      </c>
      <c r="L11" s="48" t="s">
        <v>10</v>
      </c>
      <c r="M11" s="50" t="s">
        <v>10</v>
      </c>
      <c r="N11" s="32"/>
    </row>
    <row r="12" spans="1:20" ht="18.75" customHeight="1" x14ac:dyDescent="0.25">
      <c r="A12" s="52" t="s">
        <v>17</v>
      </c>
      <c r="B12" s="53" t="s">
        <v>13</v>
      </c>
      <c r="C12" s="54">
        <v>317568</v>
      </c>
      <c r="D12" s="54">
        <v>81085</v>
      </c>
      <c r="E12" s="55">
        <v>-0.7446688583232568</v>
      </c>
      <c r="F12" s="54">
        <v>-236483</v>
      </c>
      <c r="G12" s="55">
        <f>D12/$D$9</f>
        <v>0.19410120025087016</v>
      </c>
      <c r="H12" s="56"/>
      <c r="I12" s="54">
        <v>4786146</v>
      </c>
      <c r="J12" s="54">
        <v>1683679</v>
      </c>
      <c r="K12" s="55">
        <v>-0.6482182114795495</v>
      </c>
      <c r="L12" s="54">
        <v>-3102467</v>
      </c>
      <c r="M12" s="57">
        <f>J12/$J$9</f>
        <v>0.16713720192732831</v>
      </c>
      <c r="N12" s="32"/>
    </row>
    <row r="13" spans="1:20" ht="18.75" customHeight="1" x14ac:dyDescent="0.25">
      <c r="A13" s="58"/>
      <c r="B13" s="53" t="s">
        <v>14</v>
      </c>
      <c r="C13" s="54">
        <v>2515194</v>
      </c>
      <c r="D13" s="54">
        <v>336661</v>
      </c>
      <c r="E13" s="55">
        <v>-0.86614909227677861</v>
      </c>
      <c r="F13" s="54">
        <v>-2178533</v>
      </c>
      <c r="G13" s="55">
        <f>D13/$D$9</f>
        <v>0.80589879974912981</v>
      </c>
      <c r="H13" s="56"/>
      <c r="I13" s="54">
        <v>27824277</v>
      </c>
      <c r="J13" s="54">
        <v>8389955</v>
      </c>
      <c r="K13" s="55">
        <v>-0.6984663788388823</v>
      </c>
      <c r="L13" s="54">
        <v>-19434322</v>
      </c>
      <c r="M13" s="57">
        <f>J13/$J$9</f>
        <v>0.83286279807267172</v>
      </c>
      <c r="N13" s="32"/>
    </row>
    <row r="14" spans="1:20" ht="18.75" customHeight="1" x14ac:dyDescent="0.25">
      <c r="A14" s="59"/>
      <c r="B14" s="60"/>
      <c r="C14" s="61" t="s">
        <v>153</v>
      </c>
      <c r="D14" s="62"/>
      <c r="E14" s="62"/>
      <c r="F14" s="62"/>
      <c r="G14" s="63"/>
      <c r="H14" s="64"/>
      <c r="I14" s="61" t="str">
        <f>CONCATENATE("acumulado ",C14)</f>
        <v>acumulado noviembre</v>
      </c>
      <c r="J14" s="62"/>
      <c r="K14" s="62"/>
      <c r="L14" s="62"/>
      <c r="M14" s="62"/>
      <c r="N14" s="32"/>
    </row>
    <row r="15" spans="1:20" ht="18.75" customHeight="1" x14ac:dyDescent="0.25">
      <c r="A15" s="11"/>
      <c r="B15" s="12"/>
      <c r="C15" s="61">
        <v>2019</v>
      </c>
      <c r="D15" s="63"/>
      <c r="E15" s="65">
        <v>2020</v>
      </c>
      <c r="F15" s="61" t="s">
        <v>2</v>
      </c>
      <c r="G15" s="63"/>
      <c r="H15" s="66"/>
      <c r="I15" s="67">
        <v>2019</v>
      </c>
      <c r="J15" s="68"/>
      <c r="K15" s="65">
        <v>2020</v>
      </c>
      <c r="L15" s="61" t="s">
        <v>2</v>
      </c>
      <c r="M15" s="62"/>
      <c r="N15" s="32"/>
    </row>
    <row r="16" spans="1:20" s="23" customFormat="1" ht="32.1" customHeight="1" x14ac:dyDescent="0.25">
      <c r="A16" s="69" t="s">
        <v>18</v>
      </c>
      <c r="B16" s="70" t="s">
        <v>19</v>
      </c>
      <c r="C16" s="71">
        <v>6.99</v>
      </c>
      <c r="D16" s="71"/>
      <c r="E16" s="72">
        <v>5.56</v>
      </c>
      <c r="F16" s="71">
        <v>-1.4300000000000006</v>
      </c>
      <c r="G16" s="71"/>
      <c r="H16" s="73"/>
      <c r="I16" s="74">
        <f>I9/I4</f>
        <v>6.9875999030619687</v>
      </c>
      <c r="J16" s="75"/>
      <c r="K16" s="72">
        <f>J9/J4</f>
        <v>6.5649503374809459</v>
      </c>
      <c r="L16" s="71">
        <f>K16-I16</f>
        <v>-0.42264956558102273</v>
      </c>
      <c r="M16" s="74"/>
      <c r="N16" s="32"/>
      <c r="S16" s="76"/>
      <c r="T16" s="76"/>
    </row>
    <row r="17" spans="1:20" ht="18.75" customHeight="1" x14ac:dyDescent="0.25">
      <c r="A17" s="77"/>
      <c r="B17" s="78" t="s">
        <v>8</v>
      </c>
      <c r="C17" s="79">
        <v>6.61</v>
      </c>
      <c r="D17" s="79"/>
      <c r="E17" s="80">
        <v>5.29</v>
      </c>
      <c r="F17" s="79">
        <v>-1.3200000000000003</v>
      </c>
      <c r="G17" s="79"/>
      <c r="H17" s="81"/>
      <c r="I17" s="82">
        <f>I10/I5</f>
        <v>6.7002547551388814</v>
      </c>
      <c r="J17" s="83"/>
      <c r="K17" s="84" t="s">
        <v>10</v>
      </c>
      <c r="L17" s="79" t="s">
        <v>10</v>
      </c>
      <c r="M17" s="82"/>
      <c r="N17" s="32"/>
      <c r="S17" s="85"/>
      <c r="T17" s="85"/>
    </row>
    <row r="18" spans="1:20" ht="18.75" customHeight="1" x14ac:dyDescent="0.25">
      <c r="A18" s="86"/>
      <c r="B18" s="87" t="s">
        <v>11</v>
      </c>
      <c r="C18" s="88">
        <v>8.15</v>
      </c>
      <c r="D18" s="88"/>
      <c r="E18" s="89">
        <v>6.47</v>
      </c>
      <c r="F18" s="88">
        <v>-1.6800000000000006</v>
      </c>
      <c r="G18" s="88"/>
      <c r="H18" s="81"/>
      <c r="I18" s="82">
        <f>I11/I6</f>
        <v>7.7475021671052939</v>
      </c>
      <c r="J18" s="83"/>
      <c r="K18" s="90" t="s">
        <v>10</v>
      </c>
      <c r="L18" s="88" t="s">
        <v>10</v>
      </c>
      <c r="M18" s="91"/>
      <c r="N18" s="32"/>
      <c r="S18" s="85"/>
      <c r="T18" s="85"/>
    </row>
    <row r="19" spans="1:20" ht="18.75" customHeight="1" x14ac:dyDescent="0.25">
      <c r="A19" s="92" t="s">
        <v>20</v>
      </c>
      <c r="B19" s="93" t="s">
        <v>13</v>
      </c>
      <c r="C19" s="94">
        <v>4.21</v>
      </c>
      <c r="D19" s="94"/>
      <c r="E19" s="95">
        <v>3.09</v>
      </c>
      <c r="F19" s="94">
        <v>-1.1200000000000001</v>
      </c>
      <c r="G19" s="94"/>
      <c r="H19" s="81"/>
      <c r="I19" s="96">
        <f>I12/I7</f>
        <v>4.3365734322759524</v>
      </c>
      <c r="J19" s="97">
        <v>434068</v>
      </c>
      <c r="K19" s="98">
        <f>J12/J7</f>
        <v>3.6511787271784928</v>
      </c>
      <c r="L19" s="94">
        <f>K19-I19</f>
        <v>-0.68539470509745959</v>
      </c>
      <c r="M19" s="96"/>
      <c r="N19" s="32"/>
      <c r="S19" s="85"/>
      <c r="T19" s="85"/>
    </row>
    <row r="20" spans="1:20" ht="18.75" customHeight="1" x14ac:dyDescent="0.25">
      <c r="A20" s="86"/>
      <c r="B20" s="99" t="s">
        <v>14</v>
      </c>
      <c r="C20" s="79">
        <v>7.62</v>
      </c>
      <c r="D20" s="79"/>
      <c r="E20" s="80">
        <v>6.88</v>
      </c>
      <c r="F20" s="79">
        <v>-0.74000000000000021</v>
      </c>
      <c r="G20" s="79"/>
      <c r="H20" s="81"/>
      <c r="I20" s="82">
        <f>I13/I8</f>
        <v>7.8087254566013016</v>
      </c>
      <c r="J20" s="83">
        <v>434068</v>
      </c>
      <c r="K20" s="80">
        <f>J13/J8</f>
        <v>7.8167962330107219</v>
      </c>
      <c r="L20" s="79">
        <f t="shared" ref="L20" si="1">K20-I20</f>
        <v>8.0707764094203327E-3</v>
      </c>
      <c r="M20" s="82"/>
      <c r="N20" s="32"/>
      <c r="S20" s="85"/>
      <c r="T20" s="85"/>
    </row>
    <row r="21" spans="1:20" ht="18.75" customHeight="1" x14ac:dyDescent="0.25">
      <c r="A21" s="59"/>
      <c r="B21" s="60"/>
      <c r="C21" s="61" t="s">
        <v>153</v>
      </c>
      <c r="D21" s="62"/>
      <c r="E21" s="62"/>
      <c r="F21" s="62"/>
      <c r="G21" s="63"/>
      <c r="H21" s="100"/>
      <c r="I21" s="61" t="str">
        <f>CONCATENATE("acumulado ",C21)</f>
        <v>acumulado noviembre</v>
      </c>
      <c r="J21" s="62"/>
      <c r="K21" s="62"/>
      <c r="L21" s="62"/>
      <c r="M21" s="62"/>
      <c r="N21" s="32"/>
    </row>
    <row r="22" spans="1:20" ht="30" customHeight="1" x14ac:dyDescent="0.25">
      <c r="A22" s="11"/>
      <c r="B22" s="12"/>
      <c r="C22" s="13">
        <v>2019</v>
      </c>
      <c r="D22" s="13">
        <v>2020</v>
      </c>
      <c r="E22" s="13" t="s">
        <v>1</v>
      </c>
      <c r="F22" s="61" t="s">
        <v>2</v>
      </c>
      <c r="G22" s="63"/>
      <c r="H22" s="101"/>
      <c r="I22" s="13">
        <v>2019</v>
      </c>
      <c r="J22" s="13">
        <v>2020</v>
      </c>
      <c r="K22" s="13" t="s">
        <v>1</v>
      </c>
      <c r="L22" s="61" t="s">
        <v>2</v>
      </c>
      <c r="M22" s="62"/>
      <c r="N22" s="32"/>
    </row>
    <row r="23" spans="1:20" s="23" customFormat="1" ht="32.1" customHeight="1" x14ac:dyDescent="0.25">
      <c r="A23" s="102" t="s">
        <v>21</v>
      </c>
      <c r="B23" s="103" t="s">
        <v>22</v>
      </c>
      <c r="C23" s="104">
        <v>0.68059999999999998</v>
      </c>
      <c r="D23" s="104">
        <v>0.2198</v>
      </c>
      <c r="E23" s="104">
        <v>-0.67704966206288564</v>
      </c>
      <c r="F23" s="105">
        <v>-46.08</v>
      </c>
      <c r="G23" s="105"/>
      <c r="H23" s="106"/>
      <c r="I23" s="104">
        <v>0.70922727272727282</v>
      </c>
      <c r="J23" s="104">
        <v>0.31540000000000001</v>
      </c>
      <c r="K23" s="104">
        <v>-0.55529064923412175</v>
      </c>
      <c r="L23" s="105">
        <v>-39.382727272727287</v>
      </c>
      <c r="M23" s="107"/>
      <c r="N23" s="32"/>
    </row>
    <row r="24" spans="1:20" ht="18.75" customHeight="1" x14ac:dyDescent="0.25">
      <c r="A24" s="108"/>
      <c r="B24" s="109" t="s">
        <v>8</v>
      </c>
      <c r="C24" s="110">
        <v>0.73140000000000005</v>
      </c>
      <c r="D24" s="110">
        <v>0.24440000000000001</v>
      </c>
      <c r="E24" s="110">
        <v>-0.66584632212195793</v>
      </c>
      <c r="F24" s="111">
        <v>-48.7</v>
      </c>
      <c r="G24" s="111"/>
      <c r="H24" s="112"/>
      <c r="I24" s="110">
        <v>0.75273636363636354</v>
      </c>
      <c r="J24" s="113" t="s">
        <v>9</v>
      </c>
      <c r="K24" s="114" t="s">
        <v>10</v>
      </c>
      <c r="L24" s="111" t="s">
        <v>10</v>
      </c>
      <c r="M24" s="115"/>
      <c r="N24" s="32"/>
    </row>
    <row r="25" spans="1:20" ht="18.75" customHeight="1" x14ac:dyDescent="0.25">
      <c r="A25" s="116"/>
      <c r="B25" s="109" t="s">
        <v>11</v>
      </c>
      <c r="C25" s="110">
        <v>0.58050000000000002</v>
      </c>
      <c r="D25" s="117">
        <v>0.1716</v>
      </c>
      <c r="E25" s="110">
        <v>-0.70439276485788116</v>
      </c>
      <c r="F25" s="111">
        <v>-40.89</v>
      </c>
      <c r="G25" s="111"/>
      <c r="H25" s="112"/>
      <c r="I25" s="110">
        <v>0.626390909090909</v>
      </c>
      <c r="J25" s="113" t="s">
        <v>9</v>
      </c>
      <c r="K25" s="114" t="s">
        <v>10</v>
      </c>
      <c r="L25" s="111" t="s">
        <v>10</v>
      </c>
      <c r="M25" s="115"/>
      <c r="N25" s="32"/>
    </row>
    <row r="26" spans="1:20" ht="18.75" customHeight="1" x14ac:dyDescent="0.25">
      <c r="A26" s="59"/>
      <c r="B26" s="60"/>
      <c r="C26" s="61" t="s">
        <v>153</v>
      </c>
      <c r="D26" s="62"/>
      <c r="E26" s="62"/>
      <c r="F26" s="62"/>
      <c r="G26" s="63"/>
      <c r="H26" s="118"/>
      <c r="I26" s="61" t="str">
        <f>CONCATENATE("acumulado ",C26)</f>
        <v>acumulado noviembre</v>
      </c>
      <c r="J26" s="62"/>
      <c r="K26" s="62"/>
      <c r="L26" s="62"/>
      <c r="M26" s="62"/>
      <c r="N26" s="32"/>
    </row>
    <row r="27" spans="1:20" ht="30" customHeight="1" x14ac:dyDescent="0.25">
      <c r="A27" s="11"/>
      <c r="B27" s="12"/>
      <c r="C27" s="13">
        <v>2019</v>
      </c>
      <c r="D27" s="13">
        <v>2020</v>
      </c>
      <c r="E27" s="13" t="s">
        <v>1</v>
      </c>
      <c r="F27" s="13" t="s">
        <v>2</v>
      </c>
      <c r="G27" s="13" t="s">
        <v>3</v>
      </c>
      <c r="H27" s="119"/>
      <c r="I27" s="13">
        <v>2019</v>
      </c>
      <c r="J27" s="13">
        <v>2020</v>
      </c>
      <c r="K27" s="13" t="s">
        <v>1</v>
      </c>
      <c r="L27" s="13" t="s">
        <v>2</v>
      </c>
      <c r="M27" s="120" t="s">
        <v>3</v>
      </c>
      <c r="N27" s="32"/>
    </row>
    <row r="28" spans="1:20" s="23" customFormat="1" ht="32.1" customHeight="1" x14ac:dyDescent="0.25">
      <c r="A28" s="121" t="s">
        <v>23</v>
      </c>
      <c r="B28" s="122" t="s">
        <v>24</v>
      </c>
      <c r="C28" s="123">
        <v>127484952.61</v>
      </c>
      <c r="D28" s="123">
        <v>19882990.460000001</v>
      </c>
      <c r="E28" s="124">
        <v>-0.84403657017604472</v>
      </c>
      <c r="F28" s="123">
        <v>-107601962.15000001</v>
      </c>
      <c r="G28" s="124">
        <f>D28/$D$28</f>
        <v>1</v>
      </c>
      <c r="H28" s="125"/>
      <c r="I28" s="123">
        <v>1315434317.9499998</v>
      </c>
      <c r="J28" s="123">
        <v>469952018.4799999</v>
      </c>
      <c r="K28" s="124">
        <v>-0.64274003493204979</v>
      </c>
      <c r="L28" s="123">
        <v>-845482299.46999991</v>
      </c>
      <c r="M28" s="126">
        <f>J28/$J$28</f>
        <v>1</v>
      </c>
      <c r="N28" s="32"/>
    </row>
    <row r="29" spans="1:20" ht="18.75" customHeight="1" x14ac:dyDescent="0.25">
      <c r="A29" s="127"/>
      <c r="B29" s="128" t="s">
        <v>8</v>
      </c>
      <c r="C29" s="129">
        <v>101557622.11</v>
      </c>
      <c r="D29" s="129">
        <v>17102894.32</v>
      </c>
      <c r="E29" s="130">
        <v>-0.83159418303950283</v>
      </c>
      <c r="F29" s="129">
        <v>-84454727.789999992</v>
      </c>
      <c r="G29" s="130">
        <f>D29/$D$28</f>
        <v>0.8601771627063387</v>
      </c>
      <c r="H29" s="131"/>
      <c r="I29" s="129">
        <v>1051722129.7699999</v>
      </c>
      <c r="J29" s="132" t="s">
        <v>9</v>
      </c>
      <c r="K29" s="133" t="s">
        <v>10</v>
      </c>
      <c r="L29" s="132" t="s">
        <v>10</v>
      </c>
      <c r="M29" s="134" t="s">
        <v>10</v>
      </c>
      <c r="N29" s="32"/>
    </row>
    <row r="30" spans="1:20" ht="18.75" customHeight="1" x14ac:dyDescent="0.25">
      <c r="A30" s="135"/>
      <c r="B30" s="128" t="s">
        <v>11</v>
      </c>
      <c r="C30" s="129">
        <v>25927330.5</v>
      </c>
      <c r="D30" s="129">
        <v>2780096.15</v>
      </c>
      <c r="E30" s="130">
        <v>-0.89277352907581442</v>
      </c>
      <c r="F30" s="129">
        <v>-23147234.350000001</v>
      </c>
      <c r="G30" s="130">
        <f>D30/$D$28</f>
        <v>0.13982283779660376</v>
      </c>
      <c r="H30" s="131"/>
      <c r="I30" s="129">
        <v>263712188.16999999</v>
      </c>
      <c r="J30" s="132" t="s">
        <v>9</v>
      </c>
      <c r="K30" s="133" t="s">
        <v>10</v>
      </c>
      <c r="L30" s="132" t="s">
        <v>10</v>
      </c>
      <c r="M30" s="134" t="s">
        <v>10</v>
      </c>
      <c r="N30" s="32"/>
    </row>
    <row r="31" spans="1:20" ht="18.75" customHeight="1" x14ac:dyDescent="0.25">
      <c r="A31" s="59"/>
      <c r="B31" s="60"/>
      <c r="C31" s="61" t="s">
        <v>153</v>
      </c>
      <c r="D31" s="62"/>
      <c r="E31" s="62"/>
      <c r="F31" s="62"/>
      <c r="G31" s="63"/>
      <c r="H31" s="118"/>
      <c r="I31" s="61" t="str">
        <f>CONCATENATE("acumulado ",C31)</f>
        <v>acumulado noviembre</v>
      </c>
      <c r="J31" s="62"/>
      <c r="K31" s="62"/>
      <c r="L31" s="62"/>
      <c r="M31" s="62"/>
      <c r="N31" s="32"/>
    </row>
    <row r="32" spans="1:20" ht="30" customHeight="1" x14ac:dyDescent="0.25">
      <c r="A32" s="11"/>
      <c r="B32" s="12"/>
      <c r="C32" s="13">
        <v>2019</v>
      </c>
      <c r="D32" s="136">
        <v>2020</v>
      </c>
      <c r="E32" s="120" t="s">
        <v>1</v>
      </c>
      <c r="F32" s="67" t="s">
        <v>2</v>
      </c>
      <c r="G32" s="68"/>
      <c r="H32" s="118"/>
      <c r="I32" s="13">
        <v>2019</v>
      </c>
      <c r="J32" s="13">
        <v>2020</v>
      </c>
      <c r="K32" s="120" t="s">
        <v>1</v>
      </c>
      <c r="L32" s="67" t="s">
        <v>2</v>
      </c>
      <c r="M32" s="137"/>
      <c r="N32" s="32"/>
    </row>
    <row r="33" spans="1:14" s="23" customFormat="1" ht="32.1" customHeight="1" x14ac:dyDescent="0.25">
      <c r="A33" s="121" t="s">
        <v>25</v>
      </c>
      <c r="B33" s="122" t="s">
        <v>26</v>
      </c>
      <c r="C33" s="138">
        <v>87.7</v>
      </c>
      <c r="D33" s="139">
        <v>91.76</v>
      </c>
      <c r="E33" s="126">
        <v>4.629418472063862E-2</v>
      </c>
      <c r="F33" s="140">
        <v>4.0600000000000023</v>
      </c>
      <c r="G33" s="140"/>
      <c r="H33" s="141"/>
      <c r="I33" s="138">
        <v>85.927365111228553</v>
      </c>
      <c r="J33" s="138">
        <v>92.763725878730725</v>
      </c>
      <c r="K33" s="126">
        <f>J33/I33-1</f>
        <v>7.9559762581487892E-2</v>
      </c>
      <c r="L33" s="140">
        <f>J33-I33</f>
        <v>6.8363607675021711</v>
      </c>
      <c r="M33" s="142"/>
      <c r="N33" s="32"/>
    </row>
    <row r="34" spans="1:14" ht="18.75" customHeight="1" x14ac:dyDescent="0.25">
      <c r="A34" s="127"/>
      <c r="B34" s="128" t="s">
        <v>8</v>
      </c>
      <c r="C34" s="143">
        <v>94.82</v>
      </c>
      <c r="D34" s="144">
        <v>104.29</v>
      </c>
      <c r="E34" s="145">
        <v>9.9873444421008317E-2</v>
      </c>
      <c r="F34" s="146">
        <v>9.4700000000000131</v>
      </c>
      <c r="G34" s="146"/>
      <c r="H34" s="147"/>
      <c r="I34" s="143">
        <v>93.622231674683945</v>
      </c>
      <c r="J34" s="148" t="s">
        <v>9</v>
      </c>
      <c r="K34" s="134" t="s">
        <v>10</v>
      </c>
      <c r="L34" s="149" t="s">
        <v>10</v>
      </c>
      <c r="M34" s="150"/>
      <c r="N34" s="32"/>
    </row>
    <row r="35" spans="1:14" ht="18.75" customHeight="1" x14ac:dyDescent="0.25">
      <c r="A35" s="135"/>
      <c r="B35" s="128" t="s">
        <v>11</v>
      </c>
      <c r="C35" s="143">
        <v>67.760000000000005</v>
      </c>
      <c r="D35" s="144">
        <v>52.76</v>
      </c>
      <c r="E35" s="145">
        <v>-0.22136953955135785</v>
      </c>
      <c r="F35" s="146">
        <v>-15.000000000000007</v>
      </c>
      <c r="G35" s="146"/>
      <c r="H35" s="147"/>
      <c r="I35" s="143">
        <v>64.715035670907426</v>
      </c>
      <c r="J35" s="148" t="s">
        <v>9</v>
      </c>
      <c r="K35" s="134" t="s">
        <v>10</v>
      </c>
      <c r="L35" s="149" t="s">
        <v>10</v>
      </c>
      <c r="M35" s="150"/>
      <c r="N35" s="32"/>
    </row>
    <row r="36" spans="1:14" s="23" customFormat="1" ht="32.1" customHeight="1" x14ac:dyDescent="0.25">
      <c r="A36" s="121" t="s">
        <v>27</v>
      </c>
      <c r="B36" s="122" t="s">
        <v>28</v>
      </c>
      <c r="C36" s="138">
        <v>26.54</v>
      </c>
      <c r="D36" s="139">
        <v>26.54</v>
      </c>
      <c r="E36" s="126">
        <v>-0.63910796845254292</v>
      </c>
      <c r="F36" s="140">
        <v>-47.000000000000007</v>
      </c>
      <c r="G36" s="140"/>
      <c r="H36" s="141"/>
      <c r="I36" s="138">
        <v>68.742403282533999</v>
      </c>
      <c r="J36" s="138">
        <v>47.483417795751294</v>
      </c>
      <c r="K36" s="126">
        <f>J36/I36-1</f>
        <v>-0.30925577913544033</v>
      </c>
      <c r="L36" s="140">
        <f>J36-I36</f>
        <v>-21.258985486782706</v>
      </c>
      <c r="M36" s="142"/>
      <c r="N36" s="32"/>
    </row>
    <row r="37" spans="1:14" ht="18.75" customHeight="1" x14ac:dyDescent="0.25">
      <c r="A37" s="127"/>
      <c r="B37" s="128" t="s">
        <v>8</v>
      </c>
      <c r="C37" s="143">
        <v>30.79</v>
      </c>
      <c r="D37" s="144">
        <v>30.79</v>
      </c>
      <c r="E37" s="145">
        <v>-0.61594112510914312</v>
      </c>
      <c r="F37" s="146">
        <v>-49.38</v>
      </c>
      <c r="G37" s="146"/>
      <c r="H37" s="147"/>
      <c r="I37" s="143">
        <v>75.39588309378243</v>
      </c>
      <c r="J37" s="148" t="s">
        <v>9</v>
      </c>
      <c r="K37" s="134" t="s">
        <v>10</v>
      </c>
      <c r="L37" s="149" t="s">
        <v>10</v>
      </c>
      <c r="M37" s="150"/>
      <c r="N37" s="32"/>
    </row>
    <row r="38" spans="1:14" ht="18.75" customHeight="1" x14ac:dyDescent="0.25">
      <c r="A38" s="135"/>
      <c r="B38" s="128" t="s">
        <v>11</v>
      </c>
      <c r="C38" s="143">
        <v>14.36</v>
      </c>
      <c r="D38" s="144">
        <v>14.36</v>
      </c>
      <c r="E38" s="145">
        <v>-0.74149414941494152</v>
      </c>
      <c r="F38" s="146">
        <v>-41.19</v>
      </c>
      <c r="G38" s="146"/>
      <c r="H38" s="147"/>
      <c r="I38" s="143">
        <v>50.044664979028127</v>
      </c>
      <c r="J38" s="148" t="s">
        <v>9</v>
      </c>
      <c r="K38" s="134" t="s">
        <v>10</v>
      </c>
      <c r="L38" s="149" t="s">
        <v>10</v>
      </c>
      <c r="M38" s="150"/>
      <c r="N38" s="32"/>
    </row>
    <row r="39" spans="1:14" ht="18.75" customHeight="1" x14ac:dyDescent="0.25">
      <c r="A39" s="151" t="s">
        <v>29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3"/>
      <c r="N39" s="32"/>
    </row>
    <row r="40" spans="1:14" ht="18.75" customHeight="1" x14ac:dyDescent="0.25">
      <c r="A40" s="59"/>
      <c r="B40" s="60"/>
      <c r="C40" s="61" t="s">
        <v>153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32"/>
    </row>
    <row r="41" spans="1:14" ht="18.75" customHeight="1" x14ac:dyDescent="0.25">
      <c r="A41" s="11"/>
      <c r="B41" s="12"/>
      <c r="C41" s="67">
        <v>2019</v>
      </c>
      <c r="D41" s="68"/>
      <c r="E41" s="67">
        <v>2020</v>
      </c>
      <c r="F41" s="68"/>
      <c r="G41" s="67" t="s">
        <v>1</v>
      </c>
      <c r="H41" s="137"/>
      <c r="I41" s="68"/>
      <c r="J41" s="67" t="s">
        <v>2</v>
      </c>
      <c r="K41" s="68"/>
      <c r="L41" s="67" t="s">
        <v>3</v>
      </c>
      <c r="M41" s="137"/>
      <c r="N41" s="32"/>
    </row>
    <row r="42" spans="1:14" s="23" customFormat="1" ht="32.1" customHeight="1" x14ac:dyDescent="0.25">
      <c r="A42" s="154" t="s">
        <v>30</v>
      </c>
      <c r="B42" s="155" t="s">
        <v>31</v>
      </c>
      <c r="C42" s="156">
        <v>429</v>
      </c>
      <c r="D42" s="157"/>
      <c r="E42" s="156">
        <v>152</v>
      </c>
      <c r="F42" s="157"/>
      <c r="G42" s="158">
        <f t="shared" ref="G42:G47" si="2">E42/C42-1</f>
        <v>-0.64568764568764569</v>
      </c>
      <c r="H42" s="159"/>
      <c r="I42" s="160"/>
      <c r="J42" s="156">
        <f t="shared" ref="J42:J47" si="3">E42-C42</f>
        <v>-277</v>
      </c>
      <c r="K42" s="157"/>
      <c r="L42" s="158">
        <f>E42/$E$42</f>
        <v>1</v>
      </c>
      <c r="M42" s="159"/>
      <c r="N42" s="32"/>
    </row>
    <row r="43" spans="1:14" ht="18.75" customHeight="1" x14ac:dyDescent="0.25">
      <c r="A43" s="161"/>
      <c r="B43" s="162" t="s">
        <v>8</v>
      </c>
      <c r="C43" s="163">
        <v>243</v>
      </c>
      <c r="D43" s="164"/>
      <c r="E43" s="163">
        <v>94</v>
      </c>
      <c r="F43" s="164"/>
      <c r="G43" s="165">
        <f t="shared" si="2"/>
        <v>-0.61316872427983538</v>
      </c>
      <c r="H43" s="166"/>
      <c r="I43" s="167"/>
      <c r="J43" s="163">
        <f t="shared" si="3"/>
        <v>-149</v>
      </c>
      <c r="K43" s="164"/>
      <c r="L43" s="165">
        <f>E43/$E$42</f>
        <v>0.61842105263157898</v>
      </c>
      <c r="M43" s="166"/>
      <c r="N43" s="32"/>
    </row>
    <row r="44" spans="1:14" ht="18.75" customHeight="1" x14ac:dyDescent="0.25">
      <c r="A44" s="168"/>
      <c r="B44" s="169" t="s">
        <v>11</v>
      </c>
      <c r="C44" s="163">
        <v>186</v>
      </c>
      <c r="D44" s="164"/>
      <c r="E44" s="163">
        <v>58</v>
      </c>
      <c r="F44" s="164"/>
      <c r="G44" s="165">
        <f t="shared" si="2"/>
        <v>-0.68817204301075274</v>
      </c>
      <c r="H44" s="166"/>
      <c r="I44" s="167"/>
      <c r="J44" s="163">
        <f t="shared" si="3"/>
        <v>-128</v>
      </c>
      <c r="K44" s="164"/>
      <c r="L44" s="165">
        <f>E44/$E$42</f>
        <v>0.38157894736842107</v>
      </c>
      <c r="M44" s="166"/>
      <c r="N44" s="32"/>
    </row>
    <row r="45" spans="1:14" s="23" customFormat="1" ht="32.1" customHeight="1" x14ac:dyDescent="0.25">
      <c r="A45" s="170" t="s">
        <v>32</v>
      </c>
      <c r="B45" s="155" t="s">
        <v>33</v>
      </c>
      <c r="C45" s="156">
        <v>138739</v>
      </c>
      <c r="D45" s="157"/>
      <c r="E45" s="156">
        <v>63344</v>
      </c>
      <c r="F45" s="157"/>
      <c r="G45" s="158">
        <f t="shared" si="2"/>
        <v>-0.54343047016340029</v>
      </c>
      <c r="H45" s="159"/>
      <c r="I45" s="160"/>
      <c r="J45" s="156">
        <f t="shared" si="3"/>
        <v>-75395</v>
      </c>
      <c r="K45" s="157"/>
      <c r="L45" s="158">
        <f>E45/$E$45</f>
        <v>1</v>
      </c>
      <c r="M45" s="159"/>
      <c r="N45" s="32"/>
    </row>
    <row r="46" spans="1:14" ht="18.75" customHeight="1" x14ac:dyDescent="0.25">
      <c r="A46" s="161"/>
      <c r="B46" s="162" t="s">
        <v>8</v>
      </c>
      <c r="C46" s="163">
        <v>92039</v>
      </c>
      <c r="D46" s="164"/>
      <c r="E46" s="163">
        <v>41960</v>
      </c>
      <c r="F46" s="164"/>
      <c r="G46" s="165">
        <f t="shared" si="2"/>
        <v>-0.54410630276295913</v>
      </c>
      <c r="H46" s="166"/>
      <c r="I46" s="167"/>
      <c r="J46" s="163">
        <f t="shared" si="3"/>
        <v>-50079</v>
      </c>
      <c r="K46" s="164"/>
      <c r="L46" s="165">
        <f>E46/$E$45</f>
        <v>0.66241475119979798</v>
      </c>
      <c r="M46" s="166"/>
      <c r="N46" s="32"/>
    </row>
    <row r="47" spans="1:14" ht="18.75" customHeight="1" x14ac:dyDescent="0.25">
      <c r="A47" s="168"/>
      <c r="B47" s="169" t="s">
        <v>11</v>
      </c>
      <c r="C47" s="163">
        <v>46700</v>
      </c>
      <c r="D47" s="164"/>
      <c r="E47" s="163">
        <v>21384</v>
      </c>
      <c r="F47" s="164"/>
      <c r="G47" s="165">
        <f t="shared" si="2"/>
        <v>-0.54209850107066382</v>
      </c>
      <c r="H47" s="166"/>
      <c r="I47" s="167"/>
      <c r="J47" s="163">
        <f t="shared" si="3"/>
        <v>-25316</v>
      </c>
      <c r="K47" s="164"/>
      <c r="L47" s="165">
        <f>E47/$E$45</f>
        <v>0.33758524880020208</v>
      </c>
      <c r="M47" s="166"/>
      <c r="N47" s="32"/>
    </row>
    <row r="48" spans="1:14" ht="18.75" customHeight="1" x14ac:dyDescent="0.25">
      <c r="A48" s="171"/>
      <c r="B48" s="60"/>
      <c r="C48" s="67" t="s">
        <v>153</v>
      </c>
      <c r="D48" s="137"/>
      <c r="E48" s="137"/>
      <c r="F48" s="137"/>
      <c r="G48" s="68"/>
      <c r="H48" s="172"/>
      <c r="I48" s="67" t="str">
        <f>CONCATENATE("acumulado ",C48)</f>
        <v>acumulado noviembre</v>
      </c>
      <c r="J48" s="137"/>
      <c r="K48" s="137"/>
      <c r="L48" s="137"/>
      <c r="M48" s="173"/>
      <c r="N48" s="174" t="s">
        <v>34</v>
      </c>
    </row>
    <row r="49" spans="1:14" ht="30" customHeight="1" x14ac:dyDescent="0.25">
      <c r="A49" s="171"/>
      <c r="B49" s="5"/>
      <c r="C49" s="175">
        <v>2019</v>
      </c>
      <c r="D49" s="175">
        <v>2020</v>
      </c>
      <c r="E49" s="175" t="s">
        <v>1</v>
      </c>
      <c r="F49" s="175" t="s">
        <v>2</v>
      </c>
      <c r="G49" s="175" t="s">
        <v>3</v>
      </c>
      <c r="H49" s="176"/>
      <c r="I49" s="175">
        <v>2019</v>
      </c>
      <c r="J49" s="175">
        <v>2020</v>
      </c>
      <c r="K49" s="175" t="s">
        <v>1</v>
      </c>
      <c r="L49" s="175" t="s">
        <v>2</v>
      </c>
      <c r="M49" s="136" t="s">
        <v>3</v>
      </c>
      <c r="N49" s="177"/>
    </row>
    <row r="50" spans="1:14" s="23" customFormat="1" ht="32.1" customHeight="1" x14ac:dyDescent="0.25">
      <c r="A50" s="178" t="s">
        <v>35</v>
      </c>
      <c r="B50" s="179" t="s">
        <v>36</v>
      </c>
      <c r="C50" s="180">
        <v>721183</v>
      </c>
      <c r="D50" s="180">
        <v>167515</v>
      </c>
      <c r="E50" s="181">
        <f>D50/C50-1</f>
        <v>-0.76772192356170343</v>
      </c>
      <c r="F50" s="180">
        <f t="shared" ref="F50:F63" si="4">D50-C50</f>
        <v>-553668</v>
      </c>
      <c r="G50" s="181">
        <f t="shared" ref="G50:G56" si="5">D50/$D$50</f>
        <v>1</v>
      </c>
      <c r="H50" s="182"/>
      <c r="I50" s="180">
        <v>7682477</v>
      </c>
      <c r="J50" s="180">
        <v>2796315</v>
      </c>
      <c r="K50" s="181">
        <f>J50/I50-1</f>
        <v>-0.63601387937770593</v>
      </c>
      <c r="L50" s="180">
        <f>J50-I50</f>
        <v>-4886162</v>
      </c>
      <c r="M50" s="183">
        <f t="shared" ref="M50:M56" si="6">J50/$J$50</f>
        <v>1</v>
      </c>
      <c r="N50" s="177"/>
    </row>
    <row r="51" spans="1:14" ht="18.75" customHeight="1" x14ac:dyDescent="0.25">
      <c r="A51" s="184"/>
      <c r="B51" s="185" t="s">
        <v>37</v>
      </c>
      <c r="C51" s="186">
        <v>630792</v>
      </c>
      <c r="D51" s="186">
        <v>160745</v>
      </c>
      <c r="E51" s="187">
        <f t="shared" ref="E51:E52" si="7">D51/C51-1</f>
        <v>-0.7451695646108385</v>
      </c>
      <c r="F51" s="186">
        <f t="shared" si="4"/>
        <v>-470047</v>
      </c>
      <c r="G51" s="187">
        <f t="shared" si="5"/>
        <v>0.95958570874250071</v>
      </c>
      <c r="H51" s="188"/>
      <c r="I51" s="186">
        <v>6912758</v>
      </c>
      <c r="J51" s="186">
        <v>2555355</v>
      </c>
      <c r="K51" s="187">
        <f t="shared" ref="K51:K52" si="8">J51/I51-1</f>
        <v>-0.63034218758996041</v>
      </c>
      <c r="L51" s="186">
        <f t="shared" ref="L51:L52" si="9">J51-I51</f>
        <v>-4357403</v>
      </c>
      <c r="M51" s="189">
        <f t="shared" si="6"/>
        <v>0.91382945054473474</v>
      </c>
      <c r="N51" s="177"/>
    </row>
    <row r="52" spans="1:14" ht="18.75" customHeight="1" x14ac:dyDescent="0.25">
      <c r="A52" s="190"/>
      <c r="B52" s="191" t="s">
        <v>38</v>
      </c>
      <c r="C52" s="192">
        <v>90391</v>
      </c>
      <c r="D52" s="192">
        <v>6770</v>
      </c>
      <c r="E52" s="193">
        <f t="shared" si="7"/>
        <v>-0.92510316292551253</v>
      </c>
      <c r="F52" s="192">
        <f t="shared" si="4"/>
        <v>-83621</v>
      </c>
      <c r="G52" s="193">
        <f t="shared" si="5"/>
        <v>4.0414291257499325E-2</v>
      </c>
      <c r="H52" s="194"/>
      <c r="I52" s="192">
        <v>769719</v>
      </c>
      <c r="J52" s="192">
        <v>240960</v>
      </c>
      <c r="K52" s="193">
        <f t="shared" si="8"/>
        <v>-0.68695069239553663</v>
      </c>
      <c r="L52" s="192">
        <f t="shared" si="9"/>
        <v>-528759</v>
      </c>
      <c r="M52" s="195">
        <f t="shared" si="6"/>
        <v>8.6170549455265227E-2</v>
      </c>
      <c r="N52" s="177"/>
    </row>
    <row r="53" spans="1:14" ht="23.25" customHeight="1" x14ac:dyDescent="0.25">
      <c r="A53" s="178" t="s">
        <v>39</v>
      </c>
      <c r="B53" s="196" t="s">
        <v>40</v>
      </c>
      <c r="C53" s="197">
        <v>269420</v>
      </c>
      <c r="D53" s="197">
        <v>102686</v>
      </c>
      <c r="E53" s="198">
        <f>D53/C53-1</f>
        <v>-0.61886274218692006</v>
      </c>
      <c r="F53" s="197">
        <f t="shared" si="4"/>
        <v>-166734</v>
      </c>
      <c r="G53" s="198">
        <f t="shared" si="5"/>
        <v>0.6129958511178103</v>
      </c>
      <c r="H53" s="199"/>
      <c r="I53" s="197">
        <v>3129757</v>
      </c>
      <c r="J53" s="197">
        <v>1404012</v>
      </c>
      <c r="K53" s="198">
        <f>J53/I53-1</f>
        <v>-0.55139903832789572</v>
      </c>
      <c r="L53" s="197">
        <f>J53-I53</f>
        <v>-1725745</v>
      </c>
      <c r="M53" s="200">
        <f t="shared" si="6"/>
        <v>0.50209364824778324</v>
      </c>
      <c r="N53" s="177"/>
    </row>
    <row r="54" spans="1:14" ht="23.25" customHeight="1" x14ac:dyDescent="0.25">
      <c r="A54" s="190"/>
      <c r="B54" s="191" t="s">
        <v>41</v>
      </c>
      <c r="C54" s="192">
        <v>451763</v>
      </c>
      <c r="D54" s="192">
        <v>64829</v>
      </c>
      <c r="E54" s="193">
        <f>D54/C54-1</f>
        <v>-0.85649776542124967</v>
      </c>
      <c r="F54" s="192">
        <f t="shared" si="4"/>
        <v>-386934</v>
      </c>
      <c r="G54" s="193">
        <f t="shared" si="5"/>
        <v>0.38700414888218965</v>
      </c>
      <c r="H54" s="194"/>
      <c r="I54" s="192">
        <v>4552720</v>
      </c>
      <c r="J54" s="192">
        <v>1392303</v>
      </c>
      <c r="K54" s="193">
        <f>J54/I54-1</f>
        <v>-0.69418215923667614</v>
      </c>
      <c r="L54" s="192">
        <f>J54-I54</f>
        <v>-3160417</v>
      </c>
      <c r="M54" s="195">
        <f t="shared" si="6"/>
        <v>0.49790635175221676</v>
      </c>
      <c r="N54" s="177"/>
    </row>
    <row r="55" spans="1:14" ht="23.25" customHeight="1" x14ac:dyDescent="0.25">
      <c r="A55" s="178" t="s">
        <v>42</v>
      </c>
      <c r="B55" s="196" t="s">
        <v>43</v>
      </c>
      <c r="C55" s="197">
        <v>235167</v>
      </c>
      <c r="D55" s="197">
        <v>93736</v>
      </c>
      <c r="E55" s="198">
        <f t="shared" ref="E55:E56" si="10">D55/C55-1</f>
        <v>-0.60140665994803699</v>
      </c>
      <c r="F55" s="197">
        <f t="shared" si="4"/>
        <v>-141431</v>
      </c>
      <c r="G55" s="198">
        <f t="shared" si="5"/>
        <v>0.55956779989851657</v>
      </c>
      <c r="H55" s="199"/>
      <c r="I55" s="197">
        <v>6912758</v>
      </c>
      <c r="J55" s="197">
        <v>2555355</v>
      </c>
      <c r="K55" s="198">
        <f t="shared" ref="K55:K56" si="11">J55/I55-1</f>
        <v>-0.63034218758996041</v>
      </c>
      <c r="L55" s="197">
        <f t="shared" ref="L55:L56" si="12">J55-I55</f>
        <v>-4357403</v>
      </c>
      <c r="M55" s="200">
        <f t="shared" si="6"/>
        <v>0.91382945054473474</v>
      </c>
      <c r="N55" s="177"/>
    </row>
    <row r="56" spans="1:14" ht="23.25" customHeight="1" x14ac:dyDescent="0.25">
      <c r="A56" s="201"/>
      <c r="B56" s="202" t="s">
        <v>44</v>
      </c>
      <c r="C56" s="203">
        <v>486016</v>
      </c>
      <c r="D56" s="203">
        <v>73779</v>
      </c>
      <c r="E56" s="204">
        <f t="shared" si="10"/>
        <v>-0.84819635567553331</v>
      </c>
      <c r="F56" s="203">
        <f t="shared" si="4"/>
        <v>-412237</v>
      </c>
      <c r="G56" s="204">
        <f t="shared" si="5"/>
        <v>0.44043220010148343</v>
      </c>
      <c r="H56" s="188"/>
      <c r="I56" s="203">
        <v>769719</v>
      </c>
      <c r="J56" s="203">
        <v>240960</v>
      </c>
      <c r="K56" s="204">
        <f t="shared" si="11"/>
        <v>-0.68695069239553663</v>
      </c>
      <c r="L56" s="203">
        <f t="shared" si="12"/>
        <v>-528759</v>
      </c>
      <c r="M56" s="205">
        <f t="shared" si="6"/>
        <v>8.6170549455265227E-2</v>
      </c>
      <c r="N56" s="177"/>
    </row>
    <row r="57" spans="1:14" s="23" customFormat="1" ht="32.1" customHeight="1" x14ac:dyDescent="0.25">
      <c r="A57" s="206" t="s">
        <v>45</v>
      </c>
      <c r="B57" s="207" t="s">
        <v>46</v>
      </c>
      <c r="C57" s="208">
        <v>5885</v>
      </c>
      <c r="D57" s="208">
        <v>2469</v>
      </c>
      <c r="E57" s="209">
        <f>D57/C57-1</f>
        <v>-0.58045879354290575</v>
      </c>
      <c r="F57" s="208">
        <f t="shared" si="4"/>
        <v>-3416</v>
      </c>
      <c r="G57" s="209">
        <f>D57/$D$57</f>
        <v>1</v>
      </c>
      <c r="H57" s="210"/>
      <c r="I57" s="208">
        <v>62651</v>
      </c>
      <c r="J57" s="208">
        <v>31280</v>
      </c>
      <c r="K57" s="209">
        <f>J57/I57-1</f>
        <v>-0.50072624539113497</v>
      </c>
      <c r="L57" s="208">
        <f>J57-I57</f>
        <v>-31371</v>
      </c>
      <c r="M57" s="209">
        <f>J57/$J$57</f>
        <v>1</v>
      </c>
      <c r="N57" s="177"/>
    </row>
    <row r="58" spans="1:14" ht="23.25" customHeight="1" x14ac:dyDescent="0.25">
      <c r="A58" s="211"/>
      <c r="B58" s="212" t="s">
        <v>37</v>
      </c>
      <c r="C58" s="213">
        <v>5316</v>
      </c>
      <c r="D58" s="213">
        <v>2326</v>
      </c>
      <c r="E58" s="214">
        <f t="shared" ref="E58:E59" si="13">D58/C58-1</f>
        <v>-0.56245297215951839</v>
      </c>
      <c r="F58" s="213">
        <f t="shared" si="4"/>
        <v>-2990</v>
      </c>
      <c r="G58" s="214">
        <f t="shared" ref="G58:G63" si="14">D58/$D$57</f>
        <v>0.94208181449979744</v>
      </c>
      <c r="H58" s="215"/>
      <c r="I58" s="213">
        <v>57711</v>
      </c>
      <c r="J58" s="213">
        <v>29095</v>
      </c>
      <c r="K58" s="214">
        <f t="shared" ref="K58:K59" si="15">J58/I58-1</f>
        <v>-0.49585001126301742</v>
      </c>
      <c r="L58" s="213">
        <f t="shared" ref="L58:L59" si="16">J58-I58</f>
        <v>-28616</v>
      </c>
      <c r="M58" s="216">
        <f>J58/$J$57</f>
        <v>0.93014705882352944</v>
      </c>
      <c r="N58" s="177"/>
    </row>
    <row r="59" spans="1:14" ht="23.25" customHeight="1" x14ac:dyDescent="0.25">
      <c r="A59" s="217"/>
      <c r="B59" s="218" t="s">
        <v>38</v>
      </c>
      <c r="C59" s="219">
        <v>569</v>
      </c>
      <c r="D59" s="219">
        <v>143</v>
      </c>
      <c r="E59" s="220">
        <f t="shared" si="13"/>
        <v>-0.74868189806678376</v>
      </c>
      <c r="F59" s="219">
        <f t="shared" si="4"/>
        <v>-426</v>
      </c>
      <c r="G59" s="220">
        <f t="shared" si="14"/>
        <v>5.7918185500202508E-2</v>
      </c>
      <c r="H59" s="215"/>
      <c r="I59" s="219">
        <v>4940</v>
      </c>
      <c r="J59" s="219">
        <v>2185</v>
      </c>
      <c r="K59" s="220">
        <f t="shared" si="15"/>
        <v>-0.55769230769230771</v>
      </c>
      <c r="L59" s="219">
        <f t="shared" si="16"/>
        <v>-2755</v>
      </c>
      <c r="M59" s="221">
        <f t="shared" ref="M59:M63" si="17">J59/$J$57</f>
        <v>6.985294117647059E-2</v>
      </c>
      <c r="N59" s="177"/>
    </row>
    <row r="60" spans="1:14" ht="23.25" customHeight="1" x14ac:dyDescent="0.25">
      <c r="A60" s="222" t="s">
        <v>47</v>
      </c>
      <c r="B60" s="212" t="s">
        <v>40</v>
      </c>
      <c r="C60" s="213">
        <v>3248</v>
      </c>
      <c r="D60" s="213">
        <v>1846</v>
      </c>
      <c r="E60" s="214">
        <f>D60/C60-1</f>
        <v>-0.43165024630541871</v>
      </c>
      <c r="F60" s="213">
        <f t="shared" si="4"/>
        <v>-1402</v>
      </c>
      <c r="G60" s="214">
        <f t="shared" si="14"/>
        <v>0.74767112191170515</v>
      </c>
      <c r="H60" s="215"/>
      <c r="I60" s="213">
        <v>36223</v>
      </c>
      <c r="J60" s="213">
        <v>20912</v>
      </c>
      <c r="K60" s="214">
        <f>J60/I60-1</f>
        <v>-0.42268724291196202</v>
      </c>
      <c r="L60" s="213">
        <f>J60-I60</f>
        <v>-15311</v>
      </c>
      <c r="M60" s="216">
        <f t="shared" si="17"/>
        <v>0.66854219948849103</v>
      </c>
      <c r="N60" s="177"/>
    </row>
    <row r="61" spans="1:14" ht="27" customHeight="1" x14ac:dyDescent="0.25">
      <c r="A61" s="223"/>
      <c r="B61" s="218" t="s">
        <v>41</v>
      </c>
      <c r="C61" s="219">
        <v>2637</v>
      </c>
      <c r="D61" s="219">
        <v>623</v>
      </c>
      <c r="E61" s="220">
        <f>D61/C61-1</f>
        <v>-0.76374668183541905</v>
      </c>
      <c r="F61" s="219">
        <f t="shared" si="4"/>
        <v>-2014</v>
      </c>
      <c r="G61" s="220">
        <f t="shared" si="14"/>
        <v>0.25232887808829485</v>
      </c>
      <c r="H61" s="215"/>
      <c r="I61" s="219">
        <v>26428</v>
      </c>
      <c r="J61" s="219">
        <v>10368</v>
      </c>
      <c r="K61" s="220">
        <f>J61/I61-1</f>
        <v>-0.60768881489329507</v>
      </c>
      <c r="L61" s="219">
        <f>J61-I61</f>
        <v>-16060</v>
      </c>
      <c r="M61" s="221">
        <f t="shared" si="17"/>
        <v>0.33145780051150897</v>
      </c>
      <c r="N61" s="177"/>
    </row>
    <row r="62" spans="1:14" ht="23.25" customHeight="1" x14ac:dyDescent="0.25">
      <c r="A62" s="222" t="s">
        <v>48</v>
      </c>
      <c r="B62" s="212" t="s">
        <v>43</v>
      </c>
      <c r="C62" s="213">
        <v>2927</v>
      </c>
      <c r="D62" s="213">
        <v>1690</v>
      </c>
      <c r="E62" s="214">
        <f t="shared" ref="E62:E63" si="18">D62/C62-1</f>
        <v>-0.42261701400751628</v>
      </c>
      <c r="F62" s="213">
        <f t="shared" si="4"/>
        <v>-1237</v>
      </c>
      <c r="G62" s="214">
        <f t="shared" si="14"/>
        <v>0.68448764682057517</v>
      </c>
      <c r="H62" s="215"/>
      <c r="I62" s="213">
        <v>32296</v>
      </c>
      <c r="J62" s="213">
        <v>19433</v>
      </c>
      <c r="K62" s="214">
        <f t="shared" ref="K62:K63" si="19">J62/I62-1</f>
        <v>-0.39828461729006692</v>
      </c>
      <c r="L62" s="213">
        <f t="shared" ref="L62:L63" si="20">J62-I62</f>
        <v>-12863</v>
      </c>
      <c r="M62" s="216">
        <f t="shared" si="17"/>
        <v>0.62125959079283888</v>
      </c>
      <c r="N62" s="177"/>
    </row>
    <row r="63" spans="1:14" ht="23.25" customHeight="1" x14ac:dyDescent="0.25">
      <c r="A63" s="223"/>
      <c r="B63" s="218" t="s">
        <v>44</v>
      </c>
      <c r="C63" s="219">
        <v>2958</v>
      </c>
      <c r="D63" s="219">
        <v>779</v>
      </c>
      <c r="E63" s="220">
        <f t="shared" si="18"/>
        <v>-0.73664638269100746</v>
      </c>
      <c r="F63" s="219">
        <f t="shared" si="4"/>
        <v>-2179</v>
      </c>
      <c r="G63" s="220">
        <f t="shared" si="14"/>
        <v>0.31551235317942489</v>
      </c>
      <c r="H63" s="215"/>
      <c r="I63" s="219">
        <v>30355</v>
      </c>
      <c r="J63" s="219">
        <v>11847</v>
      </c>
      <c r="K63" s="220">
        <f t="shared" si="19"/>
        <v>-0.60971833305880407</v>
      </c>
      <c r="L63" s="219">
        <f t="shared" si="20"/>
        <v>-18508</v>
      </c>
      <c r="M63" s="221">
        <f t="shared" si="17"/>
        <v>0.37874040920716112</v>
      </c>
      <c r="N63" s="224"/>
    </row>
    <row r="64" spans="1:14" ht="18.75" customHeight="1" x14ac:dyDescent="0.25">
      <c r="A64" s="171"/>
      <c r="B64" s="60"/>
      <c r="C64" s="61" t="s">
        <v>153</v>
      </c>
      <c r="D64" s="62"/>
      <c r="E64" s="62"/>
      <c r="F64" s="62"/>
      <c r="G64" s="63"/>
      <c r="H64" s="225"/>
      <c r="I64" s="61" t="str">
        <f>CONCATENATE("acumulado ",C64)</f>
        <v>acumulado noviembre</v>
      </c>
      <c r="J64" s="62"/>
      <c r="K64" s="62"/>
      <c r="L64" s="62"/>
      <c r="M64" s="62"/>
      <c r="N64" s="226" t="s">
        <v>49</v>
      </c>
    </row>
    <row r="65" spans="1:14" ht="30" customHeight="1" x14ac:dyDescent="0.25">
      <c r="A65" s="171"/>
      <c r="B65" s="5"/>
      <c r="C65" s="175">
        <v>2019</v>
      </c>
      <c r="D65" s="175">
        <v>2020</v>
      </c>
      <c r="E65" s="175" t="s">
        <v>1</v>
      </c>
      <c r="F65" s="175" t="s">
        <v>2</v>
      </c>
      <c r="G65" s="175" t="s">
        <v>3</v>
      </c>
      <c r="H65" s="227"/>
      <c r="I65" s="175">
        <v>2019</v>
      </c>
      <c r="J65" s="175">
        <v>2020</v>
      </c>
      <c r="K65" s="175" t="s">
        <v>1</v>
      </c>
      <c r="L65" s="175" t="s">
        <v>2</v>
      </c>
      <c r="M65" s="136" t="s">
        <v>3</v>
      </c>
      <c r="N65" s="226"/>
    </row>
    <row r="66" spans="1:14" s="23" customFormat="1" ht="32.1" customHeight="1" x14ac:dyDescent="0.25">
      <c r="A66" s="228" t="s">
        <v>50</v>
      </c>
      <c r="B66" s="229" t="s">
        <v>51</v>
      </c>
      <c r="C66" s="230">
        <v>487576</v>
      </c>
      <c r="D66" s="230">
        <v>86332</v>
      </c>
      <c r="E66" s="231">
        <f>D66/C66-1</f>
        <v>-0.82293632172215203</v>
      </c>
      <c r="F66" s="230">
        <f>D66-C66</f>
        <v>-401244</v>
      </c>
      <c r="G66" s="231">
        <f>D66/$D$66</f>
        <v>1</v>
      </c>
      <c r="H66" s="232"/>
      <c r="I66" s="230">
        <v>5363196</v>
      </c>
      <c r="J66" s="230">
        <v>1822629</v>
      </c>
      <c r="K66" s="231">
        <f>J66/I66-1</f>
        <v>-0.66015991211210623</v>
      </c>
      <c r="L66" s="230">
        <f>J66-I66</f>
        <v>-3540567</v>
      </c>
      <c r="M66" s="233">
        <f>J66/$J$66</f>
        <v>1</v>
      </c>
      <c r="N66" s="226"/>
    </row>
    <row r="67" spans="1:14" ht="18.75" customHeight="1" x14ac:dyDescent="0.25">
      <c r="A67" s="234"/>
      <c r="B67" s="235" t="s">
        <v>52</v>
      </c>
      <c r="C67" s="236">
        <v>55741</v>
      </c>
      <c r="D67" s="236">
        <v>15317</v>
      </c>
      <c r="E67" s="237">
        <f>D67/C67-1</f>
        <v>-0.72521124486464184</v>
      </c>
      <c r="F67" s="236">
        <f>D67-C67</f>
        <v>-40424</v>
      </c>
      <c r="G67" s="237">
        <f>D67/$D$66</f>
        <v>0.17741972849001528</v>
      </c>
      <c r="H67" s="238"/>
      <c r="I67" s="236">
        <v>784798</v>
      </c>
      <c r="J67" s="236">
        <v>336100</v>
      </c>
      <c r="K67" s="237">
        <f>J67/I67-1</f>
        <v>-0.57173693103193435</v>
      </c>
      <c r="L67" s="236">
        <f>J67-I67</f>
        <v>-448698</v>
      </c>
      <c r="M67" s="239">
        <f>J67/$J$66</f>
        <v>0.18440395714103089</v>
      </c>
      <c r="N67" s="226"/>
    </row>
    <row r="68" spans="1:14" ht="18.75" customHeight="1" x14ac:dyDescent="0.25">
      <c r="A68" s="234"/>
      <c r="B68" s="240" t="s">
        <v>53</v>
      </c>
      <c r="C68" s="241">
        <v>431835</v>
      </c>
      <c r="D68" s="241">
        <v>71015</v>
      </c>
      <c r="E68" s="242">
        <f t="shared" ref="E68" si="21">D68/C68-1</f>
        <v>-0.83555061539708453</v>
      </c>
      <c r="F68" s="241">
        <f>D68-C68</f>
        <v>-360820</v>
      </c>
      <c r="G68" s="242">
        <f>D68/$D$66</f>
        <v>0.8225802715099847</v>
      </c>
      <c r="H68" s="238"/>
      <c r="I68" s="241">
        <v>4578398</v>
      </c>
      <c r="J68" s="241">
        <v>1486530</v>
      </c>
      <c r="K68" s="242">
        <f t="shared" ref="K68" si="22">J68/I68-1</f>
        <v>-0.67531656269288953</v>
      </c>
      <c r="L68" s="241">
        <f t="shared" ref="L68" si="23">J68-I68</f>
        <v>-3091868</v>
      </c>
      <c r="M68" s="243">
        <f>J68/$J$66</f>
        <v>0.81559659151697905</v>
      </c>
      <c r="N68" s="244"/>
    </row>
    <row r="69" spans="1:14" ht="18.75" customHeight="1" x14ac:dyDescent="0.35">
      <c r="A69" s="245" t="s">
        <v>54</v>
      </c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7"/>
    </row>
  </sheetData>
  <mergeCells count="121">
    <mergeCell ref="C64:G64"/>
    <mergeCell ref="I64:M64"/>
    <mergeCell ref="N64:N68"/>
    <mergeCell ref="A66:A68"/>
    <mergeCell ref="A69:N69"/>
    <mergeCell ref="C48:G48"/>
    <mergeCell ref="I48:M48"/>
    <mergeCell ref="N48:N63"/>
    <mergeCell ref="A50:A52"/>
    <mergeCell ref="A53:A54"/>
    <mergeCell ref="A55:A56"/>
    <mergeCell ref="A57:A59"/>
    <mergeCell ref="A60:A61"/>
    <mergeCell ref="A62:A63"/>
    <mergeCell ref="L46:M46"/>
    <mergeCell ref="C47:D47"/>
    <mergeCell ref="E47:F47"/>
    <mergeCell ref="G47:I47"/>
    <mergeCell ref="J47:K47"/>
    <mergeCell ref="L47:M47"/>
    <mergeCell ref="A45:A47"/>
    <mergeCell ref="C45:D45"/>
    <mergeCell ref="E45:F45"/>
    <mergeCell ref="G45:I45"/>
    <mergeCell ref="J45:K45"/>
    <mergeCell ref="L45:M45"/>
    <mergeCell ref="C46:D46"/>
    <mergeCell ref="E46:F46"/>
    <mergeCell ref="G46:I46"/>
    <mergeCell ref="J46:K46"/>
    <mergeCell ref="L43:M43"/>
    <mergeCell ref="C44:D44"/>
    <mergeCell ref="E44:F44"/>
    <mergeCell ref="G44:I44"/>
    <mergeCell ref="J44:K44"/>
    <mergeCell ref="L44:M44"/>
    <mergeCell ref="A42:A44"/>
    <mergeCell ref="C42:D42"/>
    <mergeCell ref="E42:F42"/>
    <mergeCell ref="G42:I42"/>
    <mergeCell ref="J42:K42"/>
    <mergeCell ref="L42:M42"/>
    <mergeCell ref="C43:D43"/>
    <mergeCell ref="E43:F43"/>
    <mergeCell ref="G43:I43"/>
    <mergeCell ref="J43:K43"/>
    <mergeCell ref="A39:L39"/>
    <mergeCell ref="C40:M40"/>
    <mergeCell ref="C41:D41"/>
    <mergeCell ref="E41:F41"/>
    <mergeCell ref="G41:I41"/>
    <mergeCell ref="J41:K41"/>
    <mergeCell ref="L41:M41"/>
    <mergeCell ref="A36:A38"/>
    <mergeCell ref="F36:G36"/>
    <mergeCell ref="L36:M36"/>
    <mergeCell ref="F37:G37"/>
    <mergeCell ref="L37:M37"/>
    <mergeCell ref="F38:G38"/>
    <mergeCell ref="L38:M38"/>
    <mergeCell ref="F32:G32"/>
    <mergeCell ref="L32:M32"/>
    <mergeCell ref="A33:A35"/>
    <mergeCell ref="F33:G33"/>
    <mergeCell ref="L33:M33"/>
    <mergeCell ref="F34:G34"/>
    <mergeCell ref="L34:M34"/>
    <mergeCell ref="F35:G35"/>
    <mergeCell ref="L35:M35"/>
    <mergeCell ref="L25:M25"/>
    <mergeCell ref="C26:G26"/>
    <mergeCell ref="I26:M26"/>
    <mergeCell ref="A28:A30"/>
    <mergeCell ref="C31:G31"/>
    <mergeCell ref="I31:M31"/>
    <mergeCell ref="C21:G21"/>
    <mergeCell ref="I21:M21"/>
    <mergeCell ref="F22:G22"/>
    <mergeCell ref="L22:M22"/>
    <mergeCell ref="A23:A25"/>
    <mergeCell ref="F23:G23"/>
    <mergeCell ref="L23:M23"/>
    <mergeCell ref="F24:G24"/>
    <mergeCell ref="L24:M24"/>
    <mergeCell ref="F25:G25"/>
    <mergeCell ref="A19:A20"/>
    <mergeCell ref="C19:D19"/>
    <mergeCell ref="F19:G19"/>
    <mergeCell ref="I19:J19"/>
    <mergeCell ref="L19:M19"/>
    <mergeCell ref="C20:D20"/>
    <mergeCell ref="F20:G20"/>
    <mergeCell ref="I20:J20"/>
    <mergeCell ref="L20:M20"/>
    <mergeCell ref="F17:G17"/>
    <mergeCell ref="I17:J17"/>
    <mergeCell ref="L17:M17"/>
    <mergeCell ref="C18:D18"/>
    <mergeCell ref="F18:G18"/>
    <mergeCell ref="I18:J18"/>
    <mergeCell ref="L18:M18"/>
    <mergeCell ref="C15:D15"/>
    <mergeCell ref="F15:G15"/>
    <mergeCell ref="I15:J15"/>
    <mergeCell ref="L15:M15"/>
    <mergeCell ref="A16:A18"/>
    <mergeCell ref="C16:D16"/>
    <mergeCell ref="F16:G16"/>
    <mergeCell ref="I16:J16"/>
    <mergeCell ref="L16:M16"/>
    <mergeCell ref="C17:D17"/>
    <mergeCell ref="A1:N1"/>
    <mergeCell ref="C2:G2"/>
    <mergeCell ref="I2:M2"/>
    <mergeCell ref="A4:A6"/>
    <mergeCell ref="N4:N47"/>
    <mergeCell ref="A7:A8"/>
    <mergeCell ref="A9:A11"/>
    <mergeCell ref="A12:A13"/>
    <mergeCell ref="C14:G14"/>
    <mergeCell ref="I14:M14"/>
  </mergeCells>
  <pageMargins left="0.17" right="0.17" top="0.2" bottom="0.24" header="0.22" footer="0.21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44885-1A50-4F42-B362-BCDAD217573C}">
  <sheetPr codeName="Hoja8"/>
  <dimension ref="A1:R318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31.7109375" bestFit="1" customWidth="1"/>
    <col min="2" max="2" width="13.28515625" customWidth="1"/>
    <col min="3" max="3" width="12.42578125" customWidth="1"/>
    <col min="4" max="4" width="12.28515625" customWidth="1"/>
    <col min="5" max="5" width="14" customWidth="1"/>
    <col min="6" max="6" width="11.42578125" customWidth="1"/>
    <col min="7" max="7" width="1.28515625" customWidth="1"/>
    <col min="8" max="8" width="14.5703125" customWidth="1"/>
    <col min="9" max="9" width="12.5703125" bestFit="1" customWidth="1"/>
    <col min="11" max="11" width="14" customWidth="1"/>
  </cols>
  <sheetData>
    <row r="1" spans="1:12" ht="53.25" customHeight="1" x14ac:dyDescent="0.25">
      <c r="A1" s="249" t="s">
        <v>55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2.5" customHeight="1" x14ac:dyDescent="0.35">
      <c r="A2" s="251" t="s">
        <v>56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ht="22.5" customHeight="1" x14ac:dyDescent="0.25">
      <c r="A3" s="252" t="s">
        <v>57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1" x14ac:dyDescent="0.35">
      <c r="A4" s="255" t="s">
        <v>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7"/>
    </row>
    <row r="5" spans="1:12" x14ac:dyDescent="0.25">
      <c r="A5" s="5"/>
      <c r="B5" s="61" t="s">
        <v>153</v>
      </c>
      <c r="C5" s="62"/>
      <c r="D5" s="62"/>
      <c r="E5" s="62"/>
      <c r="F5" s="63"/>
      <c r="G5" s="9"/>
      <c r="H5" s="61" t="str">
        <f>CONCATENATE("acumulado ",B5)</f>
        <v>acumulado noviembre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14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258" t="s">
        <v>58</v>
      </c>
      <c r="B7" s="259">
        <v>405450</v>
      </c>
      <c r="C7" s="259">
        <v>75189</v>
      </c>
      <c r="D7" s="260">
        <v>-0.81455419903810578</v>
      </c>
      <c r="E7" s="259">
        <v>-330261</v>
      </c>
      <c r="F7" s="260">
        <f t="shared" ref="F7:F18" si="0">C7/$C$7</f>
        <v>1</v>
      </c>
      <c r="G7" s="261"/>
      <c r="H7" s="259">
        <v>4666899</v>
      </c>
      <c r="I7" s="259">
        <v>1534457</v>
      </c>
      <c r="J7" s="260">
        <v>-0.67120415505028075</v>
      </c>
      <c r="K7" s="259">
        <v>-3132442</v>
      </c>
      <c r="L7" s="260">
        <f>I7/$I$7</f>
        <v>1</v>
      </c>
    </row>
    <row r="8" spans="1:12" x14ac:dyDescent="0.25">
      <c r="A8" s="262" t="s">
        <v>8</v>
      </c>
      <c r="B8" s="263">
        <v>305594</v>
      </c>
      <c r="C8" s="263">
        <v>58178</v>
      </c>
      <c r="D8" s="264">
        <v>-0.80962322558688982</v>
      </c>
      <c r="E8" s="263">
        <v>-247416</v>
      </c>
      <c r="F8" s="264">
        <f t="shared" si="0"/>
        <v>0.7737567995318464</v>
      </c>
      <c r="G8" s="265"/>
      <c r="H8" s="263">
        <v>3386389</v>
      </c>
      <c r="I8" s="266" t="s">
        <v>9</v>
      </c>
      <c r="J8" s="267" t="s">
        <v>10</v>
      </c>
      <c r="K8" s="266" t="s">
        <v>10</v>
      </c>
      <c r="L8" s="267" t="s">
        <v>10</v>
      </c>
    </row>
    <row r="9" spans="1:12" x14ac:dyDescent="0.25">
      <c r="A9" s="268" t="s">
        <v>59</v>
      </c>
      <c r="B9" s="269">
        <v>48727</v>
      </c>
      <c r="C9" s="269">
        <v>13635</v>
      </c>
      <c r="D9" s="270">
        <v>-0.72017567262503335</v>
      </c>
      <c r="E9" s="269">
        <v>-35092</v>
      </c>
      <c r="F9" s="270">
        <f t="shared" si="0"/>
        <v>0.18134301560068627</v>
      </c>
      <c r="G9" s="271"/>
      <c r="H9" s="269">
        <v>563168</v>
      </c>
      <c r="I9" s="272" t="s">
        <v>9</v>
      </c>
      <c r="J9" s="273" t="s">
        <v>10</v>
      </c>
      <c r="K9" s="272" t="s">
        <v>10</v>
      </c>
      <c r="L9" s="273" t="s">
        <v>10</v>
      </c>
    </row>
    <row r="10" spans="1:12" x14ac:dyDescent="0.25">
      <c r="A10" s="274" t="s">
        <v>60</v>
      </c>
      <c r="B10" s="275">
        <v>188201</v>
      </c>
      <c r="C10" s="275">
        <v>31424</v>
      </c>
      <c r="D10" s="276">
        <v>-0.8330295800766202</v>
      </c>
      <c r="E10" s="275">
        <v>-156777</v>
      </c>
      <c r="F10" s="276">
        <f t="shared" si="0"/>
        <v>0.41793347431140193</v>
      </c>
      <c r="G10" s="271"/>
      <c r="H10" s="275">
        <v>2074599</v>
      </c>
      <c r="I10" s="277" t="s">
        <v>9</v>
      </c>
      <c r="J10" s="278" t="s">
        <v>10</v>
      </c>
      <c r="K10" s="277" t="s">
        <v>10</v>
      </c>
      <c r="L10" s="278" t="s">
        <v>10</v>
      </c>
    </row>
    <row r="11" spans="1:12" x14ac:dyDescent="0.25">
      <c r="A11" s="274" t="s">
        <v>61</v>
      </c>
      <c r="B11" s="275">
        <v>53203</v>
      </c>
      <c r="C11" s="275">
        <v>11423</v>
      </c>
      <c r="D11" s="276">
        <v>-0.78529406236490429</v>
      </c>
      <c r="E11" s="275">
        <v>-41780</v>
      </c>
      <c r="F11" s="276">
        <f t="shared" si="0"/>
        <v>0.15192381864368459</v>
      </c>
      <c r="G11" s="271"/>
      <c r="H11" s="275">
        <v>578111</v>
      </c>
      <c r="I11" s="277" t="s">
        <v>9</v>
      </c>
      <c r="J11" s="278" t="s">
        <v>10</v>
      </c>
      <c r="K11" s="277" t="s">
        <v>10</v>
      </c>
      <c r="L11" s="278" t="s">
        <v>10</v>
      </c>
    </row>
    <row r="12" spans="1:12" x14ac:dyDescent="0.25">
      <c r="A12" s="274" t="s">
        <v>62</v>
      </c>
      <c r="B12" s="275">
        <v>10166</v>
      </c>
      <c r="C12" s="275">
        <v>548</v>
      </c>
      <c r="D12" s="276">
        <v>-0.94609482589022231</v>
      </c>
      <c r="E12" s="275">
        <v>-9618</v>
      </c>
      <c r="F12" s="276">
        <f t="shared" si="0"/>
        <v>7.2883001502879411E-3</v>
      </c>
      <c r="G12" s="271"/>
      <c r="H12" s="275">
        <v>119764</v>
      </c>
      <c r="I12" s="277" t="s">
        <v>9</v>
      </c>
      <c r="J12" s="278" t="s">
        <v>10</v>
      </c>
      <c r="K12" s="277" t="s">
        <v>10</v>
      </c>
      <c r="L12" s="278" t="s">
        <v>10</v>
      </c>
    </row>
    <row r="13" spans="1:12" x14ac:dyDescent="0.25">
      <c r="A13" s="279" t="s">
        <v>63</v>
      </c>
      <c r="B13" s="280">
        <v>5297</v>
      </c>
      <c r="C13" s="280">
        <v>1148</v>
      </c>
      <c r="D13" s="281">
        <v>-0.78327355106664154</v>
      </c>
      <c r="E13" s="280">
        <v>-4149</v>
      </c>
      <c r="F13" s="281">
        <f t="shared" si="0"/>
        <v>1.5268190825785687E-2</v>
      </c>
      <c r="G13" s="271"/>
      <c r="H13" s="280">
        <v>50747</v>
      </c>
      <c r="I13" s="282" t="s">
        <v>9</v>
      </c>
      <c r="J13" s="283" t="s">
        <v>10</v>
      </c>
      <c r="K13" s="282" t="s">
        <v>10</v>
      </c>
      <c r="L13" s="283" t="s">
        <v>10</v>
      </c>
    </row>
    <row r="14" spans="1:12" x14ac:dyDescent="0.25">
      <c r="A14" s="262" t="s">
        <v>11</v>
      </c>
      <c r="B14" s="263">
        <v>99856</v>
      </c>
      <c r="C14" s="263">
        <v>17011</v>
      </c>
      <c r="D14" s="264">
        <v>-0.82964468835122573</v>
      </c>
      <c r="E14" s="263">
        <v>-82845</v>
      </c>
      <c r="F14" s="264">
        <f t="shared" si="0"/>
        <v>0.22624320046815358</v>
      </c>
      <c r="G14" s="265"/>
      <c r="H14" s="263">
        <v>1280510</v>
      </c>
      <c r="I14" s="266" t="s">
        <v>9</v>
      </c>
      <c r="J14" s="267" t="s">
        <v>10</v>
      </c>
      <c r="K14" s="266" t="s">
        <v>10</v>
      </c>
      <c r="L14" s="267" t="s">
        <v>10</v>
      </c>
    </row>
    <row r="15" spans="1:12" x14ac:dyDescent="0.25">
      <c r="A15" s="268" t="s">
        <v>64</v>
      </c>
      <c r="B15" s="269">
        <v>59395</v>
      </c>
      <c r="C15" s="269">
        <v>12476</v>
      </c>
      <c r="D15" s="270">
        <v>-0.789948648876168</v>
      </c>
      <c r="E15" s="269">
        <v>-46919</v>
      </c>
      <c r="F15" s="270">
        <f t="shared" si="0"/>
        <v>0.16592852677918313</v>
      </c>
      <c r="G15" s="271"/>
      <c r="H15" s="269">
        <v>736068</v>
      </c>
      <c r="I15" s="272" t="s">
        <v>9</v>
      </c>
      <c r="J15" s="273" t="s">
        <v>10</v>
      </c>
      <c r="K15" s="272" t="s">
        <v>10</v>
      </c>
      <c r="L15" s="273" t="s">
        <v>10</v>
      </c>
    </row>
    <row r="16" spans="1:12" x14ac:dyDescent="0.25">
      <c r="A16" s="274" t="s">
        <v>65</v>
      </c>
      <c r="B16" s="275">
        <v>53507</v>
      </c>
      <c r="C16" s="275">
        <v>9801</v>
      </c>
      <c r="D16" s="276">
        <v>-0.81682770478628963</v>
      </c>
      <c r="E16" s="275">
        <v>-43706</v>
      </c>
      <c r="F16" s="276">
        <f t="shared" si="0"/>
        <v>0.13035151418425567</v>
      </c>
      <c r="G16" s="271"/>
      <c r="H16" s="275">
        <v>673374</v>
      </c>
      <c r="I16" s="277" t="s">
        <v>9</v>
      </c>
      <c r="J16" s="278" t="s">
        <v>10</v>
      </c>
      <c r="K16" s="277" t="s">
        <v>10</v>
      </c>
      <c r="L16" s="278" t="s">
        <v>10</v>
      </c>
    </row>
    <row r="17" spans="1:12" x14ac:dyDescent="0.25">
      <c r="A17" s="274" t="s">
        <v>66</v>
      </c>
      <c r="B17" s="275">
        <v>25697</v>
      </c>
      <c r="C17" s="275">
        <v>2836</v>
      </c>
      <c r="D17" s="276">
        <v>-0.88963692259796867</v>
      </c>
      <c r="E17" s="275">
        <v>-22861</v>
      </c>
      <c r="F17" s="276">
        <f t="shared" si="0"/>
        <v>3.7718283259519342E-2</v>
      </c>
      <c r="G17" s="271"/>
      <c r="H17" s="275">
        <v>352265</v>
      </c>
      <c r="I17" s="277" t="s">
        <v>9</v>
      </c>
      <c r="J17" s="278" t="s">
        <v>10</v>
      </c>
      <c r="K17" s="277" t="s">
        <v>10</v>
      </c>
      <c r="L17" s="278" t="s">
        <v>10</v>
      </c>
    </row>
    <row r="18" spans="1:12" x14ac:dyDescent="0.25">
      <c r="A18" s="284" t="s">
        <v>67</v>
      </c>
      <c r="B18" s="285">
        <v>14764</v>
      </c>
      <c r="C18" s="285">
        <v>1699</v>
      </c>
      <c r="D18" s="286">
        <v>-0.88492278515307499</v>
      </c>
      <c r="E18" s="285">
        <v>-13065</v>
      </c>
      <c r="F18" s="286">
        <f t="shared" si="0"/>
        <v>2.2596390429451118E-2</v>
      </c>
      <c r="G18" s="287"/>
      <c r="H18" s="285">
        <v>192177</v>
      </c>
      <c r="I18" s="288" t="s">
        <v>9</v>
      </c>
      <c r="J18" s="289" t="s">
        <v>10</v>
      </c>
      <c r="K18" s="288" t="s">
        <v>10</v>
      </c>
      <c r="L18" s="289" t="s">
        <v>10</v>
      </c>
    </row>
    <row r="19" spans="1:12" x14ac:dyDescent="0.25">
      <c r="A19" s="151" t="s">
        <v>29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3"/>
    </row>
    <row r="20" spans="1:12" ht="21" x14ac:dyDescent="0.35">
      <c r="A20" s="290" t="s">
        <v>12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2"/>
    </row>
    <row r="21" spans="1:12" x14ac:dyDescent="0.25">
      <c r="A21" s="5"/>
      <c r="B21" s="61" t="s">
        <v>153</v>
      </c>
      <c r="C21" s="62"/>
      <c r="D21" s="62"/>
      <c r="E21" s="62"/>
      <c r="F21" s="63"/>
      <c r="G21" s="9"/>
      <c r="H21" s="61" t="str">
        <f>CONCATENATE("acumulado ",B21)</f>
        <v>acumulado noviembre</v>
      </c>
      <c r="I21" s="62"/>
      <c r="J21" s="62"/>
      <c r="K21" s="62"/>
      <c r="L21" s="63"/>
    </row>
    <row r="22" spans="1:12" ht="30" x14ac:dyDescent="0.25">
      <c r="A22" s="12"/>
      <c r="B22" s="13">
        <v>2019</v>
      </c>
      <c r="C22" s="13">
        <v>2020</v>
      </c>
      <c r="D22" s="13" t="s">
        <v>1</v>
      </c>
      <c r="E22" s="13" t="s">
        <v>2</v>
      </c>
      <c r="F22" s="13" t="s">
        <v>3</v>
      </c>
      <c r="G22" s="14"/>
      <c r="H22" s="13">
        <v>2019</v>
      </c>
      <c r="I22" s="13">
        <v>2020</v>
      </c>
      <c r="J22" s="13" t="s">
        <v>1</v>
      </c>
      <c r="K22" s="13" t="s">
        <v>2</v>
      </c>
      <c r="L22" s="13" t="s">
        <v>3</v>
      </c>
    </row>
    <row r="23" spans="1:12" x14ac:dyDescent="0.25">
      <c r="A23" s="258" t="s">
        <v>68</v>
      </c>
      <c r="B23" s="259">
        <v>405450</v>
      </c>
      <c r="C23" s="259">
        <v>75189</v>
      </c>
      <c r="D23" s="260">
        <v>-0.81455419903810578</v>
      </c>
      <c r="E23" s="259">
        <v>-330261</v>
      </c>
      <c r="F23" s="260">
        <f t="shared" ref="F23:F45" si="1">C23/$C$7</f>
        <v>1</v>
      </c>
      <c r="G23" s="261"/>
      <c r="H23" s="259">
        <v>4666899</v>
      </c>
      <c r="I23" s="259">
        <v>1534457</v>
      </c>
      <c r="J23" s="260">
        <v>-0.67120415505028075</v>
      </c>
      <c r="K23" s="259">
        <v>-3132442</v>
      </c>
      <c r="L23" s="260">
        <f>I23/$I$7</f>
        <v>1</v>
      </c>
    </row>
    <row r="24" spans="1:12" x14ac:dyDescent="0.25">
      <c r="A24" s="262" t="s">
        <v>13</v>
      </c>
      <c r="B24" s="263">
        <v>75505</v>
      </c>
      <c r="C24" s="263">
        <v>26228</v>
      </c>
      <c r="D24" s="264">
        <v>-0.65263227600821139</v>
      </c>
      <c r="E24" s="263">
        <v>-49277</v>
      </c>
      <c r="F24" s="264">
        <f t="shared" si="1"/>
        <v>0.34882762106159143</v>
      </c>
      <c r="G24" s="293"/>
      <c r="H24" s="263">
        <v>1103670</v>
      </c>
      <c r="I24" s="263">
        <v>461133</v>
      </c>
      <c r="J24" s="264">
        <v>-0.58218217401940797</v>
      </c>
      <c r="K24" s="263">
        <v>-642537</v>
      </c>
      <c r="L24" s="264">
        <f t="shared" ref="L24:L45" si="2">I24/$I$7</f>
        <v>0.30051868511141072</v>
      </c>
    </row>
    <row r="25" spans="1:12" x14ac:dyDescent="0.25">
      <c r="A25" s="294" t="s">
        <v>69</v>
      </c>
      <c r="B25" s="269">
        <v>29763</v>
      </c>
      <c r="C25" s="269">
        <v>15158</v>
      </c>
      <c r="D25" s="270">
        <v>-0.49070994187413908</v>
      </c>
      <c r="E25" s="269">
        <v>-14605</v>
      </c>
      <c r="F25" s="270">
        <f t="shared" si="1"/>
        <v>0.20159863809865805</v>
      </c>
      <c r="G25" s="271"/>
      <c r="H25" s="269">
        <v>487067</v>
      </c>
      <c r="I25" s="269">
        <v>217901</v>
      </c>
      <c r="J25" s="270">
        <v>-0.5526262300669107</v>
      </c>
      <c r="K25" s="269">
        <v>-269166</v>
      </c>
      <c r="L25" s="270">
        <f t="shared" si="2"/>
        <v>0.14200528265047505</v>
      </c>
    </row>
    <row r="26" spans="1:12" x14ac:dyDescent="0.25">
      <c r="A26" s="295" t="s">
        <v>70</v>
      </c>
      <c r="B26" s="296">
        <v>19291</v>
      </c>
      <c r="C26" s="296">
        <v>9357</v>
      </c>
      <c r="D26" s="297">
        <f>C26/B26-1</f>
        <v>-0.51495516043750977</v>
      </c>
      <c r="E26" s="296">
        <f>C26-B26</f>
        <v>-9934</v>
      </c>
      <c r="F26" s="297">
        <f t="shared" si="1"/>
        <v>0.12444639508438735</v>
      </c>
      <c r="G26" s="271"/>
      <c r="H26" s="296">
        <v>318023</v>
      </c>
      <c r="I26" s="296">
        <v>153867</v>
      </c>
      <c r="J26" s="297">
        <f>I26/H26-1</f>
        <v>-0.51617650295733331</v>
      </c>
      <c r="K26" s="296">
        <f>I26-H26</f>
        <v>-164156</v>
      </c>
      <c r="L26" s="297">
        <f>I26/$I$7</f>
        <v>0.10027455966508023</v>
      </c>
    </row>
    <row r="27" spans="1:12" x14ac:dyDescent="0.25">
      <c r="A27" s="295" t="s">
        <v>71</v>
      </c>
      <c r="B27" s="296">
        <f>B25-B26</f>
        <v>10472</v>
      </c>
      <c r="C27" s="296">
        <f>C25-C26</f>
        <v>5801</v>
      </c>
      <c r="D27" s="297">
        <f>C27/B27-1</f>
        <v>-0.44604660045836519</v>
      </c>
      <c r="E27" s="296">
        <f>C27-B27</f>
        <v>-4671</v>
      </c>
      <c r="F27" s="297">
        <f t="shared" si="1"/>
        <v>7.7152243014270705E-2</v>
      </c>
      <c r="G27" s="271"/>
      <c r="H27" s="296">
        <f>H25-H26</f>
        <v>169044</v>
      </c>
      <c r="I27" s="296">
        <f>I25-I26</f>
        <v>64034</v>
      </c>
      <c r="J27" s="297">
        <f>I27/H27-1</f>
        <v>-0.62119921440571679</v>
      </c>
      <c r="K27" s="296">
        <f>I27-H27</f>
        <v>-105010</v>
      </c>
      <c r="L27" s="297">
        <f>I27/$I$7</f>
        <v>4.1730722985394833E-2</v>
      </c>
    </row>
    <row r="28" spans="1:12" x14ac:dyDescent="0.25">
      <c r="A28" s="298" t="s">
        <v>72</v>
      </c>
      <c r="B28" s="280">
        <v>45742</v>
      </c>
      <c r="C28" s="280">
        <v>11070</v>
      </c>
      <c r="D28" s="281">
        <v>-0.75799046827860606</v>
      </c>
      <c r="E28" s="280">
        <v>-34672</v>
      </c>
      <c r="F28" s="281">
        <f t="shared" si="1"/>
        <v>0.14722898296293341</v>
      </c>
      <c r="G28" s="271"/>
      <c r="H28" s="280">
        <f>H24-H25</f>
        <v>616603</v>
      </c>
      <c r="I28" s="280">
        <v>243232</v>
      </c>
      <c r="J28" s="281">
        <v>-0.51967266206940133</v>
      </c>
      <c r="K28" s="280">
        <v>-263156</v>
      </c>
      <c r="L28" s="281">
        <f t="shared" si="2"/>
        <v>0.1585134024609357</v>
      </c>
    </row>
    <row r="29" spans="1:12" x14ac:dyDescent="0.25">
      <c r="A29" s="262" t="s">
        <v>14</v>
      </c>
      <c r="B29" s="263">
        <v>329945</v>
      </c>
      <c r="C29" s="263">
        <v>48961</v>
      </c>
      <c r="D29" s="264">
        <v>-0.8516086014335722</v>
      </c>
      <c r="E29" s="263">
        <v>-280984</v>
      </c>
      <c r="F29" s="264">
        <f t="shared" si="1"/>
        <v>0.65117237893840851</v>
      </c>
      <c r="G29" s="293"/>
      <c r="H29" s="263">
        <v>3563229</v>
      </c>
      <c r="I29" s="263">
        <v>1073324</v>
      </c>
      <c r="J29" s="264">
        <v>-0.69877770976830278</v>
      </c>
      <c r="K29" s="263">
        <v>-2489905</v>
      </c>
      <c r="L29" s="264">
        <f t="shared" si="2"/>
        <v>0.69948131488858922</v>
      </c>
    </row>
    <row r="30" spans="1:12" x14ac:dyDescent="0.25">
      <c r="A30" s="294" t="s">
        <v>73</v>
      </c>
      <c r="B30" s="269">
        <v>48340</v>
      </c>
      <c r="C30" s="269">
        <v>8289</v>
      </c>
      <c r="D30" s="270">
        <v>-0.82852709971038474</v>
      </c>
      <c r="E30" s="269">
        <v>-40051</v>
      </c>
      <c r="F30" s="270">
        <f t="shared" si="1"/>
        <v>0.11024218968200136</v>
      </c>
      <c r="G30" s="271"/>
      <c r="H30" s="269">
        <v>462477</v>
      </c>
      <c r="I30" s="269">
        <v>133594</v>
      </c>
      <c r="J30" s="270">
        <v>-0.71113374286721287</v>
      </c>
      <c r="K30" s="269">
        <v>-328883</v>
      </c>
      <c r="L30" s="270">
        <f t="shared" si="2"/>
        <v>8.7062719906781355E-2</v>
      </c>
    </row>
    <row r="31" spans="1:12" x14ac:dyDescent="0.25">
      <c r="A31" s="299" t="s">
        <v>74</v>
      </c>
      <c r="B31" s="275">
        <v>3207</v>
      </c>
      <c r="C31" s="275">
        <v>545</v>
      </c>
      <c r="D31" s="276">
        <v>-0.83005924540068599</v>
      </c>
      <c r="E31" s="275">
        <v>-2662</v>
      </c>
      <c r="F31" s="276">
        <f t="shared" si="1"/>
        <v>7.2484006969104524E-3</v>
      </c>
      <c r="G31" s="271"/>
      <c r="H31" s="275">
        <v>26015</v>
      </c>
      <c r="I31" s="275">
        <v>8233</v>
      </c>
      <c r="J31" s="276">
        <v>-0.68352873342302511</v>
      </c>
      <c r="K31" s="275">
        <v>-17782</v>
      </c>
      <c r="L31" s="276">
        <f t="shared" si="2"/>
        <v>5.3654159093412196E-3</v>
      </c>
    </row>
    <row r="32" spans="1:12" x14ac:dyDescent="0.25">
      <c r="A32" s="299" t="s">
        <v>75</v>
      </c>
      <c r="B32" s="275">
        <v>323</v>
      </c>
      <c r="C32" s="275">
        <v>44</v>
      </c>
      <c r="D32" s="276">
        <v>-0.86377708978328172</v>
      </c>
      <c r="E32" s="275">
        <v>-279</v>
      </c>
      <c r="F32" s="276">
        <f t="shared" si="1"/>
        <v>5.8519198286983466E-4</v>
      </c>
      <c r="G32" s="271"/>
      <c r="H32" s="275">
        <v>3352</v>
      </c>
      <c r="I32" s="275">
        <v>1484</v>
      </c>
      <c r="J32" s="276">
        <v>-0.55727923627684972</v>
      </c>
      <c r="K32" s="275">
        <v>-1868</v>
      </c>
      <c r="L32" s="276">
        <f t="shared" si="2"/>
        <v>9.6711735812733755E-4</v>
      </c>
    </row>
    <row r="33" spans="1:12" x14ac:dyDescent="0.25">
      <c r="A33" s="299" t="s">
        <v>76</v>
      </c>
      <c r="B33" s="275">
        <v>8351</v>
      </c>
      <c r="C33" s="275">
        <v>80</v>
      </c>
      <c r="D33" s="276">
        <v>-0.99042030894503652</v>
      </c>
      <c r="E33" s="275">
        <v>-8271</v>
      </c>
      <c r="F33" s="276">
        <f t="shared" si="1"/>
        <v>1.0639854233996993E-3</v>
      </c>
      <c r="G33" s="271"/>
      <c r="H33" s="275">
        <v>70623</v>
      </c>
      <c r="I33" s="275">
        <v>32242</v>
      </c>
      <c r="J33" s="276">
        <v>-0.54346317771830699</v>
      </c>
      <c r="K33" s="275">
        <v>-38381</v>
      </c>
      <c r="L33" s="276">
        <f t="shared" si="2"/>
        <v>2.1011993167615647E-2</v>
      </c>
    </row>
    <row r="34" spans="1:12" x14ac:dyDescent="0.25">
      <c r="A34" s="299" t="s">
        <v>77</v>
      </c>
      <c r="B34" s="275">
        <v>1358</v>
      </c>
      <c r="C34" s="275">
        <v>127</v>
      </c>
      <c r="D34" s="276">
        <v>-0.90648011782032401</v>
      </c>
      <c r="E34" s="275">
        <v>-1231</v>
      </c>
      <c r="F34" s="276">
        <f t="shared" si="1"/>
        <v>1.6890768596470229E-3</v>
      </c>
      <c r="G34" s="271"/>
      <c r="H34" s="275">
        <v>16198</v>
      </c>
      <c r="I34" s="275">
        <v>4278</v>
      </c>
      <c r="J34" s="276">
        <v>-0.73589332016298314</v>
      </c>
      <c r="K34" s="275">
        <v>-11920</v>
      </c>
      <c r="L34" s="276">
        <f t="shared" si="2"/>
        <v>2.7879569124452494E-3</v>
      </c>
    </row>
    <row r="35" spans="1:12" x14ac:dyDescent="0.25">
      <c r="A35" s="299" t="s">
        <v>78</v>
      </c>
      <c r="B35" s="275">
        <v>14731</v>
      </c>
      <c r="C35" s="275">
        <v>51</v>
      </c>
      <c r="D35" s="276">
        <v>-0.99653791324417895</v>
      </c>
      <c r="E35" s="275">
        <v>-14680</v>
      </c>
      <c r="F35" s="276">
        <f t="shared" si="1"/>
        <v>6.7829070741730834E-4</v>
      </c>
      <c r="G35" s="271"/>
      <c r="H35" s="275">
        <v>71825</v>
      </c>
      <c r="I35" s="275">
        <v>36076</v>
      </c>
      <c r="J35" s="276">
        <v>-0.49772363383223117</v>
      </c>
      <c r="K35" s="275">
        <v>-35749</v>
      </c>
      <c r="L35" s="276">
        <f t="shared" si="2"/>
        <v>2.3510596908222256E-2</v>
      </c>
    </row>
    <row r="36" spans="1:12" x14ac:dyDescent="0.25">
      <c r="A36" s="299" t="s">
        <v>79</v>
      </c>
      <c r="B36" s="275">
        <v>129436</v>
      </c>
      <c r="C36" s="275">
        <v>22681</v>
      </c>
      <c r="D36" s="276">
        <v>-0.82477054297104357</v>
      </c>
      <c r="E36" s="275">
        <v>-106755</v>
      </c>
      <c r="F36" s="276">
        <f t="shared" si="1"/>
        <v>0.3016531673516073</v>
      </c>
      <c r="G36" s="271"/>
      <c r="H36" s="275">
        <v>1639636</v>
      </c>
      <c r="I36" s="275">
        <v>414015</v>
      </c>
      <c r="J36" s="276">
        <v>-0.74749578564998576</v>
      </c>
      <c r="K36" s="275">
        <v>-1225621</v>
      </c>
      <c r="L36" s="276">
        <f t="shared" si="2"/>
        <v>0.26981205729453483</v>
      </c>
    </row>
    <row r="37" spans="1:12" x14ac:dyDescent="0.25">
      <c r="A37" s="299" t="s">
        <v>80</v>
      </c>
      <c r="B37" s="275">
        <v>12297</v>
      </c>
      <c r="C37" s="275">
        <v>1268</v>
      </c>
      <c r="D37" s="276">
        <v>-0.89688541920793685</v>
      </c>
      <c r="E37" s="275">
        <v>-11029</v>
      </c>
      <c r="F37" s="276">
        <f t="shared" si="1"/>
        <v>1.6864168960885235E-2</v>
      </c>
      <c r="G37" s="271"/>
      <c r="H37" s="275">
        <v>160191</v>
      </c>
      <c r="I37" s="275">
        <v>55123</v>
      </c>
      <c r="J37" s="276">
        <v>-0.6558920288905119</v>
      </c>
      <c r="K37" s="275">
        <v>-105068</v>
      </c>
      <c r="L37" s="276">
        <f t="shared" si="2"/>
        <v>3.5923456962300017E-2</v>
      </c>
    </row>
    <row r="38" spans="1:12" x14ac:dyDescent="0.25">
      <c r="A38" s="299" t="s">
        <v>81</v>
      </c>
      <c r="B38" s="275">
        <v>10361</v>
      </c>
      <c r="C38" s="275">
        <v>1556</v>
      </c>
      <c r="D38" s="276">
        <v>-0.8498214458063893</v>
      </c>
      <c r="E38" s="275">
        <v>-8805</v>
      </c>
      <c r="F38" s="276">
        <f t="shared" si="1"/>
        <v>2.0694516485124152E-2</v>
      </c>
      <c r="G38" s="271"/>
      <c r="H38" s="275">
        <v>132587</v>
      </c>
      <c r="I38" s="275">
        <v>38635</v>
      </c>
      <c r="J38" s="276">
        <v>-0.70860642446092004</v>
      </c>
      <c r="K38" s="275">
        <v>-93952</v>
      </c>
      <c r="L38" s="276">
        <f t="shared" si="2"/>
        <v>2.5178287824292243E-2</v>
      </c>
    </row>
    <row r="39" spans="1:12" x14ac:dyDescent="0.25">
      <c r="A39" s="299" t="s">
        <v>82</v>
      </c>
      <c r="B39" s="275">
        <v>11677</v>
      </c>
      <c r="C39" s="275">
        <v>1935</v>
      </c>
      <c r="D39" s="276">
        <v>-0.83428962918557847</v>
      </c>
      <c r="E39" s="275">
        <v>-9742</v>
      </c>
      <c r="F39" s="276">
        <f t="shared" si="1"/>
        <v>2.573514742848023E-2</v>
      </c>
      <c r="G39" s="271"/>
      <c r="H39" s="275">
        <v>122587</v>
      </c>
      <c r="I39" s="275">
        <v>53125</v>
      </c>
      <c r="J39" s="276">
        <v>-0.56663430869504916</v>
      </c>
      <c r="K39" s="275">
        <v>-69462</v>
      </c>
      <c r="L39" s="276">
        <f t="shared" si="2"/>
        <v>3.4621367689026149E-2</v>
      </c>
    </row>
    <row r="40" spans="1:12" x14ac:dyDescent="0.25">
      <c r="A40" s="299" t="s">
        <v>83</v>
      </c>
      <c r="B40" s="275">
        <v>8490</v>
      </c>
      <c r="C40" s="275">
        <v>1053</v>
      </c>
      <c r="D40" s="276">
        <v>-0.87597173144876328</v>
      </c>
      <c r="E40" s="275">
        <v>-7437</v>
      </c>
      <c r="F40" s="276">
        <f t="shared" si="1"/>
        <v>1.4004708135498544E-2</v>
      </c>
      <c r="G40" s="271"/>
      <c r="H40" s="275">
        <v>107285</v>
      </c>
      <c r="I40" s="275">
        <v>25997</v>
      </c>
      <c r="J40" s="276">
        <v>-0.75768280747541594</v>
      </c>
      <c r="K40" s="275">
        <v>-81288</v>
      </c>
      <c r="L40" s="276">
        <f t="shared" si="2"/>
        <v>1.6942149568218594E-2</v>
      </c>
    </row>
    <row r="41" spans="1:12" x14ac:dyDescent="0.25">
      <c r="A41" s="299" t="s">
        <v>84</v>
      </c>
      <c r="B41" s="275">
        <v>11320</v>
      </c>
      <c r="C41" s="275">
        <v>1233</v>
      </c>
      <c r="D41" s="276">
        <v>-0.89107773851590111</v>
      </c>
      <c r="E41" s="275">
        <v>-10087</v>
      </c>
      <c r="F41" s="276">
        <f t="shared" si="1"/>
        <v>1.6398675338147869E-2</v>
      </c>
      <c r="G41" s="271"/>
      <c r="H41" s="275">
        <v>122281</v>
      </c>
      <c r="I41" s="275">
        <v>35434</v>
      </c>
      <c r="J41" s="276">
        <v>-0.71022481006861238</v>
      </c>
      <c r="K41" s="275">
        <v>-86847</v>
      </c>
      <c r="L41" s="276">
        <f t="shared" si="2"/>
        <v>2.3092207862455579E-2</v>
      </c>
    </row>
    <row r="42" spans="1:12" x14ac:dyDescent="0.25">
      <c r="A42" s="299" t="s">
        <v>85</v>
      </c>
      <c r="B42" s="275">
        <v>9085</v>
      </c>
      <c r="C42" s="275">
        <v>43</v>
      </c>
      <c r="D42" s="276">
        <v>-0.99526692350027512</v>
      </c>
      <c r="E42" s="275">
        <v>-9042</v>
      </c>
      <c r="F42" s="276">
        <f t="shared" si="1"/>
        <v>5.7189216507733847E-4</v>
      </c>
      <c r="G42" s="271"/>
      <c r="H42" s="275">
        <v>55173</v>
      </c>
      <c r="I42" s="275">
        <v>23387</v>
      </c>
      <c r="J42" s="276">
        <v>-0.57611512877675675</v>
      </c>
      <c r="K42" s="275">
        <v>-31786</v>
      </c>
      <c r="L42" s="276">
        <f t="shared" si="2"/>
        <v>1.5241222139167145E-2</v>
      </c>
    </row>
    <row r="43" spans="1:12" x14ac:dyDescent="0.25">
      <c r="A43" s="299" t="s">
        <v>86</v>
      </c>
      <c r="B43" s="275">
        <v>16393</v>
      </c>
      <c r="C43" s="275">
        <v>976</v>
      </c>
      <c r="D43" s="276">
        <v>-0.94046239248459707</v>
      </c>
      <c r="E43" s="275">
        <v>-15417</v>
      </c>
      <c r="F43" s="276">
        <f t="shared" si="1"/>
        <v>1.2980622165476333E-2</v>
      </c>
      <c r="G43" s="271"/>
      <c r="H43" s="275">
        <v>90008</v>
      </c>
      <c r="I43" s="275">
        <v>46759</v>
      </c>
      <c r="J43" s="276">
        <v>-0.48050173317927292</v>
      </c>
      <c r="K43" s="275">
        <v>-43249</v>
      </c>
      <c r="L43" s="276">
        <f t="shared" si="2"/>
        <v>3.0472668833339742E-2</v>
      </c>
    </row>
    <row r="44" spans="1:12" x14ac:dyDescent="0.25">
      <c r="A44" s="299" t="s">
        <v>87</v>
      </c>
      <c r="B44" s="275">
        <v>4638</v>
      </c>
      <c r="C44" s="275">
        <v>621</v>
      </c>
      <c r="D44" s="276">
        <v>-0.86610608020698576</v>
      </c>
      <c r="E44" s="275">
        <v>-4017</v>
      </c>
      <c r="F44" s="276">
        <f t="shared" si="1"/>
        <v>8.2591868491401661E-3</v>
      </c>
      <c r="G44" s="271"/>
      <c r="H44" s="275">
        <v>39391</v>
      </c>
      <c r="I44" s="275">
        <v>11155</v>
      </c>
      <c r="J44" s="276">
        <v>-0.71681348531390421</v>
      </c>
      <c r="K44" s="275">
        <v>-28236</v>
      </c>
      <c r="L44" s="276">
        <f t="shared" si="2"/>
        <v>7.269672594279279E-3</v>
      </c>
    </row>
    <row r="45" spans="1:12" x14ac:dyDescent="0.25">
      <c r="A45" s="298" t="s">
        <v>88</v>
      </c>
      <c r="B45" s="280">
        <v>39938</v>
      </c>
      <c r="C45" s="280">
        <v>8459</v>
      </c>
      <c r="D45" s="281">
        <v>-0.78819670489258353</v>
      </c>
      <c r="E45" s="280">
        <v>-31479</v>
      </c>
      <c r="F45" s="281">
        <f t="shared" si="1"/>
        <v>0.11250315870672571</v>
      </c>
      <c r="G45" s="271"/>
      <c r="H45" s="280">
        <v>443600</v>
      </c>
      <c r="I45" s="280">
        <v>153787</v>
      </c>
      <c r="J45" s="281">
        <v>-0.6533205590622182</v>
      </c>
      <c r="K45" s="280">
        <v>-289813</v>
      </c>
      <c r="L45" s="281">
        <f t="shared" si="2"/>
        <v>0.10022242395844262</v>
      </c>
    </row>
    <row r="46" spans="1:12" ht="21" x14ac:dyDescent="0.35">
      <c r="A46" s="290" t="s">
        <v>89</v>
      </c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2"/>
    </row>
    <row r="47" spans="1:12" x14ac:dyDescent="0.25">
      <c r="A47" s="5"/>
      <c r="B47" s="6" t="s">
        <v>153</v>
      </c>
      <c r="C47" s="7"/>
      <c r="D47" s="7"/>
      <c r="E47" s="7"/>
      <c r="F47" s="8"/>
      <c r="G47" s="9"/>
      <c r="H47" s="61" t="str">
        <f>CONCATENATE("acumulado ",B47)</f>
        <v>acumulado noviembre</v>
      </c>
      <c r="I47" s="62"/>
      <c r="J47" s="62"/>
      <c r="K47" s="62"/>
      <c r="L47" s="63"/>
    </row>
    <row r="48" spans="1:12" ht="30" x14ac:dyDescent="0.25">
      <c r="A48" s="12"/>
      <c r="B48" s="13">
        <v>2019</v>
      </c>
      <c r="C48" s="13">
        <v>2020</v>
      </c>
      <c r="D48" s="13" t="s">
        <v>1</v>
      </c>
      <c r="E48" s="13" t="s">
        <v>2</v>
      </c>
      <c r="F48" s="13" t="s">
        <v>3</v>
      </c>
      <c r="G48" s="14"/>
      <c r="H48" s="13">
        <v>2019</v>
      </c>
      <c r="I48" s="13">
        <v>2020</v>
      </c>
      <c r="J48" s="13" t="s">
        <v>1</v>
      </c>
      <c r="K48" s="13" t="s">
        <v>2</v>
      </c>
      <c r="L48" s="13" t="s">
        <v>3</v>
      </c>
    </row>
    <row r="49" spans="1:12" x14ac:dyDescent="0.25">
      <c r="A49" s="258" t="s">
        <v>90</v>
      </c>
      <c r="B49" s="259">
        <v>405450</v>
      </c>
      <c r="C49" s="259">
        <v>75189</v>
      </c>
      <c r="D49" s="260">
        <v>-0.81455419903810578</v>
      </c>
      <c r="E49" s="259">
        <v>-330261</v>
      </c>
      <c r="F49" s="260">
        <f t="shared" ref="F49:F56" si="3">C49/$C$7</f>
        <v>1</v>
      </c>
      <c r="G49" s="261"/>
      <c r="H49" s="259">
        <v>4666899</v>
      </c>
      <c r="I49" s="259">
        <v>1534457</v>
      </c>
      <c r="J49" s="260">
        <v>-0.67120415505028075</v>
      </c>
      <c r="K49" s="259">
        <v>-3132442</v>
      </c>
      <c r="L49" s="260">
        <f>I49/$I$7</f>
        <v>1</v>
      </c>
    </row>
    <row r="50" spans="1:12" x14ac:dyDescent="0.25">
      <c r="A50" s="300" t="s">
        <v>91</v>
      </c>
      <c r="B50" s="301">
        <v>139829</v>
      </c>
      <c r="C50" s="301">
        <v>23003</v>
      </c>
      <c r="D50" s="302">
        <v>-0.83549192227649483</v>
      </c>
      <c r="E50" s="301">
        <v>-116826</v>
      </c>
      <c r="F50" s="302">
        <f t="shared" si="3"/>
        <v>0.30593570868079106</v>
      </c>
      <c r="G50" s="303"/>
      <c r="H50" s="301">
        <v>1708208</v>
      </c>
      <c r="I50" s="301">
        <v>502396</v>
      </c>
      <c r="J50" s="302">
        <v>-0.70589295917124839</v>
      </c>
      <c r="K50" s="301">
        <v>-1205812</v>
      </c>
      <c r="L50" s="302">
        <f t="shared" ref="L50:L56" si="4">I50/$I$7</f>
        <v>0.32740963089874792</v>
      </c>
    </row>
    <row r="51" spans="1:12" x14ac:dyDescent="0.25">
      <c r="A51" s="304" t="s">
        <v>92</v>
      </c>
      <c r="B51" s="275">
        <v>108678</v>
      </c>
      <c r="C51" s="275">
        <v>16804</v>
      </c>
      <c r="D51" s="276">
        <v>-0.84537808940171888</v>
      </c>
      <c r="E51" s="275">
        <v>-91874</v>
      </c>
      <c r="F51" s="276">
        <f t="shared" si="3"/>
        <v>0.22349013818510685</v>
      </c>
      <c r="G51" s="271"/>
      <c r="H51" s="275">
        <v>1247051</v>
      </c>
      <c r="I51" s="275">
        <v>349615</v>
      </c>
      <c r="J51" s="276">
        <v>-0.719646590235684</v>
      </c>
      <c r="K51" s="275">
        <v>-897436</v>
      </c>
      <c r="L51" s="276">
        <f t="shared" si="4"/>
        <v>0.227842813451273</v>
      </c>
    </row>
    <row r="52" spans="1:12" x14ac:dyDescent="0.25">
      <c r="A52" s="305" t="s">
        <v>93</v>
      </c>
      <c r="B52" s="306">
        <v>4589</v>
      </c>
      <c r="C52" s="306">
        <v>705</v>
      </c>
      <c r="D52" s="307">
        <v>-0.84637175855306168</v>
      </c>
      <c r="E52" s="306">
        <v>-3884</v>
      </c>
      <c r="F52" s="307">
        <f t="shared" si="3"/>
        <v>9.3763715437098511E-3</v>
      </c>
      <c r="G52" s="271"/>
      <c r="H52" s="306">
        <v>42089</v>
      </c>
      <c r="I52" s="306">
        <v>12129</v>
      </c>
      <c r="J52" s="307">
        <v>-0.71182494238399574</v>
      </c>
      <c r="K52" s="306">
        <v>-29960</v>
      </c>
      <c r="L52" s="307">
        <f t="shared" si="4"/>
        <v>7.9044248225919652E-3</v>
      </c>
    </row>
    <row r="53" spans="1:12" x14ac:dyDescent="0.25">
      <c r="A53" s="304" t="s">
        <v>94</v>
      </c>
      <c r="B53" s="275">
        <v>71118</v>
      </c>
      <c r="C53" s="275">
        <v>6812</v>
      </c>
      <c r="D53" s="276">
        <v>-0.90421552912061642</v>
      </c>
      <c r="E53" s="275">
        <v>-64306</v>
      </c>
      <c r="F53" s="276">
        <f t="shared" si="3"/>
        <v>9.0598358802484402E-2</v>
      </c>
      <c r="G53" s="271"/>
      <c r="H53" s="275">
        <v>761185</v>
      </c>
      <c r="I53" s="275">
        <v>214644</v>
      </c>
      <c r="J53" s="276">
        <v>-0.7180133607467305</v>
      </c>
      <c r="K53" s="275">
        <v>-546541</v>
      </c>
      <c r="L53" s="276">
        <f t="shared" si="4"/>
        <v>0.13988270769399208</v>
      </c>
    </row>
    <row r="54" spans="1:12" x14ac:dyDescent="0.25">
      <c r="A54" s="304" t="s">
        <v>95</v>
      </c>
      <c r="B54" s="275">
        <v>21120</v>
      </c>
      <c r="C54" s="275">
        <v>8452</v>
      </c>
      <c r="D54" s="276">
        <v>-0.5998106060606061</v>
      </c>
      <c r="E54" s="275">
        <v>-12668</v>
      </c>
      <c r="F54" s="276">
        <f t="shared" si="3"/>
        <v>0.11241005998217825</v>
      </c>
      <c r="G54" s="271"/>
      <c r="H54" s="275">
        <v>203680</v>
      </c>
      <c r="I54" s="275">
        <v>88653</v>
      </c>
      <c r="J54" s="276">
        <v>-0.56474371563236447</v>
      </c>
      <c r="K54" s="275">
        <v>-115027</v>
      </c>
      <c r="L54" s="276">
        <f t="shared" si="4"/>
        <v>5.7774835006780899E-2</v>
      </c>
    </row>
    <row r="55" spans="1:12" x14ac:dyDescent="0.25">
      <c r="A55" s="304" t="s">
        <v>96</v>
      </c>
      <c r="B55" s="275">
        <v>20392</v>
      </c>
      <c r="C55" s="275">
        <v>4927</v>
      </c>
      <c r="D55" s="276">
        <v>-0.75838564142801101</v>
      </c>
      <c r="E55" s="275">
        <v>-15465</v>
      </c>
      <c r="F55" s="276">
        <f t="shared" si="3"/>
        <v>6.5528202263628987E-2</v>
      </c>
      <c r="G55" s="271"/>
      <c r="H55" s="275">
        <v>248884</v>
      </c>
      <c r="I55" s="275">
        <v>84599</v>
      </c>
      <c r="J55" s="276">
        <v>-0.6600866267015959</v>
      </c>
      <c r="K55" s="275">
        <v>-164285</v>
      </c>
      <c r="L55" s="276">
        <f t="shared" si="4"/>
        <v>5.5132858072920912E-2</v>
      </c>
    </row>
    <row r="56" spans="1:12" x14ac:dyDescent="0.25">
      <c r="A56" s="308" t="s">
        <v>97</v>
      </c>
      <c r="B56" s="309">
        <v>39724</v>
      </c>
      <c r="C56" s="309">
        <v>14486</v>
      </c>
      <c r="D56" s="310">
        <v>-0.63533380324237232</v>
      </c>
      <c r="E56" s="309">
        <v>-25238</v>
      </c>
      <c r="F56" s="310">
        <f t="shared" si="3"/>
        <v>0.19266116054210058</v>
      </c>
      <c r="G56" s="271"/>
      <c r="H56" s="309">
        <v>455802</v>
      </c>
      <c r="I56" s="309">
        <v>179370</v>
      </c>
      <c r="J56" s="310">
        <v>-0.60647386365132228</v>
      </c>
      <c r="K56" s="309">
        <v>-276432</v>
      </c>
      <c r="L56" s="310">
        <f t="shared" si="4"/>
        <v>0.11689477124481168</v>
      </c>
    </row>
    <row r="57" spans="1:12" ht="21" x14ac:dyDescent="0.35">
      <c r="A57" s="311" t="s">
        <v>15</v>
      </c>
      <c r="B57" s="311"/>
      <c r="C57" s="311"/>
      <c r="D57" s="311"/>
      <c r="E57" s="311"/>
      <c r="F57" s="311"/>
      <c r="G57" s="311"/>
      <c r="H57" s="311"/>
      <c r="I57" s="311"/>
      <c r="J57" s="311"/>
      <c r="K57" s="311"/>
      <c r="L57" s="311"/>
    </row>
    <row r="58" spans="1:12" x14ac:dyDescent="0.25">
      <c r="A58" s="60"/>
      <c r="B58" s="61" t="s">
        <v>153</v>
      </c>
      <c r="C58" s="62"/>
      <c r="D58" s="62"/>
      <c r="E58" s="62"/>
      <c r="F58" s="63"/>
      <c r="G58" s="312"/>
      <c r="H58" s="61" t="str">
        <f>CONCATENATE("acumulado ",B58)</f>
        <v>acumulado noviembre</v>
      </c>
      <c r="I58" s="62"/>
      <c r="J58" s="62"/>
      <c r="K58" s="62"/>
      <c r="L58" s="63"/>
    </row>
    <row r="59" spans="1:12" ht="30" x14ac:dyDescent="0.25">
      <c r="A59" s="12"/>
      <c r="B59" s="13">
        <v>2019</v>
      </c>
      <c r="C59" s="13">
        <v>2020</v>
      </c>
      <c r="D59" s="13" t="s">
        <v>1</v>
      </c>
      <c r="E59" s="13" t="s">
        <v>2</v>
      </c>
      <c r="F59" s="13" t="s">
        <v>3</v>
      </c>
      <c r="G59" s="313"/>
      <c r="H59" s="13">
        <v>2019</v>
      </c>
      <c r="I59" s="13">
        <v>2020</v>
      </c>
      <c r="J59" s="13" t="s">
        <v>1</v>
      </c>
      <c r="K59" s="13" t="s">
        <v>2</v>
      </c>
      <c r="L59" s="13" t="s">
        <v>3</v>
      </c>
    </row>
    <row r="60" spans="1:12" x14ac:dyDescent="0.25">
      <c r="A60" s="314" t="s">
        <v>58</v>
      </c>
      <c r="B60" s="315">
        <v>2832762</v>
      </c>
      <c r="C60" s="315">
        <v>417746</v>
      </c>
      <c r="D60" s="316">
        <v>-0.85253049850287455</v>
      </c>
      <c r="E60" s="315">
        <v>-2415016</v>
      </c>
      <c r="F60" s="316">
        <f t="shared" ref="F60:F71" si="5">C60/$C$60</f>
        <v>1</v>
      </c>
      <c r="G60" s="317"/>
      <c r="H60" s="315">
        <v>32610423</v>
      </c>
      <c r="I60" s="315">
        <v>10073634</v>
      </c>
      <c r="J60" s="316">
        <v>-0.69109158749642718</v>
      </c>
      <c r="K60" s="315">
        <v>2832762</v>
      </c>
      <c r="L60" s="316">
        <f t="shared" ref="L60" si="6">I60/$I$60</f>
        <v>1</v>
      </c>
    </row>
    <row r="61" spans="1:12" x14ac:dyDescent="0.25">
      <c r="A61" s="318" t="s">
        <v>8</v>
      </c>
      <c r="B61" s="319">
        <v>2019423</v>
      </c>
      <c r="C61" s="319">
        <v>307645</v>
      </c>
      <c r="D61" s="320">
        <v>-0.80962322558688982</v>
      </c>
      <c r="E61" s="319">
        <v>-247416</v>
      </c>
      <c r="F61" s="320">
        <f t="shared" si="5"/>
        <v>0.73644032498216616</v>
      </c>
      <c r="G61" s="321"/>
      <c r="H61" s="319">
        <v>22689669</v>
      </c>
      <c r="I61" s="322" t="s">
        <v>9</v>
      </c>
      <c r="J61" s="323" t="s">
        <v>10</v>
      </c>
      <c r="K61" s="322" t="s">
        <v>10</v>
      </c>
      <c r="L61" s="323" t="s">
        <v>10</v>
      </c>
    </row>
    <row r="62" spans="1:12" x14ac:dyDescent="0.25">
      <c r="A62" s="324" t="s">
        <v>59</v>
      </c>
      <c r="B62" s="275">
        <v>311090</v>
      </c>
      <c r="C62" s="275">
        <v>87863</v>
      </c>
      <c r="D62" s="276">
        <v>-0.72017567262503335</v>
      </c>
      <c r="E62" s="275">
        <v>-35092</v>
      </c>
      <c r="F62" s="276">
        <f t="shared" si="5"/>
        <v>0.21032637056967632</v>
      </c>
      <c r="G62" s="325"/>
      <c r="H62" s="275">
        <v>3571143</v>
      </c>
      <c r="I62" s="277" t="s">
        <v>9</v>
      </c>
      <c r="J62" s="278" t="s">
        <v>10</v>
      </c>
      <c r="K62" s="277" t="s">
        <v>10</v>
      </c>
      <c r="L62" s="278" t="s">
        <v>10</v>
      </c>
    </row>
    <row r="63" spans="1:12" x14ac:dyDescent="0.25">
      <c r="A63" s="324" t="s">
        <v>60</v>
      </c>
      <c r="B63" s="275">
        <v>1278404</v>
      </c>
      <c r="C63" s="275">
        <v>167697</v>
      </c>
      <c r="D63" s="276">
        <v>-0.8330295800766202</v>
      </c>
      <c r="E63" s="275">
        <v>-156777</v>
      </c>
      <c r="F63" s="276">
        <f t="shared" si="5"/>
        <v>0.40143292814293852</v>
      </c>
      <c r="G63" s="325"/>
      <c r="H63" s="275">
        <v>14417355</v>
      </c>
      <c r="I63" s="277" t="s">
        <v>9</v>
      </c>
      <c r="J63" s="278" t="s">
        <v>10</v>
      </c>
      <c r="K63" s="277" t="s">
        <v>10</v>
      </c>
      <c r="L63" s="278" t="s">
        <v>10</v>
      </c>
    </row>
    <row r="64" spans="1:12" x14ac:dyDescent="0.25">
      <c r="A64" s="324" t="s">
        <v>61</v>
      </c>
      <c r="B64" s="275">
        <v>373547</v>
      </c>
      <c r="C64" s="275">
        <v>48059</v>
      </c>
      <c r="D64" s="276">
        <v>-0.78529406236490429</v>
      </c>
      <c r="E64" s="275">
        <v>-41780</v>
      </c>
      <c r="F64" s="276">
        <f t="shared" si="5"/>
        <v>0.11504359108166207</v>
      </c>
      <c r="G64" s="325"/>
      <c r="H64" s="275">
        <v>4013189</v>
      </c>
      <c r="I64" s="277" t="s">
        <v>9</v>
      </c>
      <c r="J64" s="278" t="s">
        <v>10</v>
      </c>
      <c r="K64" s="277" t="s">
        <v>10</v>
      </c>
      <c r="L64" s="278" t="s">
        <v>10</v>
      </c>
    </row>
    <row r="65" spans="1:12" x14ac:dyDescent="0.25">
      <c r="A65" s="324" t="s">
        <v>62</v>
      </c>
      <c r="B65" s="275">
        <v>35330</v>
      </c>
      <c r="C65" s="275">
        <v>1415</v>
      </c>
      <c r="D65" s="276">
        <v>-0.94609482589022231</v>
      </c>
      <c r="E65" s="275">
        <v>-9618</v>
      </c>
      <c r="F65" s="276">
        <f t="shared" si="5"/>
        <v>3.3872257304677963E-3</v>
      </c>
      <c r="G65" s="325"/>
      <c r="H65" s="275">
        <v>463270</v>
      </c>
      <c r="I65" s="277" t="s">
        <v>9</v>
      </c>
      <c r="J65" s="278" t="s">
        <v>10</v>
      </c>
      <c r="K65" s="277" t="s">
        <v>10</v>
      </c>
      <c r="L65" s="278" t="s">
        <v>10</v>
      </c>
    </row>
    <row r="66" spans="1:12" x14ac:dyDescent="0.25">
      <c r="A66" s="326" t="s">
        <v>63</v>
      </c>
      <c r="B66" s="280">
        <v>21052</v>
      </c>
      <c r="C66" s="280">
        <v>2611</v>
      </c>
      <c r="D66" s="281">
        <v>-0.78327355106664154</v>
      </c>
      <c r="E66" s="280">
        <v>-4149</v>
      </c>
      <c r="F66" s="281">
        <f t="shared" si="5"/>
        <v>6.2502094574214953E-3</v>
      </c>
      <c r="G66" s="325"/>
      <c r="H66" s="280">
        <v>224712</v>
      </c>
      <c r="I66" s="282" t="s">
        <v>9</v>
      </c>
      <c r="J66" s="283" t="s">
        <v>10</v>
      </c>
      <c r="K66" s="282" t="s">
        <v>10</v>
      </c>
      <c r="L66" s="283" t="s">
        <v>10</v>
      </c>
    </row>
    <row r="67" spans="1:12" x14ac:dyDescent="0.25">
      <c r="A67" s="318" t="s">
        <v>11</v>
      </c>
      <c r="B67" s="319">
        <v>813339</v>
      </c>
      <c r="C67" s="319">
        <v>110101</v>
      </c>
      <c r="D67" s="320">
        <v>-0.86463086117842625</v>
      </c>
      <c r="E67" s="319">
        <v>-703238</v>
      </c>
      <c r="F67" s="320">
        <f t="shared" si="5"/>
        <v>0.26355967501783378</v>
      </c>
      <c r="G67" s="321"/>
      <c r="H67" s="319">
        <v>9920754</v>
      </c>
      <c r="I67" s="322" t="s">
        <v>9</v>
      </c>
      <c r="J67" s="323" t="s">
        <v>10</v>
      </c>
      <c r="K67" s="322" t="s">
        <v>10</v>
      </c>
      <c r="L67" s="323" t="s">
        <v>10</v>
      </c>
    </row>
    <row r="68" spans="1:12" x14ac:dyDescent="0.25">
      <c r="A68" s="324" t="s">
        <v>64</v>
      </c>
      <c r="B68" s="275">
        <v>485995</v>
      </c>
      <c r="C68" s="275">
        <v>71112</v>
      </c>
      <c r="D68" s="276">
        <v>-0.85367750697023626</v>
      </c>
      <c r="E68" s="275">
        <v>-414883</v>
      </c>
      <c r="F68" s="276">
        <f t="shared" si="5"/>
        <v>0.1702278417986049</v>
      </c>
      <c r="G68" s="325"/>
      <c r="H68" s="275">
        <v>5823989</v>
      </c>
      <c r="I68" s="277" t="s">
        <v>9</v>
      </c>
      <c r="J68" s="278" t="s">
        <v>10</v>
      </c>
      <c r="K68" s="277" t="s">
        <v>10</v>
      </c>
      <c r="L68" s="278" t="s">
        <v>10</v>
      </c>
    </row>
    <row r="69" spans="1:12" x14ac:dyDescent="0.25">
      <c r="A69" s="324" t="s">
        <v>65</v>
      </c>
      <c r="B69" s="275">
        <v>442958</v>
      </c>
      <c r="C69" s="275">
        <v>59184</v>
      </c>
      <c r="D69" s="276">
        <v>-0.86638913847362509</v>
      </c>
      <c r="E69" s="275">
        <v>-383774</v>
      </c>
      <c r="F69" s="276">
        <f t="shared" si="5"/>
        <v>0.14167460610035765</v>
      </c>
      <c r="G69" s="325"/>
      <c r="H69" s="275">
        <v>5338709</v>
      </c>
      <c r="I69" s="277" t="s">
        <v>9</v>
      </c>
      <c r="J69" s="278" t="s">
        <v>10</v>
      </c>
      <c r="K69" s="277" t="s">
        <v>10</v>
      </c>
      <c r="L69" s="278" t="s">
        <v>10</v>
      </c>
    </row>
    <row r="70" spans="1:12" x14ac:dyDescent="0.25">
      <c r="A70" s="324" t="s">
        <v>66</v>
      </c>
      <c r="B70" s="275">
        <v>205083</v>
      </c>
      <c r="C70" s="275">
        <v>25645</v>
      </c>
      <c r="D70" s="276">
        <v>-0.87495306778231252</v>
      </c>
      <c r="E70" s="275">
        <v>-179438</v>
      </c>
      <c r="F70" s="276">
        <f t="shared" si="5"/>
        <v>6.1388977991411048E-2</v>
      </c>
      <c r="G70" s="325"/>
      <c r="H70" s="275">
        <v>2730337</v>
      </c>
      <c r="I70" s="277" t="s">
        <v>9</v>
      </c>
      <c r="J70" s="278" t="s">
        <v>10</v>
      </c>
      <c r="K70" s="277" t="s">
        <v>10</v>
      </c>
      <c r="L70" s="278" t="s">
        <v>10</v>
      </c>
    </row>
    <row r="71" spans="1:12" x14ac:dyDescent="0.25">
      <c r="A71" s="327" t="s">
        <v>67</v>
      </c>
      <c r="B71" s="309">
        <v>122261</v>
      </c>
      <c r="C71" s="309">
        <v>13344</v>
      </c>
      <c r="D71" s="310">
        <v>-0.89085644645471573</v>
      </c>
      <c r="E71" s="309">
        <v>-108917</v>
      </c>
      <c r="F71" s="310">
        <f t="shared" si="5"/>
        <v>3.1942855227817861E-2</v>
      </c>
      <c r="G71" s="325"/>
      <c r="H71" s="309">
        <v>1366428</v>
      </c>
      <c r="I71" s="328" t="s">
        <v>9</v>
      </c>
      <c r="J71" s="329" t="s">
        <v>10</v>
      </c>
      <c r="K71" s="328" t="s">
        <v>10</v>
      </c>
      <c r="L71" s="329" t="s">
        <v>10</v>
      </c>
    </row>
    <row r="72" spans="1:12" x14ac:dyDescent="0.25">
      <c r="A72" s="151" t="s">
        <v>29</v>
      </c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3"/>
    </row>
    <row r="73" spans="1:12" ht="21" x14ac:dyDescent="0.35">
      <c r="A73" s="311" t="s">
        <v>17</v>
      </c>
      <c r="B73" s="311"/>
      <c r="C73" s="311"/>
      <c r="D73" s="311"/>
      <c r="E73" s="311"/>
      <c r="F73" s="311"/>
      <c r="G73" s="311"/>
      <c r="H73" s="311"/>
      <c r="I73" s="311"/>
      <c r="J73" s="311"/>
      <c r="K73" s="311"/>
      <c r="L73" s="311"/>
    </row>
    <row r="74" spans="1:12" x14ac:dyDescent="0.25">
      <c r="A74" s="60"/>
      <c r="B74" s="61" t="s">
        <v>153</v>
      </c>
      <c r="C74" s="62"/>
      <c r="D74" s="62"/>
      <c r="E74" s="62"/>
      <c r="F74" s="63"/>
      <c r="G74" s="312"/>
      <c r="H74" s="61" t="str">
        <f>CONCATENATE("acumulado ",B74)</f>
        <v>acumulado noviembre</v>
      </c>
      <c r="I74" s="62"/>
      <c r="J74" s="62"/>
      <c r="K74" s="62"/>
      <c r="L74" s="63"/>
    </row>
    <row r="75" spans="1:12" ht="30" x14ac:dyDescent="0.25">
      <c r="A75" s="12"/>
      <c r="B75" s="13">
        <v>2019</v>
      </c>
      <c r="C75" s="13">
        <v>2020</v>
      </c>
      <c r="D75" s="13" t="s">
        <v>1</v>
      </c>
      <c r="E75" s="13" t="s">
        <v>2</v>
      </c>
      <c r="F75" s="13" t="s">
        <v>3</v>
      </c>
      <c r="G75" s="313"/>
      <c r="H75" s="13">
        <v>2019</v>
      </c>
      <c r="I75" s="13">
        <v>2020</v>
      </c>
      <c r="J75" s="13" t="s">
        <v>1</v>
      </c>
      <c r="K75" s="13" t="s">
        <v>2</v>
      </c>
      <c r="L75" s="13" t="s">
        <v>3</v>
      </c>
    </row>
    <row r="76" spans="1:12" x14ac:dyDescent="0.25">
      <c r="A76" s="314" t="s">
        <v>68</v>
      </c>
      <c r="B76" s="315">
        <v>2832762</v>
      </c>
      <c r="C76" s="315">
        <v>417746</v>
      </c>
      <c r="D76" s="316">
        <v>-0.85253049850287455</v>
      </c>
      <c r="E76" s="315">
        <v>-2415016</v>
      </c>
      <c r="F76" s="316">
        <f t="shared" ref="F76" si="7">C76/$C$60</f>
        <v>1</v>
      </c>
      <c r="G76" s="317"/>
      <c r="H76" s="315">
        <v>32610423</v>
      </c>
      <c r="I76" s="315">
        <v>10073634</v>
      </c>
      <c r="J76" s="316">
        <v>-0.69109158749642718</v>
      </c>
      <c r="K76" s="315">
        <v>2832762</v>
      </c>
      <c r="L76" s="316">
        <f t="shared" ref="L76" si="8">I76/$I$60</f>
        <v>1</v>
      </c>
    </row>
    <row r="77" spans="1:12" x14ac:dyDescent="0.25">
      <c r="A77" s="330" t="s">
        <v>13</v>
      </c>
      <c r="B77" s="331">
        <v>317568</v>
      </c>
      <c r="C77" s="331">
        <v>81085</v>
      </c>
      <c r="D77" s="332">
        <v>-0.7446688583232568</v>
      </c>
      <c r="E77" s="331">
        <v>-236483</v>
      </c>
      <c r="F77" s="332">
        <f>C77/$C$60</f>
        <v>0.19410120025087016</v>
      </c>
      <c r="G77" s="333"/>
      <c r="H77" s="331">
        <v>4786146</v>
      </c>
      <c r="I77" s="331">
        <v>1683679</v>
      </c>
      <c r="J77" s="332">
        <v>-0.6482182114795495</v>
      </c>
      <c r="K77" s="331">
        <v>-3102467</v>
      </c>
      <c r="L77" s="332">
        <f>I77/$I$60</f>
        <v>0.16713720192732831</v>
      </c>
    </row>
    <row r="78" spans="1:12" x14ac:dyDescent="0.25">
      <c r="A78" s="334" t="s">
        <v>69</v>
      </c>
      <c r="B78" s="285">
        <v>87847</v>
      </c>
      <c r="C78" s="285">
        <v>41475</v>
      </c>
      <c r="D78" s="286">
        <v>-0.52787232347149016</v>
      </c>
      <c r="E78" s="285">
        <v>-46372</v>
      </c>
      <c r="F78" s="286">
        <f>C78/$C$60</f>
        <v>9.9282817788799896E-2</v>
      </c>
      <c r="G78" s="325"/>
      <c r="H78" s="285">
        <v>1567332</v>
      </c>
      <c r="I78" s="285">
        <v>596086</v>
      </c>
      <c r="J78" s="286">
        <v>-0.61968108862704263</v>
      </c>
      <c r="K78" s="285">
        <v>-971246</v>
      </c>
      <c r="L78" s="286">
        <f t="shared" ref="L78:L98" si="9">I78/$I$60</f>
        <v>5.9172886368514081E-2</v>
      </c>
    </row>
    <row r="79" spans="1:12" x14ac:dyDescent="0.25">
      <c r="A79" s="295" t="s">
        <v>70</v>
      </c>
      <c r="B79" s="296">
        <v>52062</v>
      </c>
      <c r="C79" s="296">
        <v>29838</v>
      </c>
      <c r="D79" s="297">
        <f>C79/B79-1</f>
        <v>-0.42687564826552959</v>
      </c>
      <c r="E79" s="296">
        <f>C79-B79</f>
        <v>-22224</v>
      </c>
      <c r="F79" s="297">
        <f>C79/$C$7</f>
        <v>0.39683996329250287</v>
      </c>
      <c r="G79" s="333"/>
      <c r="H79" s="296">
        <v>1077427</v>
      </c>
      <c r="I79" s="296">
        <v>434068</v>
      </c>
      <c r="J79" s="297">
        <f>I79/H79-1</f>
        <v>-0.59712537369121066</v>
      </c>
      <c r="K79" s="296">
        <f>I79-H79</f>
        <v>-643359</v>
      </c>
      <c r="L79" s="297">
        <f>I79/$I$60</f>
        <v>4.3089514667695887E-2</v>
      </c>
    </row>
    <row r="80" spans="1:12" x14ac:dyDescent="0.25">
      <c r="A80" s="295" t="s">
        <v>71</v>
      </c>
      <c r="B80" s="296">
        <f>B78-B79</f>
        <v>35785</v>
      </c>
      <c r="C80" s="296">
        <f>C78-C79</f>
        <v>11637</v>
      </c>
      <c r="D80" s="297">
        <f>C80/B80-1</f>
        <v>-0.67480788039681427</v>
      </c>
      <c r="E80" s="296">
        <f>C80-B80</f>
        <v>-24148</v>
      </c>
      <c r="F80" s="297">
        <f>C80/$C$7</f>
        <v>0.15476997965127878</v>
      </c>
      <c r="G80" s="333"/>
      <c r="H80" s="296">
        <f>H78-H79</f>
        <v>489905</v>
      </c>
      <c r="I80" s="296">
        <f>I78-I79</f>
        <v>162018</v>
      </c>
      <c r="J80" s="297">
        <f>I80/H80-1</f>
        <v>-0.6692869025627417</v>
      </c>
      <c r="K80" s="296">
        <f>I80-H80</f>
        <v>-327887</v>
      </c>
      <c r="L80" s="297">
        <f>I80/$I$60</f>
        <v>1.6083371700818194E-2</v>
      </c>
    </row>
    <row r="81" spans="1:12" x14ac:dyDescent="0.25">
      <c r="A81" s="335" t="s">
        <v>72</v>
      </c>
      <c r="B81" s="336">
        <v>229721</v>
      </c>
      <c r="C81" s="336">
        <v>39610</v>
      </c>
      <c r="D81" s="337">
        <v>-0.82757344779101605</v>
      </c>
      <c r="E81" s="336">
        <v>-190111</v>
      </c>
      <c r="F81" s="337">
        <f t="shared" ref="F81:F98" si="10">C81/$C$60</f>
        <v>9.481838246207025E-2</v>
      </c>
      <c r="G81" s="325"/>
      <c r="H81" s="336">
        <f>H77-H78</f>
        <v>3218814</v>
      </c>
      <c r="I81" s="336">
        <v>1087593</v>
      </c>
      <c r="J81" s="337">
        <v>-0.59095345391934628</v>
      </c>
      <c r="K81" s="336">
        <v>-1571256</v>
      </c>
      <c r="L81" s="337">
        <f t="shared" si="9"/>
        <v>0.10796431555881422</v>
      </c>
    </row>
    <row r="82" spans="1:12" x14ac:dyDescent="0.25">
      <c r="A82" s="330" t="s">
        <v>14</v>
      </c>
      <c r="B82" s="331">
        <v>2515194</v>
      </c>
      <c r="C82" s="331">
        <v>336661</v>
      </c>
      <c r="D82" s="332">
        <v>-0.86614909227677861</v>
      </c>
      <c r="E82" s="331">
        <v>-2178533</v>
      </c>
      <c r="F82" s="332">
        <f t="shared" si="10"/>
        <v>0.80589879974912981</v>
      </c>
      <c r="G82" s="333"/>
      <c r="H82" s="331">
        <v>27824277</v>
      </c>
      <c r="I82" s="331">
        <v>8389955</v>
      </c>
      <c r="J82" s="332">
        <v>-0.6984663788388823</v>
      </c>
      <c r="K82" s="331">
        <v>-19434322</v>
      </c>
      <c r="L82" s="332">
        <f t="shared" si="9"/>
        <v>0.83286279807267172</v>
      </c>
    </row>
    <row r="83" spans="1:12" x14ac:dyDescent="0.25">
      <c r="A83" s="338" t="s">
        <v>73</v>
      </c>
      <c r="B83" s="339">
        <v>417040</v>
      </c>
      <c r="C83" s="339">
        <v>60293</v>
      </c>
      <c r="D83" s="340">
        <v>-0.85542633800115098</v>
      </c>
      <c r="E83" s="339">
        <v>-356747</v>
      </c>
      <c r="F83" s="340">
        <f t="shared" si="10"/>
        <v>0.14432932930536738</v>
      </c>
      <c r="G83" s="341"/>
      <c r="H83" s="339">
        <v>4129835</v>
      </c>
      <c r="I83" s="339">
        <v>1239523</v>
      </c>
      <c r="J83" s="340">
        <v>-0.69986137460697584</v>
      </c>
      <c r="K83" s="339">
        <v>-2890312</v>
      </c>
      <c r="L83" s="340">
        <f t="shared" si="9"/>
        <v>0.12304626116057026</v>
      </c>
    </row>
    <row r="84" spans="1:12" x14ac:dyDescent="0.25">
      <c r="A84" s="299" t="s">
        <v>74</v>
      </c>
      <c r="B84" s="275">
        <v>27467</v>
      </c>
      <c r="C84" s="275">
        <v>4321</v>
      </c>
      <c r="D84" s="276">
        <v>-0.84268394801033963</v>
      </c>
      <c r="E84" s="275">
        <v>-23146</v>
      </c>
      <c r="F84" s="276">
        <f t="shared" si="10"/>
        <v>1.03436059232165E-2</v>
      </c>
      <c r="G84" s="342"/>
      <c r="H84" s="275">
        <v>235914</v>
      </c>
      <c r="I84" s="275">
        <v>79749</v>
      </c>
      <c r="J84" s="276">
        <v>-0.66195732343142</v>
      </c>
      <c r="K84" s="275">
        <v>-156165</v>
      </c>
      <c r="L84" s="276">
        <f t="shared" si="9"/>
        <v>7.9166068570686605E-3</v>
      </c>
    </row>
    <row r="85" spans="1:12" x14ac:dyDescent="0.25">
      <c r="A85" s="299" t="s">
        <v>75</v>
      </c>
      <c r="B85" s="275">
        <v>1392</v>
      </c>
      <c r="C85" s="275">
        <v>227</v>
      </c>
      <c r="D85" s="276">
        <v>-0.83692528735632188</v>
      </c>
      <c r="E85" s="275">
        <v>-1165</v>
      </c>
      <c r="F85" s="276">
        <f t="shared" si="10"/>
        <v>5.4339239633652986E-4</v>
      </c>
      <c r="G85" s="342"/>
      <c r="H85" s="275">
        <v>20033</v>
      </c>
      <c r="I85" s="275">
        <v>10293</v>
      </c>
      <c r="J85" s="276">
        <v>-0.48619777367343886</v>
      </c>
      <c r="K85" s="275">
        <v>-9740</v>
      </c>
      <c r="L85" s="276">
        <f t="shared" si="9"/>
        <v>1.0217762527405701E-3</v>
      </c>
    </row>
    <row r="86" spans="1:12" x14ac:dyDescent="0.25">
      <c r="A86" s="299" t="s">
        <v>76</v>
      </c>
      <c r="B86" s="275">
        <v>69930</v>
      </c>
      <c r="C86" s="275">
        <v>387</v>
      </c>
      <c r="D86" s="276">
        <v>-0.99446589446589451</v>
      </c>
      <c r="E86" s="275">
        <v>-69543</v>
      </c>
      <c r="F86" s="276">
        <f t="shared" si="10"/>
        <v>9.2640025278518522E-4</v>
      </c>
      <c r="G86" s="342"/>
      <c r="H86" s="275">
        <v>567676</v>
      </c>
      <c r="I86" s="275">
        <v>275196</v>
      </c>
      <c r="J86" s="276">
        <v>-0.51522347254419776</v>
      </c>
      <c r="K86" s="275">
        <v>-292480</v>
      </c>
      <c r="L86" s="276">
        <f t="shared" si="9"/>
        <v>2.7318443374059451E-2</v>
      </c>
    </row>
    <row r="87" spans="1:12" x14ac:dyDescent="0.25">
      <c r="A87" s="299" t="s">
        <v>77</v>
      </c>
      <c r="B87" s="275">
        <v>6221</v>
      </c>
      <c r="C87" s="275">
        <v>529</v>
      </c>
      <c r="D87" s="276">
        <v>-0.91496543963992927</v>
      </c>
      <c r="E87" s="275">
        <v>-5692</v>
      </c>
      <c r="F87" s="276">
        <f t="shared" si="10"/>
        <v>1.266319725383367E-3</v>
      </c>
      <c r="G87" s="342"/>
      <c r="H87" s="275">
        <v>79353</v>
      </c>
      <c r="I87" s="275">
        <v>20652</v>
      </c>
      <c r="J87" s="276">
        <v>-0.73974518921779897</v>
      </c>
      <c r="K87" s="275">
        <v>-58701</v>
      </c>
      <c r="L87" s="276">
        <f t="shared" si="9"/>
        <v>2.050104262275163E-3</v>
      </c>
    </row>
    <row r="88" spans="1:12" x14ac:dyDescent="0.25">
      <c r="A88" s="299" t="s">
        <v>78</v>
      </c>
      <c r="B88" s="275">
        <v>123341</v>
      </c>
      <c r="C88" s="275">
        <v>293</v>
      </c>
      <c r="D88" s="276">
        <v>-0.99762447199228155</v>
      </c>
      <c r="E88" s="275">
        <v>-123048</v>
      </c>
      <c r="F88" s="276">
        <f t="shared" si="10"/>
        <v>7.0138313712160018E-4</v>
      </c>
      <c r="G88" s="342"/>
      <c r="H88" s="275">
        <v>591821</v>
      </c>
      <c r="I88" s="275">
        <v>315582</v>
      </c>
      <c r="J88" s="276">
        <v>-0.46676106457864797</v>
      </c>
      <c r="K88" s="275">
        <v>-276239</v>
      </c>
      <c r="L88" s="276">
        <f t="shared" si="9"/>
        <v>3.1327522917747458E-2</v>
      </c>
    </row>
    <row r="89" spans="1:12" x14ac:dyDescent="0.25">
      <c r="A89" s="299" t="s">
        <v>79</v>
      </c>
      <c r="B89" s="275">
        <v>969076</v>
      </c>
      <c r="C89" s="275">
        <v>164295</v>
      </c>
      <c r="D89" s="276">
        <v>-0.83046221348996363</v>
      </c>
      <c r="E89" s="275">
        <v>-804781</v>
      </c>
      <c r="F89" s="276">
        <f t="shared" si="10"/>
        <v>0.39328922359519902</v>
      </c>
      <c r="G89" s="342"/>
      <c r="H89" s="275">
        <v>12610508</v>
      </c>
      <c r="I89" s="275">
        <v>3221401</v>
      </c>
      <c r="J89" s="276">
        <v>-0.74454629424920871</v>
      </c>
      <c r="K89" s="275">
        <v>-9389107</v>
      </c>
      <c r="L89" s="276">
        <f t="shared" si="9"/>
        <v>0.31978539224275965</v>
      </c>
    </row>
    <row r="90" spans="1:12" x14ac:dyDescent="0.25">
      <c r="A90" s="299" t="s">
        <v>80</v>
      </c>
      <c r="B90" s="275">
        <v>75147</v>
      </c>
      <c r="C90" s="275">
        <v>9379</v>
      </c>
      <c r="D90" s="276">
        <v>-0.87519129173486632</v>
      </c>
      <c r="E90" s="275">
        <v>-65768</v>
      </c>
      <c r="F90" s="276">
        <f t="shared" si="10"/>
        <v>2.245144178519962E-2</v>
      </c>
      <c r="G90" s="342"/>
      <c r="H90" s="275">
        <v>1138222</v>
      </c>
      <c r="I90" s="275">
        <v>374334</v>
      </c>
      <c r="J90" s="276">
        <v>-0.67112391080123213</v>
      </c>
      <c r="K90" s="275">
        <v>-763888</v>
      </c>
      <c r="L90" s="276">
        <f t="shared" si="9"/>
        <v>3.7159777692935839E-2</v>
      </c>
    </row>
    <row r="91" spans="1:12" x14ac:dyDescent="0.25">
      <c r="A91" s="299" t="s">
        <v>81</v>
      </c>
      <c r="B91" s="275">
        <v>75144</v>
      </c>
      <c r="C91" s="275">
        <v>8903</v>
      </c>
      <c r="D91" s="276">
        <v>-0.88152081337165977</v>
      </c>
      <c r="E91" s="275">
        <v>-66241</v>
      </c>
      <c r="F91" s="276">
        <f t="shared" si="10"/>
        <v>2.1311993412264869E-2</v>
      </c>
      <c r="G91" s="342"/>
      <c r="H91" s="275">
        <v>1078524</v>
      </c>
      <c r="I91" s="275">
        <v>294097</v>
      </c>
      <c r="J91" s="276">
        <v>-0.72731529386457794</v>
      </c>
      <c r="K91" s="275">
        <v>-784427</v>
      </c>
      <c r="L91" s="276">
        <f t="shared" si="9"/>
        <v>2.919472754320834E-2</v>
      </c>
    </row>
    <row r="92" spans="1:12" x14ac:dyDescent="0.25">
      <c r="A92" s="299" t="s">
        <v>82</v>
      </c>
      <c r="B92" s="275">
        <v>88230</v>
      </c>
      <c r="C92" s="275">
        <v>15395</v>
      </c>
      <c r="D92" s="276">
        <v>-0.82551286410517966</v>
      </c>
      <c r="E92" s="275">
        <v>-72835</v>
      </c>
      <c r="F92" s="276">
        <f t="shared" si="10"/>
        <v>3.6852537187669065E-2</v>
      </c>
      <c r="G92" s="342"/>
      <c r="H92" s="275">
        <v>984701</v>
      </c>
      <c r="I92" s="275">
        <v>427310</v>
      </c>
      <c r="J92" s="276">
        <v>-0.56605101447038231</v>
      </c>
      <c r="K92" s="275">
        <v>-557391</v>
      </c>
      <c r="L92" s="276">
        <f t="shared" si="9"/>
        <v>4.2418654479604877E-2</v>
      </c>
    </row>
    <row r="93" spans="1:12" x14ac:dyDescent="0.25">
      <c r="A93" s="299" t="s">
        <v>83</v>
      </c>
      <c r="B93" s="275">
        <v>58389</v>
      </c>
      <c r="C93" s="275">
        <v>7231</v>
      </c>
      <c r="D93" s="276">
        <v>-0.8761581804791998</v>
      </c>
      <c r="E93" s="275">
        <v>-51158</v>
      </c>
      <c r="F93" s="276">
        <f t="shared" si="10"/>
        <v>1.7309561312376421E-2</v>
      </c>
      <c r="G93" s="342"/>
      <c r="H93" s="275">
        <v>821121</v>
      </c>
      <c r="I93" s="275">
        <v>190079</v>
      </c>
      <c r="J93" s="276">
        <v>-0.76851280140198586</v>
      </c>
      <c r="K93" s="275">
        <v>-631042</v>
      </c>
      <c r="L93" s="276">
        <f t="shared" si="9"/>
        <v>1.8868960297743594E-2</v>
      </c>
    </row>
    <row r="94" spans="1:12" x14ac:dyDescent="0.25">
      <c r="A94" s="299" t="s">
        <v>84</v>
      </c>
      <c r="B94" s="275">
        <v>77597</v>
      </c>
      <c r="C94" s="275">
        <v>6006</v>
      </c>
      <c r="D94" s="276">
        <v>-0.92260010051934993</v>
      </c>
      <c r="E94" s="275">
        <v>-71591</v>
      </c>
      <c r="F94" s="276">
        <f t="shared" si="10"/>
        <v>1.4377157411441402E-2</v>
      </c>
      <c r="G94" s="342"/>
      <c r="H94" s="275">
        <v>879140</v>
      </c>
      <c r="I94" s="275">
        <v>280520</v>
      </c>
      <c r="J94" s="276">
        <v>-0.68091544008917804</v>
      </c>
      <c r="K94" s="275">
        <v>-598620</v>
      </c>
      <c r="L94" s="276">
        <f t="shared" si="9"/>
        <v>2.7846951755443963E-2</v>
      </c>
    </row>
    <row r="95" spans="1:12" x14ac:dyDescent="0.25">
      <c r="A95" s="299" t="s">
        <v>85</v>
      </c>
      <c r="B95" s="275">
        <v>89436</v>
      </c>
      <c r="C95" s="275">
        <v>155</v>
      </c>
      <c r="D95" s="276">
        <v>-0.99826691712509508</v>
      </c>
      <c r="E95" s="275">
        <v>-89281</v>
      </c>
      <c r="F95" s="276">
        <f t="shared" si="10"/>
        <v>3.7103886093463491E-4</v>
      </c>
      <c r="G95" s="342"/>
      <c r="H95" s="275">
        <v>505638</v>
      </c>
      <c r="I95" s="275">
        <v>219480</v>
      </c>
      <c r="J95" s="276">
        <v>-0.56593452232624919</v>
      </c>
      <c r="K95" s="275">
        <v>-286158</v>
      </c>
      <c r="L95" s="276">
        <f t="shared" si="9"/>
        <v>2.1787569411396125E-2</v>
      </c>
    </row>
    <row r="96" spans="1:12" x14ac:dyDescent="0.25">
      <c r="A96" s="299" t="s">
        <v>86</v>
      </c>
      <c r="B96" s="275">
        <v>136488</v>
      </c>
      <c r="C96" s="275">
        <v>7328</v>
      </c>
      <c r="D96" s="276">
        <v>-0.94631029834124614</v>
      </c>
      <c r="E96" s="275">
        <v>-129160</v>
      </c>
      <c r="F96" s="276">
        <f t="shared" si="10"/>
        <v>1.7541759825348419E-2</v>
      </c>
      <c r="G96" s="342"/>
      <c r="H96" s="275">
        <v>734113</v>
      </c>
      <c r="I96" s="275">
        <v>397839</v>
      </c>
      <c r="J96" s="276">
        <v>-0.45806844450377526</v>
      </c>
      <c r="K96" s="275">
        <v>-336274</v>
      </c>
      <c r="L96" s="276">
        <f t="shared" si="9"/>
        <v>3.9493096532988992E-2</v>
      </c>
    </row>
    <row r="97" spans="1:12" x14ac:dyDescent="0.25">
      <c r="A97" s="299" t="s">
        <v>87</v>
      </c>
      <c r="B97" s="275">
        <v>34198</v>
      </c>
      <c r="C97" s="275">
        <v>3593</v>
      </c>
      <c r="D97" s="276">
        <v>-0.89493537633779752</v>
      </c>
      <c r="E97" s="275">
        <v>-30605</v>
      </c>
      <c r="F97" s="276">
        <f t="shared" si="10"/>
        <v>8.6009201763751174E-3</v>
      </c>
      <c r="G97" s="342"/>
      <c r="H97" s="275">
        <v>297534</v>
      </c>
      <c r="I97" s="275">
        <v>85186</v>
      </c>
      <c r="J97" s="276">
        <v>-0.7136932249759691</v>
      </c>
      <c r="K97" s="275">
        <v>-212348</v>
      </c>
      <c r="L97" s="276">
        <f t="shared" si="9"/>
        <v>8.4563326402368796E-3</v>
      </c>
    </row>
    <row r="98" spans="1:12" x14ac:dyDescent="0.25">
      <c r="A98" s="343" t="s">
        <v>88</v>
      </c>
      <c r="B98" s="309">
        <v>266098</v>
      </c>
      <c r="C98" s="309">
        <v>48326</v>
      </c>
      <c r="D98" s="310">
        <v>-0.81839021713804683</v>
      </c>
      <c r="E98" s="309">
        <v>-217772</v>
      </c>
      <c r="F98" s="310">
        <f t="shared" si="10"/>
        <v>0.11568273544211076</v>
      </c>
      <c r="G98" s="342"/>
      <c r="H98" s="309">
        <v>3150144</v>
      </c>
      <c r="I98" s="309">
        <v>958714</v>
      </c>
      <c r="J98" s="310">
        <v>-0.69566026188009178</v>
      </c>
      <c r="K98" s="309">
        <v>-2191430</v>
      </c>
      <c r="L98" s="310">
        <f t="shared" si="9"/>
        <v>9.5170620651891857E-2</v>
      </c>
    </row>
    <row r="99" spans="1:12" ht="21" x14ac:dyDescent="0.35">
      <c r="A99" s="311" t="s">
        <v>98</v>
      </c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</row>
    <row r="100" spans="1:12" x14ac:dyDescent="0.25">
      <c r="A100" s="60"/>
      <c r="B100" s="61" t="s">
        <v>153</v>
      </c>
      <c r="C100" s="62"/>
      <c r="D100" s="62"/>
      <c r="E100" s="62"/>
      <c r="F100" s="63"/>
      <c r="G100" s="312"/>
      <c r="H100" s="61" t="str">
        <f>CONCATENATE("acumulado ",B100)</f>
        <v>acumulado noviembre</v>
      </c>
      <c r="I100" s="62"/>
      <c r="J100" s="62"/>
      <c r="K100" s="62"/>
      <c r="L100" s="63"/>
    </row>
    <row r="101" spans="1:12" ht="30" x14ac:dyDescent="0.25">
      <c r="A101" s="12"/>
      <c r="B101" s="13">
        <v>2019</v>
      </c>
      <c r="C101" s="13">
        <v>2020</v>
      </c>
      <c r="D101" s="13" t="s">
        <v>1</v>
      </c>
      <c r="E101" s="13" t="s">
        <v>2</v>
      </c>
      <c r="F101" s="13" t="s">
        <v>3</v>
      </c>
      <c r="G101" s="313"/>
      <c r="H101" s="13">
        <v>2019</v>
      </c>
      <c r="I101" s="13">
        <v>2020</v>
      </c>
      <c r="J101" s="13" t="s">
        <v>1</v>
      </c>
      <c r="K101" s="13" t="s">
        <v>2</v>
      </c>
      <c r="L101" s="13" t="s">
        <v>3</v>
      </c>
    </row>
    <row r="102" spans="1:12" x14ac:dyDescent="0.25">
      <c r="A102" s="314" t="s">
        <v>90</v>
      </c>
      <c r="B102" s="315">
        <v>2832762</v>
      </c>
      <c r="C102" s="315">
        <v>417746</v>
      </c>
      <c r="D102" s="316">
        <v>-0.85253049850287455</v>
      </c>
      <c r="E102" s="315">
        <v>-2415016</v>
      </c>
      <c r="F102" s="316">
        <f t="shared" ref="F102:F109" si="11">C102/$C$60</f>
        <v>1</v>
      </c>
      <c r="G102" s="317"/>
      <c r="H102" s="315">
        <v>32610423</v>
      </c>
      <c r="I102" s="315">
        <v>10073634</v>
      </c>
      <c r="J102" s="316">
        <v>-0.69109158749642718</v>
      </c>
      <c r="K102" s="315">
        <v>2832762</v>
      </c>
      <c r="L102" s="316">
        <f t="shared" ref="L102:L109" si="12">I102/$I$60</f>
        <v>1</v>
      </c>
    </row>
    <row r="103" spans="1:12" x14ac:dyDescent="0.25">
      <c r="A103" s="344" t="s">
        <v>91</v>
      </c>
      <c r="B103" s="345">
        <v>1056362</v>
      </c>
      <c r="C103" s="345">
        <v>160616</v>
      </c>
      <c r="D103" s="346">
        <v>-0.8479536371054619</v>
      </c>
      <c r="E103" s="345">
        <v>-895746</v>
      </c>
      <c r="F103" s="346">
        <f t="shared" si="11"/>
        <v>0.3844824366959827</v>
      </c>
      <c r="G103" s="342"/>
      <c r="H103" s="345">
        <v>12653073</v>
      </c>
      <c r="I103" s="345">
        <v>3645098</v>
      </c>
      <c r="J103" s="346">
        <v>-0.71191994229386013</v>
      </c>
      <c r="K103" s="345">
        <v>-9007975</v>
      </c>
      <c r="L103" s="346">
        <f t="shared" si="12"/>
        <v>0.36184538767241298</v>
      </c>
    </row>
    <row r="104" spans="1:12" x14ac:dyDescent="0.25">
      <c r="A104" s="347" t="s">
        <v>92</v>
      </c>
      <c r="B104" s="275">
        <v>849609</v>
      </c>
      <c r="C104" s="275">
        <v>111081</v>
      </c>
      <c r="D104" s="276">
        <v>-0.86925632849934498</v>
      </c>
      <c r="E104" s="275">
        <v>-738528</v>
      </c>
      <c r="F104" s="276">
        <f t="shared" si="11"/>
        <v>0.26590559813858183</v>
      </c>
      <c r="G104" s="342"/>
      <c r="H104" s="275">
        <v>9619821</v>
      </c>
      <c r="I104" s="275">
        <v>2726411</v>
      </c>
      <c r="J104" s="276">
        <v>-0.71658401959870144</v>
      </c>
      <c r="K104" s="275">
        <v>-6893410</v>
      </c>
      <c r="L104" s="276">
        <f t="shared" si="12"/>
        <v>0.27064820897801128</v>
      </c>
    </row>
    <row r="105" spans="1:12" x14ac:dyDescent="0.25">
      <c r="A105" s="347" t="s">
        <v>93</v>
      </c>
      <c r="B105" s="275">
        <v>24797</v>
      </c>
      <c r="C105" s="275">
        <v>3709</v>
      </c>
      <c r="D105" s="276">
        <v>-0.85042545469209985</v>
      </c>
      <c r="E105" s="275">
        <v>-21088</v>
      </c>
      <c r="F105" s="276">
        <f t="shared" si="11"/>
        <v>8.8786008723003938E-3</v>
      </c>
      <c r="G105" s="342"/>
      <c r="H105" s="275">
        <v>226319</v>
      </c>
      <c r="I105" s="275">
        <v>66405</v>
      </c>
      <c r="J105" s="276">
        <v>-0.70658672051396487</v>
      </c>
      <c r="K105" s="275">
        <v>-159914</v>
      </c>
      <c r="L105" s="276">
        <f t="shared" si="12"/>
        <v>6.5919607561680327E-3</v>
      </c>
    </row>
    <row r="106" spans="1:12" x14ac:dyDescent="0.25">
      <c r="A106" s="347" t="s">
        <v>94</v>
      </c>
      <c r="B106" s="275">
        <v>479336</v>
      </c>
      <c r="C106" s="275">
        <v>41599</v>
      </c>
      <c r="D106" s="276">
        <v>-0.9132153645876796</v>
      </c>
      <c r="E106" s="275">
        <v>-437737</v>
      </c>
      <c r="F106" s="276">
        <f t="shared" si="11"/>
        <v>9.9579648877547597E-2</v>
      </c>
      <c r="G106" s="342"/>
      <c r="H106" s="275">
        <v>5211121</v>
      </c>
      <c r="I106" s="275">
        <v>1498438</v>
      </c>
      <c r="J106" s="276">
        <v>-0.71245380792347746</v>
      </c>
      <c r="K106" s="275">
        <v>-3712683</v>
      </c>
      <c r="L106" s="276">
        <f t="shared" si="12"/>
        <v>0.14874850525639505</v>
      </c>
    </row>
    <row r="107" spans="1:12" x14ac:dyDescent="0.25">
      <c r="A107" s="347" t="s">
        <v>95</v>
      </c>
      <c r="B107" s="275">
        <v>46438</v>
      </c>
      <c r="C107" s="275">
        <v>15664</v>
      </c>
      <c r="D107" s="276">
        <v>-0.66269003833067752</v>
      </c>
      <c r="E107" s="275">
        <v>-30774</v>
      </c>
      <c r="F107" s="276">
        <f t="shared" si="11"/>
        <v>3.7496469146323361E-2</v>
      </c>
      <c r="G107" s="342"/>
      <c r="H107" s="275">
        <v>463087</v>
      </c>
      <c r="I107" s="275">
        <v>188408</v>
      </c>
      <c r="J107" s="276">
        <v>-0.59314772386182302</v>
      </c>
      <c r="K107" s="275">
        <v>-274679</v>
      </c>
      <c r="L107" s="276">
        <f t="shared" si="12"/>
        <v>1.8703081728004015E-2</v>
      </c>
    </row>
    <row r="108" spans="1:12" x14ac:dyDescent="0.25">
      <c r="A108" s="347" t="s">
        <v>96</v>
      </c>
      <c r="B108" s="275">
        <v>149438</v>
      </c>
      <c r="C108" s="275">
        <v>30656</v>
      </c>
      <c r="D108" s="276">
        <v>-0.79485806822896454</v>
      </c>
      <c r="E108" s="275">
        <v>-118782</v>
      </c>
      <c r="F108" s="276">
        <f t="shared" si="11"/>
        <v>7.3384305295562377E-2</v>
      </c>
      <c r="G108" s="342"/>
      <c r="H108" s="275">
        <v>1789936</v>
      </c>
      <c r="I108" s="275">
        <v>562440</v>
      </c>
      <c r="J108" s="276">
        <v>-0.68577647468959779</v>
      </c>
      <c r="K108" s="275">
        <v>-1227496</v>
      </c>
      <c r="L108" s="276">
        <f t="shared" si="12"/>
        <v>5.5832880170155079E-2</v>
      </c>
    </row>
    <row r="109" spans="1:12" x14ac:dyDescent="0.25">
      <c r="A109" s="348" t="s">
        <v>97</v>
      </c>
      <c r="B109" s="349">
        <v>226782</v>
      </c>
      <c r="C109" s="349">
        <v>54421</v>
      </c>
      <c r="D109" s="350">
        <v>-0.7600294556005327</v>
      </c>
      <c r="E109" s="349">
        <v>-172361</v>
      </c>
      <c r="F109" s="350">
        <f t="shared" si="11"/>
        <v>0.13027294097370173</v>
      </c>
      <c r="G109" s="342"/>
      <c r="H109" s="349">
        <v>2647066</v>
      </c>
      <c r="I109" s="349">
        <v>920443</v>
      </c>
      <c r="J109" s="350">
        <v>-0.65227803160178099</v>
      </c>
      <c r="K109" s="349">
        <v>-1726623</v>
      </c>
      <c r="L109" s="350">
        <f t="shared" si="12"/>
        <v>9.137149513273958E-2</v>
      </c>
    </row>
    <row r="110" spans="1:12" ht="21" x14ac:dyDescent="0.35">
      <c r="A110" s="351" t="s">
        <v>99</v>
      </c>
      <c r="B110" s="351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</row>
    <row r="111" spans="1:12" x14ac:dyDescent="0.25">
      <c r="A111" s="60"/>
      <c r="B111" s="61" t="s">
        <v>153</v>
      </c>
      <c r="C111" s="62"/>
      <c r="D111" s="62"/>
      <c r="E111" s="62"/>
      <c r="F111" s="63"/>
      <c r="G111" s="64"/>
      <c r="H111" s="61" t="str">
        <f>CONCATENATE("acumulado ",B111)</f>
        <v>acumulado noviembre</v>
      </c>
      <c r="I111" s="62"/>
      <c r="J111" s="62"/>
      <c r="K111" s="62"/>
      <c r="L111" s="63"/>
    </row>
    <row r="112" spans="1:12" x14ac:dyDescent="0.25">
      <c r="A112" s="12"/>
      <c r="B112" s="61">
        <v>2019</v>
      </c>
      <c r="C112" s="63"/>
      <c r="D112" s="65">
        <v>2020</v>
      </c>
      <c r="E112" s="61" t="s">
        <v>2</v>
      </c>
      <c r="F112" s="63"/>
      <c r="G112" s="66"/>
      <c r="H112" s="67">
        <v>2019</v>
      </c>
      <c r="I112" s="68"/>
      <c r="J112" s="65">
        <v>2020</v>
      </c>
      <c r="K112" s="61" t="s">
        <v>2</v>
      </c>
      <c r="L112" s="63"/>
    </row>
    <row r="113" spans="1:18" x14ac:dyDescent="0.25">
      <c r="A113" s="352" t="s">
        <v>58</v>
      </c>
      <c r="B113" s="353">
        <v>6.99</v>
      </c>
      <c r="C113" s="353"/>
      <c r="D113" s="354">
        <v>5.56</v>
      </c>
      <c r="E113" s="353">
        <v>-1.4300000000000006</v>
      </c>
      <c r="F113" s="353"/>
      <c r="G113" s="355"/>
      <c r="H113" s="356">
        <f t="shared" ref="H113:H124" si="13">H60/H7</f>
        <v>6.9875999030619687</v>
      </c>
      <c r="I113" s="357"/>
      <c r="J113" s="354">
        <f>I60/I7</f>
        <v>6.5649503374809459</v>
      </c>
      <c r="K113" s="353">
        <f>J113-H113</f>
        <v>-0.42264956558102273</v>
      </c>
      <c r="L113" s="353"/>
      <c r="Q113" s="85"/>
      <c r="R113" s="85"/>
    </row>
    <row r="114" spans="1:18" x14ac:dyDescent="0.25">
      <c r="A114" s="358" t="s">
        <v>8</v>
      </c>
      <c r="B114" s="359">
        <v>6.61</v>
      </c>
      <c r="C114" s="359"/>
      <c r="D114" s="360">
        <v>5.29</v>
      </c>
      <c r="E114" s="359">
        <v>-1.3200000000000003</v>
      </c>
      <c r="F114" s="359"/>
      <c r="G114" s="355"/>
      <c r="H114" s="361">
        <f t="shared" si="13"/>
        <v>6.7002547551388814</v>
      </c>
      <c r="I114" s="362"/>
      <c r="J114" s="363" t="s">
        <v>10</v>
      </c>
      <c r="K114" s="359" t="s">
        <v>10</v>
      </c>
      <c r="L114" s="359"/>
      <c r="Q114" s="85"/>
      <c r="R114" s="85"/>
    </row>
    <row r="115" spans="1:18" x14ac:dyDescent="0.25">
      <c r="A115" s="364" t="s">
        <v>59</v>
      </c>
      <c r="B115" s="365">
        <v>6.38</v>
      </c>
      <c r="C115" s="365"/>
      <c r="D115" s="366">
        <v>6.44</v>
      </c>
      <c r="E115" s="365">
        <v>6.0000000000000497E-2</v>
      </c>
      <c r="F115" s="365"/>
      <c r="G115" s="367"/>
      <c r="H115" s="368">
        <f t="shared" si="13"/>
        <v>6.3411681771691573</v>
      </c>
      <c r="I115" s="369"/>
      <c r="J115" s="370" t="s">
        <v>10</v>
      </c>
      <c r="K115" s="365" t="s">
        <v>10</v>
      </c>
      <c r="L115" s="365"/>
      <c r="Q115" s="85"/>
      <c r="R115" s="85"/>
    </row>
    <row r="116" spans="1:18" x14ac:dyDescent="0.25">
      <c r="A116" s="324" t="s">
        <v>60</v>
      </c>
      <c r="B116" s="371">
        <v>6.79</v>
      </c>
      <c r="C116" s="371"/>
      <c r="D116" s="372">
        <v>5.34</v>
      </c>
      <c r="E116" s="371">
        <v>-1.4500000000000002</v>
      </c>
      <c r="F116" s="371"/>
      <c r="G116" s="367"/>
      <c r="H116" s="373">
        <f t="shared" si="13"/>
        <v>6.9494658967829448</v>
      </c>
      <c r="I116" s="374"/>
      <c r="J116" s="375" t="s">
        <v>10</v>
      </c>
      <c r="K116" s="371" t="s">
        <v>10</v>
      </c>
      <c r="L116" s="371"/>
      <c r="Q116" s="85"/>
      <c r="R116" s="85"/>
    </row>
    <row r="117" spans="1:18" x14ac:dyDescent="0.25">
      <c r="A117" s="324" t="s">
        <v>61</v>
      </c>
      <c r="B117" s="371">
        <v>7.02</v>
      </c>
      <c r="C117" s="371"/>
      <c r="D117" s="372">
        <v>4.21</v>
      </c>
      <c r="E117" s="371">
        <v>-2.8099999999999996</v>
      </c>
      <c r="F117" s="371"/>
      <c r="G117" s="367"/>
      <c r="H117" s="373">
        <f t="shared" si="13"/>
        <v>6.9419004308861103</v>
      </c>
      <c r="I117" s="374"/>
      <c r="J117" s="375" t="s">
        <v>10</v>
      </c>
      <c r="K117" s="371" t="s">
        <v>10</v>
      </c>
      <c r="L117" s="371"/>
      <c r="Q117" s="85"/>
      <c r="R117" s="85"/>
    </row>
    <row r="118" spans="1:18" x14ac:dyDescent="0.25">
      <c r="A118" s="324" t="s">
        <v>62</v>
      </c>
      <c r="B118" s="371">
        <v>3.48</v>
      </c>
      <c r="C118" s="371"/>
      <c r="D118" s="372">
        <v>2.58</v>
      </c>
      <c r="E118" s="371">
        <v>-0.89999999999999991</v>
      </c>
      <c r="F118" s="371"/>
      <c r="G118" s="367"/>
      <c r="H118" s="373">
        <f t="shared" si="13"/>
        <v>3.8681907751912092</v>
      </c>
      <c r="I118" s="374"/>
      <c r="J118" s="375" t="s">
        <v>10</v>
      </c>
      <c r="K118" s="371" t="s">
        <v>10</v>
      </c>
      <c r="L118" s="371"/>
      <c r="Q118" s="85"/>
      <c r="R118" s="85"/>
    </row>
    <row r="119" spans="1:18" x14ac:dyDescent="0.25">
      <c r="A119" s="376" t="s">
        <v>63</v>
      </c>
      <c r="B119" s="377">
        <v>3.97</v>
      </c>
      <c r="C119" s="377"/>
      <c r="D119" s="378">
        <v>2.27</v>
      </c>
      <c r="E119" s="377">
        <v>-1.7000000000000002</v>
      </c>
      <c r="F119" s="377"/>
      <c r="G119" s="367"/>
      <c r="H119" s="379">
        <f t="shared" si="13"/>
        <v>4.4280844187833761</v>
      </c>
      <c r="I119" s="380"/>
      <c r="J119" s="381" t="s">
        <v>10</v>
      </c>
      <c r="K119" s="377" t="s">
        <v>10</v>
      </c>
      <c r="L119" s="377"/>
      <c r="Q119" s="85"/>
      <c r="R119" s="85"/>
    </row>
    <row r="120" spans="1:18" x14ac:dyDescent="0.25">
      <c r="A120" s="382" t="s">
        <v>11</v>
      </c>
      <c r="B120" s="383">
        <v>8.15</v>
      </c>
      <c r="C120" s="383"/>
      <c r="D120" s="384">
        <v>6.47</v>
      </c>
      <c r="E120" s="383">
        <v>-1.6800000000000006</v>
      </c>
      <c r="F120" s="383"/>
      <c r="G120" s="355"/>
      <c r="H120" s="361">
        <f t="shared" si="13"/>
        <v>7.7475021671052939</v>
      </c>
      <c r="I120" s="362"/>
      <c r="J120" s="385" t="s">
        <v>10</v>
      </c>
      <c r="K120" s="383" t="s">
        <v>10</v>
      </c>
      <c r="L120" s="383"/>
      <c r="Q120" s="85"/>
      <c r="R120" s="85"/>
    </row>
    <row r="121" spans="1:18" x14ac:dyDescent="0.25">
      <c r="A121" s="386" t="s">
        <v>64</v>
      </c>
      <c r="B121" s="387">
        <v>8.18</v>
      </c>
      <c r="C121" s="387"/>
      <c r="D121" s="388">
        <v>5.7</v>
      </c>
      <c r="E121" s="387">
        <v>-2.4799999999999995</v>
      </c>
      <c r="F121" s="387"/>
      <c r="G121" s="367"/>
      <c r="H121" s="389">
        <f t="shared" si="13"/>
        <v>7.912297505121809</v>
      </c>
      <c r="I121" s="390"/>
      <c r="J121" s="391" t="s">
        <v>10</v>
      </c>
      <c r="K121" s="387" t="s">
        <v>10</v>
      </c>
      <c r="L121" s="387"/>
      <c r="Q121" s="85"/>
      <c r="R121" s="85"/>
    </row>
    <row r="122" spans="1:18" x14ac:dyDescent="0.25">
      <c r="A122" s="392" t="s">
        <v>65</v>
      </c>
      <c r="B122" s="393">
        <v>8.2799999999999994</v>
      </c>
      <c r="C122" s="393"/>
      <c r="D122" s="394">
        <v>6.04</v>
      </c>
      <c r="E122" s="393">
        <v>-2.2399999999999993</v>
      </c>
      <c r="F122" s="393"/>
      <c r="G122" s="367"/>
      <c r="H122" s="395">
        <f t="shared" si="13"/>
        <v>7.9282969048404004</v>
      </c>
      <c r="I122" s="396"/>
      <c r="J122" s="397" t="s">
        <v>10</v>
      </c>
      <c r="K122" s="393" t="s">
        <v>10</v>
      </c>
      <c r="L122" s="393"/>
      <c r="Q122" s="85"/>
      <c r="R122" s="85"/>
    </row>
    <row r="123" spans="1:18" x14ac:dyDescent="0.25">
      <c r="A123" s="392" t="s">
        <v>66</v>
      </c>
      <c r="B123" s="393">
        <v>7.98</v>
      </c>
      <c r="C123" s="393"/>
      <c r="D123" s="394">
        <v>9.0399999999999991</v>
      </c>
      <c r="E123" s="393">
        <v>1.0599999999999987</v>
      </c>
      <c r="F123" s="393"/>
      <c r="G123" s="367"/>
      <c r="H123" s="395">
        <f t="shared" si="13"/>
        <v>7.75080408215406</v>
      </c>
      <c r="I123" s="396"/>
      <c r="J123" s="397" t="s">
        <v>10</v>
      </c>
      <c r="K123" s="393" t="s">
        <v>10</v>
      </c>
      <c r="L123" s="393"/>
      <c r="Q123" s="85"/>
      <c r="R123" s="85"/>
    </row>
    <row r="124" spans="1:18" x14ac:dyDescent="0.25">
      <c r="A124" s="398" t="s">
        <v>67</v>
      </c>
      <c r="B124" s="399">
        <v>8.2799999999999994</v>
      </c>
      <c r="C124" s="399"/>
      <c r="D124" s="400">
        <v>7.85</v>
      </c>
      <c r="E124" s="399">
        <v>-0.42999999999999972</v>
      </c>
      <c r="F124" s="399"/>
      <c r="G124" s="367"/>
      <c r="H124" s="401">
        <f t="shared" si="13"/>
        <v>7.1102577311540927</v>
      </c>
      <c r="I124" s="402"/>
      <c r="J124" s="403" t="s">
        <v>10</v>
      </c>
      <c r="K124" s="399" t="s">
        <v>10</v>
      </c>
      <c r="L124" s="399"/>
      <c r="Q124" s="85"/>
      <c r="R124" s="85"/>
    </row>
    <row r="125" spans="1:18" x14ac:dyDescent="0.25">
      <c r="A125" s="151" t="s">
        <v>29</v>
      </c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3"/>
    </row>
    <row r="126" spans="1:18" ht="21" x14ac:dyDescent="0.35">
      <c r="A126" s="351" t="s">
        <v>100</v>
      </c>
      <c r="B126" s="351"/>
      <c r="C126" s="351"/>
      <c r="D126" s="351"/>
      <c r="E126" s="351"/>
      <c r="F126" s="351"/>
      <c r="G126" s="351"/>
      <c r="H126" s="351"/>
      <c r="I126" s="351"/>
      <c r="J126" s="351"/>
      <c r="K126" s="351"/>
      <c r="L126" s="351"/>
    </row>
    <row r="127" spans="1:18" x14ac:dyDescent="0.25">
      <c r="A127" s="60"/>
      <c r="B127" s="61" t="s">
        <v>153</v>
      </c>
      <c r="C127" s="62"/>
      <c r="D127" s="62"/>
      <c r="E127" s="62"/>
      <c r="F127" s="63"/>
      <c r="G127" s="64"/>
      <c r="H127" s="61" t="str">
        <f>CONCATENATE("acumulado ",B127)</f>
        <v>acumulado noviembre</v>
      </c>
      <c r="I127" s="62"/>
      <c r="J127" s="62"/>
      <c r="K127" s="62"/>
      <c r="L127" s="63"/>
    </row>
    <row r="128" spans="1:18" x14ac:dyDescent="0.25">
      <c r="A128" s="12"/>
      <c r="B128" s="61">
        <v>2019</v>
      </c>
      <c r="C128" s="63"/>
      <c r="D128" s="65">
        <v>2020</v>
      </c>
      <c r="E128" s="61" t="s">
        <v>2</v>
      </c>
      <c r="F128" s="63"/>
      <c r="G128" s="66"/>
      <c r="H128" s="67">
        <v>2019</v>
      </c>
      <c r="I128" s="68"/>
      <c r="J128" s="65">
        <v>2020</v>
      </c>
      <c r="K128" s="61" t="s">
        <v>2</v>
      </c>
      <c r="L128" s="63"/>
    </row>
    <row r="129" spans="1:18" x14ac:dyDescent="0.25">
      <c r="A129" s="352" t="s">
        <v>68</v>
      </c>
      <c r="B129" s="353">
        <v>6.99</v>
      </c>
      <c r="C129" s="353"/>
      <c r="D129" s="354">
        <v>5.56</v>
      </c>
      <c r="E129" s="353">
        <v>-1.4300000000000006</v>
      </c>
      <c r="F129" s="353"/>
      <c r="G129" s="355"/>
      <c r="H129" s="356">
        <f t="shared" ref="H129:H144" si="14">H76/H23</f>
        <v>6.9875999030619687</v>
      </c>
      <c r="I129" s="357"/>
      <c r="J129" s="354">
        <f t="shared" ref="J129:J144" si="15">I76/I23</f>
        <v>6.5649503374809459</v>
      </c>
      <c r="K129" s="353">
        <f>J129-H129</f>
        <v>-0.42264956558102273</v>
      </c>
      <c r="L129" s="353"/>
      <c r="Q129" s="85"/>
      <c r="R129" s="85"/>
    </row>
    <row r="130" spans="1:18" x14ac:dyDescent="0.25">
      <c r="A130" s="404" t="s">
        <v>13</v>
      </c>
      <c r="B130" s="353">
        <v>4.21</v>
      </c>
      <c r="C130" s="353"/>
      <c r="D130" s="405">
        <v>3.09</v>
      </c>
      <c r="E130" s="353">
        <v>-1.1200000000000001</v>
      </c>
      <c r="F130" s="353"/>
      <c r="G130" s="355"/>
      <c r="H130" s="356">
        <f t="shared" si="14"/>
        <v>4.3365734322759524</v>
      </c>
      <c r="I130" s="357">
        <v>434068</v>
      </c>
      <c r="J130" s="354">
        <f t="shared" si="15"/>
        <v>3.6511787271784928</v>
      </c>
      <c r="K130" s="353">
        <f>J130-H130</f>
        <v>-0.68539470509745959</v>
      </c>
      <c r="L130" s="353"/>
      <c r="Q130" s="85"/>
      <c r="R130" s="85"/>
    </row>
    <row r="131" spans="1:18" x14ac:dyDescent="0.25">
      <c r="A131" s="406" t="s">
        <v>69</v>
      </c>
      <c r="B131" s="365">
        <v>2.95</v>
      </c>
      <c r="C131" s="365"/>
      <c r="D131" s="366">
        <v>2.74</v>
      </c>
      <c r="E131" s="365">
        <v>-0.20999999999999996</v>
      </c>
      <c r="F131" s="365"/>
      <c r="G131" s="367"/>
      <c r="H131" s="368">
        <f t="shared" si="14"/>
        <v>3.2178981536421065</v>
      </c>
      <c r="I131" s="369">
        <v>434068</v>
      </c>
      <c r="J131" s="366">
        <f t="shared" si="15"/>
        <v>2.7355817550171868</v>
      </c>
      <c r="K131" s="365">
        <f t="shared" ref="K131:K151" si="16">J131-H131</f>
        <v>-0.48231639862491971</v>
      </c>
      <c r="L131" s="365"/>
      <c r="Q131" s="85"/>
      <c r="R131" s="85"/>
    </row>
    <row r="132" spans="1:18" x14ac:dyDescent="0.25">
      <c r="A132" s="364" t="s">
        <v>70</v>
      </c>
      <c r="B132" s="365">
        <v>2.7</v>
      </c>
      <c r="C132" s="365">
        <v>29838</v>
      </c>
      <c r="D132" s="407">
        <v>3.19</v>
      </c>
      <c r="E132" s="365">
        <f>D132-B132</f>
        <v>0.48999999999999977</v>
      </c>
      <c r="F132" s="365">
        <f>C132/$C$7</f>
        <v>0.39683996329250287</v>
      </c>
      <c r="G132" s="367"/>
      <c r="H132" s="368">
        <f t="shared" si="14"/>
        <v>3.3878901840432927</v>
      </c>
      <c r="I132" s="369">
        <v>434068</v>
      </c>
      <c r="J132" s="366">
        <f t="shared" si="15"/>
        <v>2.8210597464043623</v>
      </c>
      <c r="K132" s="365">
        <f t="shared" si="16"/>
        <v>-0.56683043763893037</v>
      </c>
      <c r="L132" s="365"/>
      <c r="Q132" s="85"/>
      <c r="R132" s="85"/>
    </row>
    <row r="133" spans="1:18" x14ac:dyDescent="0.25">
      <c r="A133" s="364" t="s">
        <v>71</v>
      </c>
      <c r="B133" s="365">
        <f>B80/B27</f>
        <v>3.4172077922077921</v>
      </c>
      <c r="C133" s="365">
        <f>C131-C132</f>
        <v>-29838</v>
      </c>
      <c r="D133" s="408">
        <f>C80/C27</f>
        <v>2.0060334425099122</v>
      </c>
      <c r="E133" s="365">
        <f>D133-B133</f>
        <v>-1.4111743496978799</v>
      </c>
      <c r="F133" s="365">
        <f>C133/$C$7</f>
        <v>-0.39683996329250287</v>
      </c>
      <c r="G133" s="367"/>
      <c r="H133" s="368">
        <f t="shared" si="14"/>
        <v>2.8980916211163956</v>
      </c>
      <c r="I133" s="369">
        <v>434068</v>
      </c>
      <c r="J133" s="366">
        <f t="shared" si="15"/>
        <v>2.5301870881094417</v>
      </c>
      <c r="K133" s="365">
        <f t="shared" si="16"/>
        <v>-0.36790453300695392</v>
      </c>
      <c r="L133" s="365"/>
      <c r="Q133" s="85"/>
      <c r="R133" s="85"/>
    </row>
    <row r="134" spans="1:18" x14ac:dyDescent="0.25">
      <c r="A134" s="409" t="s">
        <v>101</v>
      </c>
      <c r="B134" s="377">
        <v>5.0199999999999996</v>
      </c>
      <c r="C134" s="377"/>
      <c r="D134" s="378">
        <v>3.58</v>
      </c>
      <c r="E134" s="377">
        <v>-1.4399999999999995</v>
      </c>
      <c r="F134" s="377"/>
      <c r="G134" s="367"/>
      <c r="H134" s="379">
        <f t="shared" si="14"/>
        <v>5.2202373326110969</v>
      </c>
      <c r="I134" s="380">
        <v>434068</v>
      </c>
      <c r="J134" s="378">
        <f t="shared" si="15"/>
        <v>4.4714223457439815</v>
      </c>
      <c r="K134" s="377">
        <f t="shared" si="16"/>
        <v>-0.74881498686711545</v>
      </c>
      <c r="L134" s="377"/>
      <c r="Q134" s="85"/>
      <c r="R134" s="85"/>
    </row>
    <row r="135" spans="1:18" x14ac:dyDescent="0.25">
      <c r="A135" s="410" t="s">
        <v>14</v>
      </c>
      <c r="B135" s="359">
        <v>7.62</v>
      </c>
      <c r="C135" s="359"/>
      <c r="D135" s="360">
        <v>6.88</v>
      </c>
      <c r="E135" s="359">
        <v>-0.74000000000000021</v>
      </c>
      <c r="F135" s="359"/>
      <c r="G135" s="355"/>
      <c r="H135" s="361">
        <f t="shared" si="14"/>
        <v>7.8087254566013016</v>
      </c>
      <c r="I135" s="362">
        <v>434068</v>
      </c>
      <c r="J135" s="360">
        <f t="shared" si="15"/>
        <v>7.8167962330107219</v>
      </c>
      <c r="K135" s="359">
        <f t="shared" si="16"/>
        <v>8.0707764094203327E-3</v>
      </c>
      <c r="L135" s="359"/>
      <c r="Q135" s="85"/>
      <c r="R135" s="85"/>
    </row>
    <row r="136" spans="1:18" x14ac:dyDescent="0.25">
      <c r="A136" s="411" t="s">
        <v>73</v>
      </c>
      <c r="B136" s="412">
        <v>8.6300000000000008</v>
      </c>
      <c r="C136" s="412"/>
      <c r="D136" s="413">
        <v>7.27</v>
      </c>
      <c r="E136" s="412">
        <v>-1.3600000000000012</v>
      </c>
      <c r="F136" s="412"/>
      <c r="G136" s="367"/>
      <c r="H136" s="389">
        <f t="shared" si="14"/>
        <v>8.9298170503614234</v>
      </c>
      <c r="I136" s="390">
        <v>434068</v>
      </c>
      <c r="J136" s="413">
        <f t="shared" si="15"/>
        <v>9.278283455843825</v>
      </c>
      <c r="K136" s="412">
        <f t="shared" si="16"/>
        <v>0.3484664054824016</v>
      </c>
      <c r="L136" s="412"/>
      <c r="Q136" s="85"/>
      <c r="R136" s="85"/>
    </row>
    <row r="137" spans="1:18" x14ac:dyDescent="0.25">
      <c r="A137" s="414" t="s">
        <v>74</v>
      </c>
      <c r="B137" s="393">
        <v>8.56</v>
      </c>
      <c r="C137" s="393"/>
      <c r="D137" s="394">
        <v>7.93</v>
      </c>
      <c r="E137" s="393">
        <v>-0.63000000000000078</v>
      </c>
      <c r="F137" s="393"/>
      <c r="G137" s="367"/>
      <c r="H137" s="395">
        <f t="shared" si="14"/>
        <v>9.0683836248318279</v>
      </c>
      <c r="I137" s="396">
        <v>434068</v>
      </c>
      <c r="J137" s="394">
        <f t="shared" si="15"/>
        <v>9.6865055265395359</v>
      </c>
      <c r="K137" s="393">
        <f t="shared" si="16"/>
        <v>0.61812190170770798</v>
      </c>
      <c r="L137" s="393"/>
      <c r="Q137" s="85"/>
      <c r="R137" s="85"/>
    </row>
    <row r="138" spans="1:18" x14ac:dyDescent="0.25">
      <c r="A138" s="414" t="s">
        <v>75</v>
      </c>
      <c r="B138" s="393">
        <v>4.3099999999999996</v>
      </c>
      <c r="C138" s="393"/>
      <c r="D138" s="394">
        <v>5.16</v>
      </c>
      <c r="E138" s="393">
        <v>0.85000000000000053</v>
      </c>
      <c r="F138" s="393"/>
      <c r="G138" s="367"/>
      <c r="H138" s="395">
        <f t="shared" si="14"/>
        <v>5.9764319809069208</v>
      </c>
      <c r="I138" s="396">
        <v>434068</v>
      </c>
      <c r="J138" s="394">
        <f t="shared" si="15"/>
        <v>6.9359838274932617</v>
      </c>
      <c r="K138" s="393">
        <f t="shared" si="16"/>
        <v>0.95955184658634085</v>
      </c>
      <c r="L138" s="393"/>
      <c r="Q138" s="85"/>
      <c r="R138" s="85"/>
    </row>
    <row r="139" spans="1:18" x14ac:dyDescent="0.25">
      <c r="A139" s="414" t="s">
        <v>76</v>
      </c>
      <c r="B139" s="393">
        <v>8.3699999999999992</v>
      </c>
      <c r="C139" s="393"/>
      <c r="D139" s="394">
        <v>4.84</v>
      </c>
      <c r="E139" s="393">
        <v>-3.5299999999999994</v>
      </c>
      <c r="F139" s="393"/>
      <c r="G139" s="367"/>
      <c r="H139" s="395">
        <f t="shared" si="14"/>
        <v>8.0381178936040669</v>
      </c>
      <c r="I139" s="396">
        <v>434068</v>
      </c>
      <c r="J139" s="394">
        <f t="shared" si="15"/>
        <v>8.5353265926431359</v>
      </c>
      <c r="K139" s="393">
        <f t="shared" si="16"/>
        <v>0.49720869903906895</v>
      </c>
      <c r="L139" s="393"/>
      <c r="Q139" s="85"/>
      <c r="R139" s="85"/>
    </row>
    <row r="140" spans="1:18" x14ac:dyDescent="0.25">
      <c r="A140" s="414" t="s">
        <v>77</v>
      </c>
      <c r="B140" s="393">
        <v>4.58</v>
      </c>
      <c r="C140" s="393"/>
      <c r="D140" s="394">
        <v>4.17</v>
      </c>
      <c r="E140" s="393">
        <v>-0.41000000000000014</v>
      </c>
      <c r="F140" s="393"/>
      <c r="G140" s="367"/>
      <c r="H140" s="395">
        <f t="shared" si="14"/>
        <v>4.8989381405111745</v>
      </c>
      <c r="I140" s="396">
        <v>434068</v>
      </c>
      <c r="J140" s="394">
        <f t="shared" si="15"/>
        <v>4.8274894810659186</v>
      </c>
      <c r="K140" s="393">
        <f t="shared" si="16"/>
        <v>-7.1448659445255913E-2</v>
      </c>
      <c r="L140" s="393"/>
      <c r="Q140" s="85"/>
      <c r="R140" s="85"/>
    </row>
    <row r="141" spans="1:18" x14ac:dyDescent="0.25">
      <c r="A141" s="414" t="s">
        <v>78</v>
      </c>
      <c r="B141" s="393">
        <v>8.3699999999999992</v>
      </c>
      <c r="C141" s="393"/>
      <c r="D141" s="394">
        <v>5.75</v>
      </c>
      <c r="E141" s="393">
        <v>-2.6199999999999992</v>
      </c>
      <c r="F141" s="393"/>
      <c r="G141" s="367"/>
      <c r="H141" s="395">
        <f t="shared" si="14"/>
        <v>8.2397633136094672</v>
      </c>
      <c r="I141" s="396">
        <v>434068</v>
      </c>
      <c r="J141" s="394">
        <f t="shared" si="15"/>
        <v>8.7476993014746647</v>
      </c>
      <c r="K141" s="393">
        <f t="shared" si="16"/>
        <v>0.50793598786519745</v>
      </c>
      <c r="L141" s="393"/>
      <c r="Q141" s="85"/>
      <c r="R141" s="85"/>
    </row>
    <row r="142" spans="1:18" x14ac:dyDescent="0.25">
      <c r="A142" s="414" t="s">
        <v>79</v>
      </c>
      <c r="B142" s="393">
        <v>7.49</v>
      </c>
      <c r="C142" s="393"/>
      <c r="D142" s="394">
        <v>7.24</v>
      </c>
      <c r="E142" s="393">
        <v>-0.25</v>
      </c>
      <c r="F142" s="393"/>
      <c r="G142" s="367"/>
      <c r="H142" s="395">
        <f t="shared" si="14"/>
        <v>7.6910411823111957</v>
      </c>
      <c r="I142" s="396">
        <v>434068</v>
      </c>
      <c r="J142" s="394">
        <f t="shared" si="15"/>
        <v>7.780879919809669</v>
      </c>
      <c r="K142" s="393">
        <f t="shared" si="16"/>
        <v>8.9838737498473265E-2</v>
      </c>
      <c r="L142" s="393"/>
      <c r="Q142" s="85"/>
      <c r="R142" s="85"/>
    </row>
    <row r="143" spans="1:18" x14ac:dyDescent="0.25">
      <c r="A143" s="414" t="s">
        <v>80</v>
      </c>
      <c r="B143" s="393">
        <v>6.11</v>
      </c>
      <c r="C143" s="393"/>
      <c r="D143" s="394">
        <v>7.4</v>
      </c>
      <c r="E143" s="393">
        <v>1.29</v>
      </c>
      <c r="F143" s="393"/>
      <c r="G143" s="367"/>
      <c r="H143" s="395">
        <f t="shared" si="14"/>
        <v>7.1054054222771565</v>
      </c>
      <c r="I143" s="396">
        <v>434068</v>
      </c>
      <c r="J143" s="394">
        <f t="shared" si="15"/>
        <v>6.7908858371278775</v>
      </c>
      <c r="K143" s="393">
        <f t="shared" si="16"/>
        <v>-0.31451958514927902</v>
      </c>
      <c r="L143" s="393"/>
      <c r="Q143" s="85"/>
      <c r="R143" s="85"/>
    </row>
    <row r="144" spans="1:18" x14ac:dyDescent="0.25">
      <c r="A144" s="414" t="s">
        <v>81</v>
      </c>
      <c r="B144" s="393">
        <v>7.25</v>
      </c>
      <c r="C144" s="393"/>
      <c r="D144" s="394">
        <v>5.72</v>
      </c>
      <c r="E144" s="393">
        <v>-1.5300000000000002</v>
      </c>
      <c r="F144" s="393"/>
      <c r="G144" s="367"/>
      <c r="H144" s="395">
        <f t="shared" si="14"/>
        <v>8.1344626547097381</v>
      </c>
      <c r="I144" s="396">
        <v>434068</v>
      </c>
      <c r="J144" s="394">
        <f t="shared" si="15"/>
        <v>7.6121910185065351</v>
      </c>
      <c r="K144" s="393">
        <f t="shared" si="16"/>
        <v>-0.52227163620320294</v>
      </c>
      <c r="L144" s="393"/>
      <c r="Q144" s="85"/>
      <c r="R144" s="85"/>
    </row>
    <row r="145" spans="1:18" x14ac:dyDescent="0.25">
      <c r="A145" s="414" t="s">
        <v>82</v>
      </c>
      <c r="B145" s="397"/>
      <c r="C145" s="397"/>
      <c r="D145" s="394"/>
      <c r="E145" s="397"/>
      <c r="F145" s="397"/>
      <c r="G145" s="367"/>
      <c r="H145" s="415"/>
      <c r="I145" s="416"/>
      <c r="J145" s="394"/>
      <c r="K145" s="397"/>
      <c r="L145" s="397"/>
      <c r="Q145" s="85"/>
      <c r="R145" s="85"/>
    </row>
    <row r="146" spans="1:18" x14ac:dyDescent="0.25">
      <c r="A146" s="414" t="s">
        <v>83</v>
      </c>
      <c r="B146" s="393">
        <v>6.88</v>
      </c>
      <c r="C146" s="393"/>
      <c r="D146" s="394">
        <v>6.87</v>
      </c>
      <c r="E146" s="393">
        <v>-9.9999999999997868E-3</v>
      </c>
      <c r="F146" s="393"/>
      <c r="G146" s="367"/>
      <c r="H146" s="395">
        <f t="shared" ref="H146:H151" si="17">H93/H40</f>
        <v>7.6536421680570443</v>
      </c>
      <c r="I146" s="396">
        <v>434068</v>
      </c>
      <c r="J146" s="394">
        <f t="shared" ref="J146:J151" si="18">I93/I40</f>
        <v>7.3115744124322033</v>
      </c>
      <c r="K146" s="393">
        <f t="shared" si="16"/>
        <v>-0.34206775562484104</v>
      </c>
      <c r="L146" s="393"/>
      <c r="Q146" s="85"/>
      <c r="R146" s="85"/>
    </row>
    <row r="147" spans="1:18" x14ac:dyDescent="0.25">
      <c r="A147" s="414" t="s">
        <v>84</v>
      </c>
      <c r="B147" s="393">
        <v>6.85</v>
      </c>
      <c r="C147" s="393"/>
      <c r="D147" s="394">
        <v>4.87</v>
      </c>
      <c r="E147" s="393">
        <v>-1.9799999999999995</v>
      </c>
      <c r="F147" s="393"/>
      <c r="G147" s="367"/>
      <c r="H147" s="395">
        <f t="shared" si="17"/>
        <v>7.1895061375029643</v>
      </c>
      <c r="I147" s="396">
        <v>434068</v>
      </c>
      <c r="J147" s="394">
        <f t="shared" si="18"/>
        <v>7.9166901845684938</v>
      </c>
      <c r="K147" s="393">
        <f t="shared" si="16"/>
        <v>0.72718404706552953</v>
      </c>
      <c r="L147" s="393"/>
      <c r="Q147" s="85"/>
      <c r="R147" s="85"/>
    </row>
    <row r="148" spans="1:18" x14ac:dyDescent="0.25">
      <c r="A148" s="414" t="s">
        <v>85</v>
      </c>
      <c r="B148" s="393">
        <v>9.84</v>
      </c>
      <c r="C148" s="393"/>
      <c r="D148" s="394">
        <v>3.6</v>
      </c>
      <c r="E148" s="393">
        <v>-6.24</v>
      </c>
      <c r="F148" s="393"/>
      <c r="G148" s="367"/>
      <c r="H148" s="395">
        <f t="shared" si="17"/>
        <v>9.1645913762166273</v>
      </c>
      <c r="I148" s="396">
        <v>434068</v>
      </c>
      <c r="J148" s="394">
        <f t="shared" si="18"/>
        <v>9.3847009022106302</v>
      </c>
      <c r="K148" s="393">
        <f t="shared" si="16"/>
        <v>0.22010952599400291</v>
      </c>
      <c r="L148" s="393"/>
      <c r="Q148" s="85"/>
      <c r="R148" s="85"/>
    </row>
    <row r="149" spans="1:18" x14ac:dyDescent="0.25">
      <c r="A149" s="414" t="s">
        <v>86</v>
      </c>
      <c r="B149" s="393">
        <v>8.33</v>
      </c>
      <c r="C149" s="393"/>
      <c r="D149" s="394">
        <v>7.51</v>
      </c>
      <c r="E149" s="393">
        <v>-0.82000000000000028</v>
      </c>
      <c r="F149" s="393"/>
      <c r="G149" s="367"/>
      <c r="H149" s="395">
        <f t="shared" si="17"/>
        <v>8.1560861256777173</v>
      </c>
      <c r="I149" s="396">
        <v>434068</v>
      </c>
      <c r="J149" s="394">
        <f t="shared" si="18"/>
        <v>8.5082871746615627</v>
      </c>
      <c r="K149" s="393">
        <f t="shared" si="16"/>
        <v>0.35220104898384541</v>
      </c>
      <c r="L149" s="393"/>
      <c r="Q149" s="85"/>
      <c r="R149" s="85"/>
    </row>
    <row r="150" spans="1:18" x14ac:dyDescent="0.25">
      <c r="A150" s="414" t="s">
        <v>87</v>
      </c>
      <c r="B150" s="393">
        <v>7.37</v>
      </c>
      <c r="C150" s="393"/>
      <c r="D150" s="394">
        <v>5.79</v>
      </c>
      <c r="E150" s="393">
        <v>-1.58</v>
      </c>
      <c r="F150" s="393"/>
      <c r="G150" s="367"/>
      <c r="H150" s="395">
        <f t="shared" si="17"/>
        <v>7.5533497499428801</v>
      </c>
      <c r="I150" s="396">
        <v>434068</v>
      </c>
      <c r="J150" s="394">
        <f t="shared" si="18"/>
        <v>7.6365755266696551</v>
      </c>
      <c r="K150" s="393">
        <f t="shared" si="16"/>
        <v>8.3225776726775003E-2</v>
      </c>
      <c r="L150" s="393"/>
      <c r="Q150" s="85"/>
      <c r="R150" s="85"/>
    </row>
    <row r="151" spans="1:18" x14ac:dyDescent="0.25">
      <c r="A151" s="417" t="s">
        <v>88</v>
      </c>
      <c r="B151" s="399">
        <v>6.66</v>
      </c>
      <c r="C151" s="399"/>
      <c r="D151" s="400">
        <v>5.71</v>
      </c>
      <c r="E151" s="399">
        <v>-0.95000000000000018</v>
      </c>
      <c r="F151" s="399"/>
      <c r="G151" s="367"/>
      <c r="H151" s="401">
        <f t="shared" si="17"/>
        <v>7.1013165013525699</v>
      </c>
      <c r="I151" s="402">
        <v>434068</v>
      </c>
      <c r="J151" s="400">
        <f t="shared" si="18"/>
        <v>6.2340379876062348</v>
      </c>
      <c r="K151" s="399">
        <f t="shared" si="16"/>
        <v>-0.86727851374633502</v>
      </c>
      <c r="L151" s="399"/>
      <c r="Q151" s="85"/>
      <c r="R151" s="85"/>
    </row>
    <row r="152" spans="1:18" ht="21" x14ac:dyDescent="0.35">
      <c r="A152" s="351" t="s">
        <v>102</v>
      </c>
      <c r="B152" s="351"/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</row>
    <row r="153" spans="1:18" x14ac:dyDescent="0.25">
      <c r="A153" s="60"/>
      <c r="B153" s="61" t="s">
        <v>153</v>
      </c>
      <c r="C153" s="62"/>
      <c r="D153" s="62"/>
      <c r="E153" s="62"/>
      <c r="F153" s="63"/>
      <c r="G153" s="64"/>
      <c r="H153" s="61" t="str">
        <f>CONCATENATE("acumulado ",B153)</f>
        <v>acumulado noviembre</v>
      </c>
      <c r="I153" s="62"/>
      <c r="J153" s="62"/>
      <c r="K153" s="62"/>
      <c r="L153" s="63"/>
    </row>
    <row r="154" spans="1:18" x14ac:dyDescent="0.25">
      <c r="A154" s="12"/>
      <c r="B154" s="61">
        <v>2019</v>
      </c>
      <c r="C154" s="63"/>
      <c r="D154" s="418">
        <v>2020</v>
      </c>
      <c r="E154" s="61" t="s">
        <v>2</v>
      </c>
      <c r="F154" s="63"/>
      <c r="G154" s="66"/>
      <c r="H154" s="67">
        <v>2019</v>
      </c>
      <c r="I154" s="68"/>
      <c r="J154" s="65">
        <v>2020</v>
      </c>
      <c r="K154" s="61" t="s">
        <v>2</v>
      </c>
      <c r="L154" s="63"/>
    </row>
    <row r="155" spans="1:18" x14ac:dyDescent="0.25">
      <c r="A155" s="352" t="s">
        <v>90</v>
      </c>
      <c r="B155" s="353">
        <v>6.99</v>
      </c>
      <c r="C155" s="353"/>
      <c r="D155" s="354">
        <v>5.56</v>
      </c>
      <c r="E155" s="353">
        <v>-1.4300000000000006</v>
      </c>
      <c r="F155" s="353"/>
      <c r="G155" s="355"/>
      <c r="H155" s="356">
        <f t="shared" ref="H155:H162" si="19">H102/H49</f>
        <v>6.9875999030619687</v>
      </c>
      <c r="I155" s="357"/>
      <c r="J155" s="354">
        <f t="shared" ref="J155:J162" si="20">I102/I49</f>
        <v>6.5649503374809459</v>
      </c>
      <c r="K155" s="353">
        <f>J155-H155</f>
        <v>-0.42264956558102273</v>
      </c>
      <c r="L155" s="353"/>
      <c r="Q155" s="85"/>
      <c r="R155" s="85"/>
    </row>
    <row r="156" spans="1:18" x14ac:dyDescent="0.25">
      <c r="A156" s="419" t="s">
        <v>91</v>
      </c>
      <c r="B156" s="420">
        <v>7.55</v>
      </c>
      <c r="C156" s="420"/>
      <c r="D156" s="421">
        <v>6.98</v>
      </c>
      <c r="E156" s="420">
        <v>-0.5699999999999994</v>
      </c>
      <c r="F156" s="420"/>
      <c r="G156" s="367"/>
      <c r="H156" s="422">
        <f t="shared" si="19"/>
        <v>7.4072203150904343</v>
      </c>
      <c r="I156" s="423"/>
      <c r="J156" s="421">
        <f t="shared" si="20"/>
        <v>7.2554279890763462</v>
      </c>
      <c r="K156" s="420">
        <f>J156-H156</f>
        <v>-0.1517923260140881</v>
      </c>
      <c r="L156" s="420"/>
      <c r="Q156" s="85"/>
      <c r="R156" s="85"/>
    </row>
    <row r="157" spans="1:18" x14ac:dyDescent="0.25">
      <c r="A157" s="424" t="s">
        <v>92</v>
      </c>
      <c r="B157" s="393">
        <v>7.82</v>
      </c>
      <c r="C157" s="393"/>
      <c r="D157" s="394">
        <v>6.61</v>
      </c>
      <c r="E157" s="393">
        <v>-1.21</v>
      </c>
      <c r="F157" s="393"/>
      <c r="G157" s="367"/>
      <c r="H157" s="395">
        <f t="shared" si="19"/>
        <v>7.7140558004444086</v>
      </c>
      <c r="I157" s="396"/>
      <c r="J157" s="394">
        <f t="shared" si="20"/>
        <v>7.798323870543312</v>
      </c>
      <c r="K157" s="393">
        <f t="shared" ref="K157:K162" si="21">J157-H157</f>
        <v>8.4268070098903358E-2</v>
      </c>
      <c r="L157" s="393"/>
      <c r="Q157" s="85"/>
      <c r="R157" s="85"/>
    </row>
    <row r="158" spans="1:18" x14ac:dyDescent="0.25">
      <c r="A158" s="424" t="s">
        <v>93</v>
      </c>
      <c r="B158" s="393">
        <v>5.4</v>
      </c>
      <c r="C158" s="393"/>
      <c r="D158" s="394">
        <v>5.26</v>
      </c>
      <c r="E158" s="393">
        <v>-0.14000000000000057</v>
      </c>
      <c r="F158" s="393"/>
      <c r="G158" s="367"/>
      <c r="H158" s="395">
        <f t="shared" si="19"/>
        <v>5.3771531754140041</v>
      </c>
      <c r="I158" s="396"/>
      <c r="J158" s="394">
        <f t="shared" si="20"/>
        <v>5.4748948800395745</v>
      </c>
      <c r="K158" s="393">
        <f t="shared" si="21"/>
        <v>9.7741704625570414E-2</v>
      </c>
      <c r="L158" s="393"/>
      <c r="Q158" s="85"/>
      <c r="R158" s="85"/>
    </row>
    <row r="159" spans="1:18" x14ac:dyDescent="0.25">
      <c r="A159" s="424" t="s">
        <v>94</v>
      </c>
      <c r="B159" s="393">
        <v>6.74</v>
      </c>
      <c r="C159" s="393"/>
      <c r="D159" s="394">
        <v>6.11</v>
      </c>
      <c r="E159" s="393">
        <v>-0.62999999999999989</v>
      </c>
      <c r="F159" s="393"/>
      <c r="G159" s="367"/>
      <c r="H159" s="395">
        <f t="shared" si="19"/>
        <v>6.8460637033047158</v>
      </c>
      <c r="I159" s="396"/>
      <c r="J159" s="394">
        <f t="shared" si="20"/>
        <v>6.9810383705111718</v>
      </c>
      <c r="K159" s="393">
        <f t="shared" si="21"/>
        <v>0.13497466720645601</v>
      </c>
      <c r="L159" s="393"/>
      <c r="Q159" s="85"/>
      <c r="R159" s="85"/>
    </row>
    <row r="160" spans="1:18" x14ac:dyDescent="0.25">
      <c r="A160" s="424" t="s">
        <v>95</v>
      </c>
      <c r="B160" s="393">
        <v>2.2000000000000002</v>
      </c>
      <c r="C160" s="393"/>
      <c r="D160" s="394">
        <v>1.85</v>
      </c>
      <c r="E160" s="393">
        <v>-0.35000000000000009</v>
      </c>
      <c r="F160" s="393"/>
      <c r="G160" s="367"/>
      <c r="H160" s="395">
        <f t="shared" si="19"/>
        <v>2.2736007462686567</v>
      </c>
      <c r="I160" s="396"/>
      <c r="J160" s="394">
        <f t="shared" si="20"/>
        <v>2.1252298286578006</v>
      </c>
      <c r="K160" s="393">
        <f t="shared" si="21"/>
        <v>-0.14837091761085608</v>
      </c>
      <c r="L160" s="393"/>
      <c r="Q160" s="85"/>
      <c r="R160" s="85"/>
    </row>
    <row r="161" spans="1:18" x14ac:dyDescent="0.25">
      <c r="A161" s="424" t="s">
        <v>96</v>
      </c>
      <c r="B161" s="393">
        <v>7.33</v>
      </c>
      <c r="C161" s="393"/>
      <c r="D161" s="394">
        <v>6.22</v>
      </c>
      <c r="E161" s="393">
        <v>-1.1100000000000003</v>
      </c>
      <c r="F161" s="393"/>
      <c r="G161" s="367"/>
      <c r="H161" s="395">
        <f t="shared" si="19"/>
        <v>7.1918484113080794</v>
      </c>
      <c r="I161" s="396"/>
      <c r="J161" s="394">
        <f t="shared" si="20"/>
        <v>6.6483055355264247</v>
      </c>
      <c r="K161" s="393">
        <f t="shared" si="21"/>
        <v>-0.54354287578165472</v>
      </c>
      <c r="L161" s="393"/>
      <c r="Q161" s="85"/>
      <c r="R161" s="85"/>
    </row>
    <row r="162" spans="1:18" x14ac:dyDescent="0.25">
      <c r="A162" s="425" t="s">
        <v>97</v>
      </c>
      <c r="B162" s="399">
        <v>5.71</v>
      </c>
      <c r="C162" s="399"/>
      <c r="D162" s="400">
        <v>3.76</v>
      </c>
      <c r="E162" s="399">
        <v>-1.9500000000000002</v>
      </c>
      <c r="F162" s="399"/>
      <c r="G162" s="367"/>
      <c r="H162" s="401">
        <f t="shared" si="19"/>
        <v>5.8074909719571215</v>
      </c>
      <c r="I162" s="402"/>
      <c r="J162" s="400">
        <f t="shared" si="20"/>
        <v>5.1315325862741821</v>
      </c>
      <c r="K162" s="399">
        <f t="shared" si="21"/>
        <v>-0.67595838568293942</v>
      </c>
      <c r="L162" s="399"/>
      <c r="Q162" s="85"/>
      <c r="R162" s="85"/>
    </row>
    <row r="163" spans="1:18" ht="21" x14ac:dyDescent="0.35">
      <c r="A163" s="426" t="s">
        <v>21</v>
      </c>
      <c r="B163" s="426"/>
      <c r="C163" s="426"/>
      <c r="D163" s="426"/>
      <c r="E163" s="426"/>
      <c r="F163" s="426"/>
      <c r="G163" s="426"/>
      <c r="H163" s="426"/>
      <c r="I163" s="426"/>
      <c r="J163" s="426"/>
      <c r="K163" s="426"/>
      <c r="L163" s="426"/>
    </row>
    <row r="164" spans="1:18" x14ac:dyDescent="0.25">
      <c r="A164" s="60"/>
      <c r="B164" s="61" t="s">
        <v>153</v>
      </c>
      <c r="C164" s="62"/>
      <c r="D164" s="62"/>
      <c r="E164" s="62"/>
      <c r="F164" s="63"/>
      <c r="G164" s="100"/>
      <c r="H164" s="61" t="str">
        <f>CONCATENATE("acumulado ",B164)</f>
        <v>acumulado noviembre</v>
      </c>
      <c r="I164" s="62"/>
      <c r="J164" s="62"/>
      <c r="K164" s="62"/>
      <c r="L164" s="63"/>
    </row>
    <row r="165" spans="1:18" ht="30" x14ac:dyDescent="0.25">
      <c r="A165" s="12"/>
      <c r="B165" s="13">
        <v>2019</v>
      </c>
      <c r="C165" s="13">
        <v>2020</v>
      </c>
      <c r="D165" s="13" t="s">
        <v>1</v>
      </c>
      <c r="E165" s="61" t="s">
        <v>2</v>
      </c>
      <c r="F165" s="63"/>
      <c r="G165" s="101"/>
      <c r="H165" s="13">
        <v>2019</v>
      </c>
      <c r="I165" s="13">
        <v>2020</v>
      </c>
      <c r="J165" s="13" t="s">
        <v>1</v>
      </c>
      <c r="K165" s="61" t="s">
        <v>2</v>
      </c>
      <c r="L165" s="63"/>
    </row>
    <row r="166" spans="1:18" x14ac:dyDescent="0.25">
      <c r="A166" s="427" t="s">
        <v>58</v>
      </c>
      <c r="B166" s="428">
        <v>0.68059999999999998</v>
      </c>
      <c r="C166" s="428">
        <v>0.2198</v>
      </c>
      <c r="D166" s="428">
        <v>-0.67704966206288564</v>
      </c>
      <c r="E166" s="429">
        <v>-46.08</v>
      </c>
      <c r="F166" s="429"/>
      <c r="G166" s="430"/>
      <c r="H166" s="428">
        <v>0.70922727272727282</v>
      </c>
      <c r="I166" s="428">
        <v>0.31540000000000001</v>
      </c>
      <c r="J166" s="428">
        <v>-0.55529064923412175</v>
      </c>
      <c r="K166" s="429">
        <v>-39.382727272727287</v>
      </c>
      <c r="L166" s="429"/>
    </row>
    <row r="167" spans="1:18" x14ac:dyDescent="0.25">
      <c r="A167" s="431" t="s">
        <v>8</v>
      </c>
      <c r="B167" s="432">
        <v>0.73140000000000005</v>
      </c>
      <c r="C167" s="432">
        <v>0.24440000000000001</v>
      </c>
      <c r="D167" s="432">
        <v>-0.66584632212195793</v>
      </c>
      <c r="E167" s="433">
        <v>-48.7</v>
      </c>
      <c r="F167" s="433"/>
      <c r="G167" s="430"/>
      <c r="H167" s="432">
        <v>0.75273636363636354</v>
      </c>
      <c r="I167" s="434" t="s">
        <v>9</v>
      </c>
      <c r="J167" s="435" t="s">
        <v>10</v>
      </c>
      <c r="K167" s="433" t="s">
        <v>10</v>
      </c>
      <c r="L167" s="433"/>
    </row>
    <row r="168" spans="1:18" x14ac:dyDescent="0.25">
      <c r="A168" s="436" t="s">
        <v>59</v>
      </c>
      <c r="B168" s="437">
        <v>0.65959999999999996</v>
      </c>
      <c r="C168" s="437">
        <v>0.27329999999999999</v>
      </c>
      <c r="D168" s="437">
        <v>-0.58565797453001811</v>
      </c>
      <c r="E168" s="438">
        <v>-38.629999999999995</v>
      </c>
      <c r="F168" s="438"/>
      <c r="G168" s="439"/>
      <c r="H168" s="437">
        <v>0.6828363636363638</v>
      </c>
      <c r="I168" s="440" t="s">
        <v>9</v>
      </c>
      <c r="J168" s="441" t="s">
        <v>10</v>
      </c>
      <c r="K168" s="438" t="s">
        <v>10</v>
      </c>
      <c r="L168" s="438"/>
    </row>
    <row r="169" spans="1:18" x14ac:dyDescent="0.25">
      <c r="A169" s="324" t="s">
        <v>60</v>
      </c>
      <c r="B169" s="276">
        <v>0.78370000000000006</v>
      </c>
      <c r="C169" s="276">
        <v>0.2492</v>
      </c>
      <c r="D169" s="276">
        <v>-0.68202118157458202</v>
      </c>
      <c r="E169" s="442">
        <v>-53.45</v>
      </c>
      <c r="F169" s="442"/>
      <c r="G169" s="439"/>
      <c r="H169" s="276">
        <v>0.81245454545454532</v>
      </c>
      <c r="I169" s="443" t="s">
        <v>9</v>
      </c>
      <c r="J169" s="278" t="s">
        <v>10</v>
      </c>
      <c r="K169" s="442" t="s">
        <v>10</v>
      </c>
      <c r="L169" s="442"/>
    </row>
    <row r="170" spans="1:18" x14ac:dyDescent="0.25">
      <c r="A170" s="324" t="s">
        <v>61</v>
      </c>
      <c r="B170" s="276">
        <v>0.6744</v>
      </c>
      <c r="C170" s="276">
        <v>0.18899999999999997</v>
      </c>
      <c r="D170" s="276">
        <v>-0.71975088967971534</v>
      </c>
      <c r="E170" s="442">
        <v>-48.54</v>
      </c>
      <c r="F170" s="442"/>
      <c r="G170" s="439"/>
      <c r="H170" s="276">
        <v>0.67110000000000003</v>
      </c>
      <c r="I170" s="443" t="s">
        <v>9</v>
      </c>
      <c r="J170" s="278" t="s">
        <v>10</v>
      </c>
      <c r="K170" s="442" t="s">
        <v>10</v>
      </c>
      <c r="L170" s="442"/>
    </row>
    <row r="171" spans="1:18" x14ac:dyDescent="0.25">
      <c r="A171" s="324" t="s">
        <v>62</v>
      </c>
      <c r="B171" s="276">
        <v>0.48869999999999997</v>
      </c>
      <c r="C171" s="276">
        <v>0.54210000000000003</v>
      </c>
      <c r="D171" s="276">
        <v>0.10926949048496026</v>
      </c>
      <c r="E171" s="442">
        <v>5.3400000000000034</v>
      </c>
      <c r="F171" s="442"/>
      <c r="G171" s="439"/>
      <c r="H171" s="276">
        <v>0.5589909090909092</v>
      </c>
      <c r="I171" s="443" t="s">
        <v>9</v>
      </c>
      <c r="J171" s="278" t="s">
        <v>10</v>
      </c>
      <c r="K171" s="442" t="s">
        <v>10</v>
      </c>
      <c r="L171" s="442"/>
    </row>
    <row r="172" spans="1:18" x14ac:dyDescent="0.25">
      <c r="A172" s="444" t="s">
        <v>63</v>
      </c>
      <c r="B172" s="445">
        <v>0.65579999999999994</v>
      </c>
      <c r="C172" s="445">
        <v>0.34810000000000002</v>
      </c>
      <c r="D172" s="445">
        <v>-0.46919792619701128</v>
      </c>
      <c r="E172" s="446">
        <v>-30.769999999999996</v>
      </c>
      <c r="F172" s="446"/>
      <c r="G172" s="439"/>
      <c r="H172" s="445">
        <v>0.62145454545454548</v>
      </c>
      <c r="I172" s="447" t="s">
        <v>9</v>
      </c>
      <c r="J172" s="448" t="s">
        <v>10</v>
      </c>
      <c r="K172" s="446" t="s">
        <v>10</v>
      </c>
      <c r="L172" s="446"/>
    </row>
    <row r="173" spans="1:18" x14ac:dyDescent="0.25">
      <c r="A173" s="431" t="s">
        <v>11</v>
      </c>
      <c r="B173" s="432">
        <v>0.58050000000000002</v>
      </c>
      <c r="C173" s="432">
        <v>0.1716</v>
      </c>
      <c r="D173" s="432">
        <v>-0.70439276485788116</v>
      </c>
      <c r="E173" s="433">
        <v>-40.89</v>
      </c>
      <c r="F173" s="433"/>
      <c r="G173" s="430"/>
      <c r="H173" s="432">
        <v>0.626390909090909</v>
      </c>
      <c r="I173" s="434" t="s">
        <v>9</v>
      </c>
      <c r="J173" s="435" t="s">
        <v>10</v>
      </c>
      <c r="K173" s="433" t="s">
        <v>10</v>
      </c>
      <c r="L173" s="433"/>
    </row>
    <row r="174" spans="1:18" x14ac:dyDescent="0.25">
      <c r="A174" s="436" t="s">
        <v>64</v>
      </c>
      <c r="B174" s="437">
        <v>0.60809999999999997</v>
      </c>
      <c r="C174" s="437">
        <v>0.1769</v>
      </c>
      <c r="D174" s="437">
        <v>-0.70909389902976483</v>
      </c>
      <c r="E174" s="438">
        <v>-43.120000000000005</v>
      </c>
      <c r="F174" s="438"/>
      <c r="G174" s="439"/>
      <c r="H174" s="437">
        <v>0.64419090909090926</v>
      </c>
      <c r="I174" s="440" t="s">
        <v>9</v>
      </c>
      <c r="J174" s="441" t="s">
        <v>10</v>
      </c>
      <c r="K174" s="438" t="s">
        <v>10</v>
      </c>
      <c r="L174" s="438"/>
    </row>
    <row r="175" spans="1:18" x14ac:dyDescent="0.25">
      <c r="A175" s="324" t="s">
        <v>65</v>
      </c>
      <c r="B175" s="276">
        <v>0.59770000000000001</v>
      </c>
      <c r="C175" s="276">
        <v>0.17329999999999998</v>
      </c>
      <c r="D175" s="276">
        <v>-0.71005521164463781</v>
      </c>
      <c r="E175" s="442">
        <v>-42.440000000000005</v>
      </c>
      <c r="F175" s="442"/>
      <c r="G175" s="439"/>
      <c r="H175" s="276">
        <v>0.63594545454545459</v>
      </c>
      <c r="I175" s="443" t="s">
        <v>9</v>
      </c>
      <c r="J175" s="278" t="s">
        <v>10</v>
      </c>
      <c r="K175" s="442" t="s">
        <v>10</v>
      </c>
      <c r="L175" s="442"/>
    </row>
    <row r="176" spans="1:18" x14ac:dyDescent="0.25">
      <c r="A176" s="324" t="s">
        <v>66</v>
      </c>
      <c r="B176" s="276">
        <v>0.49469999999999997</v>
      </c>
      <c r="C176" s="276">
        <v>0.15579999999999999</v>
      </c>
      <c r="D176" s="276">
        <v>-0.68506165352739035</v>
      </c>
      <c r="E176" s="442">
        <v>-33.89</v>
      </c>
      <c r="F176" s="442"/>
      <c r="G176" s="439"/>
      <c r="H176" s="276">
        <v>0.58454545454545448</v>
      </c>
      <c r="I176" s="443" t="s">
        <v>9</v>
      </c>
      <c r="J176" s="278" t="s">
        <v>10</v>
      </c>
      <c r="K176" s="442" t="s">
        <v>10</v>
      </c>
      <c r="L176" s="442"/>
    </row>
    <row r="177" spans="1:12" x14ac:dyDescent="0.25">
      <c r="A177" s="449" t="s">
        <v>67</v>
      </c>
      <c r="B177" s="350">
        <v>0.65290000000000004</v>
      </c>
      <c r="C177" s="350">
        <v>0.1779</v>
      </c>
      <c r="D177" s="350">
        <v>-0.72752335732884066</v>
      </c>
      <c r="E177" s="450">
        <v>-47.500000000000007</v>
      </c>
      <c r="F177" s="450"/>
      <c r="G177" s="439"/>
      <c r="H177" s="350">
        <v>0.64280909090909077</v>
      </c>
      <c r="I177" s="451" t="s">
        <v>9</v>
      </c>
      <c r="J177" s="452" t="s">
        <v>10</v>
      </c>
      <c r="K177" s="450" t="s">
        <v>10</v>
      </c>
      <c r="L177" s="450"/>
    </row>
    <row r="178" spans="1:12" x14ac:dyDescent="0.25">
      <c r="A178" s="151" t="s">
        <v>29</v>
      </c>
      <c r="B178" s="152"/>
      <c r="C178" s="152"/>
      <c r="D178" s="152"/>
      <c r="E178" s="152"/>
      <c r="F178" s="152"/>
      <c r="G178" s="152"/>
      <c r="H178" s="152"/>
      <c r="I178" s="152"/>
      <c r="J178" s="152"/>
      <c r="K178" s="152"/>
      <c r="L178" s="153"/>
    </row>
    <row r="179" spans="1:12" ht="21" x14ac:dyDescent="0.35">
      <c r="A179" s="426" t="s">
        <v>103</v>
      </c>
      <c r="B179" s="426"/>
      <c r="C179" s="426"/>
      <c r="D179" s="426"/>
      <c r="E179" s="426"/>
      <c r="F179" s="426"/>
      <c r="G179" s="426"/>
      <c r="H179" s="426"/>
      <c r="I179" s="426"/>
      <c r="J179" s="426"/>
      <c r="K179" s="426"/>
      <c r="L179" s="426"/>
    </row>
    <row r="180" spans="1:12" x14ac:dyDescent="0.25">
      <c r="A180" s="60"/>
      <c r="B180" s="61" t="s">
        <v>153</v>
      </c>
      <c r="C180" s="62"/>
      <c r="D180" s="62"/>
      <c r="E180" s="62"/>
      <c r="F180" s="63"/>
      <c r="G180" s="100"/>
      <c r="H180" s="61" t="str">
        <f>CONCATENATE("acumulado ",B180)</f>
        <v>acumulado noviembre</v>
      </c>
      <c r="I180" s="62"/>
      <c r="J180" s="62"/>
      <c r="K180" s="62"/>
      <c r="L180" s="63"/>
    </row>
    <row r="181" spans="1:12" ht="30" x14ac:dyDescent="0.25">
      <c r="A181" s="5"/>
      <c r="B181" s="175">
        <v>2019</v>
      </c>
      <c r="C181" s="175">
        <v>2020</v>
      </c>
      <c r="D181" s="175" t="s">
        <v>1</v>
      </c>
      <c r="E181" s="453" t="s">
        <v>2</v>
      </c>
      <c r="F181" s="454"/>
      <c r="G181" s="101"/>
      <c r="H181" s="13">
        <v>2019</v>
      </c>
      <c r="I181" s="13">
        <v>2020</v>
      </c>
      <c r="J181" s="13" t="s">
        <v>1</v>
      </c>
      <c r="K181" s="61" t="s">
        <v>2</v>
      </c>
      <c r="L181" s="63"/>
    </row>
    <row r="182" spans="1:12" x14ac:dyDescent="0.25">
      <c r="A182" s="427" t="s">
        <v>90</v>
      </c>
      <c r="B182" s="428">
        <v>0.68059999999999998</v>
      </c>
      <c r="C182" s="428">
        <v>0.2198</v>
      </c>
      <c r="D182" s="428">
        <v>-0.67704966206288564</v>
      </c>
      <c r="E182" s="429">
        <v>-46.08</v>
      </c>
      <c r="F182" s="429"/>
      <c r="G182" s="430"/>
      <c r="H182" s="428">
        <v>0.70922727272727282</v>
      </c>
      <c r="I182" s="428">
        <v>0.31540000000000001</v>
      </c>
      <c r="J182" s="428">
        <v>-0.55529064923412175</v>
      </c>
      <c r="K182" s="429">
        <v>-39.382727272727287</v>
      </c>
      <c r="L182" s="429"/>
    </row>
    <row r="183" spans="1:12" x14ac:dyDescent="0.25">
      <c r="A183" s="455" t="s">
        <v>91</v>
      </c>
      <c r="B183" s="437">
        <v>0.7056</v>
      </c>
      <c r="C183" s="437">
        <v>0.254</v>
      </c>
      <c r="D183" s="437">
        <v>-0.64002267573696148</v>
      </c>
      <c r="E183" s="438">
        <v>-45.160000000000004</v>
      </c>
      <c r="F183" s="438"/>
      <c r="G183" s="101"/>
      <c r="H183" s="346">
        <v>0.76812727272727277</v>
      </c>
      <c r="I183" s="346">
        <v>0.41891428571428568</v>
      </c>
      <c r="J183" s="346">
        <v>-0.45462906918158186</v>
      </c>
      <c r="K183" s="456">
        <v>-34.921298701298703</v>
      </c>
      <c r="L183" s="456"/>
    </row>
    <row r="184" spans="1:12" x14ac:dyDescent="0.25">
      <c r="A184" s="347" t="s">
        <v>92</v>
      </c>
      <c r="B184" s="276">
        <v>0.65890000000000004</v>
      </c>
      <c r="C184" s="276">
        <v>0.18170000000000003</v>
      </c>
      <c r="D184" s="276">
        <v>-0.72423736530581273</v>
      </c>
      <c r="E184" s="442">
        <v>-47.72</v>
      </c>
      <c r="F184" s="442"/>
      <c r="G184" s="101"/>
      <c r="H184" s="276">
        <v>0.67374545454545454</v>
      </c>
      <c r="I184" s="276">
        <v>0.36418571428571433</v>
      </c>
      <c r="J184" s="276">
        <v>-0.45946097026893651</v>
      </c>
      <c r="K184" s="442">
        <v>-30.955974025974022</v>
      </c>
      <c r="L184" s="442"/>
    </row>
    <row r="185" spans="1:12" x14ac:dyDescent="0.25">
      <c r="A185" s="347" t="s">
        <v>93</v>
      </c>
      <c r="B185" s="276">
        <v>0.69279999999999997</v>
      </c>
      <c r="C185" s="276">
        <v>0.25650000000000001</v>
      </c>
      <c r="D185" s="276">
        <v>-0.62976327944572752</v>
      </c>
      <c r="E185" s="442">
        <v>-43.63</v>
      </c>
      <c r="F185" s="442"/>
      <c r="G185" s="101"/>
      <c r="H185" s="276">
        <v>0.56894545454545442</v>
      </c>
      <c r="I185" s="276">
        <v>0.35118571428571427</v>
      </c>
      <c r="J185" s="276">
        <v>-0.38274273661912661</v>
      </c>
      <c r="K185" s="442">
        <v>-21.775974025974016</v>
      </c>
      <c r="L185" s="442"/>
    </row>
    <row r="186" spans="1:12" x14ac:dyDescent="0.25">
      <c r="A186" s="347" t="s">
        <v>94</v>
      </c>
      <c r="B186" s="276">
        <v>0.72739999999999994</v>
      </c>
      <c r="C186" s="276">
        <v>0.18960000000000002</v>
      </c>
      <c r="D186" s="276">
        <v>-0.73934561451745939</v>
      </c>
      <c r="E186" s="442">
        <v>-53.779999999999994</v>
      </c>
      <c r="F186" s="442"/>
      <c r="G186" s="101"/>
      <c r="H186" s="276">
        <v>0.71301818181818177</v>
      </c>
      <c r="I186" s="276">
        <v>0.42168571428571433</v>
      </c>
      <c r="J186" s="276">
        <v>-0.4085905169901497</v>
      </c>
      <c r="K186" s="442">
        <v>-29.133246753246745</v>
      </c>
      <c r="L186" s="442"/>
    </row>
    <row r="187" spans="1:12" x14ac:dyDescent="0.25">
      <c r="A187" s="347" t="s">
        <v>95</v>
      </c>
      <c r="B187" s="276">
        <v>0.56659999999999999</v>
      </c>
      <c r="C187" s="276">
        <v>0.31509999999999999</v>
      </c>
      <c r="D187" s="276">
        <v>-0.44387575008824565</v>
      </c>
      <c r="E187" s="442">
        <v>-25.149999999999995</v>
      </c>
      <c r="F187" s="442"/>
      <c r="G187" s="101"/>
      <c r="H187" s="276">
        <v>0.51165454545454536</v>
      </c>
      <c r="I187" s="276">
        <v>0.41481428571428564</v>
      </c>
      <c r="J187" s="276">
        <v>-0.18926883499926384</v>
      </c>
      <c r="K187" s="442">
        <v>-9.6840259740259711</v>
      </c>
      <c r="L187" s="442"/>
    </row>
    <row r="188" spans="1:12" x14ac:dyDescent="0.25">
      <c r="A188" s="347" t="s">
        <v>96</v>
      </c>
      <c r="B188" s="276">
        <v>0.70050000000000001</v>
      </c>
      <c r="C188" s="276">
        <v>0.27260000000000001</v>
      </c>
      <c r="D188" s="276">
        <v>-0.6108493932905068</v>
      </c>
      <c r="E188" s="442">
        <v>-42.789999999999992</v>
      </c>
      <c r="F188" s="442"/>
      <c r="G188" s="101"/>
      <c r="H188" s="276">
        <v>0.75336363636363646</v>
      </c>
      <c r="I188" s="276">
        <v>0.43597142857142857</v>
      </c>
      <c r="J188" s="276">
        <v>-0.42130014308124608</v>
      </c>
      <c r="K188" s="442">
        <v>-31.739220779220787</v>
      </c>
      <c r="L188" s="442"/>
    </row>
    <row r="189" spans="1:12" x14ac:dyDescent="0.25">
      <c r="A189" s="348" t="s">
        <v>97</v>
      </c>
      <c r="B189" s="350">
        <v>0.58799999999999997</v>
      </c>
      <c r="C189" s="350">
        <v>0.20879999999999999</v>
      </c>
      <c r="D189" s="350">
        <v>-0.64489795918367343</v>
      </c>
      <c r="E189" s="450">
        <v>-37.92</v>
      </c>
      <c r="F189" s="450"/>
      <c r="G189" s="101"/>
      <c r="H189" s="350">
        <v>0.62483636363636375</v>
      </c>
      <c r="I189" s="350">
        <v>0.37698571428571426</v>
      </c>
      <c r="J189" s="350">
        <v>-0.39666489304212649</v>
      </c>
      <c r="K189" s="450">
        <v>-24.785064935064945</v>
      </c>
      <c r="L189" s="450"/>
    </row>
    <row r="190" spans="1:12" ht="23.25" x14ac:dyDescent="0.35">
      <c r="A190" s="457" t="s">
        <v>104</v>
      </c>
      <c r="B190" s="457"/>
      <c r="C190" s="457"/>
      <c r="D190" s="457"/>
      <c r="E190" s="457"/>
      <c r="F190" s="457"/>
      <c r="G190" s="457"/>
      <c r="H190" s="457"/>
      <c r="I190" s="457"/>
      <c r="J190" s="457"/>
      <c r="K190" s="457"/>
      <c r="L190" s="457"/>
    </row>
    <row r="191" spans="1:12" ht="21" x14ac:dyDescent="0.35">
      <c r="A191" s="458" t="s">
        <v>23</v>
      </c>
      <c r="B191" s="458"/>
      <c r="C191" s="458"/>
      <c r="D191" s="458"/>
      <c r="E191" s="458"/>
      <c r="F191" s="458"/>
      <c r="G191" s="458"/>
      <c r="H191" s="458"/>
      <c r="I191" s="458"/>
      <c r="J191" s="458"/>
      <c r="K191" s="458"/>
      <c r="L191" s="458"/>
    </row>
    <row r="192" spans="1:12" x14ac:dyDescent="0.25">
      <c r="A192" s="60"/>
      <c r="B192" s="61" t="s">
        <v>153</v>
      </c>
      <c r="C192" s="62"/>
      <c r="D192" s="62"/>
      <c r="E192" s="62"/>
      <c r="F192" s="63"/>
      <c r="G192" s="118"/>
      <c r="H192" s="61" t="str">
        <f>CONCATENATE("acumulado ",B192)</f>
        <v>acumulado noviembre</v>
      </c>
      <c r="I192" s="62"/>
      <c r="J192" s="62"/>
      <c r="K192" s="62"/>
      <c r="L192" s="63"/>
    </row>
    <row r="193" spans="1:12" ht="30" x14ac:dyDescent="0.25">
      <c r="A193" s="12"/>
      <c r="B193" s="13">
        <v>2019</v>
      </c>
      <c r="C193" s="13">
        <v>2020</v>
      </c>
      <c r="D193" s="13" t="s">
        <v>1</v>
      </c>
      <c r="E193" s="13" t="s">
        <v>2</v>
      </c>
      <c r="F193" s="13" t="s">
        <v>3</v>
      </c>
      <c r="G193" s="119"/>
      <c r="H193" s="13">
        <v>2019</v>
      </c>
      <c r="I193" s="13">
        <v>2020</v>
      </c>
      <c r="J193" s="13" t="s">
        <v>1</v>
      </c>
      <c r="K193" s="13" t="s">
        <v>2</v>
      </c>
      <c r="L193" s="13" t="s">
        <v>3</v>
      </c>
    </row>
    <row r="194" spans="1:12" x14ac:dyDescent="0.25">
      <c r="A194" s="459" t="s">
        <v>58</v>
      </c>
      <c r="B194" s="460">
        <v>127484952.61</v>
      </c>
      <c r="C194" s="460">
        <v>19882990.460000001</v>
      </c>
      <c r="D194" s="461">
        <v>-0.84403657017604472</v>
      </c>
      <c r="E194" s="460">
        <v>-107601962.15000001</v>
      </c>
      <c r="F194" s="461">
        <f t="shared" ref="F194:F202" si="22">C194/$C$194</f>
        <v>1</v>
      </c>
      <c r="G194" s="462"/>
      <c r="H194" s="460">
        <v>1315434317.9499998</v>
      </c>
      <c r="I194" s="460">
        <v>469952018.4799999</v>
      </c>
      <c r="J194" s="461">
        <v>-0.64274003493204979</v>
      </c>
      <c r="K194" s="460">
        <v>-845482299.46999991</v>
      </c>
      <c r="L194" s="461">
        <f>I194/$I$194</f>
        <v>1</v>
      </c>
    </row>
    <row r="195" spans="1:12" x14ac:dyDescent="0.25">
      <c r="A195" s="463" t="s">
        <v>8</v>
      </c>
      <c r="B195" s="464">
        <v>101557622.11</v>
      </c>
      <c r="C195" s="464">
        <v>17102894.32</v>
      </c>
      <c r="D195" s="465">
        <v>-0.83159418303950283</v>
      </c>
      <c r="E195" s="464">
        <v>-84454727.789999992</v>
      </c>
      <c r="F195" s="465">
        <f t="shared" si="22"/>
        <v>0.8601771627063387</v>
      </c>
      <c r="G195" s="466"/>
      <c r="H195" s="464">
        <v>1051722129.7699999</v>
      </c>
      <c r="I195" s="467" t="s">
        <v>9</v>
      </c>
      <c r="J195" s="468" t="s">
        <v>10</v>
      </c>
      <c r="K195" s="467" t="s">
        <v>10</v>
      </c>
      <c r="L195" s="468" t="s">
        <v>10</v>
      </c>
    </row>
    <row r="196" spans="1:12" x14ac:dyDescent="0.25">
      <c r="A196" s="469" t="s">
        <v>105</v>
      </c>
      <c r="B196" s="470">
        <v>88712770.930000007</v>
      </c>
      <c r="C196" s="470">
        <v>15410491.869999999</v>
      </c>
      <c r="D196" s="471">
        <v>-0.82628778575567374</v>
      </c>
      <c r="E196" s="470">
        <v>-73302279.060000002</v>
      </c>
      <c r="F196" s="471">
        <f t="shared" si="22"/>
        <v>0.77505905869654568</v>
      </c>
      <c r="G196" s="472"/>
      <c r="H196" s="473">
        <v>914068706.69000006</v>
      </c>
      <c r="I196" s="474" t="s">
        <v>9</v>
      </c>
      <c r="J196" s="475" t="s">
        <v>10</v>
      </c>
      <c r="K196" s="474" t="s">
        <v>10</v>
      </c>
      <c r="L196" s="475" t="s">
        <v>10</v>
      </c>
    </row>
    <row r="197" spans="1:12" x14ac:dyDescent="0.25">
      <c r="A197" s="476" t="s">
        <v>106</v>
      </c>
      <c r="B197" s="477">
        <v>12844851.18</v>
      </c>
      <c r="C197" s="477">
        <v>1692402.45</v>
      </c>
      <c r="D197" s="478">
        <v>-0.8682427358414907</v>
      </c>
      <c r="E197" s="477">
        <v>-11152448.73</v>
      </c>
      <c r="F197" s="478">
        <f t="shared" si="22"/>
        <v>8.5118104009792889E-2</v>
      </c>
      <c r="G197" s="472"/>
      <c r="H197" s="479">
        <v>137653423.08000001</v>
      </c>
      <c r="I197" s="480" t="s">
        <v>9</v>
      </c>
      <c r="J197" s="481" t="s">
        <v>10</v>
      </c>
      <c r="K197" s="480" t="s">
        <v>10</v>
      </c>
      <c r="L197" s="481" t="s">
        <v>10</v>
      </c>
    </row>
    <row r="198" spans="1:12" x14ac:dyDescent="0.25">
      <c r="A198" s="463" t="s">
        <v>11</v>
      </c>
      <c r="B198" s="464">
        <v>25927330.5</v>
      </c>
      <c r="C198" s="464">
        <v>2780096.15</v>
      </c>
      <c r="D198" s="465">
        <v>-0.89277352907581442</v>
      </c>
      <c r="E198" s="464">
        <v>-23147234.350000001</v>
      </c>
      <c r="F198" s="465">
        <f t="shared" si="22"/>
        <v>0.13982283779660376</v>
      </c>
      <c r="G198" s="466"/>
      <c r="H198" s="464">
        <v>263712188.16999999</v>
      </c>
      <c r="I198" s="467" t="s">
        <v>9</v>
      </c>
      <c r="J198" s="468" t="s">
        <v>10</v>
      </c>
      <c r="K198" s="467" t="s">
        <v>10</v>
      </c>
      <c r="L198" s="468" t="s">
        <v>10</v>
      </c>
    </row>
    <row r="199" spans="1:12" x14ac:dyDescent="0.25">
      <c r="A199" s="482" t="s">
        <v>64</v>
      </c>
      <c r="B199" s="483">
        <v>17048855.670000002</v>
      </c>
      <c r="C199" s="483">
        <v>1864528.05</v>
      </c>
      <c r="D199" s="484">
        <v>-0.89063617605251277</v>
      </c>
      <c r="E199" s="483">
        <v>-15184327.620000001</v>
      </c>
      <c r="F199" s="484">
        <f t="shared" si="22"/>
        <v>9.3775031162993377E-2</v>
      </c>
      <c r="G199" s="472"/>
      <c r="H199" s="483">
        <v>172775740.81</v>
      </c>
      <c r="I199" s="485" t="s">
        <v>9</v>
      </c>
      <c r="J199" s="486" t="s">
        <v>10</v>
      </c>
      <c r="K199" s="485" t="s">
        <v>10</v>
      </c>
      <c r="L199" s="486" t="s">
        <v>10</v>
      </c>
    </row>
    <row r="200" spans="1:12" x14ac:dyDescent="0.25">
      <c r="A200" s="324" t="s">
        <v>65</v>
      </c>
      <c r="B200" s="487">
        <v>15190978.699999999</v>
      </c>
      <c r="C200" s="487">
        <v>1523855.04</v>
      </c>
      <c r="D200" s="276">
        <v>-0.8996868424283947</v>
      </c>
      <c r="E200" s="487">
        <v>-13667123.66</v>
      </c>
      <c r="F200" s="276">
        <f t="shared" si="22"/>
        <v>7.664113922227371E-2</v>
      </c>
      <c r="G200" s="472"/>
      <c r="H200" s="487">
        <v>154067312.23000002</v>
      </c>
      <c r="I200" s="277" t="s">
        <v>9</v>
      </c>
      <c r="J200" s="278" t="s">
        <v>10</v>
      </c>
      <c r="K200" s="277" t="s">
        <v>10</v>
      </c>
      <c r="L200" s="278" t="s">
        <v>10</v>
      </c>
    </row>
    <row r="201" spans="1:12" x14ac:dyDescent="0.25">
      <c r="A201" s="324" t="s">
        <v>66</v>
      </c>
      <c r="B201" s="487">
        <v>5551943.9400000004</v>
      </c>
      <c r="C201" s="487">
        <v>730740.18</v>
      </c>
      <c r="D201" s="276">
        <v>-0.86838120343124359</v>
      </c>
      <c r="E201" s="487">
        <v>-4821203.7600000007</v>
      </c>
      <c r="F201" s="276">
        <f t="shared" si="22"/>
        <v>3.6752025882126789E-2</v>
      </c>
      <c r="G201" s="472"/>
      <c r="H201" s="487">
        <v>54881765.759999998</v>
      </c>
      <c r="I201" s="277" t="s">
        <v>107</v>
      </c>
      <c r="J201" s="278" t="s">
        <v>10</v>
      </c>
      <c r="K201" s="277" t="s">
        <v>10</v>
      </c>
      <c r="L201" s="278" t="s">
        <v>10</v>
      </c>
    </row>
    <row r="202" spans="1:12" x14ac:dyDescent="0.25">
      <c r="A202" s="449" t="s">
        <v>67</v>
      </c>
      <c r="B202" s="488">
        <v>3326530.89</v>
      </c>
      <c r="C202" s="488">
        <v>184827.92</v>
      </c>
      <c r="D202" s="350">
        <v>-0.94443823727727361</v>
      </c>
      <c r="E202" s="488">
        <v>-3141702.97</v>
      </c>
      <c r="F202" s="350">
        <f t="shared" si="22"/>
        <v>9.2957807514835976E-3</v>
      </c>
      <c r="G202" s="472"/>
      <c r="H202" s="488">
        <v>36054681.579999998</v>
      </c>
      <c r="I202" s="489" t="s">
        <v>107</v>
      </c>
      <c r="J202" s="452" t="s">
        <v>10</v>
      </c>
      <c r="K202" s="489" t="s">
        <v>10</v>
      </c>
      <c r="L202" s="452" t="s">
        <v>10</v>
      </c>
    </row>
    <row r="203" spans="1:12" x14ac:dyDescent="0.25">
      <c r="A203" s="151" t="s">
        <v>29</v>
      </c>
      <c r="B203" s="152"/>
      <c r="C203" s="152"/>
      <c r="D203" s="152"/>
      <c r="E203" s="152"/>
      <c r="F203" s="152"/>
      <c r="G203" s="152"/>
      <c r="H203" s="152"/>
      <c r="I203" s="152"/>
      <c r="J203" s="152"/>
      <c r="K203" s="152"/>
      <c r="L203" s="153"/>
    </row>
    <row r="204" spans="1:12" ht="21" x14ac:dyDescent="0.35">
      <c r="A204" s="458" t="s">
        <v>108</v>
      </c>
      <c r="B204" s="458"/>
      <c r="C204" s="458"/>
      <c r="D204" s="458"/>
      <c r="E204" s="458"/>
      <c r="F204" s="458"/>
      <c r="G204" s="458"/>
      <c r="H204" s="458"/>
      <c r="I204" s="458"/>
      <c r="J204" s="458"/>
      <c r="K204" s="458"/>
      <c r="L204" s="458"/>
    </row>
    <row r="205" spans="1:12" x14ac:dyDescent="0.25">
      <c r="A205" s="60"/>
      <c r="B205" s="61" t="s">
        <v>153</v>
      </c>
      <c r="C205" s="62"/>
      <c r="D205" s="62"/>
      <c r="E205" s="62"/>
      <c r="F205" s="63"/>
      <c r="G205" s="118"/>
      <c r="H205" s="61" t="str">
        <f>CONCATENATE("acumulado ",B205)</f>
        <v>acumulado noviembre</v>
      </c>
      <c r="I205" s="62"/>
      <c r="J205" s="62"/>
      <c r="K205" s="62"/>
      <c r="L205" s="63"/>
    </row>
    <row r="206" spans="1:12" ht="30" x14ac:dyDescent="0.25">
      <c r="A206" s="12"/>
      <c r="B206" s="13">
        <v>2019</v>
      </c>
      <c r="C206" s="13">
        <v>2020</v>
      </c>
      <c r="D206" s="13" t="s">
        <v>1</v>
      </c>
      <c r="E206" s="13" t="s">
        <v>2</v>
      </c>
      <c r="F206" s="13" t="s">
        <v>3</v>
      </c>
      <c r="G206" s="119"/>
      <c r="H206" s="13">
        <v>2019</v>
      </c>
      <c r="I206" s="13">
        <v>2020</v>
      </c>
      <c r="J206" s="13" t="s">
        <v>1</v>
      </c>
      <c r="K206" s="13" t="s">
        <v>2</v>
      </c>
      <c r="L206" s="13" t="s">
        <v>3</v>
      </c>
    </row>
    <row r="207" spans="1:12" x14ac:dyDescent="0.25">
      <c r="A207" s="459" t="s">
        <v>90</v>
      </c>
      <c r="B207" s="460">
        <v>127484952.61</v>
      </c>
      <c r="C207" s="460">
        <v>19882990.460000001</v>
      </c>
      <c r="D207" s="461">
        <v>-0.84403657017604472</v>
      </c>
      <c r="E207" s="460">
        <v>-107601962.15000001</v>
      </c>
      <c r="F207" s="461">
        <f t="shared" ref="F207:F214" si="23">C207/$C$194</f>
        <v>1</v>
      </c>
      <c r="G207" s="462"/>
      <c r="H207" s="460">
        <v>1315434317.9499998</v>
      </c>
      <c r="I207" s="460">
        <v>469952018.4799999</v>
      </c>
      <c r="J207" s="461">
        <v>-0.64274003493204979</v>
      </c>
      <c r="K207" s="460">
        <v>-845482299.46999991</v>
      </c>
      <c r="L207" s="461">
        <f>I207/$I$194</f>
        <v>1</v>
      </c>
    </row>
    <row r="208" spans="1:12" x14ac:dyDescent="0.25">
      <c r="A208" s="344" t="s">
        <v>91</v>
      </c>
      <c r="B208" s="490">
        <v>57093538.170000002</v>
      </c>
      <c r="C208" s="490">
        <v>9078376.3399999999</v>
      </c>
      <c r="D208" s="346">
        <v>-0.84099117639252796</v>
      </c>
      <c r="E208" s="490">
        <v>-48015161.829999998</v>
      </c>
      <c r="F208" s="346">
        <f t="shared" si="23"/>
        <v>0.45659008680125873</v>
      </c>
      <c r="G208" s="119"/>
      <c r="H208" s="490">
        <v>591647938.53999996</v>
      </c>
      <c r="I208" s="490">
        <v>201496513.18000004</v>
      </c>
      <c r="J208" s="346">
        <v>-0.65943173286933154</v>
      </c>
      <c r="K208" s="490">
        <v>-390151425.3599999</v>
      </c>
      <c r="L208" s="346">
        <f t="shared" ref="L208:L214" si="24">I208/$I$194</f>
        <v>0.42875975686138112</v>
      </c>
    </row>
    <row r="209" spans="1:12" x14ac:dyDescent="0.25">
      <c r="A209" s="347" t="s">
        <v>92</v>
      </c>
      <c r="B209" s="487">
        <v>36418037.189999998</v>
      </c>
      <c r="C209" s="487">
        <v>4394418.37</v>
      </c>
      <c r="D209" s="276">
        <v>-0.87933401388236654</v>
      </c>
      <c r="E209" s="487">
        <v>-32023618.819999997</v>
      </c>
      <c r="F209" s="276">
        <f t="shared" si="23"/>
        <v>0.22101395556370448</v>
      </c>
      <c r="G209" s="119"/>
      <c r="H209" s="487">
        <v>365029144.46999997</v>
      </c>
      <c r="I209" s="487">
        <v>116775494.56999999</v>
      </c>
      <c r="J209" s="276">
        <v>-0.68009268208008189</v>
      </c>
      <c r="K209" s="487">
        <v>-248253649.89999998</v>
      </c>
      <c r="L209" s="276">
        <f t="shared" si="24"/>
        <v>0.24848386639064876</v>
      </c>
    </row>
    <row r="210" spans="1:12" x14ac:dyDescent="0.25">
      <c r="A210" s="347" t="s">
        <v>93</v>
      </c>
      <c r="B210" s="487">
        <v>820131.57</v>
      </c>
      <c r="C210" s="487">
        <v>145710.85999999999</v>
      </c>
      <c r="D210" s="276">
        <v>-0.8223323362616074</v>
      </c>
      <c r="E210" s="487">
        <v>-674420.71</v>
      </c>
      <c r="F210" s="276">
        <f t="shared" si="23"/>
        <v>7.3284177394309317E-3</v>
      </c>
      <c r="G210" s="119"/>
      <c r="H210" s="487">
        <v>8280857.9900000002</v>
      </c>
      <c r="I210" s="487">
        <v>2676782.8099999991</v>
      </c>
      <c r="J210" s="276">
        <v>-0.67675054768086906</v>
      </c>
      <c r="K210" s="487">
        <v>-5604075.1800000016</v>
      </c>
      <c r="L210" s="276">
        <f t="shared" si="24"/>
        <v>5.6958640557768277E-3</v>
      </c>
    </row>
    <row r="211" spans="1:12" x14ac:dyDescent="0.25">
      <c r="A211" s="347" t="s">
        <v>94</v>
      </c>
      <c r="B211" s="487">
        <v>13649873.82</v>
      </c>
      <c r="C211" s="487">
        <v>1015884.03</v>
      </c>
      <c r="D211" s="276">
        <v>-0.925575573562335</v>
      </c>
      <c r="E211" s="487">
        <v>-12633989.790000001</v>
      </c>
      <c r="F211" s="276">
        <f t="shared" si="23"/>
        <v>5.1093120627086999E-2</v>
      </c>
      <c r="G211" s="119"/>
      <c r="H211" s="487">
        <v>141581401.79000002</v>
      </c>
      <c r="I211" s="487">
        <v>44548751.579999998</v>
      </c>
      <c r="J211" s="276">
        <v>-0.68534884513944327</v>
      </c>
      <c r="K211" s="487">
        <v>-97032650.210000023</v>
      </c>
      <c r="L211" s="276">
        <f t="shared" si="24"/>
        <v>9.4794255217984333E-2</v>
      </c>
    </row>
    <row r="212" spans="1:12" x14ac:dyDescent="0.25">
      <c r="A212" s="347" t="s">
        <v>95</v>
      </c>
      <c r="B212" s="487">
        <v>2329215.6</v>
      </c>
      <c r="C212" s="487">
        <v>730462.47</v>
      </c>
      <c r="D212" s="276">
        <v>-0.68639121685429205</v>
      </c>
      <c r="E212" s="487">
        <v>-1598753.1300000001</v>
      </c>
      <c r="F212" s="276">
        <f t="shared" si="23"/>
        <v>3.6738058667257434E-2</v>
      </c>
      <c r="G212" s="119"/>
      <c r="H212" s="487">
        <v>21141624.010000005</v>
      </c>
      <c r="I212" s="487">
        <v>8641501.2200000007</v>
      </c>
      <c r="J212" s="276">
        <v>-0.59125650820804665</v>
      </c>
      <c r="K212" s="487">
        <v>-12500122.790000005</v>
      </c>
      <c r="L212" s="276">
        <f t="shared" si="24"/>
        <v>1.8388050014020236E-2</v>
      </c>
    </row>
    <row r="213" spans="1:12" x14ac:dyDescent="0.25">
      <c r="A213" s="347" t="s">
        <v>96</v>
      </c>
      <c r="B213" s="487">
        <v>6393687.3099999996</v>
      </c>
      <c r="C213" s="487">
        <v>1186870.6000000001</v>
      </c>
      <c r="D213" s="276">
        <v>-0.81436836954104974</v>
      </c>
      <c r="E213" s="487">
        <v>-5206816.709999999</v>
      </c>
      <c r="F213" s="276">
        <f t="shared" si="23"/>
        <v>5.969276112603436E-2</v>
      </c>
      <c r="G213" s="119"/>
      <c r="H213" s="487">
        <v>68892335.200000003</v>
      </c>
      <c r="I213" s="487">
        <v>25570037.190000001</v>
      </c>
      <c r="J213" s="276">
        <v>-0.62884060881710391</v>
      </c>
      <c r="K213" s="487">
        <v>-43322298.010000005</v>
      </c>
      <c r="L213" s="276">
        <f t="shared" si="24"/>
        <v>5.440988906208561E-2</v>
      </c>
    </row>
    <row r="214" spans="1:12" x14ac:dyDescent="0.25">
      <c r="A214" s="348" t="s">
        <v>97</v>
      </c>
      <c r="B214" s="488">
        <v>10780468.949999999</v>
      </c>
      <c r="C214" s="488">
        <v>3331267.79</v>
      </c>
      <c r="D214" s="350">
        <v>-0.69099045640310486</v>
      </c>
      <c r="E214" s="488">
        <v>-7449201.1599999992</v>
      </c>
      <c r="F214" s="350">
        <f t="shared" si="23"/>
        <v>0.16754359947522701</v>
      </c>
      <c r="G214" s="119"/>
      <c r="H214" s="488">
        <v>118861015.94000001</v>
      </c>
      <c r="I214" s="488">
        <v>43879220.080000006</v>
      </c>
      <c r="J214" s="350">
        <v>-0.63083589911304605</v>
      </c>
      <c r="K214" s="488">
        <v>-74981795.860000014</v>
      </c>
      <c r="L214" s="350">
        <f t="shared" si="24"/>
        <v>9.3369574668328417E-2</v>
      </c>
    </row>
    <row r="215" spans="1:12" ht="21" x14ac:dyDescent="0.35">
      <c r="A215" s="458" t="s">
        <v>25</v>
      </c>
      <c r="B215" s="458"/>
      <c r="C215" s="458"/>
      <c r="D215" s="458"/>
      <c r="E215" s="458"/>
      <c r="F215" s="458"/>
      <c r="G215" s="458"/>
      <c r="H215" s="458"/>
      <c r="I215" s="458"/>
      <c r="J215" s="458"/>
      <c r="K215" s="458"/>
      <c r="L215" s="458"/>
    </row>
    <row r="216" spans="1:12" x14ac:dyDescent="0.25">
      <c r="A216" s="60"/>
      <c r="B216" s="61" t="s">
        <v>153</v>
      </c>
      <c r="C216" s="62"/>
      <c r="D216" s="62"/>
      <c r="E216" s="62"/>
      <c r="F216" s="63"/>
      <c r="G216" s="118"/>
      <c r="H216" s="61" t="str">
        <f>CONCATENATE("acumulado ",B216)</f>
        <v>acumulado noviembre</v>
      </c>
      <c r="I216" s="62"/>
      <c r="J216" s="62"/>
      <c r="K216" s="62"/>
      <c r="L216" s="63"/>
    </row>
    <row r="217" spans="1:12" ht="30" customHeight="1" x14ac:dyDescent="0.25">
      <c r="A217" s="12"/>
      <c r="B217" s="13">
        <v>2019</v>
      </c>
      <c r="C217" s="491">
        <v>2020</v>
      </c>
      <c r="D217" s="492" t="s">
        <v>1</v>
      </c>
      <c r="E217" s="67" t="s">
        <v>2</v>
      </c>
      <c r="F217" s="68"/>
      <c r="G217" s="119"/>
      <c r="H217" s="13">
        <v>2019</v>
      </c>
      <c r="I217" s="13">
        <v>2020</v>
      </c>
      <c r="J217" s="492" t="s">
        <v>1</v>
      </c>
      <c r="K217" s="67" t="s">
        <v>2</v>
      </c>
      <c r="L217" s="68"/>
    </row>
    <row r="218" spans="1:12" x14ac:dyDescent="0.25">
      <c r="A218" s="459" t="s">
        <v>58</v>
      </c>
      <c r="B218" s="493">
        <v>87.7</v>
      </c>
      <c r="C218" s="494">
        <v>91.76</v>
      </c>
      <c r="D218" s="495">
        <v>4.629418472063862E-2</v>
      </c>
      <c r="E218" s="496">
        <v>4.0600000000000023</v>
      </c>
      <c r="F218" s="496"/>
      <c r="G218" s="497"/>
      <c r="H218" s="493">
        <v>85.927365111228553</v>
      </c>
      <c r="I218" s="493">
        <v>92.763725878730725</v>
      </c>
      <c r="J218" s="495">
        <f>I218/H218-1</f>
        <v>7.9559762581487892E-2</v>
      </c>
      <c r="K218" s="496">
        <f>I218-H218</f>
        <v>6.8363607675021711</v>
      </c>
      <c r="L218" s="496"/>
    </row>
    <row r="219" spans="1:12" x14ac:dyDescent="0.25">
      <c r="A219" s="463" t="s">
        <v>8</v>
      </c>
      <c r="B219" s="498">
        <v>94.82</v>
      </c>
      <c r="C219" s="499">
        <v>104.29</v>
      </c>
      <c r="D219" s="500">
        <v>9.9873444421008317E-2</v>
      </c>
      <c r="E219" s="501">
        <v>9.4700000000000131</v>
      </c>
      <c r="F219" s="501"/>
      <c r="G219" s="502"/>
      <c r="H219" s="498">
        <v>93.622231674683945</v>
      </c>
      <c r="I219" s="503" t="s">
        <v>9</v>
      </c>
      <c r="J219" s="504" t="s">
        <v>10</v>
      </c>
      <c r="K219" s="505" t="s">
        <v>10</v>
      </c>
      <c r="L219" s="505"/>
    </row>
    <row r="220" spans="1:12" x14ac:dyDescent="0.25">
      <c r="A220" s="506" t="s">
        <v>105</v>
      </c>
      <c r="B220" s="507">
        <v>105.44</v>
      </c>
      <c r="C220" s="508">
        <v>115.79</v>
      </c>
      <c r="D220" s="509">
        <v>9.8160091047041043E-2</v>
      </c>
      <c r="E220" s="510">
        <v>10.350000000000009</v>
      </c>
      <c r="F220" s="510"/>
      <c r="G220" s="119"/>
      <c r="H220" s="507">
        <v>103.15324569820127</v>
      </c>
      <c r="I220" s="511" t="s">
        <v>9</v>
      </c>
      <c r="J220" s="512" t="s">
        <v>10</v>
      </c>
      <c r="K220" s="513" t="s">
        <v>10</v>
      </c>
      <c r="L220" s="513"/>
    </row>
    <row r="221" spans="1:12" x14ac:dyDescent="0.25">
      <c r="A221" s="514" t="s">
        <v>106</v>
      </c>
      <c r="B221" s="515">
        <v>55.91</v>
      </c>
      <c r="C221" s="516">
        <v>54.75</v>
      </c>
      <c r="D221" s="517">
        <v>-2.0747630119835381E-2</v>
      </c>
      <c r="E221" s="518">
        <v>-1.1599999999999966</v>
      </c>
      <c r="F221" s="518"/>
      <c r="G221" s="119"/>
      <c r="H221" s="515">
        <v>58.02303984729302</v>
      </c>
      <c r="I221" s="519" t="s">
        <v>9</v>
      </c>
      <c r="J221" s="520" t="s">
        <v>10</v>
      </c>
      <c r="K221" s="521" t="s">
        <v>10</v>
      </c>
      <c r="L221" s="521"/>
    </row>
    <row r="222" spans="1:12" x14ac:dyDescent="0.25">
      <c r="A222" s="463" t="s">
        <v>11</v>
      </c>
      <c r="B222" s="498">
        <v>67.760000000000005</v>
      </c>
      <c r="C222" s="499">
        <v>52.76</v>
      </c>
      <c r="D222" s="500">
        <v>-0.22136953955135785</v>
      </c>
      <c r="E222" s="501">
        <v>-15.000000000000007</v>
      </c>
      <c r="F222" s="501"/>
      <c r="G222" s="502"/>
      <c r="H222" s="498">
        <v>64.715035670907426</v>
      </c>
      <c r="I222" s="503" t="s">
        <v>9</v>
      </c>
      <c r="J222" s="504" t="s">
        <v>10</v>
      </c>
      <c r="K222" s="505" t="s">
        <v>10</v>
      </c>
      <c r="L222" s="505"/>
    </row>
    <row r="223" spans="1:12" x14ac:dyDescent="0.25">
      <c r="A223" s="482" t="s">
        <v>64</v>
      </c>
      <c r="B223" s="522">
        <v>75.2</v>
      </c>
      <c r="C223" s="523">
        <v>57.21</v>
      </c>
      <c r="D223" s="524">
        <v>-0.23922872340425538</v>
      </c>
      <c r="E223" s="525">
        <v>-17.990000000000002</v>
      </c>
      <c r="F223" s="525"/>
      <c r="G223" s="119"/>
      <c r="H223" s="522">
        <v>69.374363909444043</v>
      </c>
      <c r="I223" s="526" t="s">
        <v>9</v>
      </c>
      <c r="J223" s="527" t="s">
        <v>10</v>
      </c>
      <c r="K223" s="528" t="s">
        <v>10</v>
      </c>
      <c r="L223" s="528"/>
    </row>
    <row r="224" spans="1:12" x14ac:dyDescent="0.25">
      <c r="A224" s="324" t="s">
        <v>65</v>
      </c>
      <c r="B224" s="529">
        <v>72.739999999999995</v>
      </c>
      <c r="C224" s="530">
        <v>54.52</v>
      </c>
      <c r="D224" s="531">
        <v>-0.25048116579598556</v>
      </c>
      <c r="E224" s="532">
        <v>-18.219999999999992</v>
      </c>
      <c r="F224" s="532"/>
      <c r="G224" s="119"/>
      <c r="H224" s="529">
        <v>66.801417638566519</v>
      </c>
      <c r="I224" s="375" t="s">
        <v>9</v>
      </c>
      <c r="J224" s="533" t="s">
        <v>10</v>
      </c>
      <c r="K224" s="371" t="s">
        <v>10</v>
      </c>
      <c r="L224" s="371"/>
    </row>
    <row r="225" spans="1:12" x14ac:dyDescent="0.25">
      <c r="A225" s="324" t="s">
        <v>66</v>
      </c>
      <c r="B225" s="529">
        <v>52.01</v>
      </c>
      <c r="C225" s="530">
        <v>56.94</v>
      </c>
      <c r="D225" s="531">
        <v>9.4789463564699084E-2</v>
      </c>
      <c r="E225" s="532">
        <v>4.93</v>
      </c>
      <c r="F225" s="532"/>
      <c r="G225" s="119"/>
      <c r="H225" s="529">
        <v>50.883707596545548</v>
      </c>
      <c r="I225" s="375" t="s">
        <v>9</v>
      </c>
      <c r="J225" s="533" t="s">
        <v>10</v>
      </c>
      <c r="K225" s="371" t="s">
        <v>10</v>
      </c>
      <c r="L225" s="371"/>
    </row>
    <row r="226" spans="1:12" x14ac:dyDescent="0.25">
      <c r="A226" s="534" t="s">
        <v>67</v>
      </c>
      <c r="B226" s="535">
        <v>67.7</v>
      </c>
      <c r="C226" s="536">
        <v>25.44</v>
      </c>
      <c r="D226" s="537">
        <v>-0.62422451994091577</v>
      </c>
      <c r="E226" s="538">
        <v>-42.260000000000005</v>
      </c>
      <c r="F226" s="538"/>
      <c r="G226" s="119"/>
      <c r="H226" s="535">
        <v>71.270117341767516</v>
      </c>
      <c r="I226" s="539" t="s">
        <v>9</v>
      </c>
      <c r="J226" s="540" t="s">
        <v>10</v>
      </c>
      <c r="K226" s="541" t="s">
        <v>10</v>
      </c>
      <c r="L226" s="541"/>
    </row>
    <row r="227" spans="1:12" x14ac:dyDescent="0.25">
      <c r="A227" s="151" t="s">
        <v>29</v>
      </c>
      <c r="B227" s="152"/>
      <c r="C227" s="152"/>
      <c r="D227" s="152"/>
      <c r="E227" s="152"/>
      <c r="F227" s="152"/>
      <c r="G227" s="152"/>
      <c r="H227" s="152"/>
      <c r="I227" s="152"/>
      <c r="J227" s="152"/>
      <c r="K227" s="152"/>
      <c r="L227" s="153"/>
    </row>
    <row r="228" spans="1:12" ht="21" x14ac:dyDescent="0.35">
      <c r="A228" s="458" t="s">
        <v>109</v>
      </c>
      <c r="B228" s="458"/>
      <c r="C228" s="458"/>
      <c r="D228" s="458"/>
      <c r="E228" s="458"/>
      <c r="F228" s="458"/>
      <c r="G228" s="458"/>
      <c r="H228" s="458"/>
      <c r="I228" s="458"/>
      <c r="J228" s="458"/>
      <c r="K228" s="458"/>
      <c r="L228" s="458"/>
    </row>
    <row r="229" spans="1:12" x14ac:dyDescent="0.25">
      <c r="A229" s="60"/>
      <c r="B229" s="61" t="s">
        <v>153</v>
      </c>
      <c r="C229" s="62"/>
      <c r="D229" s="62"/>
      <c r="E229" s="62"/>
      <c r="F229" s="63"/>
      <c r="G229" s="118"/>
      <c r="H229" s="61" t="str">
        <f>CONCATENATE("acumulado ",B229)</f>
        <v>acumulado noviembre</v>
      </c>
      <c r="I229" s="62"/>
      <c r="J229" s="62"/>
      <c r="K229" s="62"/>
      <c r="L229" s="63"/>
    </row>
    <row r="230" spans="1:12" ht="30" customHeight="1" x14ac:dyDescent="0.25">
      <c r="A230" s="12"/>
      <c r="B230" s="13">
        <v>2019</v>
      </c>
      <c r="C230" s="492">
        <v>2020</v>
      </c>
      <c r="D230" s="492" t="s">
        <v>1</v>
      </c>
      <c r="E230" s="67" t="s">
        <v>2</v>
      </c>
      <c r="F230" s="68"/>
      <c r="G230" s="119"/>
      <c r="H230" s="13">
        <v>2019</v>
      </c>
      <c r="I230" s="13">
        <v>2020</v>
      </c>
      <c r="J230" s="492" t="s">
        <v>1</v>
      </c>
      <c r="K230" s="67" t="s">
        <v>2</v>
      </c>
      <c r="L230" s="68"/>
    </row>
    <row r="231" spans="1:12" x14ac:dyDescent="0.25">
      <c r="A231" s="459" t="s">
        <v>90</v>
      </c>
      <c r="B231" s="493">
        <v>87.7</v>
      </c>
      <c r="C231" s="494">
        <v>91.76</v>
      </c>
      <c r="D231" s="495">
        <v>4.629418472063862E-2</v>
      </c>
      <c r="E231" s="496">
        <v>4.0600000000000023</v>
      </c>
      <c r="F231" s="496"/>
      <c r="G231" s="497"/>
      <c r="H231" s="493">
        <v>85.927365111228553</v>
      </c>
      <c r="I231" s="493">
        <v>92.763725878730725</v>
      </c>
      <c r="J231" s="495">
        <f>I231/H231-1</f>
        <v>7.9559762581487892E-2</v>
      </c>
      <c r="K231" s="496">
        <f>I231-H231</f>
        <v>6.8363607675021711</v>
      </c>
      <c r="L231" s="496"/>
    </row>
    <row r="232" spans="1:12" x14ac:dyDescent="0.25">
      <c r="A232" s="344" t="s">
        <v>91</v>
      </c>
      <c r="B232" s="542">
        <v>107.54</v>
      </c>
      <c r="C232" s="543">
        <v>118.19</v>
      </c>
      <c r="D232" s="544">
        <v>9.903291798400593E-2</v>
      </c>
      <c r="E232" s="545">
        <v>10.649999999999991</v>
      </c>
      <c r="F232" s="545"/>
      <c r="G232" s="119"/>
      <c r="H232" s="542">
        <v>103.53112821799256</v>
      </c>
      <c r="I232" s="546" t="s">
        <v>9</v>
      </c>
      <c r="J232" s="547" t="s">
        <v>10</v>
      </c>
      <c r="K232" s="548" t="s">
        <v>10</v>
      </c>
      <c r="L232" s="548"/>
    </row>
    <row r="233" spans="1:12" x14ac:dyDescent="0.25">
      <c r="A233" s="347" t="s">
        <v>92</v>
      </c>
      <c r="B233" s="529">
        <v>87.19</v>
      </c>
      <c r="C233" s="530">
        <v>79.28</v>
      </c>
      <c r="D233" s="531">
        <v>-9.0721413006078611E-2</v>
      </c>
      <c r="E233" s="532">
        <v>-7.9099999999999966</v>
      </c>
      <c r="F233" s="532"/>
      <c r="G233" s="119"/>
      <c r="H233" s="529">
        <v>83.357923081867384</v>
      </c>
      <c r="I233" s="375" t="s">
        <v>9</v>
      </c>
      <c r="J233" s="533" t="s">
        <v>10</v>
      </c>
      <c r="K233" s="371" t="s">
        <v>10</v>
      </c>
      <c r="L233" s="371"/>
    </row>
    <row r="234" spans="1:12" x14ac:dyDescent="0.25">
      <c r="A234" s="347" t="s">
        <v>93</v>
      </c>
      <c r="B234" s="529">
        <v>61.54</v>
      </c>
      <c r="C234" s="530">
        <v>52.46</v>
      </c>
      <c r="D234" s="531">
        <v>-0.14754631134221641</v>
      </c>
      <c r="E234" s="532">
        <v>-9.0799999999999983</v>
      </c>
      <c r="F234" s="532"/>
      <c r="G234" s="119"/>
      <c r="H234" s="529">
        <v>66.767520026092811</v>
      </c>
      <c r="I234" s="375" t="s">
        <v>9</v>
      </c>
      <c r="J234" s="533" t="s">
        <v>10</v>
      </c>
      <c r="K234" s="371" t="s">
        <v>10</v>
      </c>
      <c r="L234" s="371"/>
    </row>
    <row r="235" spans="1:12" x14ac:dyDescent="0.25">
      <c r="A235" s="347" t="s">
        <v>94</v>
      </c>
      <c r="B235" s="529">
        <v>53.23</v>
      </c>
      <c r="C235" s="530">
        <v>38.520000000000003</v>
      </c>
      <c r="D235" s="531">
        <v>-0.27634792410294939</v>
      </c>
      <c r="E235" s="532">
        <v>-14.709999999999994</v>
      </c>
      <c r="F235" s="532"/>
      <c r="G235" s="119"/>
      <c r="H235" s="529">
        <v>52.112192373124977</v>
      </c>
      <c r="I235" s="375" t="s">
        <v>9</v>
      </c>
      <c r="J235" s="533" t="s">
        <v>10</v>
      </c>
      <c r="K235" s="371" t="s">
        <v>10</v>
      </c>
      <c r="L235" s="371"/>
    </row>
    <row r="236" spans="1:12" x14ac:dyDescent="0.25">
      <c r="A236" s="347" t="s">
        <v>95</v>
      </c>
      <c r="B236" s="529">
        <v>64.94</v>
      </c>
      <c r="C236" s="530">
        <v>60.62</v>
      </c>
      <c r="D236" s="531">
        <v>-6.6522944256236505E-2</v>
      </c>
      <c r="E236" s="532">
        <v>-4.32</v>
      </c>
      <c r="F236" s="532"/>
      <c r="G236" s="119"/>
      <c r="H236" s="529">
        <v>63.225083517575747</v>
      </c>
      <c r="I236" s="375" t="s">
        <v>9</v>
      </c>
      <c r="J236" s="533" t="s">
        <v>10</v>
      </c>
      <c r="K236" s="371" t="s">
        <v>10</v>
      </c>
      <c r="L236" s="371"/>
    </row>
    <row r="237" spans="1:12" x14ac:dyDescent="0.25">
      <c r="A237" s="347" t="s">
        <v>96</v>
      </c>
      <c r="B237" s="529">
        <v>87.91</v>
      </c>
      <c r="C237" s="530">
        <v>84.41</v>
      </c>
      <c r="D237" s="531">
        <v>-3.9813445569332306E-2</v>
      </c>
      <c r="E237" s="532">
        <v>-3.5</v>
      </c>
      <c r="F237" s="532"/>
      <c r="G237" s="119"/>
      <c r="H237" s="529">
        <v>93.241783331397883</v>
      </c>
      <c r="I237" s="375" t="s">
        <v>9</v>
      </c>
      <c r="J237" s="533" t="s">
        <v>10</v>
      </c>
      <c r="K237" s="371" t="s">
        <v>10</v>
      </c>
      <c r="L237" s="371"/>
    </row>
    <row r="238" spans="1:12" x14ac:dyDescent="0.25">
      <c r="A238" s="348" t="s">
        <v>97</v>
      </c>
      <c r="B238" s="549">
        <v>85.05</v>
      </c>
      <c r="C238" s="550">
        <v>114.15</v>
      </c>
      <c r="D238" s="551">
        <v>0.34215167548500891</v>
      </c>
      <c r="E238" s="552">
        <v>29.100000000000009</v>
      </c>
      <c r="F238" s="552"/>
      <c r="G238" s="119"/>
      <c r="H238" s="549">
        <v>91.378193027588679</v>
      </c>
      <c r="I238" s="553" t="s">
        <v>9</v>
      </c>
      <c r="J238" s="554" t="s">
        <v>10</v>
      </c>
      <c r="K238" s="555" t="s">
        <v>10</v>
      </c>
      <c r="L238" s="555"/>
    </row>
    <row r="239" spans="1:12" x14ac:dyDescent="0.25">
      <c r="A239" s="151" t="s">
        <v>29</v>
      </c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3"/>
    </row>
    <row r="240" spans="1:12" ht="21" x14ac:dyDescent="0.35">
      <c r="A240" s="458" t="s">
        <v>27</v>
      </c>
      <c r="B240" s="458"/>
      <c r="C240" s="458"/>
      <c r="D240" s="458"/>
      <c r="E240" s="458"/>
      <c r="F240" s="458"/>
      <c r="G240" s="458"/>
      <c r="H240" s="458"/>
      <c r="I240" s="458"/>
      <c r="J240" s="458"/>
      <c r="K240" s="458"/>
      <c r="L240" s="458"/>
    </row>
    <row r="241" spans="1:12" x14ac:dyDescent="0.25">
      <c r="A241" s="60"/>
      <c r="B241" s="61" t="s">
        <v>153</v>
      </c>
      <c r="C241" s="62"/>
      <c r="D241" s="62"/>
      <c r="E241" s="62"/>
      <c r="F241" s="63"/>
      <c r="G241" s="118"/>
      <c r="H241" s="61" t="str">
        <f>CONCATENATE("acumulado ",B241)</f>
        <v>acumulado noviembre</v>
      </c>
      <c r="I241" s="62"/>
      <c r="J241" s="62"/>
      <c r="K241" s="62"/>
      <c r="L241" s="63"/>
    </row>
    <row r="242" spans="1:12" ht="30" customHeight="1" x14ac:dyDescent="0.25">
      <c r="A242" s="12"/>
      <c r="B242" s="13">
        <v>2019</v>
      </c>
      <c r="C242" s="492">
        <v>2020</v>
      </c>
      <c r="D242" s="492" t="s">
        <v>1</v>
      </c>
      <c r="E242" s="67" t="s">
        <v>2</v>
      </c>
      <c r="F242" s="68"/>
      <c r="G242" s="119"/>
      <c r="H242" s="13">
        <v>2019</v>
      </c>
      <c r="I242" s="13">
        <v>2020</v>
      </c>
      <c r="J242" s="492" t="s">
        <v>1</v>
      </c>
      <c r="K242" s="67" t="s">
        <v>2</v>
      </c>
      <c r="L242" s="68"/>
    </row>
    <row r="243" spans="1:12" x14ac:dyDescent="0.25">
      <c r="A243" s="459" t="s">
        <v>58</v>
      </c>
      <c r="B243" s="493">
        <v>26.54</v>
      </c>
      <c r="C243" s="494">
        <v>26.54</v>
      </c>
      <c r="D243" s="495">
        <v>-0.63910796845254292</v>
      </c>
      <c r="E243" s="496">
        <v>-47.000000000000007</v>
      </c>
      <c r="F243" s="496"/>
      <c r="G243" s="497"/>
      <c r="H243" s="493">
        <v>68.742403282533999</v>
      </c>
      <c r="I243" s="493">
        <v>47.483417795751294</v>
      </c>
      <c r="J243" s="495">
        <f>I243/H243-1</f>
        <v>-0.30925577913544033</v>
      </c>
      <c r="K243" s="496">
        <f>I243-H243</f>
        <v>-21.258985486782706</v>
      </c>
      <c r="L243" s="496"/>
    </row>
    <row r="244" spans="1:12" x14ac:dyDescent="0.25">
      <c r="A244" s="463" t="s">
        <v>8</v>
      </c>
      <c r="B244" s="498">
        <v>30.79</v>
      </c>
      <c r="C244" s="499">
        <v>30.79</v>
      </c>
      <c r="D244" s="500">
        <v>-0.61594112510914312</v>
      </c>
      <c r="E244" s="501">
        <v>-49.38</v>
      </c>
      <c r="F244" s="501"/>
      <c r="G244" s="502"/>
      <c r="H244" s="498">
        <v>75.39588309378243</v>
      </c>
      <c r="I244" s="503" t="s">
        <v>9</v>
      </c>
      <c r="J244" s="504" t="s">
        <v>10</v>
      </c>
      <c r="K244" s="505" t="s">
        <v>10</v>
      </c>
      <c r="L244" s="505"/>
    </row>
    <row r="245" spans="1:12" x14ac:dyDescent="0.25">
      <c r="A245" s="506" t="s">
        <v>105</v>
      </c>
      <c r="B245" s="507">
        <v>34.28</v>
      </c>
      <c r="C245" s="508">
        <v>34.28</v>
      </c>
      <c r="D245" s="509">
        <v>-0.61783723522853951</v>
      </c>
      <c r="E245" s="510">
        <v>-55.42</v>
      </c>
      <c r="F245" s="510"/>
      <c r="G245" s="119"/>
      <c r="H245" s="507">
        <v>84.171532471500157</v>
      </c>
      <c r="I245" s="511" t="s">
        <v>9</v>
      </c>
      <c r="J245" s="512" t="s">
        <v>10</v>
      </c>
      <c r="K245" s="513" t="s">
        <v>10</v>
      </c>
      <c r="L245" s="513"/>
    </row>
    <row r="246" spans="1:12" x14ac:dyDescent="0.25">
      <c r="A246" s="514" t="s">
        <v>106</v>
      </c>
      <c r="B246" s="515">
        <v>15.97</v>
      </c>
      <c r="C246" s="516">
        <v>15.97</v>
      </c>
      <c r="D246" s="517">
        <v>-0.6547027027027027</v>
      </c>
      <c r="E246" s="518">
        <v>-30.28</v>
      </c>
      <c r="F246" s="518"/>
      <c r="G246" s="119"/>
      <c r="H246" s="515">
        <v>44.548638349809984</v>
      </c>
      <c r="I246" s="519" t="s">
        <v>9</v>
      </c>
      <c r="J246" s="520" t="s">
        <v>10</v>
      </c>
      <c r="K246" s="521" t="s">
        <v>10</v>
      </c>
      <c r="L246" s="521"/>
    </row>
    <row r="247" spans="1:12" x14ac:dyDescent="0.25">
      <c r="A247" s="463" t="s">
        <v>11</v>
      </c>
      <c r="B247" s="498">
        <v>14.36</v>
      </c>
      <c r="C247" s="499">
        <v>14.36</v>
      </c>
      <c r="D247" s="500">
        <v>-0.74149414941494152</v>
      </c>
      <c r="E247" s="501">
        <v>-41.19</v>
      </c>
      <c r="F247" s="501"/>
      <c r="G247" s="502"/>
      <c r="H247" s="498">
        <v>50.044664979028127</v>
      </c>
      <c r="I247" s="503" t="s">
        <v>9</v>
      </c>
      <c r="J247" s="504" t="s">
        <v>10</v>
      </c>
      <c r="K247" s="505" t="s">
        <v>10</v>
      </c>
      <c r="L247" s="505"/>
    </row>
    <row r="248" spans="1:12" x14ac:dyDescent="0.25">
      <c r="A248" s="482" t="s">
        <v>64</v>
      </c>
      <c r="B248" s="522">
        <v>62.62</v>
      </c>
      <c r="C248" s="523">
        <v>15.35</v>
      </c>
      <c r="D248" s="524">
        <v>-0.75487064835515816</v>
      </c>
      <c r="E248" s="525">
        <v>-47.269999999999996</v>
      </c>
      <c r="F248" s="525"/>
      <c r="G248" s="119"/>
      <c r="H248" s="522">
        <v>56.115723790794988</v>
      </c>
      <c r="I248" s="526" t="s">
        <v>9</v>
      </c>
      <c r="J248" s="527" t="s">
        <v>10</v>
      </c>
      <c r="K248" s="528" t="s">
        <v>10</v>
      </c>
      <c r="L248" s="528"/>
    </row>
    <row r="249" spans="1:12" x14ac:dyDescent="0.25">
      <c r="A249" s="324" t="s">
        <v>65</v>
      </c>
      <c r="B249" s="529">
        <v>60.37</v>
      </c>
      <c r="C249" s="530">
        <v>14.65</v>
      </c>
      <c r="D249" s="531">
        <v>-0.75732979956932245</v>
      </c>
      <c r="E249" s="532">
        <v>-45.72</v>
      </c>
      <c r="F249" s="532"/>
      <c r="G249" s="119"/>
      <c r="H249" s="529">
        <v>54.074261330676059</v>
      </c>
      <c r="I249" s="375" t="s">
        <v>9</v>
      </c>
      <c r="J249" s="533" t="s">
        <v>10</v>
      </c>
      <c r="K249" s="371" t="s">
        <v>10</v>
      </c>
      <c r="L249" s="371"/>
    </row>
    <row r="250" spans="1:12" x14ac:dyDescent="0.25">
      <c r="A250" s="324" t="s">
        <v>66</v>
      </c>
      <c r="B250" s="529">
        <v>41.27</v>
      </c>
      <c r="C250" s="530">
        <v>15.05</v>
      </c>
      <c r="D250" s="531">
        <v>-0.63532832566028596</v>
      </c>
      <c r="E250" s="532">
        <v>-26.220000000000002</v>
      </c>
      <c r="F250" s="532"/>
      <c r="G250" s="119"/>
      <c r="H250" s="529">
        <v>36.264782072687019</v>
      </c>
      <c r="I250" s="375" t="s">
        <v>9</v>
      </c>
      <c r="J250" s="533" t="s">
        <v>10</v>
      </c>
      <c r="K250" s="371" t="s">
        <v>10</v>
      </c>
      <c r="L250" s="371"/>
    </row>
    <row r="251" spans="1:12" x14ac:dyDescent="0.25">
      <c r="A251" s="449" t="s">
        <v>67</v>
      </c>
      <c r="B251" s="549">
        <v>55.53</v>
      </c>
      <c r="C251" s="550">
        <v>7.82</v>
      </c>
      <c r="D251" s="551">
        <v>-0.85917522060147666</v>
      </c>
      <c r="E251" s="552">
        <v>-47.71</v>
      </c>
      <c r="F251" s="552"/>
      <c r="G251" s="119"/>
      <c r="H251" s="535">
        <v>53.241606154425718</v>
      </c>
      <c r="I251" s="539" t="s">
        <v>9</v>
      </c>
      <c r="J251" s="540" t="s">
        <v>10</v>
      </c>
      <c r="K251" s="541" t="s">
        <v>10</v>
      </c>
      <c r="L251" s="541"/>
    </row>
    <row r="252" spans="1:12" x14ac:dyDescent="0.25">
      <c r="A252" s="151" t="s">
        <v>29</v>
      </c>
      <c r="B252" s="152"/>
      <c r="C252" s="152"/>
      <c r="D252" s="152"/>
      <c r="E252" s="152"/>
      <c r="F252" s="152"/>
      <c r="G252" s="152"/>
      <c r="H252" s="152"/>
      <c r="I252" s="152"/>
      <c r="J252" s="152"/>
      <c r="K252" s="152"/>
      <c r="L252" s="153"/>
    </row>
    <row r="253" spans="1:12" ht="21" x14ac:dyDescent="0.35">
      <c r="A253" s="458" t="s">
        <v>110</v>
      </c>
      <c r="B253" s="458"/>
      <c r="C253" s="458"/>
      <c r="D253" s="458"/>
      <c r="E253" s="458"/>
      <c r="F253" s="458"/>
      <c r="G253" s="458"/>
      <c r="H253" s="458"/>
      <c r="I253" s="458"/>
      <c r="J253" s="458"/>
      <c r="K253" s="458"/>
      <c r="L253" s="458"/>
    </row>
    <row r="254" spans="1:12" x14ac:dyDescent="0.25">
      <c r="A254" s="60"/>
      <c r="B254" s="61" t="s">
        <v>153</v>
      </c>
      <c r="C254" s="62"/>
      <c r="D254" s="62"/>
      <c r="E254" s="62"/>
      <c r="F254" s="63"/>
      <c r="G254" s="118"/>
      <c r="H254" s="61" t="str">
        <f>CONCATENATE("acumulado ",B254)</f>
        <v>acumulado noviembre</v>
      </c>
      <c r="I254" s="62"/>
      <c r="J254" s="62"/>
      <c r="K254" s="62"/>
      <c r="L254" s="63"/>
    </row>
    <row r="255" spans="1:12" ht="30" customHeight="1" x14ac:dyDescent="0.25">
      <c r="A255" s="12"/>
      <c r="B255" s="13">
        <v>2019</v>
      </c>
      <c r="C255" s="492">
        <v>2020</v>
      </c>
      <c r="D255" s="492" t="s">
        <v>1</v>
      </c>
      <c r="E255" s="67" t="s">
        <v>2</v>
      </c>
      <c r="F255" s="68"/>
      <c r="G255" s="119"/>
      <c r="H255" s="13">
        <v>2019</v>
      </c>
      <c r="I255" s="13">
        <v>2020</v>
      </c>
      <c r="J255" s="492" t="s">
        <v>1</v>
      </c>
      <c r="K255" s="67" t="s">
        <v>2</v>
      </c>
      <c r="L255" s="68"/>
    </row>
    <row r="256" spans="1:12" x14ac:dyDescent="0.25">
      <c r="A256" s="459" t="s">
        <v>90</v>
      </c>
      <c r="B256" s="493">
        <v>26.54</v>
      </c>
      <c r="C256" s="494">
        <v>26.54</v>
      </c>
      <c r="D256" s="495">
        <v>-0.63910796845254292</v>
      </c>
      <c r="E256" s="496">
        <v>-47.000000000000007</v>
      </c>
      <c r="F256" s="496"/>
      <c r="G256" s="497"/>
      <c r="H256" s="493">
        <v>68.742403282533999</v>
      </c>
      <c r="I256" s="493">
        <v>47.483417795751294</v>
      </c>
      <c r="J256" s="495">
        <f>I256/H256-1</f>
        <v>-0.30925577913544033</v>
      </c>
      <c r="K256" s="496">
        <f>I256-H256</f>
        <v>-21.258985486782706</v>
      </c>
      <c r="L256" s="496"/>
    </row>
    <row r="257" spans="1:12" x14ac:dyDescent="0.25">
      <c r="A257" s="344" t="s">
        <v>91</v>
      </c>
      <c r="B257" s="542">
        <v>92.15</v>
      </c>
      <c r="C257" s="543">
        <v>35.67</v>
      </c>
      <c r="D257" s="544">
        <v>-0.6129137276180141</v>
      </c>
      <c r="E257" s="545">
        <v>-56.480000000000004</v>
      </c>
      <c r="F257" s="545"/>
      <c r="G257" s="119"/>
      <c r="H257" s="542">
        <v>86.929987850324267</v>
      </c>
      <c r="I257" s="546" t="s">
        <v>9</v>
      </c>
      <c r="J257" s="547" t="s">
        <v>10</v>
      </c>
      <c r="K257" s="548" t="s">
        <v>10</v>
      </c>
      <c r="L257" s="548"/>
    </row>
    <row r="258" spans="1:12" x14ac:dyDescent="0.25">
      <c r="A258" s="347" t="s">
        <v>92</v>
      </c>
      <c r="B258" s="529">
        <v>74.22</v>
      </c>
      <c r="C258" s="530">
        <v>20.010000000000002</v>
      </c>
      <c r="D258" s="531">
        <v>-0.73039611964430073</v>
      </c>
      <c r="E258" s="532">
        <v>-54.209999999999994</v>
      </c>
      <c r="F258" s="532"/>
      <c r="G258" s="119"/>
      <c r="H258" s="529">
        <v>67.038566170913469</v>
      </c>
      <c r="I258" s="375" t="s">
        <v>9</v>
      </c>
      <c r="J258" s="533" t="s">
        <v>10</v>
      </c>
      <c r="K258" s="371" t="s">
        <v>10</v>
      </c>
      <c r="L258" s="371"/>
    </row>
    <row r="259" spans="1:12" x14ac:dyDescent="0.25">
      <c r="A259" s="347" t="s">
        <v>93</v>
      </c>
      <c r="B259" s="529">
        <v>50.72</v>
      </c>
      <c r="C259" s="530">
        <v>20.58</v>
      </c>
      <c r="D259" s="531">
        <v>-0.59424290220820186</v>
      </c>
      <c r="E259" s="532">
        <v>-30.14</v>
      </c>
      <c r="F259" s="532"/>
      <c r="G259" s="119"/>
      <c r="H259" s="529">
        <v>45.999560002976075</v>
      </c>
      <c r="I259" s="375" t="s">
        <v>9</v>
      </c>
      <c r="J259" s="533" t="s">
        <v>10</v>
      </c>
      <c r="K259" s="371" t="s">
        <v>10</v>
      </c>
      <c r="L259" s="371"/>
    </row>
    <row r="260" spans="1:12" x14ac:dyDescent="0.25">
      <c r="A260" s="347" t="s">
        <v>94</v>
      </c>
      <c r="B260" s="529">
        <v>42.98</v>
      </c>
      <c r="C260" s="530">
        <v>9.9600000000000009</v>
      </c>
      <c r="D260" s="531">
        <v>-0.76826430898092135</v>
      </c>
      <c r="E260" s="532">
        <v>-33.019999999999996</v>
      </c>
      <c r="F260" s="532"/>
      <c r="G260" s="119"/>
      <c r="H260" s="529">
        <v>40.445052671418523</v>
      </c>
      <c r="I260" s="375" t="s">
        <v>9</v>
      </c>
      <c r="J260" s="533" t="s">
        <v>10</v>
      </c>
      <c r="K260" s="371" t="s">
        <v>10</v>
      </c>
      <c r="L260" s="371"/>
    </row>
    <row r="261" spans="1:12" x14ac:dyDescent="0.25">
      <c r="A261" s="347" t="s">
        <v>95</v>
      </c>
      <c r="B261" s="529">
        <v>52.14</v>
      </c>
      <c r="C261" s="530">
        <v>26.85</v>
      </c>
      <c r="D261" s="531">
        <v>-0.48504027617951662</v>
      </c>
      <c r="E261" s="532">
        <v>-25.29</v>
      </c>
      <c r="F261" s="532"/>
      <c r="G261" s="119"/>
      <c r="H261" s="529">
        <v>42.834924030736516</v>
      </c>
      <c r="I261" s="375" t="s">
        <v>9</v>
      </c>
      <c r="J261" s="533" t="s">
        <v>10</v>
      </c>
      <c r="K261" s="371" t="s">
        <v>10</v>
      </c>
      <c r="L261" s="371"/>
    </row>
    <row r="262" spans="1:12" x14ac:dyDescent="0.25">
      <c r="A262" s="347" t="s">
        <v>96</v>
      </c>
      <c r="B262" s="529">
        <v>73.849999999999994</v>
      </c>
      <c r="C262" s="530">
        <v>27.02</v>
      </c>
      <c r="D262" s="531">
        <v>-0.63412322274881516</v>
      </c>
      <c r="E262" s="532">
        <v>-46.83</v>
      </c>
      <c r="F262" s="532"/>
      <c r="G262" s="119"/>
      <c r="H262" s="529">
        <v>71.470968089163961</v>
      </c>
      <c r="I262" s="375" t="s">
        <v>9</v>
      </c>
      <c r="J262" s="533" t="s">
        <v>10</v>
      </c>
      <c r="K262" s="371" t="s">
        <v>10</v>
      </c>
      <c r="L262" s="371"/>
    </row>
    <row r="263" spans="1:12" x14ac:dyDescent="0.25">
      <c r="A263" s="348" t="s">
        <v>97</v>
      </c>
      <c r="B263" s="549">
        <v>68.16</v>
      </c>
      <c r="C263" s="550">
        <v>35.159999999999997</v>
      </c>
      <c r="D263" s="551">
        <v>-0.48415492957746487</v>
      </c>
      <c r="E263" s="552">
        <v>-33</v>
      </c>
      <c r="F263" s="552"/>
      <c r="G263" s="119"/>
      <c r="H263" s="549">
        <v>68.062357232565262</v>
      </c>
      <c r="I263" s="553" t="s">
        <v>9</v>
      </c>
      <c r="J263" s="554" t="s">
        <v>10</v>
      </c>
      <c r="K263" s="555" t="s">
        <v>10</v>
      </c>
      <c r="L263" s="555"/>
    </row>
    <row r="264" spans="1:12" x14ac:dyDescent="0.25">
      <c r="A264" s="151" t="s">
        <v>29</v>
      </c>
      <c r="B264" s="152"/>
      <c r="C264" s="152"/>
      <c r="D264" s="152"/>
      <c r="E264" s="152"/>
      <c r="F264" s="152"/>
      <c r="G264" s="152"/>
      <c r="H264" s="152"/>
      <c r="I264" s="152"/>
      <c r="J264" s="152"/>
      <c r="K264" s="152"/>
      <c r="L264" s="153"/>
    </row>
    <row r="265" spans="1:12" ht="23.25" x14ac:dyDescent="0.35">
      <c r="A265" s="556" t="s">
        <v>111</v>
      </c>
      <c r="B265" s="556"/>
      <c r="C265" s="556"/>
      <c r="D265" s="556"/>
      <c r="E265" s="556"/>
      <c r="F265" s="556"/>
      <c r="G265" s="556"/>
      <c r="H265" s="556"/>
      <c r="I265" s="556"/>
      <c r="J265" s="556"/>
      <c r="K265" s="556"/>
      <c r="L265" s="556"/>
    </row>
    <row r="266" spans="1:12" ht="21" x14ac:dyDescent="0.35">
      <c r="A266" s="557" t="s">
        <v>30</v>
      </c>
      <c r="B266" s="557"/>
      <c r="C266" s="557"/>
      <c r="D266" s="557"/>
      <c r="E266" s="557"/>
      <c r="F266" s="557"/>
      <c r="G266" s="557"/>
      <c r="H266" s="557"/>
      <c r="I266" s="557"/>
      <c r="J266" s="557"/>
      <c r="K266" s="557"/>
      <c r="L266" s="557"/>
    </row>
    <row r="267" spans="1:12" x14ac:dyDescent="0.25">
      <c r="A267" s="60"/>
      <c r="B267" s="61" t="s">
        <v>153</v>
      </c>
      <c r="C267" s="62"/>
      <c r="D267" s="62"/>
      <c r="E267" s="62"/>
      <c r="F267" s="62"/>
      <c r="G267" s="62"/>
      <c r="H267" s="62"/>
      <c r="I267" s="62"/>
      <c r="J267" s="62"/>
      <c r="K267" s="62"/>
      <c r="L267" s="63"/>
    </row>
    <row r="268" spans="1:12" ht="30" customHeight="1" x14ac:dyDescent="0.25">
      <c r="A268" s="12"/>
      <c r="B268" s="67">
        <v>2019</v>
      </c>
      <c r="C268" s="68"/>
      <c r="D268" s="67">
        <v>2020</v>
      </c>
      <c r="E268" s="68"/>
      <c r="F268" s="67" t="s">
        <v>1</v>
      </c>
      <c r="G268" s="137"/>
      <c r="H268" s="68"/>
      <c r="I268" s="67" t="s">
        <v>2</v>
      </c>
      <c r="J268" s="68"/>
      <c r="K268" s="67" t="s">
        <v>3</v>
      </c>
      <c r="L268" s="68"/>
    </row>
    <row r="269" spans="1:12" x14ac:dyDescent="0.25">
      <c r="A269" s="558" t="s">
        <v>58</v>
      </c>
      <c r="B269" s="559">
        <v>429</v>
      </c>
      <c r="C269" s="560"/>
      <c r="D269" s="559">
        <v>152</v>
      </c>
      <c r="E269" s="560"/>
      <c r="F269" s="561">
        <f t="shared" ref="F269:F280" si="25">D269/B269-1</f>
        <v>-0.64568764568764569</v>
      </c>
      <c r="G269" s="562"/>
      <c r="H269" s="563"/>
      <c r="I269" s="559">
        <f t="shared" ref="I269:I280" si="26">D269-B269</f>
        <v>-277</v>
      </c>
      <c r="J269" s="560"/>
      <c r="K269" s="561">
        <f t="shared" ref="K269:K280" si="27">D269/$D$269</f>
        <v>1</v>
      </c>
      <c r="L269" s="563"/>
    </row>
    <row r="270" spans="1:12" x14ac:dyDescent="0.25">
      <c r="A270" s="564" t="s">
        <v>8</v>
      </c>
      <c r="B270" s="565">
        <v>243</v>
      </c>
      <c r="C270" s="566"/>
      <c r="D270" s="565">
        <v>94</v>
      </c>
      <c r="E270" s="566"/>
      <c r="F270" s="567">
        <f t="shared" si="25"/>
        <v>-0.61316872427983538</v>
      </c>
      <c r="G270" s="568"/>
      <c r="H270" s="569"/>
      <c r="I270" s="565">
        <f t="shared" si="26"/>
        <v>-149</v>
      </c>
      <c r="J270" s="566"/>
      <c r="K270" s="567">
        <f t="shared" si="27"/>
        <v>0.61842105263157898</v>
      </c>
      <c r="L270" s="569"/>
    </row>
    <row r="271" spans="1:12" x14ac:dyDescent="0.25">
      <c r="A271" s="570" t="s">
        <v>59</v>
      </c>
      <c r="B271" s="571">
        <v>26</v>
      </c>
      <c r="C271" s="572"/>
      <c r="D271" s="571">
        <v>17</v>
      </c>
      <c r="E271" s="572"/>
      <c r="F271" s="573">
        <f t="shared" si="25"/>
        <v>-0.34615384615384615</v>
      </c>
      <c r="G271" s="574"/>
      <c r="H271" s="575"/>
      <c r="I271" s="571">
        <f t="shared" si="26"/>
        <v>-9</v>
      </c>
      <c r="J271" s="572"/>
      <c r="K271" s="573">
        <f t="shared" si="27"/>
        <v>0.1118421052631579</v>
      </c>
      <c r="L271" s="575"/>
    </row>
    <row r="272" spans="1:12" x14ac:dyDescent="0.25">
      <c r="A272" s="324" t="s">
        <v>60</v>
      </c>
      <c r="B272" s="576">
        <v>101</v>
      </c>
      <c r="C272" s="577"/>
      <c r="D272" s="576">
        <v>46</v>
      </c>
      <c r="E272" s="577"/>
      <c r="F272" s="578">
        <f t="shared" si="25"/>
        <v>-0.54455445544554459</v>
      </c>
      <c r="G272" s="579"/>
      <c r="H272" s="580"/>
      <c r="I272" s="576">
        <f t="shared" si="26"/>
        <v>-55</v>
      </c>
      <c r="J272" s="577"/>
      <c r="K272" s="578">
        <f t="shared" si="27"/>
        <v>0.30263157894736842</v>
      </c>
      <c r="L272" s="580"/>
    </row>
    <row r="273" spans="1:12" x14ac:dyDescent="0.25">
      <c r="A273" s="324" t="s">
        <v>61</v>
      </c>
      <c r="B273" s="576">
        <v>58</v>
      </c>
      <c r="C273" s="577"/>
      <c r="D273" s="576">
        <v>23</v>
      </c>
      <c r="E273" s="577"/>
      <c r="F273" s="578">
        <f t="shared" si="25"/>
        <v>-0.60344827586206895</v>
      </c>
      <c r="G273" s="579"/>
      <c r="H273" s="580"/>
      <c r="I273" s="576">
        <f t="shared" si="26"/>
        <v>-35</v>
      </c>
      <c r="J273" s="577"/>
      <c r="K273" s="578">
        <f t="shared" si="27"/>
        <v>0.15131578947368421</v>
      </c>
      <c r="L273" s="580"/>
    </row>
    <row r="274" spans="1:12" x14ac:dyDescent="0.25">
      <c r="A274" s="324" t="s">
        <v>62</v>
      </c>
      <c r="B274" s="576">
        <v>22</v>
      </c>
      <c r="C274" s="577"/>
      <c r="D274" s="576">
        <v>2</v>
      </c>
      <c r="E274" s="577"/>
      <c r="F274" s="578">
        <f t="shared" si="25"/>
        <v>-0.90909090909090906</v>
      </c>
      <c r="G274" s="579"/>
      <c r="H274" s="580"/>
      <c r="I274" s="576">
        <f t="shared" si="26"/>
        <v>-20</v>
      </c>
      <c r="J274" s="577"/>
      <c r="K274" s="578">
        <f t="shared" si="27"/>
        <v>1.3157894736842105E-2</v>
      </c>
      <c r="L274" s="580"/>
    </row>
    <row r="275" spans="1:12" x14ac:dyDescent="0.25">
      <c r="A275" s="534" t="s">
        <v>63</v>
      </c>
      <c r="B275" s="581">
        <v>36</v>
      </c>
      <c r="C275" s="582"/>
      <c r="D275" s="581">
        <v>6</v>
      </c>
      <c r="E275" s="582"/>
      <c r="F275" s="583">
        <f t="shared" si="25"/>
        <v>-0.83333333333333337</v>
      </c>
      <c r="G275" s="584"/>
      <c r="H275" s="585"/>
      <c r="I275" s="581">
        <f t="shared" si="26"/>
        <v>-30</v>
      </c>
      <c r="J275" s="582"/>
      <c r="K275" s="583">
        <f t="shared" si="27"/>
        <v>3.9473684210526314E-2</v>
      </c>
      <c r="L275" s="585"/>
    </row>
    <row r="276" spans="1:12" x14ac:dyDescent="0.25">
      <c r="A276" s="586" t="s">
        <v>11</v>
      </c>
      <c r="B276" s="565">
        <v>186</v>
      </c>
      <c r="C276" s="566"/>
      <c r="D276" s="565">
        <v>58</v>
      </c>
      <c r="E276" s="566"/>
      <c r="F276" s="567">
        <f t="shared" si="25"/>
        <v>-0.68817204301075274</v>
      </c>
      <c r="G276" s="568"/>
      <c r="H276" s="569"/>
      <c r="I276" s="565">
        <f t="shared" si="26"/>
        <v>-128</v>
      </c>
      <c r="J276" s="566"/>
      <c r="K276" s="567">
        <f t="shared" si="27"/>
        <v>0.38157894736842107</v>
      </c>
      <c r="L276" s="569"/>
    </row>
    <row r="277" spans="1:12" x14ac:dyDescent="0.25">
      <c r="A277" s="570" t="s">
        <v>64</v>
      </c>
      <c r="B277" s="571">
        <v>74</v>
      </c>
      <c r="C277" s="572"/>
      <c r="D277" s="571">
        <v>29</v>
      </c>
      <c r="E277" s="572"/>
      <c r="F277" s="573">
        <f t="shared" si="25"/>
        <v>-0.60810810810810811</v>
      </c>
      <c r="G277" s="574"/>
      <c r="H277" s="575"/>
      <c r="I277" s="571">
        <f t="shared" si="26"/>
        <v>-45</v>
      </c>
      <c r="J277" s="572"/>
      <c r="K277" s="573">
        <f t="shared" si="27"/>
        <v>0.19078947368421054</v>
      </c>
      <c r="L277" s="575"/>
    </row>
    <row r="278" spans="1:12" x14ac:dyDescent="0.25">
      <c r="A278" s="324" t="s">
        <v>65</v>
      </c>
      <c r="B278" s="576">
        <v>69</v>
      </c>
      <c r="C278" s="577"/>
      <c r="D278" s="576">
        <v>25</v>
      </c>
      <c r="E278" s="577"/>
      <c r="F278" s="578">
        <f t="shared" si="25"/>
        <v>-0.6376811594202898</v>
      </c>
      <c r="G278" s="579"/>
      <c r="H278" s="580"/>
      <c r="I278" s="576">
        <f t="shared" si="26"/>
        <v>-44</v>
      </c>
      <c r="J278" s="577"/>
      <c r="K278" s="578">
        <f t="shared" si="27"/>
        <v>0.16447368421052633</v>
      </c>
      <c r="L278" s="580"/>
    </row>
    <row r="279" spans="1:12" x14ac:dyDescent="0.25">
      <c r="A279" s="324" t="s">
        <v>66</v>
      </c>
      <c r="B279" s="576">
        <v>62</v>
      </c>
      <c r="C279" s="577"/>
      <c r="D279" s="576">
        <v>17</v>
      </c>
      <c r="E279" s="577"/>
      <c r="F279" s="578">
        <f t="shared" si="25"/>
        <v>-0.72580645161290325</v>
      </c>
      <c r="G279" s="579"/>
      <c r="H279" s="580"/>
      <c r="I279" s="576">
        <f t="shared" si="26"/>
        <v>-45</v>
      </c>
      <c r="J279" s="577"/>
      <c r="K279" s="578">
        <f t="shared" si="27"/>
        <v>0.1118421052631579</v>
      </c>
      <c r="L279" s="580"/>
    </row>
    <row r="280" spans="1:12" x14ac:dyDescent="0.25">
      <c r="A280" s="327" t="s">
        <v>67</v>
      </c>
      <c r="B280" s="587">
        <v>50</v>
      </c>
      <c r="C280" s="588"/>
      <c r="D280" s="587">
        <v>12</v>
      </c>
      <c r="E280" s="588"/>
      <c r="F280" s="589">
        <f t="shared" si="25"/>
        <v>-0.76</v>
      </c>
      <c r="G280" s="590"/>
      <c r="H280" s="591"/>
      <c r="I280" s="587">
        <f t="shared" si="26"/>
        <v>-38</v>
      </c>
      <c r="J280" s="588"/>
      <c r="K280" s="589">
        <f t="shared" si="27"/>
        <v>7.8947368421052627E-2</v>
      </c>
      <c r="L280" s="591"/>
    </row>
    <row r="281" spans="1:12" ht="21" x14ac:dyDescent="0.35">
      <c r="A281" s="557" t="s">
        <v>112</v>
      </c>
      <c r="B281" s="557"/>
      <c r="C281" s="557"/>
      <c r="D281" s="557"/>
      <c r="E281" s="557"/>
      <c r="F281" s="557"/>
      <c r="G281" s="557"/>
      <c r="H281" s="557"/>
      <c r="I281" s="557"/>
      <c r="J281" s="557"/>
      <c r="K281" s="557"/>
      <c r="L281" s="557"/>
    </row>
    <row r="282" spans="1:12" x14ac:dyDescent="0.25">
      <c r="A282" s="60"/>
      <c r="B282" s="61" t="s">
        <v>153</v>
      </c>
      <c r="C282" s="62"/>
      <c r="D282" s="62"/>
      <c r="E282" s="62"/>
      <c r="F282" s="62"/>
      <c r="G282" s="62"/>
      <c r="H282" s="62"/>
      <c r="I282" s="62"/>
      <c r="J282" s="62"/>
      <c r="K282" s="62"/>
      <c r="L282" s="63"/>
    </row>
    <row r="283" spans="1:12" ht="30" customHeight="1" x14ac:dyDescent="0.25">
      <c r="A283" s="12"/>
      <c r="B283" s="67">
        <v>2019</v>
      </c>
      <c r="C283" s="68"/>
      <c r="D283" s="67">
        <v>2020</v>
      </c>
      <c r="E283" s="68"/>
      <c r="F283" s="67" t="s">
        <v>1</v>
      </c>
      <c r="G283" s="137"/>
      <c r="H283" s="68"/>
      <c r="I283" s="67" t="s">
        <v>2</v>
      </c>
      <c r="J283" s="68"/>
      <c r="K283" s="67" t="s">
        <v>3</v>
      </c>
      <c r="L283" s="68"/>
    </row>
    <row r="284" spans="1:12" x14ac:dyDescent="0.25">
      <c r="A284" s="558" t="s">
        <v>90</v>
      </c>
      <c r="B284" s="559">
        <v>429</v>
      </c>
      <c r="C284" s="560"/>
      <c r="D284" s="559">
        <v>152</v>
      </c>
      <c r="E284" s="560"/>
      <c r="F284" s="561">
        <f t="shared" ref="F284:F291" si="28">D284/B284-1</f>
        <v>-0.64568764568764569</v>
      </c>
      <c r="G284" s="562"/>
      <c r="H284" s="563"/>
      <c r="I284" s="559">
        <f t="shared" ref="I284:I291" si="29">D284-B284</f>
        <v>-277</v>
      </c>
      <c r="J284" s="560"/>
      <c r="K284" s="561">
        <f t="shared" ref="K284:K291" si="30">D284/$D$269</f>
        <v>1</v>
      </c>
      <c r="L284" s="563"/>
    </row>
    <row r="285" spans="1:12" x14ac:dyDescent="0.25">
      <c r="A285" s="344" t="s">
        <v>91</v>
      </c>
      <c r="B285" s="592">
        <v>110</v>
      </c>
      <c r="C285" s="593"/>
      <c r="D285" s="592">
        <v>42</v>
      </c>
      <c r="E285" s="593"/>
      <c r="F285" s="594">
        <f t="shared" si="28"/>
        <v>-0.61818181818181817</v>
      </c>
      <c r="G285" s="595"/>
      <c r="H285" s="596"/>
      <c r="I285" s="592">
        <f t="shared" si="29"/>
        <v>-68</v>
      </c>
      <c r="J285" s="593"/>
      <c r="K285" s="594">
        <f t="shared" si="30"/>
        <v>0.27631578947368424</v>
      </c>
      <c r="L285" s="596"/>
    </row>
    <row r="286" spans="1:12" x14ac:dyDescent="0.25">
      <c r="A286" s="347" t="s">
        <v>92</v>
      </c>
      <c r="B286" s="576">
        <v>115</v>
      </c>
      <c r="C286" s="577"/>
      <c r="D286" s="576">
        <v>41</v>
      </c>
      <c r="E286" s="577"/>
      <c r="F286" s="578">
        <f t="shared" si="28"/>
        <v>-0.64347826086956528</v>
      </c>
      <c r="G286" s="579"/>
      <c r="H286" s="580"/>
      <c r="I286" s="576">
        <f t="shared" si="29"/>
        <v>-74</v>
      </c>
      <c r="J286" s="577"/>
      <c r="K286" s="578">
        <f t="shared" si="30"/>
        <v>0.26973684210526316</v>
      </c>
      <c r="L286" s="580"/>
    </row>
    <row r="287" spans="1:12" x14ac:dyDescent="0.25">
      <c r="A287" s="347" t="s">
        <v>94</v>
      </c>
      <c r="B287" s="576">
        <v>82</v>
      </c>
      <c r="C287" s="577"/>
      <c r="D287" s="576">
        <v>26</v>
      </c>
      <c r="E287" s="577"/>
      <c r="F287" s="578">
        <f t="shared" si="28"/>
        <v>-0.68292682926829262</v>
      </c>
      <c r="G287" s="579"/>
      <c r="H287" s="580"/>
      <c r="I287" s="576">
        <f t="shared" si="29"/>
        <v>-56</v>
      </c>
      <c r="J287" s="577"/>
      <c r="K287" s="578">
        <f t="shared" si="30"/>
        <v>0.17105263157894737</v>
      </c>
      <c r="L287" s="580"/>
    </row>
    <row r="288" spans="1:12" x14ac:dyDescent="0.25">
      <c r="A288" s="347" t="s">
        <v>95</v>
      </c>
      <c r="B288" s="576">
        <v>25</v>
      </c>
      <c r="C288" s="577"/>
      <c r="D288" s="576">
        <v>10</v>
      </c>
      <c r="E288" s="577"/>
      <c r="F288" s="578">
        <f t="shared" si="28"/>
        <v>-0.6</v>
      </c>
      <c r="G288" s="579"/>
      <c r="H288" s="580"/>
      <c r="I288" s="576">
        <f t="shared" si="29"/>
        <v>-15</v>
      </c>
      <c r="J288" s="577"/>
      <c r="K288" s="578">
        <f t="shared" si="30"/>
        <v>6.5789473684210523E-2</v>
      </c>
      <c r="L288" s="580"/>
    </row>
    <row r="289" spans="1:12" x14ac:dyDescent="0.25">
      <c r="A289" s="347" t="s">
        <v>96</v>
      </c>
      <c r="B289" s="576">
        <v>22</v>
      </c>
      <c r="C289" s="577"/>
      <c r="D289" s="576">
        <v>8</v>
      </c>
      <c r="E289" s="577"/>
      <c r="F289" s="578">
        <f t="shared" si="28"/>
        <v>-0.63636363636363635</v>
      </c>
      <c r="G289" s="579"/>
      <c r="H289" s="580"/>
      <c r="I289" s="576">
        <f t="shared" si="29"/>
        <v>-14</v>
      </c>
      <c r="J289" s="577"/>
      <c r="K289" s="578">
        <f t="shared" si="30"/>
        <v>5.2631578947368418E-2</v>
      </c>
      <c r="L289" s="580"/>
    </row>
    <row r="290" spans="1:12" x14ac:dyDescent="0.25">
      <c r="A290" s="347" t="s">
        <v>93</v>
      </c>
      <c r="B290" s="576">
        <v>17</v>
      </c>
      <c r="C290" s="577"/>
      <c r="D290" s="576">
        <v>3</v>
      </c>
      <c r="E290" s="577"/>
      <c r="F290" s="578">
        <f t="shared" si="28"/>
        <v>-0.82352941176470584</v>
      </c>
      <c r="G290" s="579"/>
      <c r="H290" s="580"/>
      <c r="I290" s="576">
        <f t="shared" si="29"/>
        <v>-14</v>
      </c>
      <c r="J290" s="577"/>
      <c r="K290" s="578">
        <f t="shared" si="30"/>
        <v>1.9736842105263157E-2</v>
      </c>
      <c r="L290" s="580"/>
    </row>
    <row r="291" spans="1:12" x14ac:dyDescent="0.25">
      <c r="A291" s="348" t="s">
        <v>97</v>
      </c>
      <c r="B291" s="597">
        <v>58</v>
      </c>
      <c r="C291" s="598"/>
      <c r="D291" s="597">
        <v>22</v>
      </c>
      <c r="E291" s="598"/>
      <c r="F291" s="599">
        <f t="shared" si="28"/>
        <v>-0.62068965517241381</v>
      </c>
      <c r="G291" s="600"/>
      <c r="H291" s="601"/>
      <c r="I291" s="597">
        <f t="shared" si="29"/>
        <v>-36</v>
      </c>
      <c r="J291" s="598"/>
      <c r="K291" s="599">
        <f t="shared" si="30"/>
        <v>0.14473684210526316</v>
      </c>
      <c r="L291" s="601"/>
    </row>
    <row r="292" spans="1:12" ht="21" x14ac:dyDescent="0.35">
      <c r="A292" s="557" t="s">
        <v>32</v>
      </c>
      <c r="B292" s="557"/>
      <c r="C292" s="557"/>
      <c r="D292" s="557"/>
      <c r="E292" s="557"/>
      <c r="F292" s="557"/>
      <c r="G292" s="557"/>
      <c r="H292" s="557"/>
      <c r="I292" s="557"/>
      <c r="J292" s="557"/>
      <c r="K292" s="557"/>
      <c r="L292" s="557"/>
    </row>
    <row r="293" spans="1:12" x14ac:dyDescent="0.25">
      <c r="A293" s="60"/>
      <c r="B293" s="61" t="s">
        <v>153</v>
      </c>
      <c r="C293" s="62"/>
      <c r="D293" s="62"/>
      <c r="E293" s="62"/>
      <c r="F293" s="62"/>
      <c r="G293" s="62"/>
      <c r="H293" s="62"/>
      <c r="I293" s="62"/>
      <c r="J293" s="62"/>
      <c r="K293" s="62"/>
      <c r="L293" s="63"/>
    </row>
    <row r="294" spans="1:12" ht="30" customHeight="1" x14ac:dyDescent="0.25">
      <c r="A294" s="12"/>
      <c r="B294" s="67">
        <v>2019</v>
      </c>
      <c r="C294" s="68"/>
      <c r="D294" s="67">
        <v>2020</v>
      </c>
      <c r="E294" s="68"/>
      <c r="F294" s="67" t="s">
        <v>1</v>
      </c>
      <c r="G294" s="137"/>
      <c r="H294" s="68"/>
      <c r="I294" s="67" t="s">
        <v>2</v>
      </c>
      <c r="J294" s="68"/>
      <c r="K294" s="67" t="s">
        <v>3</v>
      </c>
      <c r="L294" s="68"/>
    </row>
    <row r="295" spans="1:12" x14ac:dyDescent="0.25">
      <c r="A295" s="558" t="s">
        <v>58</v>
      </c>
      <c r="B295" s="559">
        <v>138739</v>
      </c>
      <c r="C295" s="560"/>
      <c r="D295" s="559">
        <v>63344</v>
      </c>
      <c r="E295" s="560"/>
      <c r="F295" s="561">
        <f t="shared" ref="F295:F306" si="31">D295/B295-1</f>
        <v>-0.54343047016340029</v>
      </c>
      <c r="G295" s="562"/>
      <c r="H295" s="563"/>
      <c r="I295" s="559">
        <f t="shared" ref="I295:I306" si="32">D295-B295</f>
        <v>-75395</v>
      </c>
      <c r="J295" s="560"/>
      <c r="K295" s="561">
        <f>D295/$D$295</f>
        <v>1</v>
      </c>
      <c r="L295" s="563"/>
    </row>
    <row r="296" spans="1:12" x14ac:dyDescent="0.25">
      <c r="A296" s="564" t="s">
        <v>8</v>
      </c>
      <c r="B296" s="565">
        <v>92039</v>
      </c>
      <c r="C296" s="566"/>
      <c r="D296" s="565">
        <v>41960</v>
      </c>
      <c r="E296" s="566"/>
      <c r="F296" s="567">
        <f t="shared" si="31"/>
        <v>-0.54410630276295913</v>
      </c>
      <c r="G296" s="568"/>
      <c r="H296" s="569"/>
      <c r="I296" s="565">
        <f t="shared" si="32"/>
        <v>-50079</v>
      </c>
      <c r="J296" s="566"/>
      <c r="K296" s="567">
        <f t="shared" ref="K296:K306" si="33">D296/$D$295</f>
        <v>0.66241475119979798</v>
      </c>
      <c r="L296" s="569"/>
    </row>
    <row r="297" spans="1:12" x14ac:dyDescent="0.25">
      <c r="A297" s="570" t="s">
        <v>59</v>
      </c>
      <c r="B297" s="571">
        <v>15722</v>
      </c>
      <c r="C297" s="572"/>
      <c r="D297" s="571">
        <v>10716</v>
      </c>
      <c r="E297" s="572"/>
      <c r="F297" s="573">
        <f t="shared" si="31"/>
        <v>-0.3184073273120468</v>
      </c>
      <c r="G297" s="574"/>
      <c r="H297" s="575"/>
      <c r="I297" s="571">
        <f t="shared" si="32"/>
        <v>-5006</v>
      </c>
      <c r="J297" s="572"/>
      <c r="K297" s="573">
        <f t="shared" si="33"/>
        <v>0.1691715079565547</v>
      </c>
      <c r="L297" s="575"/>
    </row>
    <row r="298" spans="1:12" x14ac:dyDescent="0.25">
      <c r="A298" s="324" t="s">
        <v>60</v>
      </c>
      <c r="B298" s="576">
        <v>54374</v>
      </c>
      <c r="C298" s="577"/>
      <c r="D298" s="576">
        <v>22429</v>
      </c>
      <c r="E298" s="577"/>
      <c r="F298" s="578">
        <f t="shared" si="31"/>
        <v>-0.58750505756427707</v>
      </c>
      <c r="G298" s="579"/>
      <c r="H298" s="580"/>
      <c r="I298" s="576">
        <f t="shared" si="32"/>
        <v>-31945</v>
      </c>
      <c r="J298" s="577"/>
      <c r="K298" s="578">
        <f t="shared" si="33"/>
        <v>0.3540824703207881</v>
      </c>
      <c r="L298" s="580"/>
    </row>
    <row r="299" spans="1:12" x14ac:dyDescent="0.25">
      <c r="A299" s="324" t="s">
        <v>61</v>
      </c>
      <c r="B299" s="576">
        <v>18463</v>
      </c>
      <c r="C299" s="577"/>
      <c r="D299" s="576">
        <v>8478</v>
      </c>
      <c r="E299" s="577"/>
      <c r="F299" s="578">
        <f t="shared" si="31"/>
        <v>-0.54081135243459899</v>
      </c>
      <c r="G299" s="579"/>
      <c r="H299" s="580"/>
      <c r="I299" s="576">
        <f t="shared" si="32"/>
        <v>-9985</v>
      </c>
      <c r="J299" s="577"/>
      <c r="K299" s="578">
        <f t="shared" si="33"/>
        <v>0.13384061631725183</v>
      </c>
      <c r="L299" s="580"/>
    </row>
    <row r="300" spans="1:12" x14ac:dyDescent="0.25">
      <c r="A300" s="324" t="s">
        <v>62</v>
      </c>
      <c r="B300" s="576">
        <v>2410</v>
      </c>
      <c r="C300" s="577"/>
      <c r="D300" s="576">
        <v>87</v>
      </c>
      <c r="E300" s="577"/>
      <c r="F300" s="578">
        <f t="shared" si="31"/>
        <v>-0.96390041493775935</v>
      </c>
      <c r="G300" s="579"/>
      <c r="H300" s="580"/>
      <c r="I300" s="576">
        <f t="shared" si="32"/>
        <v>-2323</v>
      </c>
      <c r="J300" s="577"/>
      <c r="K300" s="578">
        <f t="shared" si="33"/>
        <v>1.373452892144481E-3</v>
      </c>
      <c r="L300" s="580"/>
    </row>
    <row r="301" spans="1:12" x14ac:dyDescent="0.25">
      <c r="A301" s="534" t="s">
        <v>63</v>
      </c>
      <c r="B301" s="581">
        <v>1070</v>
      </c>
      <c r="C301" s="582"/>
      <c r="D301" s="581">
        <v>250</v>
      </c>
      <c r="E301" s="582"/>
      <c r="F301" s="583">
        <f t="shared" si="31"/>
        <v>-0.76635514018691586</v>
      </c>
      <c r="G301" s="584"/>
      <c r="H301" s="585"/>
      <c r="I301" s="581">
        <f t="shared" si="32"/>
        <v>-820</v>
      </c>
      <c r="J301" s="582"/>
      <c r="K301" s="583">
        <f t="shared" si="33"/>
        <v>3.9467037130588535E-3</v>
      </c>
      <c r="L301" s="585"/>
    </row>
    <row r="302" spans="1:12" x14ac:dyDescent="0.25">
      <c r="A302" s="586" t="s">
        <v>11</v>
      </c>
      <c r="B302" s="565">
        <v>46700</v>
      </c>
      <c r="C302" s="566"/>
      <c r="D302" s="565">
        <v>21384</v>
      </c>
      <c r="E302" s="566"/>
      <c r="F302" s="567">
        <f t="shared" si="31"/>
        <v>-0.54209850107066382</v>
      </c>
      <c r="G302" s="568"/>
      <c r="H302" s="569"/>
      <c r="I302" s="565">
        <f t="shared" si="32"/>
        <v>-25316</v>
      </c>
      <c r="J302" s="566"/>
      <c r="K302" s="567">
        <f t="shared" si="33"/>
        <v>0.33758524880020208</v>
      </c>
      <c r="L302" s="569"/>
    </row>
    <row r="303" spans="1:12" x14ac:dyDescent="0.25">
      <c r="A303" s="570" t="s">
        <v>64</v>
      </c>
      <c r="B303" s="571">
        <v>26638</v>
      </c>
      <c r="C303" s="572"/>
      <c r="D303" s="571">
        <v>13397</v>
      </c>
      <c r="E303" s="572"/>
      <c r="F303" s="573">
        <f t="shared" si="31"/>
        <v>-0.49707185224115924</v>
      </c>
      <c r="G303" s="574"/>
      <c r="H303" s="575"/>
      <c r="I303" s="571">
        <f t="shared" si="32"/>
        <v>-13241</v>
      </c>
      <c r="J303" s="572"/>
      <c r="K303" s="573">
        <f t="shared" si="33"/>
        <v>0.21149595857539782</v>
      </c>
      <c r="L303" s="575"/>
    </row>
    <row r="304" spans="1:12" x14ac:dyDescent="0.25">
      <c r="A304" s="324" t="s">
        <v>65</v>
      </c>
      <c r="B304" s="576">
        <v>24705</v>
      </c>
      <c r="C304" s="577"/>
      <c r="D304" s="576">
        <v>11385</v>
      </c>
      <c r="E304" s="577"/>
      <c r="F304" s="578">
        <f t="shared" si="31"/>
        <v>-0.53916211293260474</v>
      </c>
      <c r="G304" s="579"/>
      <c r="H304" s="580"/>
      <c r="I304" s="576">
        <f t="shared" si="32"/>
        <v>-13320</v>
      </c>
      <c r="J304" s="577"/>
      <c r="K304" s="578">
        <f t="shared" si="33"/>
        <v>0.17973288709270019</v>
      </c>
      <c r="L304" s="580"/>
    </row>
    <row r="305" spans="1:12" x14ac:dyDescent="0.25">
      <c r="A305" s="324" t="s">
        <v>66</v>
      </c>
      <c r="B305" s="576">
        <v>13820</v>
      </c>
      <c r="C305" s="577"/>
      <c r="D305" s="576">
        <v>5487</v>
      </c>
      <c r="E305" s="577"/>
      <c r="F305" s="578">
        <f t="shared" si="31"/>
        <v>-0.60296671490593345</v>
      </c>
      <c r="G305" s="579"/>
      <c r="H305" s="580"/>
      <c r="I305" s="576">
        <f t="shared" si="32"/>
        <v>-8333</v>
      </c>
      <c r="J305" s="577"/>
      <c r="K305" s="578">
        <f t="shared" si="33"/>
        <v>8.6622253094215715E-2</v>
      </c>
      <c r="L305" s="580"/>
    </row>
    <row r="306" spans="1:12" x14ac:dyDescent="0.25">
      <c r="A306" s="327" t="s">
        <v>67</v>
      </c>
      <c r="B306" s="587">
        <v>6242</v>
      </c>
      <c r="C306" s="588"/>
      <c r="D306" s="587">
        <v>2500</v>
      </c>
      <c r="E306" s="588"/>
      <c r="F306" s="589">
        <f t="shared" si="31"/>
        <v>-0.59948734380006408</v>
      </c>
      <c r="G306" s="590"/>
      <c r="H306" s="591"/>
      <c r="I306" s="587">
        <f t="shared" si="32"/>
        <v>-3742</v>
      </c>
      <c r="J306" s="588"/>
      <c r="K306" s="589">
        <f t="shared" si="33"/>
        <v>3.946703713058853E-2</v>
      </c>
      <c r="L306" s="591"/>
    </row>
    <row r="307" spans="1:12" ht="21" x14ac:dyDescent="0.35">
      <c r="A307" s="557" t="s">
        <v>113</v>
      </c>
      <c r="B307" s="557"/>
      <c r="C307" s="557"/>
      <c r="D307" s="557"/>
      <c r="E307" s="557"/>
      <c r="F307" s="557"/>
      <c r="G307" s="557"/>
      <c r="H307" s="557"/>
      <c r="I307" s="557"/>
      <c r="J307" s="557"/>
      <c r="K307" s="557"/>
      <c r="L307" s="557"/>
    </row>
    <row r="308" spans="1:12" x14ac:dyDescent="0.25">
      <c r="A308" s="60"/>
      <c r="B308" s="61" t="s">
        <v>153</v>
      </c>
      <c r="C308" s="62"/>
      <c r="D308" s="62"/>
      <c r="E308" s="62"/>
      <c r="F308" s="62"/>
      <c r="G308" s="62"/>
      <c r="H308" s="62"/>
      <c r="I308" s="62"/>
      <c r="J308" s="62"/>
      <c r="K308" s="62"/>
      <c r="L308" s="63"/>
    </row>
    <row r="309" spans="1:12" ht="30" customHeight="1" x14ac:dyDescent="0.25">
      <c r="A309" s="12"/>
      <c r="B309" s="67">
        <v>2019</v>
      </c>
      <c r="C309" s="68"/>
      <c r="D309" s="67">
        <v>2020</v>
      </c>
      <c r="E309" s="68"/>
      <c r="F309" s="67" t="s">
        <v>1</v>
      </c>
      <c r="G309" s="68"/>
      <c r="H309" s="120"/>
      <c r="I309" s="67" t="s">
        <v>2</v>
      </c>
      <c r="J309" s="68"/>
      <c r="K309" s="67" t="s">
        <v>3</v>
      </c>
      <c r="L309" s="68"/>
    </row>
    <row r="310" spans="1:12" x14ac:dyDescent="0.25">
      <c r="A310" s="558" t="s">
        <v>90</v>
      </c>
      <c r="B310" s="559">
        <v>138739</v>
      </c>
      <c r="C310" s="560"/>
      <c r="D310" s="559">
        <v>63344</v>
      </c>
      <c r="E310" s="560"/>
      <c r="F310" s="561">
        <f t="shared" ref="F310:F317" si="34">D310/B310-1</f>
        <v>-0.54343047016340029</v>
      </c>
      <c r="G310" s="562"/>
      <c r="H310" s="563"/>
      <c r="I310" s="559">
        <f t="shared" ref="I310:I317" si="35">D310-B310</f>
        <v>-75395</v>
      </c>
      <c r="J310" s="560"/>
      <c r="K310" s="561">
        <f>D310/$D$295</f>
        <v>1</v>
      </c>
      <c r="L310" s="563"/>
    </row>
    <row r="311" spans="1:12" x14ac:dyDescent="0.25">
      <c r="A311" s="344" t="s">
        <v>91</v>
      </c>
      <c r="B311" s="592">
        <v>49901</v>
      </c>
      <c r="C311" s="593"/>
      <c r="D311" s="592">
        <v>21080</v>
      </c>
      <c r="E311" s="593"/>
      <c r="F311" s="602">
        <f t="shared" si="34"/>
        <v>-0.57756357588024287</v>
      </c>
      <c r="G311" s="603"/>
      <c r="H311" s="604"/>
      <c r="I311" s="592">
        <f t="shared" si="35"/>
        <v>-28821</v>
      </c>
      <c r="J311" s="593"/>
      <c r="K311" s="594">
        <f t="shared" ref="K311:K317" si="36">D311/$D$269</f>
        <v>138.68421052631578</v>
      </c>
      <c r="L311" s="596"/>
    </row>
    <row r="312" spans="1:12" x14ac:dyDescent="0.25">
      <c r="A312" s="347" t="s">
        <v>92</v>
      </c>
      <c r="B312" s="576">
        <v>42980</v>
      </c>
      <c r="C312" s="577"/>
      <c r="D312" s="576">
        <v>20376</v>
      </c>
      <c r="E312" s="577"/>
      <c r="F312" s="602">
        <f t="shared" si="34"/>
        <v>-0.52591903210795721</v>
      </c>
      <c r="G312" s="603"/>
      <c r="H312" s="604"/>
      <c r="I312" s="576">
        <f t="shared" si="35"/>
        <v>-22604</v>
      </c>
      <c r="J312" s="577"/>
      <c r="K312" s="578">
        <f t="shared" si="36"/>
        <v>134.05263157894737</v>
      </c>
      <c r="L312" s="580"/>
    </row>
    <row r="313" spans="1:12" x14ac:dyDescent="0.25">
      <c r="A313" s="347" t="s">
        <v>94</v>
      </c>
      <c r="B313" s="576">
        <v>21965</v>
      </c>
      <c r="C313" s="577"/>
      <c r="D313" s="576">
        <v>7314</v>
      </c>
      <c r="E313" s="577"/>
      <c r="F313" s="602">
        <f t="shared" si="34"/>
        <v>-0.66701570680628275</v>
      </c>
      <c r="G313" s="603"/>
      <c r="H313" s="604"/>
      <c r="I313" s="576">
        <f t="shared" si="35"/>
        <v>-14651</v>
      </c>
      <c r="J313" s="577"/>
      <c r="K313" s="578">
        <f t="shared" si="36"/>
        <v>48.118421052631582</v>
      </c>
      <c r="L313" s="580"/>
    </row>
    <row r="314" spans="1:12" x14ac:dyDescent="0.25">
      <c r="A314" s="347" t="s">
        <v>95</v>
      </c>
      <c r="B314" s="576">
        <v>2732</v>
      </c>
      <c r="C314" s="577"/>
      <c r="D314" s="576">
        <v>1657</v>
      </c>
      <c r="E314" s="577"/>
      <c r="F314" s="602">
        <f t="shared" si="34"/>
        <v>-0.3934846266471449</v>
      </c>
      <c r="G314" s="603"/>
      <c r="H314" s="604"/>
      <c r="I314" s="576">
        <f t="shared" si="35"/>
        <v>-1075</v>
      </c>
      <c r="J314" s="577"/>
      <c r="K314" s="578">
        <f t="shared" si="36"/>
        <v>10.901315789473685</v>
      </c>
      <c r="L314" s="580"/>
    </row>
    <row r="315" spans="1:12" x14ac:dyDescent="0.25">
      <c r="A315" s="347" t="s">
        <v>96</v>
      </c>
      <c r="B315" s="576">
        <v>7111</v>
      </c>
      <c r="C315" s="577"/>
      <c r="D315" s="576">
        <v>3748</v>
      </c>
      <c r="E315" s="577"/>
      <c r="F315" s="602">
        <f t="shared" si="34"/>
        <v>-0.47292926451975814</v>
      </c>
      <c r="G315" s="603"/>
      <c r="H315" s="604"/>
      <c r="I315" s="576">
        <f t="shared" si="35"/>
        <v>-3363</v>
      </c>
      <c r="J315" s="577"/>
      <c r="K315" s="578">
        <f t="shared" si="36"/>
        <v>24.657894736842106</v>
      </c>
      <c r="L315" s="580"/>
    </row>
    <row r="316" spans="1:12" x14ac:dyDescent="0.25">
      <c r="A316" s="347" t="s">
        <v>93</v>
      </c>
      <c r="B316" s="576">
        <v>1193</v>
      </c>
      <c r="C316" s="577"/>
      <c r="D316" s="576">
        <v>482</v>
      </c>
      <c r="E316" s="577"/>
      <c r="F316" s="602">
        <f t="shared" si="34"/>
        <v>-0.59597652975691529</v>
      </c>
      <c r="G316" s="603"/>
      <c r="H316" s="604"/>
      <c r="I316" s="576">
        <f t="shared" si="35"/>
        <v>-711</v>
      </c>
      <c r="J316" s="577"/>
      <c r="K316" s="578">
        <f t="shared" si="36"/>
        <v>3.1710526315789473</v>
      </c>
      <c r="L316" s="580"/>
    </row>
    <row r="317" spans="1:12" x14ac:dyDescent="0.25">
      <c r="A317" s="348" t="s">
        <v>97</v>
      </c>
      <c r="B317" s="597">
        <v>12857</v>
      </c>
      <c r="C317" s="598"/>
      <c r="D317" s="597">
        <v>8687</v>
      </c>
      <c r="E317" s="598"/>
      <c r="F317" s="602">
        <f t="shared" si="34"/>
        <v>-0.32433693707707867</v>
      </c>
      <c r="G317" s="603"/>
      <c r="H317" s="604"/>
      <c r="I317" s="597">
        <f t="shared" si="35"/>
        <v>-4170</v>
      </c>
      <c r="J317" s="598"/>
      <c r="K317" s="599">
        <f t="shared" si="36"/>
        <v>57.151315789473685</v>
      </c>
      <c r="L317" s="601"/>
    </row>
    <row r="318" spans="1:12" ht="21" x14ac:dyDescent="0.35">
      <c r="A318" s="557" t="s">
        <v>114</v>
      </c>
      <c r="B318" s="557"/>
      <c r="C318" s="557"/>
      <c r="D318" s="557"/>
      <c r="E318" s="557"/>
      <c r="F318" s="557"/>
      <c r="G318" s="557"/>
      <c r="H318" s="557"/>
      <c r="I318" s="557"/>
      <c r="J318" s="557"/>
      <c r="K318" s="557"/>
      <c r="L318" s="557"/>
    </row>
  </sheetData>
  <mergeCells count="594">
    <mergeCell ref="A318:L318"/>
    <mergeCell ref="B316:C316"/>
    <mergeCell ref="D316:E316"/>
    <mergeCell ref="F316:H316"/>
    <mergeCell ref="I316:J316"/>
    <mergeCell ref="K316:L316"/>
    <mergeCell ref="B317:C317"/>
    <mergeCell ref="D317:E317"/>
    <mergeCell ref="F317:H317"/>
    <mergeCell ref="I317:J317"/>
    <mergeCell ref="K317:L317"/>
    <mergeCell ref="B314:C314"/>
    <mergeCell ref="D314:E314"/>
    <mergeCell ref="F314:H314"/>
    <mergeCell ref="I314:J314"/>
    <mergeCell ref="K314:L314"/>
    <mergeCell ref="B315:C315"/>
    <mergeCell ref="D315:E315"/>
    <mergeCell ref="F315:H315"/>
    <mergeCell ref="I315:J315"/>
    <mergeCell ref="K315:L315"/>
    <mergeCell ref="B312:C312"/>
    <mergeCell ref="D312:E312"/>
    <mergeCell ref="F312:H312"/>
    <mergeCell ref="I312:J312"/>
    <mergeCell ref="K312:L312"/>
    <mergeCell ref="B313:C313"/>
    <mergeCell ref="D313:E313"/>
    <mergeCell ref="F313:H313"/>
    <mergeCell ref="I313:J313"/>
    <mergeCell ref="K313:L313"/>
    <mergeCell ref="B310:C310"/>
    <mergeCell ref="D310:E310"/>
    <mergeCell ref="F310:H310"/>
    <mergeCell ref="I310:J310"/>
    <mergeCell ref="K310:L310"/>
    <mergeCell ref="B311:C311"/>
    <mergeCell ref="D311:E311"/>
    <mergeCell ref="F311:H311"/>
    <mergeCell ref="I311:J311"/>
    <mergeCell ref="K311:L311"/>
    <mergeCell ref="A307:L307"/>
    <mergeCell ref="B308:L308"/>
    <mergeCell ref="B309:C309"/>
    <mergeCell ref="D309:E309"/>
    <mergeCell ref="F309:G309"/>
    <mergeCell ref="I309:J309"/>
    <mergeCell ref="K309:L309"/>
    <mergeCell ref="B305:C305"/>
    <mergeCell ref="D305:E305"/>
    <mergeCell ref="F305:H305"/>
    <mergeCell ref="I305:J305"/>
    <mergeCell ref="K305:L305"/>
    <mergeCell ref="B306:C306"/>
    <mergeCell ref="D306:E306"/>
    <mergeCell ref="F306:H306"/>
    <mergeCell ref="I306:J306"/>
    <mergeCell ref="K306:L306"/>
    <mergeCell ref="B303:C303"/>
    <mergeCell ref="D303:E303"/>
    <mergeCell ref="F303:H303"/>
    <mergeCell ref="I303:J303"/>
    <mergeCell ref="K303:L303"/>
    <mergeCell ref="B304:C304"/>
    <mergeCell ref="D304:E304"/>
    <mergeCell ref="F304:H304"/>
    <mergeCell ref="I304:J304"/>
    <mergeCell ref="K304:L304"/>
    <mergeCell ref="B301:C301"/>
    <mergeCell ref="D301:E301"/>
    <mergeCell ref="F301:H301"/>
    <mergeCell ref="I301:J301"/>
    <mergeCell ref="K301:L301"/>
    <mergeCell ref="B302:C302"/>
    <mergeCell ref="D302:E302"/>
    <mergeCell ref="F302:H302"/>
    <mergeCell ref="I302:J302"/>
    <mergeCell ref="K302:L302"/>
    <mergeCell ref="B299:C299"/>
    <mergeCell ref="D299:E299"/>
    <mergeCell ref="F299:H299"/>
    <mergeCell ref="I299:J299"/>
    <mergeCell ref="K299:L299"/>
    <mergeCell ref="B300:C300"/>
    <mergeCell ref="D300:E300"/>
    <mergeCell ref="F300:H300"/>
    <mergeCell ref="I300:J300"/>
    <mergeCell ref="K300:L300"/>
    <mergeCell ref="B297:C297"/>
    <mergeCell ref="D297:E297"/>
    <mergeCell ref="F297:H297"/>
    <mergeCell ref="I297:J297"/>
    <mergeCell ref="K297:L297"/>
    <mergeCell ref="B298:C298"/>
    <mergeCell ref="D298:E298"/>
    <mergeCell ref="F298:H298"/>
    <mergeCell ref="I298:J298"/>
    <mergeCell ref="K298:L298"/>
    <mergeCell ref="B295:C295"/>
    <mergeCell ref="D295:E295"/>
    <mergeCell ref="F295:H295"/>
    <mergeCell ref="I295:J295"/>
    <mergeCell ref="K295:L295"/>
    <mergeCell ref="B296:C296"/>
    <mergeCell ref="D296:E296"/>
    <mergeCell ref="F296:H296"/>
    <mergeCell ref="I296:J296"/>
    <mergeCell ref="K296:L296"/>
    <mergeCell ref="A292:L292"/>
    <mergeCell ref="B293:L293"/>
    <mergeCell ref="B294:C294"/>
    <mergeCell ref="D294:E294"/>
    <mergeCell ref="F294:H294"/>
    <mergeCell ref="I294:J294"/>
    <mergeCell ref="K294:L294"/>
    <mergeCell ref="B290:C290"/>
    <mergeCell ref="D290:E290"/>
    <mergeCell ref="F290:H290"/>
    <mergeCell ref="I290:J290"/>
    <mergeCell ref="K290:L290"/>
    <mergeCell ref="B291:C291"/>
    <mergeCell ref="D291:E291"/>
    <mergeCell ref="F291:H291"/>
    <mergeCell ref="I291:J291"/>
    <mergeCell ref="K291:L291"/>
    <mergeCell ref="B288:C288"/>
    <mergeCell ref="D288:E288"/>
    <mergeCell ref="F288:H288"/>
    <mergeCell ref="I288:J288"/>
    <mergeCell ref="K288:L288"/>
    <mergeCell ref="B289:C289"/>
    <mergeCell ref="D289:E289"/>
    <mergeCell ref="F289:H289"/>
    <mergeCell ref="I289:J289"/>
    <mergeCell ref="K289:L289"/>
    <mergeCell ref="B286:C286"/>
    <mergeCell ref="D286:E286"/>
    <mergeCell ref="F286:H286"/>
    <mergeCell ref="I286:J286"/>
    <mergeCell ref="K286:L286"/>
    <mergeCell ref="B287:C287"/>
    <mergeCell ref="D287:E287"/>
    <mergeCell ref="F287:H287"/>
    <mergeCell ref="I287:J287"/>
    <mergeCell ref="K287:L287"/>
    <mergeCell ref="B284:C284"/>
    <mergeCell ref="D284:E284"/>
    <mergeCell ref="F284:H284"/>
    <mergeCell ref="I284:J284"/>
    <mergeCell ref="K284:L284"/>
    <mergeCell ref="B285:C285"/>
    <mergeCell ref="D285:E285"/>
    <mergeCell ref="F285:H285"/>
    <mergeCell ref="I285:J285"/>
    <mergeCell ref="K285:L285"/>
    <mergeCell ref="A281:L281"/>
    <mergeCell ref="B282:L282"/>
    <mergeCell ref="B283:C283"/>
    <mergeCell ref="D283:E283"/>
    <mergeCell ref="F283:H283"/>
    <mergeCell ref="I283:J283"/>
    <mergeCell ref="K283:L283"/>
    <mergeCell ref="B279:C279"/>
    <mergeCell ref="D279:E279"/>
    <mergeCell ref="F279:H279"/>
    <mergeCell ref="I279:J279"/>
    <mergeCell ref="K279:L279"/>
    <mergeCell ref="B280:C280"/>
    <mergeCell ref="D280:E280"/>
    <mergeCell ref="F280:H280"/>
    <mergeCell ref="I280:J280"/>
    <mergeCell ref="K280:L280"/>
    <mergeCell ref="B277:C277"/>
    <mergeCell ref="D277:E277"/>
    <mergeCell ref="F277:H277"/>
    <mergeCell ref="I277:J277"/>
    <mergeCell ref="K277:L277"/>
    <mergeCell ref="B278:C278"/>
    <mergeCell ref="D278:E278"/>
    <mergeCell ref="F278:H278"/>
    <mergeCell ref="I278:J278"/>
    <mergeCell ref="K278:L278"/>
    <mergeCell ref="B275:C275"/>
    <mergeCell ref="D275:E275"/>
    <mergeCell ref="F275:H275"/>
    <mergeCell ref="I275:J275"/>
    <mergeCell ref="K275:L275"/>
    <mergeCell ref="B276:C276"/>
    <mergeCell ref="D276:E276"/>
    <mergeCell ref="F276:H276"/>
    <mergeCell ref="I276:J276"/>
    <mergeCell ref="K276:L276"/>
    <mergeCell ref="B273:C273"/>
    <mergeCell ref="D273:E273"/>
    <mergeCell ref="F273:H273"/>
    <mergeCell ref="I273:J273"/>
    <mergeCell ref="K273:L273"/>
    <mergeCell ref="B274:C274"/>
    <mergeCell ref="D274:E274"/>
    <mergeCell ref="F274:H274"/>
    <mergeCell ref="I274:J274"/>
    <mergeCell ref="K274:L274"/>
    <mergeCell ref="B271:C271"/>
    <mergeCell ref="D271:E271"/>
    <mergeCell ref="F271:H271"/>
    <mergeCell ref="I271:J271"/>
    <mergeCell ref="K271:L271"/>
    <mergeCell ref="B272:C272"/>
    <mergeCell ref="D272:E272"/>
    <mergeCell ref="F272:H272"/>
    <mergeCell ref="I272:J272"/>
    <mergeCell ref="K272:L272"/>
    <mergeCell ref="B269:C269"/>
    <mergeCell ref="D269:E269"/>
    <mergeCell ref="F269:H269"/>
    <mergeCell ref="I269:J269"/>
    <mergeCell ref="K269:L269"/>
    <mergeCell ref="B270:C270"/>
    <mergeCell ref="D270:E270"/>
    <mergeCell ref="F270:H270"/>
    <mergeCell ref="I270:J270"/>
    <mergeCell ref="K270:L270"/>
    <mergeCell ref="A266:L266"/>
    <mergeCell ref="B267:L267"/>
    <mergeCell ref="B268:C268"/>
    <mergeCell ref="D268:E268"/>
    <mergeCell ref="F268:H268"/>
    <mergeCell ref="I268:J268"/>
    <mergeCell ref="K268:L268"/>
    <mergeCell ref="E262:F262"/>
    <mergeCell ref="K262:L262"/>
    <mergeCell ref="E263:F263"/>
    <mergeCell ref="K263:L263"/>
    <mergeCell ref="A264:L264"/>
    <mergeCell ref="A265:L265"/>
    <mergeCell ref="E259:F259"/>
    <mergeCell ref="K259:L259"/>
    <mergeCell ref="E260:F260"/>
    <mergeCell ref="K260:L260"/>
    <mergeCell ref="E261:F261"/>
    <mergeCell ref="K261:L261"/>
    <mergeCell ref="E256:F256"/>
    <mergeCell ref="K256:L256"/>
    <mergeCell ref="E257:F257"/>
    <mergeCell ref="K257:L257"/>
    <mergeCell ref="E258:F258"/>
    <mergeCell ref="K258:L258"/>
    <mergeCell ref="A252:L252"/>
    <mergeCell ref="A253:L253"/>
    <mergeCell ref="B254:F254"/>
    <mergeCell ref="H254:L254"/>
    <mergeCell ref="E255:F255"/>
    <mergeCell ref="K255:L255"/>
    <mergeCell ref="E249:F249"/>
    <mergeCell ref="K249:L249"/>
    <mergeCell ref="E250:F250"/>
    <mergeCell ref="K250:L250"/>
    <mergeCell ref="E251:F251"/>
    <mergeCell ref="K251:L251"/>
    <mergeCell ref="E246:F246"/>
    <mergeCell ref="K246:L246"/>
    <mergeCell ref="E247:F247"/>
    <mergeCell ref="K247:L247"/>
    <mergeCell ref="E248:F248"/>
    <mergeCell ref="K248:L248"/>
    <mergeCell ref="E243:F243"/>
    <mergeCell ref="K243:L243"/>
    <mergeCell ref="E244:F244"/>
    <mergeCell ref="K244:L244"/>
    <mergeCell ref="E245:F245"/>
    <mergeCell ref="K245:L245"/>
    <mergeCell ref="A239:L239"/>
    <mergeCell ref="A240:L240"/>
    <mergeCell ref="B241:F241"/>
    <mergeCell ref="H241:L241"/>
    <mergeCell ref="E242:F242"/>
    <mergeCell ref="K242:L242"/>
    <mergeCell ref="E236:F236"/>
    <mergeCell ref="K236:L236"/>
    <mergeCell ref="E237:F237"/>
    <mergeCell ref="K237:L237"/>
    <mergeCell ref="E238:F238"/>
    <mergeCell ref="K238:L238"/>
    <mergeCell ref="E233:F233"/>
    <mergeCell ref="K233:L233"/>
    <mergeCell ref="E234:F234"/>
    <mergeCell ref="K234:L234"/>
    <mergeCell ref="E235:F235"/>
    <mergeCell ref="K235:L235"/>
    <mergeCell ref="E230:F230"/>
    <mergeCell ref="K230:L230"/>
    <mergeCell ref="E231:F231"/>
    <mergeCell ref="K231:L231"/>
    <mergeCell ref="E232:F232"/>
    <mergeCell ref="K232:L232"/>
    <mergeCell ref="E226:F226"/>
    <mergeCell ref="K226:L226"/>
    <mergeCell ref="A227:L227"/>
    <mergeCell ref="A228:L228"/>
    <mergeCell ref="B229:F229"/>
    <mergeCell ref="H229:L229"/>
    <mergeCell ref="E223:F223"/>
    <mergeCell ref="K223:L223"/>
    <mergeCell ref="E224:F224"/>
    <mergeCell ref="K224:L224"/>
    <mergeCell ref="E225:F225"/>
    <mergeCell ref="K225:L225"/>
    <mergeCell ref="E220:F220"/>
    <mergeCell ref="K220:L220"/>
    <mergeCell ref="E221:F221"/>
    <mergeCell ref="K221:L221"/>
    <mergeCell ref="E222:F222"/>
    <mergeCell ref="K222:L222"/>
    <mergeCell ref="E217:F217"/>
    <mergeCell ref="K217:L217"/>
    <mergeCell ref="E218:F218"/>
    <mergeCell ref="K218:L218"/>
    <mergeCell ref="E219:F219"/>
    <mergeCell ref="K219:L219"/>
    <mergeCell ref="A203:L203"/>
    <mergeCell ref="A204:L204"/>
    <mergeCell ref="B205:F205"/>
    <mergeCell ref="H205:L205"/>
    <mergeCell ref="A215:L215"/>
    <mergeCell ref="B216:F216"/>
    <mergeCell ref="H216:L216"/>
    <mergeCell ref="E189:F189"/>
    <mergeCell ref="K189:L189"/>
    <mergeCell ref="A190:L190"/>
    <mergeCell ref="A191:L191"/>
    <mergeCell ref="B192:F192"/>
    <mergeCell ref="H192:L192"/>
    <mergeCell ref="E186:F186"/>
    <mergeCell ref="K186:L186"/>
    <mergeCell ref="E187:F187"/>
    <mergeCell ref="K187:L187"/>
    <mergeCell ref="E188:F188"/>
    <mergeCell ref="K188:L188"/>
    <mergeCell ref="E183:F183"/>
    <mergeCell ref="K183:L183"/>
    <mergeCell ref="E184:F184"/>
    <mergeCell ref="K184:L184"/>
    <mergeCell ref="E185:F185"/>
    <mergeCell ref="K185:L185"/>
    <mergeCell ref="B180:F180"/>
    <mergeCell ref="H180:L180"/>
    <mergeCell ref="E181:F181"/>
    <mergeCell ref="K181:L181"/>
    <mergeCell ref="E182:F182"/>
    <mergeCell ref="K182:L182"/>
    <mergeCell ref="E176:F176"/>
    <mergeCell ref="K176:L176"/>
    <mergeCell ref="E177:F177"/>
    <mergeCell ref="K177:L177"/>
    <mergeCell ref="A178:L178"/>
    <mergeCell ref="A179:L179"/>
    <mergeCell ref="E173:F173"/>
    <mergeCell ref="K173:L173"/>
    <mergeCell ref="E174:F174"/>
    <mergeCell ref="K174:L174"/>
    <mergeCell ref="E175:F175"/>
    <mergeCell ref="K175:L175"/>
    <mergeCell ref="E170:F170"/>
    <mergeCell ref="K170:L170"/>
    <mergeCell ref="E171:F171"/>
    <mergeCell ref="K171:L171"/>
    <mergeCell ref="E172:F172"/>
    <mergeCell ref="K172:L172"/>
    <mergeCell ref="E167:F167"/>
    <mergeCell ref="K167:L167"/>
    <mergeCell ref="E168:F168"/>
    <mergeCell ref="K168:L168"/>
    <mergeCell ref="E169:F169"/>
    <mergeCell ref="K169:L169"/>
    <mergeCell ref="A163:L163"/>
    <mergeCell ref="B164:F164"/>
    <mergeCell ref="H164:L164"/>
    <mergeCell ref="E165:F165"/>
    <mergeCell ref="K165:L165"/>
    <mergeCell ref="E166:F166"/>
    <mergeCell ref="K166:L166"/>
    <mergeCell ref="B161:C161"/>
    <mergeCell ref="E161:F161"/>
    <mergeCell ref="H161:I161"/>
    <mergeCell ref="K161:L161"/>
    <mergeCell ref="B162:C162"/>
    <mergeCell ref="E162:F162"/>
    <mergeCell ref="H162:I162"/>
    <mergeCell ref="K162:L162"/>
    <mergeCell ref="B159:C159"/>
    <mergeCell ref="E159:F159"/>
    <mergeCell ref="H159:I159"/>
    <mergeCell ref="K159:L159"/>
    <mergeCell ref="B160:C160"/>
    <mergeCell ref="E160:F160"/>
    <mergeCell ref="H160:I160"/>
    <mergeCell ref="K160:L160"/>
    <mergeCell ref="B157:C157"/>
    <mergeCell ref="E157:F157"/>
    <mergeCell ref="H157:I157"/>
    <mergeCell ref="K157:L157"/>
    <mergeCell ref="B158:C158"/>
    <mergeCell ref="E158:F158"/>
    <mergeCell ref="H158:I158"/>
    <mergeCell ref="K158:L158"/>
    <mergeCell ref="B155:C155"/>
    <mergeCell ref="E155:F155"/>
    <mergeCell ref="H155:I155"/>
    <mergeCell ref="K155:L155"/>
    <mergeCell ref="B156:C156"/>
    <mergeCell ref="E156:F156"/>
    <mergeCell ref="H156:I156"/>
    <mergeCell ref="K156:L156"/>
    <mergeCell ref="A152:L152"/>
    <mergeCell ref="B153:F153"/>
    <mergeCell ref="H153:L153"/>
    <mergeCell ref="B154:C154"/>
    <mergeCell ref="E154:F154"/>
    <mergeCell ref="H154:I154"/>
    <mergeCell ref="K154:L154"/>
    <mergeCell ref="B150:C150"/>
    <mergeCell ref="E150:F150"/>
    <mergeCell ref="H150:I150"/>
    <mergeCell ref="K150:L150"/>
    <mergeCell ref="B151:C151"/>
    <mergeCell ref="E151:F151"/>
    <mergeCell ref="H151:I151"/>
    <mergeCell ref="K151:L151"/>
    <mergeCell ref="B148:C148"/>
    <mergeCell ref="E148:F148"/>
    <mergeCell ref="H148:I148"/>
    <mergeCell ref="K148:L148"/>
    <mergeCell ref="B149:C149"/>
    <mergeCell ref="E149:F149"/>
    <mergeCell ref="H149:I149"/>
    <mergeCell ref="K149:L149"/>
    <mergeCell ref="B146:C146"/>
    <mergeCell ref="E146:F146"/>
    <mergeCell ref="H146:I146"/>
    <mergeCell ref="K146:L146"/>
    <mergeCell ref="B147:C147"/>
    <mergeCell ref="E147:F147"/>
    <mergeCell ref="H147:I147"/>
    <mergeCell ref="K147:L147"/>
    <mergeCell ref="B143:C143"/>
    <mergeCell ref="E143:F143"/>
    <mergeCell ref="H143:I143"/>
    <mergeCell ref="K143:L143"/>
    <mergeCell ref="B144:C144"/>
    <mergeCell ref="E144:F144"/>
    <mergeCell ref="H144:I144"/>
    <mergeCell ref="K144:L144"/>
    <mergeCell ref="B141:C141"/>
    <mergeCell ref="E141:F141"/>
    <mergeCell ref="H141:I141"/>
    <mergeCell ref="K141:L141"/>
    <mergeCell ref="B142:C142"/>
    <mergeCell ref="E142:F142"/>
    <mergeCell ref="H142:I142"/>
    <mergeCell ref="K142:L142"/>
    <mergeCell ref="B139:C139"/>
    <mergeCell ref="E139:F139"/>
    <mergeCell ref="H139:I139"/>
    <mergeCell ref="K139:L139"/>
    <mergeCell ref="B140:C140"/>
    <mergeCell ref="E140:F140"/>
    <mergeCell ref="H140:I140"/>
    <mergeCell ref="K140:L140"/>
    <mergeCell ref="B137:C137"/>
    <mergeCell ref="E137:F137"/>
    <mergeCell ref="H137:I137"/>
    <mergeCell ref="K137:L137"/>
    <mergeCell ref="B138:C138"/>
    <mergeCell ref="E138:F138"/>
    <mergeCell ref="H138:I138"/>
    <mergeCell ref="K138:L138"/>
    <mergeCell ref="B135:C135"/>
    <mergeCell ref="E135:F135"/>
    <mergeCell ref="H135:I135"/>
    <mergeCell ref="K135:L135"/>
    <mergeCell ref="B136:C136"/>
    <mergeCell ref="E136:F136"/>
    <mergeCell ref="H136:I136"/>
    <mergeCell ref="K136:L136"/>
    <mergeCell ref="B133:C133"/>
    <mergeCell ref="E133:F133"/>
    <mergeCell ref="H133:I133"/>
    <mergeCell ref="K133:L133"/>
    <mergeCell ref="B134:C134"/>
    <mergeCell ref="E134:F134"/>
    <mergeCell ref="H134:I134"/>
    <mergeCell ref="K134:L134"/>
    <mergeCell ref="B131:C131"/>
    <mergeCell ref="E131:F131"/>
    <mergeCell ref="H131:I131"/>
    <mergeCell ref="K131:L131"/>
    <mergeCell ref="B132:C132"/>
    <mergeCell ref="E132:F132"/>
    <mergeCell ref="H132:I132"/>
    <mergeCell ref="K132:L132"/>
    <mergeCell ref="B129:C129"/>
    <mergeCell ref="E129:F129"/>
    <mergeCell ref="H129:I129"/>
    <mergeCell ref="K129:L129"/>
    <mergeCell ref="B130:C130"/>
    <mergeCell ref="E130:F130"/>
    <mergeCell ref="H130:I130"/>
    <mergeCell ref="K130:L130"/>
    <mergeCell ref="B127:F127"/>
    <mergeCell ref="H127:L127"/>
    <mergeCell ref="B128:C128"/>
    <mergeCell ref="E128:F128"/>
    <mergeCell ref="H128:I128"/>
    <mergeCell ref="K128:L128"/>
    <mergeCell ref="B124:C124"/>
    <mergeCell ref="E124:F124"/>
    <mergeCell ref="H124:I124"/>
    <mergeCell ref="K124:L124"/>
    <mergeCell ref="A125:L125"/>
    <mergeCell ref="A126:L126"/>
    <mergeCell ref="B122:C122"/>
    <mergeCell ref="E122:F122"/>
    <mergeCell ref="H122:I122"/>
    <mergeCell ref="K122:L122"/>
    <mergeCell ref="B123:C123"/>
    <mergeCell ref="E123:F123"/>
    <mergeCell ref="H123:I123"/>
    <mergeCell ref="K123:L123"/>
    <mergeCell ref="B120:C120"/>
    <mergeCell ref="E120:F120"/>
    <mergeCell ref="H120:I120"/>
    <mergeCell ref="K120:L120"/>
    <mergeCell ref="B121:C121"/>
    <mergeCell ref="E121:F121"/>
    <mergeCell ref="H121:I121"/>
    <mergeCell ref="K121:L121"/>
    <mergeCell ref="B118:C118"/>
    <mergeCell ref="E118:F118"/>
    <mergeCell ref="H118:I118"/>
    <mergeCell ref="K118:L118"/>
    <mergeCell ref="B119:C119"/>
    <mergeCell ref="E119:F119"/>
    <mergeCell ref="H119:I119"/>
    <mergeCell ref="K119:L119"/>
    <mergeCell ref="B116:C116"/>
    <mergeCell ref="E116:F116"/>
    <mergeCell ref="H116:I116"/>
    <mergeCell ref="K116:L116"/>
    <mergeCell ref="B117:C117"/>
    <mergeCell ref="E117:F117"/>
    <mergeCell ref="H117:I117"/>
    <mergeCell ref="K117:L117"/>
    <mergeCell ref="B114:C114"/>
    <mergeCell ref="E114:F114"/>
    <mergeCell ref="H114:I114"/>
    <mergeCell ref="K114:L114"/>
    <mergeCell ref="B115:C115"/>
    <mergeCell ref="E115:F115"/>
    <mergeCell ref="H115:I115"/>
    <mergeCell ref="K115:L115"/>
    <mergeCell ref="B112:C112"/>
    <mergeCell ref="E112:F112"/>
    <mergeCell ref="H112:I112"/>
    <mergeCell ref="K112:L112"/>
    <mergeCell ref="B113:C113"/>
    <mergeCell ref="E113:F113"/>
    <mergeCell ref="H113:I113"/>
    <mergeCell ref="K113:L113"/>
    <mergeCell ref="A99:L99"/>
    <mergeCell ref="B100:F100"/>
    <mergeCell ref="H100:L100"/>
    <mergeCell ref="A110:L110"/>
    <mergeCell ref="B111:F111"/>
    <mergeCell ref="H111:L111"/>
    <mergeCell ref="A57:L57"/>
    <mergeCell ref="B58:F58"/>
    <mergeCell ref="H58:L58"/>
    <mergeCell ref="A72:L72"/>
    <mergeCell ref="A73:L73"/>
    <mergeCell ref="B74:F74"/>
    <mergeCell ref="H74:L74"/>
    <mergeCell ref="A19:L19"/>
    <mergeCell ref="A20:L20"/>
    <mergeCell ref="B21:F21"/>
    <mergeCell ref="H21:L21"/>
    <mergeCell ref="A46:L46"/>
    <mergeCell ref="B47:F47"/>
    <mergeCell ref="H47:L47"/>
    <mergeCell ref="A1:L1"/>
    <mergeCell ref="A2:L2"/>
    <mergeCell ref="A3:L3"/>
    <mergeCell ref="A4:L4"/>
    <mergeCell ref="B5:F5"/>
    <mergeCell ref="H5:L5"/>
  </mergeCells>
  <printOptions horizontalCentered="1"/>
  <pageMargins left="0.31496062992125984" right="0.15748031496062992" top="0.35433070866141736" bottom="0.27559055118110237" header="0.31496062992125984" footer="0.31496062992125984"/>
  <pageSetup paperSize="9" scale="58" orientation="portrait" r:id="rId1"/>
  <rowBreaks count="3" manualBreakCount="3">
    <brk id="72" max="16383" man="1"/>
    <brk id="162" max="16383" man="1"/>
    <brk id="2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841F-B5CC-45A9-B5DA-B53A7FB214E4}">
  <sheetPr codeName="Hoja9">
    <pageSetUpPr fitToPage="1"/>
  </sheetPr>
  <dimension ref="A1:L78"/>
  <sheetViews>
    <sheetView showGridLines="0" workbookViewId="0">
      <selection sqref="A1:N1"/>
    </sheetView>
  </sheetViews>
  <sheetFormatPr baseColWidth="10" defaultRowHeight="15" x14ac:dyDescent="0.25"/>
  <cols>
    <col min="1" max="1" width="29.85546875" bestFit="1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49" t="s">
        <v>55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1" x14ac:dyDescent="0.35">
      <c r="A2" s="605" t="s">
        <v>115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</row>
    <row r="3" spans="1:12" ht="21" x14ac:dyDescent="0.25">
      <c r="A3" s="252" t="s">
        <v>116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1" x14ac:dyDescent="0.35">
      <c r="A4" s="606" t="s">
        <v>35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</row>
    <row r="5" spans="1:12" x14ac:dyDescent="0.25">
      <c r="A5" s="60"/>
      <c r="B5" s="61" t="s">
        <v>153</v>
      </c>
      <c r="C5" s="62"/>
      <c r="D5" s="62"/>
      <c r="E5" s="62"/>
      <c r="F5" s="63"/>
      <c r="G5" s="607"/>
      <c r="H5" s="61" t="str">
        <f>CONCATENATE("acumulado ",B5)</f>
        <v>acumulado noviembre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176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608" t="s">
        <v>36</v>
      </c>
      <c r="B7" s="609">
        <v>721183</v>
      </c>
      <c r="C7" s="609">
        <v>167515</v>
      </c>
      <c r="D7" s="610">
        <f>C7/B7-1</f>
        <v>-0.76772192356170343</v>
      </c>
      <c r="E7" s="609">
        <f>C7-B7</f>
        <v>-553668</v>
      </c>
      <c r="F7" s="610">
        <f>C7/$C$7</f>
        <v>1</v>
      </c>
      <c r="G7" s="611"/>
      <c r="H7" s="609">
        <v>7682477</v>
      </c>
      <c r="I7" s="609">
        <v>2796315</v>
      </c>
      <c r="J7" s="610">
        <f>I7/H7-1</f>
        <v>-0.63601387937770593</v>
      </c>
      <c r="K7" s="609">
        <f>I7-H7</f>
        <v>-4886162</v>
      </c>
      <c r="L7" s="610">
        <f>I7/$I$7</f>
        <v>1</v>
      </c>
    </row>
    <row r="8" spans="1:12" x14ac:dyDescent="0.25">
      <c r="A8" s="612" t="s">
        <v>37</v>
      </c>
      <c r="B8" s="186">
        <v>630792</v>
      </c>
      <c r="C8" s="186">
        <v>160745</v>
      </c>
      <c r="D8" s="187">
        <f t="shared" ref="D8:D9" si="0">C8/B8-1</f>
        <v>-0.7451695646108385</v>
      </c>
      <c r="E8" s="186">
        <f>C8-B8</f>
        <v>-470047</v>
      </c>
      <c r="F8" s="187">
        <f>C8/$C$7</f>
        <v>0.95958570874250071</v>
      </c>
      <c r="G8" s="176"/>
      <c r="H8" s="186">
        <v>6912758</v>
      </c>
      <c r="I8" s="186">
        <v>2555355</v>
      </c>
      <c r="J8" s="187">
        <f t="shared" ref="J8:J9" si="1">I8/H8-1</f>
        <v>-0.63034218758996041</v>
      </c>
      <c r="K8" s="186">
        <f t="shared" ref="K8:K9" si="2">I8-H8</f>
        <v>-4357403</v>
      </c>
      <c r="L8" s="187">
        <f t="shared" ref="L8:L9" si="3">I8/$I$7</f>
        <v>0.91382945054473474</v>
      </c>
    </row>
    <row r="9" spans="1:12" x14ac:dyDescent="0.25">
      <c r="A9" s="612" t="s">
        <v>38</v>
      </c>
      <c r="B9" s="186">
        <v>90391</v>
      </c>
      <c r="C9" s="186">
        <v>6770</v>
      </c>
      <c r="D9" s="187">
        <f t="shared" si="0"/>
        <v>-0.92510316292551253</v>
      </c>
      <c r="E9" s="186">
        <f>C9-B9</f>
        <v>-83621</v>
      </c>
      <c r="F9" s="187">
        <f>C9/$C$7</f>
        <v>4.0414291257499325E-2</v>
      </c>
      <c r="G9" s="176"/>
      <c r="H9" s="186">
        <v>769719</v>
      </c>
      <c r="I9" s="186">
        <v>240960</v>
      </c>
      <c r="J9" s="187">
        <f t="shared" si="1"/>
        <v>-0.68695069239553663</v>
      </c>
      <c r="K9" s="186">
        <f t="shared" si="2"/>
        <v>-528759</v>
      </c>
      <c r="L9" s="187">
        <f t="shared" si="3"/>
        <v>8.6170549455265227E-2</v>
      </c>
    </row>
    <row r="10" spans="1:12" ht="21" x14ac:dyDescent="0.35">
      <c r="A10" s="606" t="s">
        <v>39</v>
      </c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</row>
    <row r="11" spans="1:12" x14ac:dyDescent="0.25">
      <c r="A11" s="60"/>
      <c r="B11" s="61" t="s">
        <v>153</v>
      </c>
      <c r="C11" s="62"/>
      <c r="D11" s="62"/>
      <c r="E11" s="62"/>
      <c r="F11" s="63"/>
      <c r="G11" s="607"/>
      <c r="H11" s="61" t="str">
        <f>CONCATENATE("acumulado ",B11)</f>
        <v>acumulado noviembre</v>
      </c>
      <c r="I11" s="62"/>
      <c r="J11" s="62"/>
      <c r="K11" s="62"/>
      <c r="L11" s="63"/>
    </row>
    <row r="12" spans="1:12" ht="30" x14ac:dyDescent="0.25">
      <c r="A12" s="12" t="s">
        <v>117</v>
      </c>
      <c r="B12" s="13">
        <v>2019</v>
      </c>
      <c r="C12" s="13">
        <v>2020</v>
      </c>
      <c r="D12" s="13" t="s">
        <v>1</v>
      </c>
      <c r="E12" s="13" t="s">
        <v>2</v>
      </c>
      <c r="F12" s="13" t="s">
        <v>3</v>
      </c>
      <c r="G12" s="176"/>
      <c r="H12" s="13">
        <v>2019</v>
      </c>
      <c r="I12" s="13">
        <v>2020</v>
      </c>
      <c r="J12" s="13" t="s">
        <v>1</v>
      </c>
      <c r="K12" s="13" t="s">
        <v>2</v>
      </c>
      <c r="L12" s="13" t="s">
        <v>3</v>
      </c>
    </row>
    <row r="13" spans="1:12" x14ac:dyDescent="0.25">
      <c r="A13" s="613" t="s">
        <v>118</v>
      </c>
      <c r="B13" s="614">
        <v>721183</v>
      </c>
      <c r="C13" s="614">
        <v>167515</v>
      </c>
      <c r="D13" s="615">
        <f t="shared" ref="D13:D20" si="4">IFERROR(C13/B13-1,"-")</f>
        <v>-0.76772192356170343</v>
      </c>
      <c r="E13" s="614">
        <f t="shared" ref="E13:E34" si="5">IFERROR(C13-B13,"-")</f>
        <v>-553668</v>
      </c>
      <c r="F13" s="615">
        <f>IFERROR(C13/$C$7,"-")</f>
        <v>1</v>
      </c>
      <c r="G13" s="611"/>
      <c r="H13" s="609">
        <v>7682477</v>
      </c>
      <c r="I13" s="609">
        <v>2796315</v>
      </c>
      <c r="J13" s="610">
        <f t="shared" ref="J13:J20" si="6">IFERROR(I13/H13-1,"-")</f>
        <v>-0.63601387937770593</v>
      </c>
      <c r="K13" s="609">
        <f t="shared" ref="K13:K20" si="7">IFERROR(I13-H13,"-")</f>
        <v>-4886162</v>
      </c>
      <c r="L13" s="610">
        <f>I13/$I$13</f>
        <v>1</v>
      </c>
    </row>
    <row r="14" spans="1:12" x14ac:dyDescent="0.25">
      <c r="A14" s="616" t="s">
        <v>40</v>
      </c>
      <c r="B14" s="617">
        <v>269420</v>
      </c>
      <c r="C14" s="617">
        <v>102686</v>
      </c>
      <c r="D14" s="618">
        <f t="shared" si="4"/>
        <v>-0.61886274218692006</v>
      </c>
      <c r="E14" s="617">
        <f t="shared" si="5"/>
        <v>-166734</v>
      </c>
      <c r="F14" s="618">
        <f t="shared" ref="F14:F20" si="8">IFERROR(C14/$C$7,"-")</f>
        <v>0.6129958511178103</v>
      </c>
      <c r="G14" s="611"/>
      <c r="H14" s="617">
        <v>3129757</v>
      </c>
      <c r="I14" s="617">
        <v>1404012</v>
      </c>
      <c r="J14" s="618">
        <f t="shared" si="6"/>
        <v>-0.55139903832789572</v>
      </c>
      <c r="K14" s="617">
        <f t="shared" si="7"/>
        <v>-1725745</v>
      </c>
      <c r="L14" s="618">
        <f t="shared" ref="L14:L34" si="9">I14/$I$13</f>
        <v>0.50209364824778324</v>
      </c>
    </row>
    <row r="15" spans="1:12" x14ac:dyDescent="0.25">
      <c r="A15" s="612" t="s">
        <v>119</v>
      </c>
      <c r="B15" s="186">
        <v>120029</v>
      </c>
      <c r="C15" s="186">
        <v>68587</v>
      </c>
      <c r="D15" s="187">
        <f t="shared" si="4"/>
        <v>-0.42857975989135955</v>
      </c>
      <c r="E15" s="186">
        <f t="shared" si="5"/>
        <v>-51442</v>
      </c>
      <c r="F15" s="187">
        <f t="shared" si="8"/>
        <v>0.40943796077963168</v>
      </c>
      <c r="G15" s="176"/>
      <c r="H15" s="186">
        <v>1320594</v>
      </c>
      <c r="I15" s="186">
        <v>702203</v>
      </c>
      <c r="J15" s="187">
        <f t="shared" si="6"/>
        <v>-0.46826731001352417</v>
      </c>
      <c r="K15" s="186">
        <f t="shared" si="7"/>
        <v>-618391</v>
      </c>
      <c r="L15" s="187">
        <f t="shared" si="9"/>
        <v>0.25111727398379652</v>
      </c>
    </row>
    <row r="16" spans="1:12" x14ac:dyDescent="0.25">
      <c r="A16" s="619" t="s">
        <v>120</v>
      </c>
      <c r="B16" s="203">
        <v>149391</v>
      </c>
      <c r="C16" s="203">
        <v>34099</v>
      </c>
      <c r="D16" s="204">
        <f t="shared" si="4"/>
        <v>-0.77174662462932841</v>
      </c>
      <c r="E16" s="203">
        <f t="shared" si="5"/>
        <v>-115292</v>
      </c>
      <c r="F16" s="204">
        <f t="shared" si="8"/>
        <v>0.20355789033817867</v>
      </c>
      <c r="G16" s="176"/>
      <c r="H16" s="203">
        <v>1809163</v>
      </c>
      <c r="I16" s="203">
        <v>701809</v>
      </c>
      <c r="J16" s="204">
        <f t="shared" si="6"/>
        <v>-0.61208083517073919</v>
      </c>
      <c r="K16" s="203">
        <f t="shared" si="7"/>
        <v>-1107354</v>
      </c>
      <c r="L16" s="204">
        <f t="shared" si="9"/>
        <v>0.25097637426398672</v>
      </c>
    </row>
    <row r="17" spans="1:12" x14ac:dyDescent="0.25">
      <c r="A17" s="616" t="s">
        <v>41</v>
      </c>
      <c r="B17" s="617">
        <v>451763</v>
      </c>
      <c r="C17" s="617">
        <v>64829</v>
      </c>
      <c r="D17" s="618">
        <f t="shared" si="4"/>
        <v>-0.85649776542124967</v>
      </c>
      <c r="E17" s="617">
        <f t="shared" si="5"/>
        <v>-386934</v>
      </c>
      <c r="F17" s="618">
        <f t="shared" si="8"/>
        <v>0.38700414888218965</v>
      </c>
      <c r="G17" s="611"/>
      <c r="H17" s="617">
        <v>4552720</v>
      </c>
      <c r="I17" s="617">
        <v>1392303</v>
      </c>
      <c r="J17" s="618">
        <f t="shared" si="6"/>
        <v>-0.69418215923667614</v>
      </c>
      <c r="K17" s="617">
        <f t="shared" si="7"/>
        <v>-3160417</v>
      </c>
      <c r="L17" s="618">
        <f t="shared" si="9"/>
        <v>0.49790635175221676</v>
      </c>
    </row>
    <row r="18" spans="1:12" x14ac:dyDescent="0.25">
      <c r="A18" s="612" t="s">
        <v>121</v>
      </c>
      <c r="B18" s="620">
        <v>178972</v>
      </c>
      <c r="C18" s="620">
        <v>25375</v>
      </c>
      <c r="D18" s="187">
        <f t="shared" si="4"/>
        <v>-0.85821804528082601</v>
      </c>
      <c r="E18" s="186">
        <f t="shared" si="5"/>
        <v>-153597</v>
      </c>
      <c r="F18" s="187">
        <f t="shared" si="8"/>
        <v>0.1514789720323553</v>
      </c>
      <c r="G18" s="176"/>
      <c r="H18" s="620">
        <v>2061929</v>
      </c>
      <c r="I18" s="620">
        <v>539134</v>
      </c>
      <c r="J18" s="187">
        <f t="shared" si="6"/>
        <v>-0.73852930920511817</v>
      </c>
      <c r="K18" s="186">
        <f t="shared" si="7"/>
        <v>-1522795</v>
      </c>
      <c r="L18" s="187">
        <f t="shared" si="9"/>
        <v>0.19280159781712719</v>
      </c>
    </row>
    <row r="19" spans="1:12" x14ac:dyDescent="0.25">
      <c r="A19" s="612" t="s">
        <v>73</v>
      </c>
      <c r="B19" s="620">
        <v>77044</v>
      </c>
      <c r="C19" s="620">
        <v>16633</v>
      </c>
      <c r="D19" s="187">
        <f t="shared" si="4"/>
        <v>-0.78411037848502152</v>
      </c>
      <c r="E19" s="186">
        <f t="shared" si="5"/>
        <v>-60411</v>
      </c>
      <c r="F19" s="187">
        <f t="shared" si="8"/>
        <v>9.9292600662627226E-2</v>
      </c>
      <c r="G19" s="176"/>
      <c r="H19" s="620">
        <v>731989</v>
      </c>
      <c r="I19" s="620">
        <v>250319</v>
      </c>
      <c r="J19" s="187">
        <f t="shared" si="6"/>
        <v>-0.65802901409720638</v>
      </c>
      <c r="K19" s="186">
        <f t="shared" si="7"/>
        <v>-481670</v>
      </c>
      <c r="L19" s="187">
        <f t="shared" si="9"/>
        <v>8.9517454221001574E-2</v>
      </c>
    </row>
    <row r="20" spans="1:12" x14ac:dyDescent="0.25">
      <c r="A20" s="612" t="s">
        <v>82</v>
      </c>
      <c r="B20" s="620">
        <v>21673</v>
      </c>
      <c r="C20" s="620">
        <v>6144</v>
      </c>
      <c r="D20" s="187">
        <f t="shared" si="4"/>
        <v>-0.7165136344760763</v>
      </c>
      <c r="E20" s="186">
        <f t="shared" si="5"/>
        <v>-15529</v>
      </c>
      <c r="F20" s="187">
        <f t="shared" si="8"/>
        <v>3.6677312479479453E-2</v>
      </c>
      <c r="G20" s="176"/>
      <c r="H20" s="620">
        <v>222857</v>
      </c>
      <c r="I20" s="620">
        <v>99337</v>
      </c>
      <c r="J20" s="187">
        <f t="shared" si="6"/>
        <v>-0.55425676554920866</v>
      </c>
      <c r="K20" s="186">
        <f t="shared" si="7"/>
        <v>-123520</v>
      </c>
      <c r="L20" s="187">
        <f t="shared" si="9"/>
        <v>3.5524252453675638E-2</v>
      </c>
    </row>
    <row r="21" spans="1:12" x14ac:dyDescent="0.25">
      <c r="A21" s="612" t="s">
        <v>78</v>
      </c>
      <c r="B21" s="620">
        <v>18026</v>
      </c>
      <c r="C21" s="620">
        <v>96</v>
      </c>
      <c r="D21" s="621">
        <f>IFERROR(C21/B21-1,"-")</f>
        <v>-0.99467435925884828</v>
      </c>
      <c r="E21" s="620">
        <f t="shared" si="5"/>
        <v>-17930</v>
      </c>
      <c r="F21" s="621">
        <f>IFERROR(C21/$C$7,"-")</f>
        <v>5.7308300749186645E-4</v>
      </c>
      <c r="G21" s="176"/>
      <c r="H21" s="620">
        <v>86163</v>
      </c>
      <c r="I21" s="620">
        <v>41222</v>
      </c>
      <c r="J21" s="621">
        <f>IFERROR(I21/H21-1,"-")</f>
        <v>-0.52158118914151086</v>
      </c>
      <c r="K21" s="620">
        <f>IFERROR(I21-H21,"-")</f>
        <v>-44941</v>
      </c>
      <c r="L21" s="621">
        <f t="shared" si="9"/>
        <v>1.4741543781727023E-2</v>
      </c>
    </row>
    <row r="22" spans="1:12" x14ac:dyDescent="0.25">
      <c r="A22" s="612" t="s">
        <v>86</v>
      </c>
      <c r="B22" s="620">
        <v>18489</v>
      </c>
      <c r="C22" s="620">
        <v>1090</v>
      </c>
      <c r="D22" s="187">
        <f t="shared" ref="D22:D34" si="10">IFERROR(C22/B22-1,"-")</f>
        <v>-0.94104602736762399</v>
      </c>
      <c r="E22" s="186">
        <f t="shared" si="5"/>
        <v>-17399</v>
      </c>
      <c r="F22" s="187">
        <f t="shared" ref="F22:F34" si="11">IFERROR(C22/$C$7,"-")</f>
        <v>6.5068799808972334E-3</v>
      </c>
      <c r="G22" s="176"/>
      <c r="H22" s="620">
        <v>94643</v>
      </c>
      <c r="I22" s="620">
        <v>41845</v>
      </c>
      <c r="J22" s="187">
        <f t="shared" ref="J22:J34" si="12">IFERROR(I22/H22-1,"-")</f>
        <v>-0.55786481831725543</v>
      </c>
      <c r="K22" s="186">
        <f t="shared" ref="K22:K34" si="13">IFERROR(I22-H22,"-")</f>
        <v>-52798</v>
      </c>
      <c r="L22" s="187">
        <f t="shared" si="9"/>
        <v>1.4964336993507526E-2</v>
      </c>
    </row>
    <row r="23" spans="1:12" x14ac:dyDescent="0.25">
      <c r="A23" s="612" t="s">
        <v>80</v>
      </c>
      <c r="B23" s="620">
        <v>14908</v>
      </c>
      <c r="C23" s="620">
        <v>342</v>
      </c>
      <c r="D23" s="187">
        <f t="shared" si="10"/>
        <v>-0.97705929702173333</v>
      </c>
      <c r="E23" s="186">
        <f t="shared" si="5"/>
        <v>-14566</v>
      </c>
      <c r="F23" s="187">
        <f t="shared" si="11"/>
        <v>2.0416082141897739E-3</v>
      </c>
      <c r="G23" s="176"/>
      <c r="H23" s="620">
        <v>156590</v>
      </c>
      <c r="I23" s="620">
        <v>49319</v>
      </c>
      <c r="J23" s="187">
        <f t="shared" si="12"/>
        <v>-0.68504374481129071</v>
      </c>
      <c r="K23" s="186">
        <f t="shared" si="13"/>
        <v>-107271</v>
      </c>
      <c r="L23" s="187">
        <f t="shared" si="9"/>
        <v>1.7637140307869465E-2</v>
      </c>
    </row>
    <row r="24" spans="1:12" x14ac:dyDescent="0.25">
      <c r="A24" s="612" t="s">
        <v>81</v>
      </c>
      <c r="B24" s="620">
        <v>14207</v>
      </c>
      <c r="C24" s="620">
        <v>2191</v>
      </c>
      <c r="D24" s="187">
        <f t="shared" si="10"/>
        <v>-0.84578024917294292</v>
      </c>
      <c r="E24" s="186">
        <f t="shared" si="5"/>
        <v>-12016</v>
      </c>
      <c r="F24" s="187">
        <f t="shared" si="11"/>
        <v>1.3079425723069575E-2</v>
      </c>
      <c r="G24" s="176"/>
      <c r="H24" s="620">
        <v>166497</v>
      </c>
      <c r="I24" s="620">
        <v>49134</v>
      </c>
      <c r="J24" s="187">
        <f t="shared" si="12"/>
        <v>-0.7048955837042109</v>
      </c>
      <c r="K24" s="186">
        <f t="shared" si="13"/>
        <v>-117363</v>
      </c>
      <c r="L24" s="187">
        <f t="shared" si="9"/>
        <v>1.7570981809989217E-2</v>
      </c>
    </row>
    <row r="25" spans="1:12" x14ac:dyDescent="0.25">
      <c r="A25" s="612" t="s">
        <v>84</v>
      </c>
      <c r="B25" s="620">
        <v>20000</v>
      </c>
      <c r="C25" s="620">
        <v>2408</v>
      </c>
      <c r="D25" s="187">
        <f t="shared" si="10"/>
        <v>-0.87960000000000005</v>
      </c>
      <c r="E25" s="186">
        <f t="shared" si="5"/>
        <v>-17592</v>
      </c>
      <c r="F25" s="187">
        <f t="shared" si="11"/>
        <v>1.4374832104587648E-2</v>
      </c>
      <c r="G25" s="176"/>
      <c r="H25" s="620">
        <v>190231</v>
      </c>
      <c r="I25" s="620">
        <v>57431</v>
      </c>
      <c r="J25" s="187">
        <f t="shared" si="12"/>
        <v>-0.69809862745819551</v>
      </c>
      <c r="K25" s="186">
        <f t="shared" si="13"/>
        <v>-132800</v>
      </c>
      <c r="L25" s="187">
        <f t="shared" si="9"/>
        <v>2.0538101036542737E-2</v>
      </c>
    </row>
    <row r="26" spans="1:12" x14ac:dyDescent="0.25">
      <c r="A26" s="612" t="s">
        <v>76</v>
      </c>
      <c r="B26" s="620">
        <v>13680</v>
      </c>
      <c r="C26" s="620">
        <v>0</v>
      </c>
      <c r="D26" s="187">
        <f t="shared" si="10"/>
        <v>-1</v>
      </c>
      <c r="E26" s="186">
        <f t="shared" si="5"/>
        <v>-13680</v>
      </c>
      <c r="F26" s="187">
        <f t="shared" si="11"/>
        <v>0</v>
      </c>
      <c r="G26" s="176"/>
      <c r="H26" s="620">
        <v>89238</v>
      </c>
      <c r="I26" s="620">
        <v>36005</v>
      </c>
      <c r="J26" s="187">
        <f t="shared" si="12"/>
        <v>-0.59652838476882053</v>
      </c>
      <c r="K26" s="186">
        <f t="shared" si="13"/>
        <v>-53233</v>
      </c>
      <c r="L26" s="187">
        <f t="shared" si="9"/>
        <v>1.2875874141504087E-2</v>
      </c>
    </row>
    <row r="27" spans="1:12" x14ac:dyDescent="0.25">
      <c r="A27" s="612" t="s">
        <v>122</v>
      </c>
      <c r="B27" s="620">
        <v>9777</v>
      </c>
      <c r="C27" s="620">
        <v>3752</v>
      </c>
      <c r="D27" s="187">
        <f t="shared" si="10"/>
        <v>-0.61624220108417715</v>
      </c>
      <c r="E27" s="186">
        <f t="shared" si="5"/>
        <v>-6025</v>
      </c>
      <c r="F27" s="187">
        <f t="shared" si="11"/>
        <v>2.239799420947378E-2</v>
      </c>
      <c r="G27" s="176"/>
      <c r="H27" s="620">
        <v>105008</v>
      </c>
      <c r="I27" s="620">
        <v>45250</v>
      </c>
      <c r="J27" s="187">
        <f t="shared" si="12"/>
        <v>-0.56908045101325611</v>
      </c>
      <c r="K27" s="186">
        <f t="shared" si="13"/>
        <v>-59758</v>
      </c>
      <c r="L27" s="187">
        <f t="shared" si="9"/>
        <v>1.6182010968006109E-2</v>
      </c>
    </row>
    <row r="28" spans="1:12" x14ac:dyDescent="0.25">
      <c r="A28" s="612" t="s">
        <v>83</v>
      </c>
      <c r="B28" s="620">
        <v>11857</v>
      </c>
      <c r="C28" s="620">
        <v>1531</v>
      </c>
      <c r="D28" s="187">
        <f t="shared" si="10"/>
        <v>-0.87087796238508897</v>
      </c>
      <c r="E28" s="186">
        <f t="shared" si="5"/>
        <v>-10326</v>
      </c>
      <c r="F28" s="187">
        <f t="shared" si="11"/>
        <v>9.139480046562995E-3</v>
      </c>
      <c r="G28" s="176"/>
      <c r="H28" s="620">
        <v>145630</v>
      </c>
      <c r="I28" s="620">
        <v>35207</v>
      </c>
      <c r="J28" s="187">
        <f t="shared" si="12"/>
        <v>-0.75824349378562106</v>
      </c>
      <c r="K28" s="186">
        <f t="shared" si="13"/>
        <v>-110423</v>
      </c>
      <c r="L28" s="187">
        <f t="shared" si="9"/>
        <v>1.2590498566863891E-2</v>
      </c>
    </row>
    <row r="29" spans="1:12" x14ac:dyDescent="0.25">
      <c r="A29" s="612" t="s">
        <v>87</v>
      </c>
      <c r="B29" s="620">
        <v>10422</v>
      </c>
      <c r="C29" s="620">
        <v>1712</v>
      </c>
      <c r="D29" s="187">
        <f t="shared" si="10"/>
        <v>-0.83573210516215701</v>
      </c>
      <c r="E29" s="186">
        <f t="shared" si="5"/>
        <v>-8710</v>
      </c>
      <c r="F29" s="187">
        <f t="shared" si="11"/>
        <v>1.0219980300271617E-2</v>
      </c>
      <c r="G29" s="176"/>
      <c r="H29" s="620">
        <v>91798</v>
      </c>
      <c r="I29" s="620">
        <v>31848</v>
      </c>
      <c r="J29" s="187">
        <f t="shared" si="12"/>
        <v>-0.65306433691365817</v>
      </c>
      <c r="K29" s="186">
        <f t="shared" si="13"/>
        <v>-59950</v>
      </c>
      <c r="L29" s="187">
        <f t="shared" si="9"/>
        <v>1.1389274813459856E-2</v>
      </c>
    </row>
    <row r="30" spans="1:12" x14ac:dyDescent="0.25">
      <c r="A30" s="612" t="s">
        <v>85</v>
      </c>
      <c r="B30" s="620">
        <v>10490</v>
      </c>
      <c r="C30" s="620">
        <v>0</v>
      </c>
      <c r="D30" s="187">
        <f t="shared" si="10"/>
        <v>-1</v>
      </c>
      <c r="E30" s="186">
        <f t="shared" si="5"/>
        <v>-10490</v>
      </c>
      <c r="F30" s="187">
        <f t="shared" si="11"/>
        <v>0</v>
      </c>
      <c r="G30" s="176"/>
      <c r="H30" s="620">
        <v>68109</v>
      </c>
      <c r="I30" s="620">
        <v>20900</v>
      </c>
      <c r="J30" s="187">
        <f t="shared" si="12"/>
        <v>-0.69313893905357582</v>
      </c>
      <c r="K30" s="186">
        <f t="shared" si="13"/>
        <v>-47209</v>
      </c>
      <c r="L30" s="187">
        <f t="shared" si="9"/>
        <v>7.4741221929575177E-3</v>
      </c>
    </row>
    <row r="31" spans="1:12" x14ac:dyDescent="0.25">
      <c r="A31" s="612" t="s">
        <v>74</v>
      </c>
      <c r="B31" s="620">
        <v>6800</v>
      </c>
      <c r="C31" s="620">
        <v>1345</v>
      </c>
      <c r="D31" s="187">
        <f t="shared" si="10"/>
        <v>-0.80220588235294121</v>
      </c>
      <c r="E31" s="186">
        <f t="shared" si="5"/>
        <v>-5455</v>
      </c>
      <c r="F31" s="187">
        <f t="shared" si="11"/>
        <v>8.0291317195475033E-3</v>
      </c>
      <c r="G31" s="176"/>
      <c r="H31" s="620">
        <v>53455</v>
      </c>
      <c r="I31" s="620">
        <v>22135</v>
      </c>
      <c r="J31" s="187">
        <f t="shared" si="12"/>
        <v>-0.58591338509026292</v>
      </c>
      <c r="K31" s="186">
        <f t="shared" si="13"/>
        <v>-31320</v>
      </c>
      <c r="L31" s="187">
        <f t="shared" si="9"/>
        <v>7.9157748679959169E-3</v>
      </c>
    </row>
    <row r="32" spans="1:12" x14ac:dyDescent="0.25">
      <c r="A32" s="612" t="s">
        <v>123</v>
      </c>
      <c r="B32" s="620">
        <v>5672</v>
      </c>
      <c r="C32" s="620">
        <v>198</v>
      </c>
      <c r="D32" s="187">
        <f t="shared" si="10"/>
        <v>-0.96509167842031029</v>
      </c>
      <c r="E32" s="186">
        <f t="shared" si="5"/>
        <v>-5474</v>
      </c>
      <c r="F32" s="187">
        <f t="shared" si="11"/>
        <v>1.1819837029519744E-3</v>
      </c>
      <c r="G32" s="176"/>
      <c r="H32" s="620">
        <v>52577</v>
      </c>
      <c r="I32" s="620">
        <v>15623</v>
      </c>
      <c r="J32" s="187">
        <f t="shared" si="12"/>
        <v>-0.70285486049032841</v>
      </c>
      <c r="K32" s="186">
        <f t="shared" si="13"/>
        <v>-36954</v>
      </c>
      <c r="L32" s="187">
        <f t="shared" si="9"/>
        <v>5.5869957426112581E-3</v>
      </c>
    </row>
    <row r="33" spans="1:12" x14ac:dyDescent="0.25">
      <c r="A33" s="612" t="s">
        <v>124</v>
      </c>
      <c r="B33" s="620">
        <v>5738</v>
      </c>
      <c r="C33" s="620">
        <v>0</v>
      </c>
      <c r="D33" s="187">
        <f t="shared" si="10"/>
        <v>-1</v>
      </c>
      <c r="E33" s="186">
        <f t="shared" si="5"/>
        <v>-5738</v>
      </c>
      <c r="F33" s="187">
        <f t="shared" si="11"/>
        <v>0</v>
      </c>
      <c r="G33" s="176"/>
      <c r="H33" s="620">
        <v>83541</v>
      </c>
      <c r="I33" s="620">
        <v>10861</v>
      </c>
      <c r="J33" s="187">
        <f t="shared" si="12"/>
        <v>-0.86999197998587519</v>
      </c>
      <c r="K33" s="186">
        <f t="shared" si="13"/>
        <v>-72680</v>
      </c>
      <c r="L33" s="187">
        <f t="shared" si="9"/>
        <v>3.8840402458235213E-3</v>
      </c>
    </row>
    <row r="34" spans="1:12" x14ac:dyDescent="0.25">
      <c r="A34" s="612" t="s">
        <v>125</v>
      </c>
      <c r="B34" s="620">
        <v>14008</v>
      </c>
      <c r="C34" s="620">
        <v>2012</v>
      </c>
      <c r="D34" s="187">
        <f t="shared" si="10"/>
        <v>-0.85636778983438033</v>
      </c>
      <c r="E34" s="186">
        <f t="shared" si="5"/>
        <v>-11996</v>
      </c>
      <c r="F34" s="187">
        <f t="shared" si="11"/>
        <v>1.2010864698683701E-2</v>
      </c>
      <c r="G34" s="176"/>
      <c r="H34" s="620">
        <v>152452</v>
      </c>
      <c r="I34" s="620">
        <v>46733</v>
      </c>
      <c r="J34" s="187">
        <f t="shared" si="12"/>
        <v>-0.69345761288799102</v>
      </c>
      <c r="K34" s="186">
        <f t="shared" si="13"/>
        <v>-105719</v>
      </c>
      <c r="L34" s="187">
        <f t="shared" si="9"/>
        <v>1.6712351791554243E-2</v>
      </c>
    </row>
    <row r="35" spans="1:12" ht="21" x14ac:dyDescent="0.35">
      <c r="A35" s="606" t="s">
        <v>42</v>
      </c>
      <c r="B35" s="606"/>
      <c r="C35" s="606"/>
      <c r="D35" s="606"/>
      <c r="E35" s="606"/>
      <c r="F35" s="606"/>
      <c r="G35" s="606"/>
      <c r="H35" s="606"/>
      <c r="I35" s="606"/>
      <c r="J35" s="606"/>
      <c r="K35" s="606"/>
      <c r="L35" s="606"/>
    </row>
    <row r="36" spans="1:12" x14ac:dyDescent="0.25">
      <c r="A36" s="60"/>
      <c r="B36" s="61" t="s">
        <v>153</v>
      </c>
      <c r="C36" s="62"/>
      <c r="D36" s="62"/>
      <c r="E36" s="62"/>
      <c r="F36" s="63"/>
      <c r="G36" s="607"/>
      <c r="H36" s="61" t="str">
        <f>CONCATENATE("acumulado ",B36)</f>
        <v>acumulado noviembre</v>
      </c>
      <c r="I36" s="62"/>
      <c r="J36" s="62"/>
      <c r="K36" s="62"/>
      <c r="L36" s="63"/>
    </row>
    <row r="37" spans="1:12" ht="30" x14ac:dyDescent="0.25">
      <c r="A37" s="12"/>
      <c r="B37" s="13">
        <v>2019</v>
      </c>
      <c r="C37" s="13">
        <v>2020</v>
      </c>
      <c r="D37" s="13" t="s">
        <v>1</v>
      </c>
      <c r="E37" s="13" t="s">
        <v>2</v>
      </c>
      <c r="F37" s="13" t="s">
        <v>3</v>
      </c>
      <c r="G37" s="176"/>
      <c r="H37" s="13">
        <v>2019</v>
      </c>
      <c r="I37" s="13">
        <v>2020</v>
      </c>
      <c r="J37" s="13" t="s">
        <v>1</v>
      </c>
      <c r="K37" s="13" t="s">
        <v>2</v>
      </c>
      <c r="L37" s="13" t="s">
        <v>3</v>
      </c>
    </row>
    <row r="38" spans="1:12" x14ac:dyDescent="0.25">
      <c r="A38" s="622" t="s">
        <v>36</v>
      </c>
      <c r="B38" s="609">
        <v>721183</v>
      </c>
      <c r="C38" s="609">
        <v>167515</v>
      </c>
      <c r="D38" s="610">
        <f>C38/B38-1</f>
        <v>-0.76772192356170343</v>
      </c>
      <c r="E38" s="609">
        <f>C38-B38</f>
        <v>-553668</v>
      </c>
      <c r="F38" s="610">
        <f>C38/$C$38</f>
        <v>1</v>
      </c>
      <c r="G38" s="611"/>
      <c r="H38" s="609">
        <v>7682477</v>
      </c>
      <c r="I38" s="609">
        <v>2796315</v>
      </c>
      <c r="J38" s="610">
        <f>I38/H38-1</f>
        <v>-0.63601387937770593</v>
      </c>
      <c r="K38" s="609">
        <f>I38-H38</f>
        <v>-4886162</v>
      </c>
      <c r="L38" s="610">
        <f>I38/$I$38</f>
        <v>1</v>
      </c>
    </row>
    <row r="39" spans="1:12" x14ac:dyDescent="0.25">
      <c r="A39" s="612" t="s">
        <v>43</v>
      </c>
      <c r="B39" s="186">
        <v>235167</v>
      </c>
      <c r="C39" s="186">
        <v>93736</v>
      </c>
      <c r="D39" s="187">
        <f t="shared" ref="D39:D40" si="14">C39/B39-1</f>
        <v>-0.60140665994803699</v>
      </c>
      <c r="E39" s="186">
        <f>C39-B39</f>
        <v>-141431</v>
      </c>
      <c r="F39" s="187">
        <f>C39/$C$38</f>
        <v>0.55956779989851657</v>
      </c>
      <c r="G39" s="176"/>
      <c r="H39" s="186">
        <v>6912758</v>
      </c>
      <c r="I39" s="186">
        <v>2555355</v>
      </c>
      <c r="J39" s="187">
        <f t="shared" ref="J39:J40" si="15">I39/H39-1</f>
        <v>-0.63034218758996041</v>
      </c>
      <c r="K39" s="186">
        <f t="shared" ref="K39:K40" si="16">I39-H39</f>
        <v>-4357403</v>
      </c>
      <c r="L39" s="187">
        <f t="shared" ref="L39:L40" si="17">I39/$I$38</f>
        <v>0.91382945054473474</v>
      </c>
    </row>
    <row r="40" spans="1:12" x14ac:dyDescent="0.25">
      <c r="A40" s="612" t="s">
        <v>44</v>
      </c>
      <c r="B40" s="186">
        <v>486016</v>
      </c>
      <c r="C40" s="186">
        <v>73779</v>
      </c>
      <c r="D40" s="187">
        <f t="shared" si="14"/>
        <v>-0.84819635567553331</v>
      </c>
      <c r="E40" s="186">
        <f>C40-B40</f>
        <v>-412237</v>
      </c>
      <c r="F40" s="187">
        <f>C40/$C$38</f>
        <v>0.44043220010148343</v>
      </c>
      <c r="G40" s="176"/>
      <c r="H40" s="186">
        <v>769719</v>
      </c>
      <c r="I40" s="186">
        <v>240960</v>
      </c>
      <c r="J40" s="187">
        <f t="shared" si="15"/>
        <v>-0.68695069239553663</v>
      </c>
      <c r="K40" s="186">
        <f t="shared" si="16"/>
        <v>-528759</v>
      </c>
      <c r="L40" s="187">
        <f t="shared" si="17"/>
        <v>8.6170549455265227E-2</v>
      </c>
    </row>
    <row r="41" spans="1:12" ht="21" x14ac:dyDescent="0.35">
      <c r="A41" s="557" t="s">
        <v>45</v>
      </c>
      <c r="B41" s="557"/>
      <c r="C41" s="557"/>
      <c r="D41" s="557"/>
      <c r="E41" s="557"/>
      <c r="F41" s="557"/>
      <c r="G41" s="557"/>
      <c r="H41" s="557"/>
      <c r="I41" s="557"/>
      <c r="J41" s="557"/>
      <c r="K41" s="557"/>
      <c r="L41" s="557"/>
    </row>
    <row r="42" spans="1:12" x14ac:dyDescent="0.25">
      <c r="A42" s="60"/>
      <c r="B42" s="61" t="s">
        <v>153</v>
      </c>
      <c r="C42" s="62"/>
      <c r="D42" s="62"/>
      <c r="E42" s="62"/>
      <c r="F42" s="63"/>
      <c r="G42" s="623"/>
      <c r="H42" s="61" t="str">
        <f>CONCATENATE("acumulado ",B42)</f>
        <v>acumulado noviembre</v>
      </c>
      <c r="I42" s="62"/>
      <c r="J42" s="62"/>
      <c r="K42" s="62"/>
      <c r="L42" s="63"/>
    </row>
    <row r="43" spans="1:12" ht="30" x14ac:dyDescent="0.25">
      <c r="A43" s="12"/>
      <c r="B43" s="13">
        <v>2019</v>
      </c>
      <c r="C43" s="13">
        <v>2020</v>
      </c>
      <c r="D43" s="13" t="s">
        <v>1</v>
      </c>
      <c r="E43" s="13" t="s">
        <v>2</v>
      </c>
      <c r="F43" s="13" t="s">
        <v>3</v>
      </c>
      <c r="G43" s="624"/>
      <c r="H43" s="13">
        <v>2019</v>
      </c>
      <c r="I43" s="13">
        <v>2020</v>
      </c>
      <c r="J43" s="13" t="s">
        <v>1</v>
      </c>
      <c r="K43" s="13" t="s">
        <v>2</v>
      </c>
      <c r="L43" s="13" t="s">
        <v>3</v>
      </c>
    </row>
    <row r="44" spans="1:12" x14ac:dyDescent="0.25">
      <c r="A44" s="625" t="s">
        <v>36</v>
      </c>
      <c r="B44" s="626">
        <v>5885</v>
      </c>
      <c r="C44" s="626">
        <v>2469</v>
      </c>
      <c r="D44" s="627">
        <f>C44/B44-1</f>
        <v>-0.58045879354290575</v>
      </c>
      <c r="E44" s="626">
        <f>C44-B44</f>
        <v>-3416</v>
      </c>
      <c r="F44" s="627">
        <f>C44/$C$44</f>
        <v>1</v>
      </c>
      <c r="G44" s="215"/>
      <c r="H44" s="626">
        <v>62651</v>
      </c>
      <c r="I44" s="626">
        <v>31280</v>
      </c>
      <c r="J44" s="627">
        <f>I44/H44-1</f>
        <v>-0.50072624539113497</v>
      </c>
      <c r="K44" s="626">
        <f>I44-H44</f>
        <v>-31371</v>
      </c>
      <c r="L44" s="627">
        <f>I44/$I$44</f>
        <v>1</v>
      </c>
    </row>
    <row r="45" spans="1:12" x14ac:dyDescent="0.25">
      <c r="A45" s="612" t="s">
        <v>37</v>
      </c>
      <c r="B45" s="186">
        <v>5316</v>
      </c>
      <c r="C45" s="186">
        <v>2326</v>
      </c>
      <c r="D45" s="187">
        <f t="shared" ref="D45:D46" si="18">C45/B45-1</f>
        <v>-0.56245297215951839</v>
      </c>
      <c r="E45" s="186">
        <f>C45-B45</f>
        <v>-2990</v>
      </c>
      <c r="F45" s="187">
        <f>C45/$C$44</f>
        <v>0.94208181449979744</v>
      </c>
      <c r="G45" s="624"/>
      <c r="H45" s="186">
        <v>57711</v>
      </c>
      <c r="I45" s="186">
        <v>29095</v>
      </c>
      <c r="J45" s="187">
        <f t="shared" ref="J45:J46" si="19">I45/H45-1</f>
        <v>-0.49585001126301742</v>
      </c>
      <c r="K45" s="186">
        <f t="shared" ref="K45:K46" si="20">I45-H45</f>
        <v>-28616</v>
      </c>
      <c r="L45" s="187">
        <f t="shared" ref="L45:L46" si="21">I45/$I$44</f>
        <v>0.93014705882352944</v>
      </c>
    </row>
    <row r="46" spans="1:12" x14ac:dyDescent="0.25">
      <c r="A46" s="612" t="s">
        <v>38</v>
      </c>
      <c r="B46" s="186">
        <v>569</v>
      </c>
      <c r="C46" s="186">
        <v>143</v>
      </c>
      <c r="D46" s="187">
        <f t="shared" si="18"/>
        <v>-0.74868189806678376</v>
      </c>
      <c r="E46" s="186">
        <f>C46-B46</f>
        <v>-426</v>
      </c>
      <c r="F46" s="187">
        <f>C46/$C$44</f>
        <v>5.7918185500202508E-2</v>
      </c>
      <c r="G46" s="624"/>
      <c r="H46" s="186">
        <v>4940</v>
      </c>
      <c r="I46" s="186">
        <v>2185</v>
      </c>
      <c r="J46" s="187">
        <f t="shared" si="19"/>
        <v>-0.55769230769230771</v>
      </c>
      <c r="K46" s="186">
        <f t="shared" si="20"/>
        <v>-2755</v>
      </c>
      <c r="L46" s="187">
        <f t="shared" si="21"/>
        <v>6.985294117647059E-2</v>
      </c>
    </row>
    <row r="47" spans="1:12" ht="21" x14ac:dyDescent="0.35">
      <c r="A47" s="557" t="s">
        <v>47</v>
      </c>
      <c r="B47" s="557"/>
      <c r="C47" s="557"/>
      <c r="D47" s="557"/>
      <c r="E47" s="557"/>
      <c r="F47" s="557"/>
      <c r="G47" s="557"/>
      <c r="H47" s="557"/>
      <c r="I47" s="557"/>
      <c r="J47" s="557"/>
      <c r="K47" s="557"/>
      <c r="L47" s="557"/>
    </row>
    <row r="48" spans="1:12" x14ac:dyDescent="0.25">
      <c r="A48" s="60"/>
      <c r="B48" s="61" t="s">
        <v>153</v>
      </c>
      <c r="C48" s="62"/>
      <c r="D48" s="62"/>
      <c r="E48" s="62"/>
      <c r="F48" s="63"/>
      <c r="G48" s="623"/>
      <c r="H48" s="61" t="str">
        <f>CONCATENATE("acumulado ",B48)</f>
        <v>acumulado noviembre</v>
      </c>
      <c r="I48" s="62"/>
      <c r="J48" s="62"/>
      <c r="K48" s="62"/>
      <c r="L48" s="63"/>
    </row>
    <row r="49" spans="1:12" ht="30" x14ac:dyDescent="0.25">
      <c r="A49" s="12" t="s">
        <v>117</v>
      </c>
      <c r="B49" s="13">
        <v>2019</v>
      </c>
      <c r="C49" s="13">
        <v>2020</v>
      </c>
      <c r="D49" s="13" t="s">
        <v>1</v>
      </c>
      <c r="E49" s="13" t="s">
        <v>2</v>
      </c>
      <c r="F49" s="13" t="s">
        <v>3</v>
      </c>
      <c r="G49" s="624"/>
      <c r="H49" s="13">
        <v>2019</v>
      </c>
      <c r="I49" s="13">
        <v>2020</v>
      </c>
      <c r="J49" s="13" t="s">
        <v>1</v>
      </c>
      <c r="K49" s="13" t="s">
        <v>2</v>
      </c>
      <c r="L49" s="13" t="s">
        <v>3</v>
      </c>
    </row>
    <row r="50" spans="1:12" x14ac:dyDescent="0.25">
      <c r="A50" s="628" t="s">
        <v>118</v>
      </c>
      <c r="B50" s="208">
        <v>5885</v>
      </c>
      <c r="C50" s="208">
        <v>2469</v>
      </c>
      <c r="D50" s="209">
        <f t="shared" ref="D50:D57" si="22">IFERROR(C50/B50-1,"-")</f>
        <v>-0.58045879354290575</v>
      </c>
      <c r="E50" s="208">
        <f t="shared" ref="E50:E57" si="23">IFERROR(C50-B50,"-")</f>
        <v>-3416</v>
      </c>
      <c r="F50" s="209">
        <f t="shared" ref="F50:F57" si="24">IFERROR(C50/$C$50,"-")</f>
        <v>1</v>
      </c>
      <c r="G50" s="215"/>
      <c r="H50" s="208">
        <v>62651</v>
      </c>
      <c r="I50" s="208">
        <v>31280</v>
      </c>
      <c r="J50" s="209">
        <f t="shared" ref="J50:J57" si="25">IFERROR(I50/H50-1,"-")</f>
        <v>-0.50072624539113497</v>
      </c>
      <c r="K50" s="208">
        <f t="shared" ref="K50:K57" si="26">IFERROR(I50-H50,"-")</f>
        <v>-31371</v>
      </c>
      <c r="L50" s="209">
        <f>I50/$I$50</f>
        <v>1</v>
      </c>
    </row>
    <row r="51" spans="1:12" x14ac:dyDescent="0.25">
      <c r="A51" s="629" t="s">
        <v>40</v>
      </c>
      <c r="B51" s="630">
        <v>3248</v>
      </c>
      <c r="C51" s="630">
        <v>1846</v>
      </c>
      <c r="D51" s="631">
        <f t="shared" si="22"/>
        <v>-0.43165024630541871</v>
      </c>
      <c r="E51" s="630">
        <f t="shared" si="23"/>
        <v>-1402</v>
      </c>
      <c r="F51" s="631">
        <f t="shared" si="24"/>
        <v>0.74767112191170515</v>
      </c>
      <c r="G51" s="632"/>
      <c r="H51" s="630">
        <v>36223</v>
      </c>
      <c r="I51" s="630">
        <v>20912</v>
      </c>
      <c r="J51" s="631">
        <f t="shared" si="25"/>
        <v>-0.42268724291196202</v>
      </c>
      <c r="K51" s="630">
        <f t="shared" si="26"/>
        <v>-15311</v>
      </c>
      <c r="L51" s="631">
        <f t="shared" ref="L51:L71" si="27">I51/$I$50</f>
        <v>0.66854219948849103</v>
      </c>
    </row>
    <row r="52" spans="1:12" x14ac:dyDescent="0.25">
      <c r="A52" s="612" t="s">
        <v>119</v>
      </c>
      <c r="B52" s="186">
        <v>2262</v>
      </c>
      <c r="C52" s="186">
        <v>1475</v>
      </c>
      <c r="D52" s="187">
        <f t="shared" si="22"/>
        <v>-0.34792219274977898</v>
      </c>
      <c r="E52" s="186">
        <f t="shared" si="23"/>
        <v>-787</v>
      </c>
      <c r="F52" s="187">
        <f t="shared" si="24"/>
        <v>0.59740785743215874</v>
      </c>
      <c r="G52" s="624"/>
      <c r="H52" s="186">
        <v>24832</v>
      </c>
      <c r="I52" s="186">
        <v>14909</v>
      </c>
      <c r="J52" s="187">
        <f t="shared" si="25"/>
        <v>-0.39960534793814428</v>
      </c>
      <c r="K52" s="186">
        <f t="shared" si="26"/>
        <v>-9923</v>
      </c>
      <c r="L52" s="187">
        <f t="shared" si="27"/>
        <v>0.47663043478260869</v>
      </c>
    </row>
    <row r="53" spans="1:12" x14ac:dyDescent="0.25">
      <c r="A53" s="612" t="s">
        <v>120</v>
      </c>
      <c r="B53" s="186">
        <v>986</v>
      </c>
      <c r="C53" s="186">
        <v>371</v>
      </c>
      <c r="D53" s="187">
        <f t="shared" si="22"/>
        <v>-0.62373225152129819</v>
      </c>
      <c r="E53" s="186">
        <f t="shared" si="23"/>
        <v>-615</v>
      </c>
      <c r="F53" s="187">
        <f t="shared" si="24"/>
        <v>0.15026326447954638</v>
      </c>
      <c r="G53" s="624"/>
      <c r="H53" s="186">
        <v>11391</v>
      </c>
      <c r="I53" s="186">
        <v>6003</v>
      </c>
      <c r="J53" s="187">
        <f t="shared" si="25"/>
        <v>-0.47300500395048728</v>
      </c>
      <c r="K53" s="186">
        <f t="shared" si="26"/>
        <v>-5388</v>
      </c>
      <c r="L53" s="187">
        <f t="shared" si="27"/>
        <v>0.19191176470588237</v>
      </c>
    </row>
    <row r="54" spans="1:12" x14ac:dyDescent="0.25">
      <c r="A54" s="629" t="s">
        <v>41</v>
      </c>
      <c r="B54" s="630">
        <v>2637</v>
      </c>
      <c r="C54" s="630">
        <v>623</v>
      </c>
      <c r="D54" s="631">
        <f t="shared" si="22"/>
        <v>-0.76374668183541905</v>
      </c>
      <c r="E54" s="630">
        <f t="shared" si="23"/>
        <v>-2014</v>
      </c>
      <c r="F54" s="631">
        <f t="shared" si="24"/>
        <v>0.25232887808829485</v>
      </c>
      <c r="G54" s="632"/>
      <c r="H54" s="630">
        <v>26428</v>
      </c>
      <c r="I54" s="630">
        <v>10368</v>
      </c>
      <c r="J54" s="631">
        <f t="shared" si="25"/>
        <v>-0.60768881489329507</v>
      </c>
      <c r="K54" s="630">
        <f t="shared" si="26"/>
        <v>-16060</v>
      </c>
      <c r="L54" s="631">
        <f t="shared" si="27"/>
        <v>0.33145780051150897</v>
      </c>
    </row>
    <row r="55" spans="1:12" x14ac:dyDescent="0.25">
      <c r="A55" s="612" t="s">
        <v>121</v>
      </c>
      <c r="B55" s="620">
        <v>986</v>
      </c>
      <c r="C55" s="620">
        <v>284</v>
      </c>
      <c r="D55" s="187">
        <f t="shared" si="22"/>
        <v>-0.71196754563894515</v>
      </c>
      <c r="E55" s="186">
        <f t="shared" si="23"/>
        <v>-702</v>
      </c>
      <c r="F55" s="187">
        <f t="shared" si="24"/>
        <v>0.11502632644795464</v>
      </c>
      <c r="G55" s="624"/>
      <c r="H55" s="620">
        <v>11114</v>
      </c>
      <c r="I55" s="620">
        <v>3979</v>
      </c>
      <c r="J55" s="187">
        <f t="shared" si="25"/>
        <v>-0.64198308439805651</v>
      </c>
      <c r="K55" s="186">
        <f t="shared" si="26"/>
        <v>-7135</v>
      </c>
      <c r="L55" s="187">
        <f t="shared" si="27"/>
        <v>0.12720588235294117</v>
      </c>
    </row>
    <row r="56" spans="1:12" x14ac:dyDescent="0.25">
      <c r="A56" s="612" t="s">
        <v>73</v>
      </c>
      <c r="B56" s="620">
        <v>447</v>
      </c>
      <c r="C56" s="620">
        <v>122</v>
      </c>
      <c r="D56" s="187">
        <f t="shared" si="22"/>
        <v>-0.72706935123042504</v>
      </c>
      <c r="E56" s="186">
        <f t="shared" si="23"/>
        <v>-325</v>
      </c>
      <c r="F56" s="187">
        <f t="shared" si="24"/>
        <v>4.9412717699473474E-2</v>
      </c>
      <c r="G56" s="624"/>
      <c r="H56" s="620">
        <v>4282</v>
      </c>
      <c r="I56" s="620">
        <v>1813</v>
      </c>
      <c r="J56" s="187">
        <f t="shared" si="25"/>
        <v>-0.57659971975712287</v>
      </c>
      <c r="K56" s="186">
        <f t="shared" si="26"/>
        <v>-2469</v>
      </c>
      <c r="L56" s="187">
        <f t="shared" si="27"/>
        <v>5.7960358056265981E-2</v>
      </c>
    </row>
    <row r="57" spans="1:12" x14ac:dyDescent="0.25">
      <c r="A57" s="612" t="s">
        <v>82</v>
      </c>
      <c r="B57" s="620">
        <v>138</v>
      </c>
      <c r="C57" s="620">
        <v>57</v>
      </c>
      <c r="D57" s="187">
        <f t="shared" si="22"/>
        <v>-0.58695652173913038</v>
      </c>
      <c r="E57" s="186">
        <f t="shared" si="23"/>
        <v>-81</v>
      </c>
      <c r="F57" s="187">
        <f t="shared" si="24"/>
        <v>2.3086269744835967E-2</v>
      </c>
      <c r="G57" s="624"/>
      <c r="H57" s="620">
        <v>1419</v>
      </c>
      <c r="I57" s="620">
        <v>716</v>
      </c>
      <c r="J57" s="187">
        <f t="shared" si="25"/>
        <v>-0.49541930937279777</v>
      </c>
      <c r="K57" s="186">
        <f t="shared" si="26"/>
        <v>-703</v>
      </c>
      <c r="L57" s="187">
        <f t="shared" si="27"/>
        <v>2.2890025575447569E-2</v>
      </c>
    </row>
    <row r="58" spans="1:12" x14ac:dyDescent="0.25">
      <c r="A58" s="612" t="s">
        <v>78</v>
      </c>
      <c r="B58" s="620">
        <v>99</v>
      </c>
      <c r="C58" s="620">
        <v>1</v>
      </c>
      <c r="D58" s="621">
        <f>IFERROR(C58/B58-1,"-")</f>
        <v>-0.98989898989898994</v>
      </c>
      <c r="E58" s="620">
        <f>IFERROR(C58-B58,"-")</f>
        <v>-98</v>
      </c>
      <c r="F58" s="621">
        <f>IFERROR(C58/$C$50,"-")</f>
        <v>4.050222762251924E-4</v>
      </c>
      <c r="G58" s="624"/>
      <c r="H58" s="620">
        <v>502</v>
      </c>
      <c r="I58" s="620">
        <v>248</v>
      </c>
      <c r="J58" s="621">
        <f>IFERROR(I58/H58-1,"-")</f>
        <v>-0.50597609561752988</v>
      </c>
      <c r="K58" s="620">
        <f>IFERROR(I58-H58,"-")</f>
        <v>-254</v>
      </c>
      <c r="L58" s="621">
        <f t="shared" si="27"/>
        <v>7.9283887468030688E-3</v>
      </c>
    </row>
    <row r="59" spans="1:12" x14ac:dyDescent="0.25">
      <c r="A59" s="612" t="s">
        <v>86</v>
      </c>
      <c r="B59" s="620">
        <v>91</v>
      </c>
      <c r="C59" s="620">
        <v>8</v>
      </c>
      <c r="D59" s="187">
        <f t="shared" ref="D59:D71" si="28">IFERROR(C59/B59-1,"-")</f>
        <v>-0.91208791208791207</v>
      </c>
      <c r="E59" s="186">
        <f t="shared" ref="E59:E71" si="29">IFERROR(C59-B59,"-")</f>
        <v>-83</v>
      </c>
      <c r="F59" s="187">
        <f t="shared" ref="F59:F71" si="30">IFERROR(C59/$C$50,"-")</f>
        <v>3.2401782098015392E-3</v>
      </c>
      <c r="G59" s="624"/>
      <c r="H59" s="620">
        <v>461</v>
      </c>
      <c r="I59" s="620">
        <v>234</v>
      </c>
      <c r="J59" s="187">
        <f t="shared" ref="J59:J71" si="31">IFERROR(I59/H59-1,"-")</f>
        <v>-0.49240780911062909</v>
      </c>
      <c r="K59" s="186">
        <f t="shared" ref="K59:K71" si="32">IFERROR(I59-H59,"-")</f>
        <v>-227</v>
      </c>
      <c r="L59" s="187">
        <f t="shared" si="27"/>
        <v>7.4808184143222503E-3</v>
      </c>
    </row>
    <row r="60" spans="1:12" x14ac:dyDescent="0.25">
      <c r="A60" s="612" t="s">
        <v>80</v>
      </c>
      <c r="B60" s="620">
        <v>101</v>
      </c>
      <c r="C60" s="620">
        <v>8</v>
      </c>
      <c r="D60" s="187">
        <f t="shared" si="28"/>
        <v>-0.92079207920792083</v>
      </c>
      <c r="E60" s="186">
        <f t="shared" si="29"/>
        <v>-93</v>
      </c>
      <c r="F60" s="187">
        <f t="shared" si="30"/>
        <v>3.2401782098015392E-3</v>
      </c>
      <c r="G60" s="624"/>
      <c r="H60" s="620">
        <v>1037</v>
      </c>
      <c r="I60" s="620">
        <v>379</v>
      </c>
      <c r="J60" s="187">
        <f t="shared" si="31"/>
        <v>-0.63452266152362591</v>
      </c>
      <c r="K60" s="186">
        <f t="shared" si="32"/>
        <v>-658</v>
      </c>
      <c r="L60" s="187">
        <f t="shared" si="27"/>
        <v>1.2116368286445012E-2</v>
      </c>
    </row>
    <row r="61" spans="1:12" x14ac:dyDescent="0.25">
      <c r="A61" s="612" t="s">
        <v>81</v>
      </c>
      <c r="B61" s="620">
        <v>90</v>
      </c>
      <c r="C61" s="620">
        <v>18</v>
      </c>
      <c r="D61" s="187">
        <f t="shared" si="28"/>
        <v>-0.8</v>
      </c>
      <c r="E61" s="186">
        <f t="shared" si="29"/>
        <v>-72</v>
      </c>
      <c r="F61" s="187">
        <f t="shared" si="30"/>
        <v>7.2904009720534627E-3</v>
      </c>
      <c r="G61" s="624"/>
      <c r="H61" s="620">
        <v>1045</v>
      </c>
      <c r="I61" s="620">
        <v>384</v>
      </c>
      <c r="J61" s="187">
        <f t="shared" si="31"/>
        <v>-0.63253588516746406</v>
      </c>
      <c r="K61" s="186">
        <f t="shared" si="32"/>
        <v>-661</v>
      </c>
      <c r="L61" s="187">
        <f t="shared" si="27"/>
        <v>1.2276214833759591E-2</v>
      </c>
    </row>
    <row r="62" spans="1:12" x14ac:dyDescent="0.25">
      <c r="A62" s="612" t="s">
        <v>84</v>
      </c>
      <c r="B62" s="620">
        <v>118</v>
      </c>
      <c r="C62" s="620">
        <v>24</v>
      </c>
      <c r="D62" s="187">
        <f t="shared" si="28"/>
        <v>-0.79661016949152541</v>
      </c>
      <c r="E62" s="186">
        <f t="shared" si="29"/>
        <v>-94</v>
      </c>
      <c r="F62" s="187">
        <f t="shared" si="30"/>
        <v>9.7205346294046164E-3</v>
      </c>
      <c r="G62" s="624"/>
      <c r="H62" s="620">
        <v>1180</v>
      </c>
      <c r="I62" s="620">
        <v>469</v>
      </c>
      <c r="J62" s="187">
        <f t="shared" si="31"/>
        <v>-0.60254237288135593</v>
      </c>
      <c r="K62" s="186">
        <f t="shared" si="32"/>
        <v>-711</v>
      </c>
      <c r="L62" s="187">
        <f t="shared" si="27"/>
        <v>1.4993606138107417E-2</v>
      </c>
    </row>
    <row r="63" spans="1:12" x14ac:dyDescent="0.25">
      <c r="A63" s="612" t="s">
        <v>76</v>
      </c>
      <c r="B63" s="620">
        <v>87</v>
      </c>
      <c r="C63" s="620">
        <v>0</v>
      </c>
      <c r="D63" s="187">
        <f t="shared" si="28"/>
        <v>-1</v>
      </c>
      <c r="E63" s="186">
        <f t="shared" si="29"/>
        <v>-87</v>
      </c>
      <c r="F63" s="187">
        <f t="shared" si="30"/>
        <v>0</v>
      </c>
      <c r="G63" s="624"/>
      <c r="H63" s="620">
        <v>550</v>
      </c>
      <c r="I63" s="620">
        <v>228</v>
      </c>
      <c r="J63" s="187">
        <f t="shared" si="31"/>
        <v>-0.58545454545454545</v>
      </c>
      <c r="K63" s="186">
        <f t="shared" si="32"/>
        <v>-322</v>
      </c>
      <c r="L63" s="187">
        <f t="shared" si="27"/>
        <v>7.289002557544757E-3</v>
      </c>
    </row>
    <row r="64" spans="1:12" x14ac:dyDescent="0.25">
      <c r="A64" s="612" t="s">
        <v>122</v>
      </c>
      <c r="B64" s="620">
        <v>56</v>
      </c>
      <c r="C64" s="620">
        <v>27</v>
      </c>
      <c r="D64" s="187">
        <f t="shared" si="28"/>
        <v>-0.51785714285714279</v>
      </c>
      <c r="E64" s="186">
        <f t="shared" si="29"/>
        <v>-29</v>
      </c>
      <c r="F64" s="187">
        <f t="shared" si="30"/>
        <v>1.0935601458080195E-2</v>
      </c>
      <c r="G64" s="624"/>
      <c r="H64" s="620">
        <v>590</v>
      </c>
      <c r="I64" s="620">
        <v>303</v>
      </c>
      <c r="J64" s="187">
        <f t="shared" si="31"/>
        <v>-0.48644067796610169</v>
      </c>
      <c r="K64" s="186">
        <f t="shared" si="32"/>
        <v>-287</v>
      </c>
      <c r="L64" s="187">
        <f t="shared" si="27"/>
        <v>9.6867007672634276E-3</v>
      </c>
    </row>
    <row r="65" spans="1:12" x14ac:dyDescent="0.25">
      <c r="A65" s="612" t="s">
        <v>83</v>
      </c>
      <c r="B65" s="620">
        <v>70</v>
      </c>
      <c r="C65" s="620">
        <v>16</v>
      </c>
      <c r="D65" s="187">
        <f t="shared" si="28"/>
        <v>-0.77142857142857146</v>
      </c>
      <c r="E65" s="186">
        <f t="shared" si="29"/>
        <v>-54</v>
      </c>
      <c r="F65" s="187">
        <f t="shared" si="30"/>
        <v>6.4803564196030785E-3</v>
      </c>
      <c r="G65" s="624"/>
      <c r="H65" s="620">
        <v>854</v>
      </c>
      <c r="I65" s="620">
        <v>309</v>
      </c>
      <c r="J65" s="187">
        <f t="shared" si="31"/>
        <v>-0.63817330210772827</v>
      </c>
      <c r="K65" s="186">
        <f t="shared" si="32"/>
        <v>-545</v>
      </c>
      <c r="L65" s="187">
        <f t="shared" si="27"/>
        <v>9.87851662404092E-3</v>
      </c>
    </row>
    <row r="66" spans="1:12" x14ac:dyDescent="0.25">
      <c r="A66" s="612" t="s">
        <v>87</v>
      </c>
      <c r="B66" s="620">
        <v>67</v>
      </c>
      <c r="C66" s="620">
        <v>16</v>
      </c>
      <c r="D66" s="187">
        <f t="shared" si="28"/>
        <v>-0.76119402985074625</v>
      </c>
      <c r="E66" s="186">
        <f t="shared" si="29"/>
        <v>-51</v>
      </c>
      <c r="F66" s="187">
        <f t="shared" si="30"/>
        <v>6.4803564196030785E-3</v>
      </c>
      <c r="G66" s="624"/>
      <c r="H66" s="620">
        <v>602</v>
      </c>
      <c r="I66" s="620">
        <v>286</v>
      </c>
      <c r="J66" s="187">
        <f t="shared" si="31"/>
        <v>-0.52491694352159468</v>
      </c>
      <c r="K66" s="186">
        <f t="shared" si="32"/>
        <v>-316</v>
      </c>
      <c r="L66" s="187">
        <f t="shared" si="27"/>
        <v>9.1432225063938621E-3</v>
      </c>
    </row>
    <row r="67" spans="1:12" x14ac:dyDescent="0.25">
      <c r="A67" s="612" t="s">
        <v>85</v>
      </c>
      <c r="B67" s="620">
        <v>54</v>
      </c>
      <c r="C67" s="620">
        <v>0</v>
      </c>
      <c r="D67" s="187">
        <f t="shared" si="28"/>
        <v>-1</v>
      </c>
      <c r="E67" s="186">
        <f t="shared" si="29"/>
        <v>-54</v>
      </c>
      <c r="F67" s="187">
        <f t="shared" si="30"/>
        <v>0</v>
      </c>
      <c r="G67" s="624"/>
      <c r="H67" s="620">
        <v>365</v>
      </c>
      <c r="I67" s="620">
        <v>123</v>
      </c>
      <c r="J67" s="187">
        <f t="shared" si="31"/>
        <v>-0.66301369863013693</v>
      </c>
      <c r="K67" s="186">
        <f t="shared" si="32"/>
        <v>-242</v>
      </c>
      <c r="L67" s="187">
        <f t="shared" si="27"/>
        <v>3.9322250639386193E-3</v>
      </c>
    </row>
    <row r="68" spans="1:12" x14ac:dyDescent="0.25">
      <c r="A68" s="612" t="s">
        <v>74</v>
      </c>
      <c r="B68" s="620">
        <v>44</v>
      </c>
      <c r="C68" s="620">
        <v>9</v>
      </c>
      <c r="D68" s="187">
        <f t="shared" si="28"/>
        <v>-0.79545454545454541</v>
      </c>
      <c r="E68" s="186">
        <f t="shared" si="29"/>
        <v>-35</v>
      </c>
      <c r="F68" s="187">
        <f t="shared" si="30"/>
        <v>3.6452004860267314E-3</v>
      </c>
      <c r="G68" s="624"/>
      <c r="H68" s="620">
        <v>359</v>
      </c>
      <c r="I68" s="620">
        <v>178</v>
      </c>
      <c r="J68" s="187">
        <f t="shared" si="31"/>
        <v>-0.50417827298050133</v>
      </c>
      <c r="K68" s="186">
        <f t="shared" si="32"/>
        <v>-181</v>
      </c>
      <c r="L68" s="187">
        <f t="shared" si="27"/>
        <v>5.6905370843989772E-3</v>
      </c>
    </row>
    <row r="69" spans="1:12" x14ac:dyDescent="0.25">
      <c r="A69" s="612" t="s">
        <v>123</v>
      </c>
      <c r="B69" s="620">
        <v>56</v>
      </c>
      <c r="C69" s="620">
        <v>4</v>
      </c>
      <c r="D69" s="187">
        <f t="shared" si="28"/>
        <v>-0.9285714285714286</v>
      </c>
      <c r="E69" s="186">
        <f t="shared" si="29"/>
        <v>-52</v>
      </c>
      <c r="F69" s="187">
        <f t="shared" si="30"/>
        <v>1.6200891049007696E-3</v>
      </c>
      <c r="G69" s="624"/>
      <c r="H69" s="620">
        <v>482</v>
      </c>
      <c r="I69" s="620">
        <v>213</v>
      </c>
      <c r="J69" s="187">
        <f t="shared" si="31"/>
        <v>-0.55809128630705396</v>
      </c>
      <c r="K69" s="186">
        <f t="shared" si="32"/>
        <v>-269</v>
      </c>
      <c r="L69" s="187">
        <f t="shared" si="27"/>
        <v>6.8094629156010235E-3</v>
      </c>
    </row>
    <row r="70" spans="1:12" x14ac:dyDescent="0.25">
      <c r="A70" s="612" t="s">
        <v>124</v>
      </c>
      <c r="B70" s="620">
        <v>28</v>
      </c>
      <c r="C70" s="620">
        <v>0</v>
      </c>
      <c r="D70" s="187">
        <f t="shared" si="28"/>
        <v>-1</v>
      </c>
      <c r="E70" s="186">
        <f t="shared" si="29"/>
        <v>-28</v>
      </c>
      <c r="F70" s="187">
        <f t="shared" si="30"/>
        <v>0</v>
      </c>
      <c r="G70" s="624"/>
      <c r="H70" s="620">
        <v>403</v>
      </c>
      <c r="I70" s="620">
        <v>70</v>
      </c>
      <c r="J70" s="187">
        <f t="shared" si="31"/>
        <v>-0.82630272952853601</v>
      </c>
      <c r="K70" s="186">
        <f t="shared" si="32"/>
        <v>-333</v>
      </c>
      <c r="L70" s="187">
        <f t="shared" si="27"/>
        <v>2.237851662404092E-3</v>
      </c>
    </row>
    <row r="71" spans="1:12" x14ac:dyDescent="0.25">
      <c r="A71" s="612" t="s">
        <v>125</v>
      </c>
      <c r="B71" s="620">
        <v>105</v>
      </c>
      <c r="C71" s="620">
        <v>29</v>
      </c>
      <c r="D71" s="187">
        <f t="shared" si="28"/>
        <v>-0.72380952380952379</v>
      </c>
      <c r="E71" s="186">
        <f t="shared" si="29"/>
        <v>-76</v>
      </c>
      <c r="F71" s="187">
        <f t="shared" si="30"/>
        <v>1.1745646010530578E-2</v>
      </c>
      <c r="G71" s="624"/>
      <c r="H71" s="620">
        <v>1180</v>
      </c>
      <c r="I71" s="620">
        <v>436</v>
      </c>
      <c r="J71" s="187">
        <f t="shared" si="31"/>
        <v>-0.63050847457627124</v>
      </c>
      <c r="K71" s="186">
        <f t="shared" si="32"/>
        <v>-744</v>
      </c>
      <c r="L71" s="187">
        <f t="shared" si="27"/>
        <v>1.3938618925831201E-2</v>
      </c>
    </row>
    <row r="72" spans="1:12" ht="21" x14ac:dyDescent="0.35">
      <c r="A72" s="557" t="s">
        <v>48</v>
      </c>
      <c r="B72" s="557"/>
      <c r="C72" s="557"/>
      <c r="D72" s="557"/>
      <c r="E72" s="557"/>
      <c r="F72" s="557"/>
      <c r="G72" s="557"/>
      <c r="H72" s="557"/>
      <c r="I72" s="557"/>
      <c r="J72" s="557"/>
      <c r="K72" s="557"/>
      <c r="L72" s="557"/>
    </row>
    <row r="73" spans="1:12" x14ac:dyDescent="0.25">
      <c r="A73" s="60"/>
      <c r="B73" s="61" t="s">
        <v>153</v>
      </c>
      <c r="C73" s="62"/>
      <c r="D73" s="62"/>
      <c r="E73" s="62"/>
      <c r="F73" s="63"/>
      <c r="G73" s="623"/>
      <c r="H73" s="61" t="str">
        <f>CONCATENATE("acumulado ",B73)</f>
        <v>acumulado noviembre</v>
      </c>
      <c r="I73" s="62"/>
      <c r="J73" s="62"/>
      <c r="K73" s="62"/>
      <c r="L73" s="63"/>
    </row>
    <row r="74" spans="1:12" ht="30" x14ac:dyDescent="0.25">
      <c r="A74" s="12"/>
      <c r="B74" s="13">
        <v>2019</v>
      </c>
      <c r="C74" s="13">
        <v>2020</v>
      </c>
      <c r="D74" s="13" t="s">
        <v>1</v>
      </c>
      <c r="E74" s="13" t="s">
        <v>2</v>
      </c>
      <c r="F74" s="13" t="s">
        <v>3</v>
      </c>
      <c r="G74" s="624"/>
      <c r="H74" s="13">
        <v>2019</v>
      </c>
      <c r="I74" s="13">
        <v>2020</v>
      </c>
      <c r="J74" s="13" t="s">
        <v>1</v>
      </c>
      <c r="K74" s="13" t="s">
        <v>2</v>
      </c>
      <c r="L74" s="13" t="s">
        <v>3</v>
      </c>
    </row>
    <row r="75" spans="1:12" x14ac:dyDescent="0.25">
      <c r="A75" s="625" t="s">
        <v>36</v>
      </c>
      <c r="B75" s="626">
        <v>5885</v>
      </c>
      <c r="C75" s="626">
        <v>2469</v>
      </c>
      <c r="D75" s="627">
        <f>C75/B75-1</f>
        <v>-0.58045879354290575</v>
      </c>
      <c r="E75" s="626">
        <f>C75-B75</f>
        <v>-3416</v>
      </c>
      <c r="F75" s="627">
        <f>C75/$C$75</f>
        <v>1</v>
      </c>
      <c r="G75" s="215"/>
      <c r="H75" s="626">
        <v>62651</v>
      </c>
      <c r="I75" s="626">
        <v>31280</v>
      </c>
      <c r="J75" s="627">
        <f>I75/H75-1</f>
        <v>-0.50072624539113497</v>
      </c>
      <c r="K75" s="626">
        <f>I75-H75</f>
        <v>-31371</v>
      </c>
      <c r="L75" s="627">
        <f>I75/$I$75</f>
        <v>1</v>
      </c>
    </row>
    <row r="76" spans="1:12" x14ac:dyDescent="0.25">
      <c r="A76" s="612" t="s">
        <v>43</v>
      </c>
      <c r="B76" s="186">
        <v>2927</v>
      </c>
      <c r="C76" s="186">
        <v>1690</v>
      </c>
      <c r="D76" s="187">
        <f t="shared" ref="D76:D77" si="33">C76/B76-1</f>
        <v>-0.42261701400751628</v>
      </c>
      <c r="E76" s="186">
        <f>C76-B76</f>
        <v>-1237</v>
      </c>
      <c r="F76" s="187">
        <f>C76/$C$75</f>
        <v>0.68448764682057517</v>
      </c>
      <c r="G76" s="624"/>
      <c r="H76" s="186">
        <v>32296</v>
      </c>
      <c r="I76" s="186">
        <v>19433</v>
      </c>
      <c r="J76" s="187">
        <f t="shared" ref="J76:J77" si="34">I76/H76-1</f>
        <v>-0.39828461729006692</v>
      </c>
      <c r="K76" s="186">
        <f t="shared" ref="K76:K77" si="35">I76-H76</f>
        <v>-12863</v>
      </c>
      <c r="L76" s="187">
        <f t="shared" ref="L76:L77" si="36">I76/$I$75</f>
        <v>0.62125959079283888</v>
      </c>
    </row>
    <row r="77" spans="1:12" x14ac:dyDescent="0.25">
      <c r="A77" s="612" t="s">
        <v>44</v>
      </c>
      <c r="B77" s="186">
        <v>2958</v>
      </c>
      <c r="C77" s="186">
        <v>779</v>
      </c>
      <c r="D77" s="187">
        <f t="shared" si="33"/>
        <v>-0.73664638269100746</v>
      </c>
      <c r="E77" s="186">
        <f>C77-B77</f>
        <v>-2179</v>
      </c>
      <c r="F77" s="187">
        <f>C77/$C$75</f>
        <v>0.31551235317942489</v>
      </c>
      <c r="G77" s="624"/>
      <c r="H77" s="186">
        <v>30355</v>
      </c>
      <c r="I77" s="186">
        <v>11847</v>
      </c>
      <c r="J77" s="187">
        <f t="shared" si="34"/>
        <v>-0.60971833305880407</v>
      </c>
      <c r="K77" s="186">
        <f t="shared" si="35"/>
        <v>-18508</v>
      </c>
      <c r="L77" s="187">
        <f t="shared" si="36"/>
        <v>0.37874040920716112</v>
      </c>
    </row>
    <row r="78" spans="1:12" ht="21" x14ac:dyDescent="0.35">
      <c r="A78" s="557" t="s">
        <v>126</v>
      </c>
      <c r="B78" s="557"/>
      <c r="C78" s="557"/>
      <c r="D78" s="557"/>
      <c r="E78" s="557"/>
      <c r="F78" s="557"/>
      <c r="G78" s="557"/>
      <c r="H78" s="557"/>
      <c r="I78" s="557"/>
      <c r="J78" s="557"/>
      <c r="K78" s="557"/>
      <c r="L78" s="557"/>
    </row>
  </sheetData>
  <mergeCells count="22">
    <mergeCell ref="A72:L72"/>
    <mergeCell ref="B73:F73"/>
    <mergeCell ref="H73:L73"/>
    <mergeCell ref="A78:L78"/>
    <mergeCell ref="A41:L41"/>
    <mergeCell ref="B42:F42"/>
    <mergeCell ref="H42:L42"/>
    <mergeCell ref="A47:L47"/>
    <mergeCell ref="B48:F48"/>
    <mergeCell ref="H48:L48"/>
    <mergeCell ref="A10:L10"/>
    <mergeCell ref="B11:F11"/>
    <mergeCell ref="H11:L11"/>
    <mergeCell ref="A35:L35"/>
    <mergeCell ref="B36:F36"/>
    <mergeCell ref="H36:L36"/>
    <mergeCell ref="A1:L1"/>
    <mergeCell ref="A2:L2"/>
    <mergeCell ref="A3:L3"/>
    <mergeCell ref="A4:L4"/>
    <mergeCell ref="B5:F5"/>
    <mergeCell ref="H5:L5"/>
  </mergeCells>
  <printOptions horizontalCentered="1" verticalCentered="1"/>
  <pageMargins left="0.23622047244094491" right="0.15748031496062992" top="0.31496062992125984" bottom="0.27559055118110237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A3DA-2307-4978-BE6E-357CC0F00FB5}">
  <sheetPr codeName="Hoja10">
    <pageSetUpPr fitToPage="1"/>
  </sheetPr>
  <dimension ref="A1:L50"/>
  <sheetViews>
    <sheetView showGridLines="0" workbookViewId="0">
      <selection sqref="A1:N1"/>
    </sheetView>
  </sheetViews>
  <sheetFormatPr baseColWidth="10" defaultRowHeight="15" x14ac:dyDescent="0.25"/>
  <cols>
    <col min="1" max="1" width="37.85546875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49" t="s">
        <v>55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36.75" customHeight="1" x14ac:dyDescent="0.25">
      <c r="A2" s="633" t="s">
        <v>127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</row>
    <row r="3" spans="1:12" ht="21" x14ac:dyDescent="0.25">
      <c r="A3" s="252" t="s">
        <v>128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1" x14ac:dyDescent="0.35">
      <c r="A4" s="634" t="s">
        <v>50</v>
      </c>
      <c r="B4" s="634"/>
      <c r="C4" s="634"/>
      <c r="D4" s="634"/>
      <c r="E4" s="634"/>
      <c r="F4" s="634"/>
      <c r="G4" s="634"/>
      <c r="H4" s="634"/>
      <c r="I4" s="634"/>
      <c r="J4" s="634"/>
      <c r="K4" s="634"/>
      <c r="L4" s="634"/>
    </row>
    <row r="5" spans="1:12" x14ac:dyDescent="0.25">
      <c r="A5" s="60"/>
      <c r="B5" s="61" t="s">
        <v>153</v>
      </c>
      <c r="C5" s="62"/>
      <c r="D5" s="62"/>
      <c r="E5" s="62"/>
      <c r="F5" s="63"/>
      <c r="G5" s="225"/>
      <c r="H5" s="61" t="str">
        <f>CONCATENATE("acumulado ",B5)</f>
        <v>acumulado noviembre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227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635" t="s">
        <v>51</v>
      </c>
      <c r="B7" s="636">
        <v>487576</v>
      </c>
      <c r="C7" s="636">
        <v>86332</v>
      </c>
      <c r="D7" s="637">
        <f>C7/B7-1</f>
        <v>-0.82293632172215203</v>
      </c>
      <c r="E7" s="636">
        <f t="shared" ref="E7:E18" si="0">C7-B7</f>
        <v>-401244</v>
      </c>
      <c r="F7" s="637">
        <f t="shared" ref="F7:F18" si="1">C7/$C$7</f>
        <v>1</v>
      </c>
      <c r="G7" s="227"/>
      <c r="H7" s="636">
        <v>5363196</v>
      </c>
      <c r="I7" s="636">
        <v>1822629</v>
      </c>
      <c r="J7" s="637">
        <f>I7/H7-1</f>
        <v>-0.66015991211210623</v>
      </c>
      <c r="K7" s="636">
        <f>I7-H7</f>
        <v>-3540567</v>
      </c>
      <c r="L7" s="637">
        <f>I7/$I$7</f>
        <v>1</v>
      </c>
    </row>
    <row r="8" spans="1:12" x14ac:dyDescent="0.25">
      <c r="A8" s="638" t="s">
        <v>52</v>
      </c>
      <c r="B8" s="639">
        <v>55741</v>
      </c>
      <c r="C8" s="639">
        <v>15317</v>
      </c>
      <c r="D8" s="640">
        <f>C8/B8-1</f>
        <v>-0.72521124486464184</v>
      </c>
      <c r="E8" s="639">
        <f t="shared" si="0"/>
        <v>-40424</v>
      </c>
      <c r="F8" s="640">
        <f t="shared" si="1"/>
        <v>0.17741972849001528</v>
      </c>
      <c r="G8" s="227"/>
      <c r="H8" s="639">
        <v>784798</v>
      </c>
      <c r="I8" s="639">
        <v>336100</v>
      </c>
      <c r="J8" s="640">
        <f>I8/H8-1</f>
        <v>-0.57173693103193435</v>
      </c>
      <c r="K8" s="639">
        <f>I8-H8</f>
        <v>-448698</v>
      </c>
      <c r="L8" s="640">
        <f t="shared" ref="L8:L18" si="2">I8/$I$7</f>
        <v>0.18440395714103089</v>
      </c>
    </row>
    <row r="9" spans="1:12" x14ac:dyDescent="0.25">
      <c r="A9" s="638" t="s">
        <v>53</v>
      </c>
      <c r="B9" s="639">
        <v>431835</v>
      </c>
      <c r="C9" s="639">
        <v>71015</v>
      </c>
      <c r="D9" s="640">
        <f t="shared" ref="D9:D18" si="3">C9/B9-1</f>
        <v>-0.83555061539708453</v>
      </c>
      <c r="E9" s="639">
        <f t="shared" si="0"/>
        <v>-360820</v>
      </c>
      <c r="F9" s="640">
        <f t="shared" si="1"/>
        <v>0.8225802715099847</v>
      </c>
      <c r="G9" s="227"/>
      <c r="H9" s="639">
        <v>4578398</v>
      </c>
      <c r="I9" s="639">
        <v>1486530</v>
      </c>
      <c r="J9" s="640">
        <f t="shared" ref="J9:J18" si="4">I9/H9-1</f>
        <v>-0.67531656269288953</v>
      </c>
      <c r="K9" s="639">
        <f t="shared" ref="K9:K18" si="5">I9-H9</f>
        <v>-3091868</v>
      </c>
      <c r="L9" s="640">
        <f t="shared" si="2"/>
        <v>0.81559659151697905</v>
      </c>
    </row>
    <row r="10" spans="1:12" x14ac:dyDescent="0.25">
      <c r="A10" s="612" t="s">
        <v>73</v>
      </c>
      <c r="B10" s="306">
        <v>66428</v>
      </c>
      <c r="C10" s="306">
        <v>18593</v>
      </c>
      <c r="D10" s="307">
        <f t="shared" si="3"/>
        <v>-0.72010296862768719</v>
      </c>
      <c r="E10" s="306">
        <f t="shared" si="0"/>
        <v>-47835</v>
      </c>
      <c r="F10" s="307">
        <f t="shared" si="1"/>
        <v>0.21536626048278737</v>
      </c>
      <c r="G10" s="227"/>
      <c r="H10" s="306">
        <v>667750</v>
      </c>
      <c r="I10" s="306">
        <v>263649</v>
      </c>
      <c r="J10" s="307">
        <f t="shared" si="4"/>
        <v>-0.60516810183451897</v>
      </c>
      <c r="K10" s="306">
        <f t="shared" si="5"/>
        <v>-404101</v>
      </c>
      <c r="L10" s="307">
        <f t="shared" si="2"/>
        <v>0.1446531356628255</v>
      </c>
    </row>
    <row r="11" spans="1:12" x14ac:dyDescent="0.25">
      <c r="A11" s="612" t="s">
        <v>82</v>
      </c>
      <c r="B11" s="275">
        <v>18252</v>
      </c>
      <c r="C11" s="275">
        <v>5179</v>
      </c>
      <c r="D11" s="276">
        <f t="shared" si="3"/>
        <v>-0.71625027394258156</v>
      </c>
      <c r="E11" s="275">
        <f t="shared" si="0"/>
        <v>-13073</v>
      </c>
      <c r="F11" s="276">
        <f t="shared" si="1"/>
        <v>5.9989343464763936E-2</v>
      </c>
      <c r="G11" s="227"/>
      <c r="H11" s="275">
        <v>200488</v>
      </c>
      <c r="I11" s="275">
        <v>88700</v>
      </c>
      <c r="J11" s="276">
        <f t="shared" si="4"/>
        <v>-0.557579506005347</v>
      </c>
      <c r="K11" s="275">
        <f t="shared" si="5"/>
        <v>-111788</v>
      </c>
      <c r="L11" s="276">
        <f t="shared" si="2"/>
        <v>4.866596548172996E-2</v>
      </c>
    </row>
    <row r="12" spans="1:12" x14ac:dyDescent="0.25">
      <c r="A12" s="612" t="s">
        <v>80</v>
      </c>
      <c r="B12" s="275">
        <v>17428</v>
      </c>
      <c r="C12" s="275">
        <v>2669</v>
      </c>
      <c r="D12" s="276">
        <f t="shared" si="3"/>
        <v>-0.8468556346109708</v>
      </c>
      <c r="E12" s="275">
        <f t="shared" si="0"/>
        <v>-14759</v>
      </c>
      <c r="F12" s="276">
        <f t="shared" si="1"/>
        <v>3.0915535375063707E-2</v>
      </c>
      <c r="G12" s="227"/>
      <c r="H12" s="275">
        <v>202977</v>
      </c>
      <c r="I12" s="275">
        <v>78775</v>
      </c>
      <c r="J12" s="276">
        <f t="shared" si="4"/>
        <v>-0.61190184109529655</v>
      </c>
      <c r="K12" s="275">
        <f t="shared" si="5"/>
        <v>-124202</v>
      </c>
      <c r="L12" s="276">
        <f t="shared" si="2"/>
        <v>4.3220534733069652E-2</v>
      </c>
    </row>
    <row r="13" spans="1:12" x14ac:dyDescent="0.25">
      <c r="A13" s="612" t="s">
        <v>81</v>
      </c>
      <c r="B13" s="275">
        <v>12603</v>
      </c>
      <c r="C13" s="275">
        <v>2122</v>
      </c>
      <c r="D13" s="276">
        <f t="shared" si="3"/>
        <v>-0.83162739030389587</v>
      </c>
      <c r="E13" s="275">
        <f t="shared" si="0"/>
        <v>-10481</v>
      </c>
      <c r="F13" s="276">
        <f t="shared" si="1"/>
        <v>2.4579530185794375E-2</v>
      </c>
      <c r="G13" s="227"/>
      <c r="H13" s="275">
        <v>164902</v>
      </c>
      <c r="I13" s="275">
        <v>55221</v>
      </c>
      <c r="J13" s="276">
        <f t="shared" si="4"/>
        <v>-0.66512837927981461</v>
      </c>
      <c r="K13" s="275">
        <f t="shared" si="5"/>
        <v>-109681</v>
      </c>
      <c r="L13" s="276">
        <f t="shared" si="2"/>
        <v>3.0297443966929089E-2</v>
      </c>
    </row>
    <row r="14" spans="1:12" x14ac:dyDescent="0.25">
      <c r="A14" s="612" t="s">
        <v>83</v>
      </c>
      <c r="B14" s="275">
        <v>11473</v>
      </c>
      <c r="C14" s="275">
        <v>1909</v>
      </c>
      <c r="D14" s="276">
        <f t="shared" si="3"/>
        <v>-0.83360934367645778</v>
      </c>
      <c r="E14" s="275">
        <f t="shared" si="0"/>
        <v>-9564</v>
      </c>
      <c r="F14" s="276">
        <f t="shared" si="1"/>
        <v>2.2112310614835751E-2</v>
      </c>
      <c r="G14" s="227"/>
      <c r="H14" s="275">
        <v>150509</v>
      </c>
      <c r="I14" s="275">
        <v>38477</v>
      </c>
      <c r="J14" s="276">
        <f t="shared" si="4"/>
        <v>-0.74435415822309636</v>
      </c>
      <c r="K14" s="275">
        <f t="shared" si="5"/>
        <v>-112032</v>
      </c>
      <c r="L14" s="276">
        <f t="shared" si="2"/>
        <v>2.111071424848392E-2</v>
      </c>
    </row>
    <row r="15" spans="1:12" x14ac:dyDescent="0.25">
      <c r="A15" s="612" t="s">
        <v>84</v>
      </c>
      <c r="B15" s="275">
        <v>16794</v>
      </c>
      <c r="C15" s="275">
        <v>2238</v>
      </c>
      <c r="D15" s="276">
        <f t="shared" si="3"/>
        <v>-0.86673812075741341</v>
      </c>
      <c r="E15" s="275">
        <f t="shared" si="0"/>
        <v>-14556</v>
      </c>
      <c r="F15" s="276">
        <f t="shared" si="1"/>
        <v>2.5923180280776538E-2</v>
      </c>
      <c r="G15" s="227"/>
      <c r="H15" s="275">
        <v>184404</v>
      </c>
      <c r="I15" s="275">
        <v>62842</v>
      </c>
      <c r="J15" s="276">
        <f t="shared" si="4"/>
        <v>-0.65921563523567817</v>
      </c>
      <c r="K15" s="275">
        <f t="shared" si="5"/>
        <v>-121562</v>
      </c>
      <c r="L15" s="276">
        <f t="shared" si="2"/>
        <v>3.4478766660686291E-2</v>
      </c>
    </row>
    <row r="16" spans="1:12" x14ac:dyDescent="0.25">
      <c r="A16" s="612" t="s">
        <v>129</v>
      </c>
      <c r="B16" s="275">
        <v>57241</v>
      </c>
      <c r="C16" s="275">
        <v>1360</v>
      </c>
      <c r="D16" s="276">
        <f t="shared" si="3"/>
        <v>-0.97624080641498223</v>
      </c>
      <c r="E16" s="275">
        <f t="shared" si="0"/>
        <v>-55881</v>
      </c>
      <c r="F16" s="276">
        <f t="shared" si="1"/>
        <v>1.5753139044618451E-2</v>
      </c>
      <c r="G16" s="227"/>
      <c r="H16" s="275">
        <v>333703</v>
      </c>
      <c r="I16" s="275">
        <v>155270</v>
      </c>
      <c r="J16" s="276">
        <f t="shared" si="4"/>
        <v>-0.53470601103376358</v>
      </c>
      <c r="K16" s="275">
        <f t="shared" si="5"/>
        <v>-178433</v>
      </c>
      <c r="L16" s="276">
        <f t="shared" si="2"/>
        <v>8.5190129203474754E-2</v>
      </c>
    </row>
    <row r="17" spans="1:12" x14ac:dyDescent="0.25">
      <c r="A17" s="612" t="s">
        <v>121</v>
      </c>
      <c r="B17" s="275">
        <v>176125</v>
      </c>
      <c r="C17" s="275">
        <v>26835</v>
      </c>
      <c r="D17" s="276">
        <f t="shared" si="3"/>
        <v>-0.84763662171753018</v>
      </c>
      <c r="E17" s="275">
        <f t="shared" si="0"/>
        <v>-149290</v>
      </c>
      <c r="F17" s="276">
        <f t="shared" si="1"/>
        <v>0.31083491636936478</v>
      </c>
      <c r="G17" s="227"/>
      <c r="H17" s="275">
        <v>2061625</v>
      </c>
      <c r="I17" s="275">
        <v>548356</v>
      </c>
      <c r="J17" s="276">
        <f t="shared" si="4"/>
        <v>-0.7340175832171224</v>
      </c>
      <c r="K17" s="275">
        <f t="shared" si="5"/>
        <v>-1513269</v>
      </c>
      <c r="L17" s="276">
        <f t="shared" si="2"/>
        <v>0.30085991169897985</v>
      </c>
    </row>
    <row r="18" spans="1:12" x14ac:dyDescent="0.25">
      <c r="A18" s="612" t="s">
        <v>88</v>
      </c>
      <c r="B18" s="275">
        <v>55492</v>
      </c>
      <c r="C18" s="275">
        <v>10111</v>
      </c>
      <c r="D18" s="276">
        <f t="shared" si="3"/>
        <v>-0.81779355582786706</v>
      </c>
      <c r="E18" s="275">
        <f t="shared" si="0"/>
        <v>-45381</v>
      </c>
      <c r="F18" s="276">
        <f t="shared" si="1"/>
        <v>0.11711763888245379</v>
      </c>
      <c r="G18" s="227"/>
      <c r="H18" s="275">
        <v>612044</v>
      </c>
      <c r="I18" s="275">
        <v>195240</v>
      </c>
      <c r="J18" s="276">
        <f t="shared" si="4"/>
        <v>-0.68100332655822138</v>
      </c>
      <c r="K18" s="275">
        <f t="shared" si="5"/>
        <v>-416804</v>
      </c>
      <c r="L18" s="276">
        <f t="shared" si="2"/>
        <v>0.10711998986079997</v>
      </c>
    </row>
    <row r="19" spans="1:12" ht="21" x14ac:dyDescent="0.35">
      <c r="A19" s="641" t="s">
        <v>130</v>
      </c>
      <c r="B19" s="641"/>
      <c r="C19" s="641"/>
      <c r="D19" s="641"/>
      <c r="E19" s="641"/>
      <c r="F19" s="641"/>
      <c r="G19" s="641"/>
      <c r="H19" s="641"/>
      <c r="I19" s="641"/>
      <c r="J19" s="641"/>
      <c r="K19" s="641"/>
      <c r="L19" s="641"/>
    </row>
    <row r="20" spans="1:12" x14ac:dyDescent="0.25">
      <c r="A20" s="60"/>
      <c r="B20" s="61" t="s">
        <v>153</v>
      </c>
      <c r="C20" s="62"/>
      <c r="D20" s="62"/>
      <c r="E20" s="62"/>
      <c r="F20" s="63"/>
      <c r="G20" s="642"/>
      <c r="H20" s="61" t="str">
        <f>CONCATENATE("acumulado ",B20)</f>
        <v>acumulado noviembre</v>
      </c>
      <c r="I20" s="62"/>
      <c r="J20" s="62"/>
      <c r="K20" s="62"/>
      <c r="L20" s="63"/>
    </row>
    <row r="21" spans="1:12" ht="30" x14ac:dyDescent="0.25">
      <c r="A21" s="12"/>
      <c r="B21" s="13">
        <v>2019</v>
      </c>
      <c r="C21" s="13">
        <v>2020</v>
      </c>
      <c r="D21" s="13" t="s">
        <v>1</v>
      </c>
      <c r="E21" s="13" t="s">
        <v>2</v>
      </c>
      <c r="F21" s="13" t="s">
        <v>3</v>
      </c>
      <c r="G21" s="643"/>
      <c r="H21" s="13">
        <v>2019</v>
      </c>
      <c r="I21" s="13">
        <v>2020</v>
      </c>
      <c r="J21" s="13" t="s">
        <v>1</v>
      </c>
      <c r="K21" s="13" t="s">
        <v>2</v>
      </c>
      <c r="L21" s="13" t="s">
        <v>3</v>
      </c>
    </row>
    <row r="22" spans="1:12" x14ac:dyDescent="0.25">
      <c r="A22" s="644" t="s">
        <v>131</v>
      </c>
      <c r="B22" s="645">
        <v>487576</v>
      </c>
      <c r="C22" s="645">
        <v>86332</v>
      </c>
      <c r="D22" s="646">
        <f>C22/B22-1</f>
        <v>-0.82293632172215203</v>
      </c>
      <c r="E22" s="645">
        <f>C22-B22</f>
        <v>-401244</v>
      </c>
      <c r="F22" s="646">
        <f>C22/$C$22</f>
        <v>1</v>
      </c>
      <c r="G22" s="643"/>
      <c r="H22" s="645">
        <v>5363196</v>
      </c>
      <c r="I22" s="645">
        <v>1822629</v>
      </c>
      <c r="J22" s="646">
        <f>I22/H22-1</f>
        <v>-0.66015991211210623</v>
      </c>
      <c r="K22" s="645">
        <f>I22-H22</f>
        <v>-3540567</v>
      </c>
      <c r="L22" s="646">
        <f>I22/$I$22</f>
        <v>1</v>
      </c>
    </row>
    <row r="23" spans="1:12" x14ac:dyDescent="0.25">
      <c r="A23" s="612" t="s">
        <v>132</v>
      </c>
      <c r="B23" s="306">
        <v>322843</v>
      </c>
      <c r="C23" s="306">
        <v>56158</v>
      </c>
      <c r="D23" s="307">
        <f t="shared" ref="D23:D26" si="6">C23/B23-1</f>
        <v>-0.82605167217502007</v>
      </c>
      <c r="E23" s="306">
        <f>C23-B23</f>
        <v>-266685</v>
      </c>
      <c r="F23" s="307">
        <f>C23/$C$22</f>
        <v>0.65048881063800212</v>
      </c>
      <c r="G23" s="643"/>
      <c r="H23" s="306">
        <v>3378959</v>
      </c>
      <c r="I23" s="306">
        <v>1175100</v>
      </c>
      <c r="J23" s="307">
        <f t="shared" ref="J23:J26" si="7">I23/H23-1</f>
        <v>-0.65223016911421539</v>
      </c>
      <c r="K23" s="306">
        <f t="shared" ref="K23:K26" si="8">I23-H23</f>
        <v>-2203859</v>
      </c>
      <c r="L23" s="307">
        <f t="shared" ref="L23:L26" si="9">I23/$I$22</f>
        <v>0.64472802748118241</v>
      </c>
    </row>
    <row r="24" spans="1:12" x14ac:dyDescent="0.25">
      <c r="A24" s="612" t="s">
        <v>133</v>
      </c>
      <c r="B24" s="306">
        <v>20192</v>
      </c>
      <c r="C24" s="306">
        <v>6349</v>
      </c>
      <c r="D24" s="307">
        <f t="shared" si="6"/>
        <v>-0.68556854199683048</v>
      </c>
      <c r="E24" s="306">
        <f>C24-B24</f>
        <v>-13843</v>
      </c>
      <c r="F24" s="307">
        <f>C24/$C$22</f>
        <v>7.35416763193254E-2</v>
      </c>
      <c r="G24" s="643"/>
      <c r="H24" s="306">
        <v>224518</v>
      </c>
      <c r="I24" s="306">
        <v>107485</v>
      </c>
      <c r="J24" s="307">
        <f t="shared" si="7"/>
        <v>-0.52126332855272184</v>
      </c>
      <c r="K24" s="306">
        <f t="shared" si="8"/>
        <v>-117033</v>
      </c>
      <c r="L24" s="307">
        <f t="shared" si="9"/>
        <v>5.8972506198463864E-2</v>
      </c>
    </row>
    <row r="25" spans="1:12" x14ac:dyDescent="0.25">
      <c r="A25" s="612" t="s">
        <v>134</v>
      </c>
      <c r="B25" s="306">
        <v>141227</v>
      </c>
      <c r="C25" s="306">
        <v>21974</v>
      </c>
      <c r="D25" s="307">
        <f t="shared" si="6"/>
        <v>-0.84440652283203632</v>
      </c>
      <c r="E25" s="306">
        <f>C25-B25</f>
        <v>-119253</v>
      </c>
      <c r="F25" s="307">
        <f>C25/$C$22</f>
        <v>0.2545290274753278</v>
      </c>
      <c r="G25" s="643"/>
      <c r="H25" s="306">
        <v>1693172</v>
      </c>
      <c r="I25" s="306">
        <v>506719</v>
      </c>
      <c r="J25" s="307">
        <f t="shared" si="7"/>
        <v>-0.70072798274481274</v>
      </c>
      <c r="K25" s="306">
        <f t="shared" si="8"/>
        <v>-1186453</v>
      </c>
      <c r="L25" s="307">
        <f t="shared" si="9"/>
        <v>0.27801543813908369</v>
      </c>
    </row>
    <row r="26" spans="1:12" x14ac:dyDescent="0.25">
      <c r="A26" s="612" t="s">
        <v>135</v>
      </c>
      <c r="B26" s="306">
        <v>3314</v>
      </c>
      <c r="C26" s="306">
        <v>1851</v>
      </c>
      <c r="D26" s="307">
        <f t="shared" si="6"/>
        <v>-0.44146047073023531</v>
      </c>
      <c r="E26" s="306">
        <f>C26-B26</f>
        <v>-1463</v>
      </c>
      <c r="F26" s="307">
        <f>C26/$C$22</f>
        <v>2.144048556734467E-2</v>
      </c>
      <c r="G26" s="643"/>
      <c r="H26" s="306">
        <v>66548</v>
      </c>
      <c r="I26" s="306">
        <v>33327</v>
      </c>
      <c r="J26" s="307">
        <f t="shared" si="7"/>
        <v>-0.49920358237663043</v>
      </c>
      <c r="K26" s="306">
        <f t="shared" si="8"/>
        <v>-33221</v>
      </c>
      <c r="L26" s="307">
        <f t="shared" si="9"/>
        <v>1.8285125497289903E-2</v>
      </c>
    </row>
    <row r="27" spans="1:12" ht="21" x14ac:dyDescent="0.35">
      <c r="A27" s="647" t="s">
        <v>136</v>
      </c>
      <c r="B27" s="647"/>
      <c r="C27" s="647"/>
      <c r="D27" s="647"/>
      <c r="E27" s="647"/>
      <c r="F27" s="647"/>
      <c r="G27" s="647"/>
      <c r="H27" s="647"/>
      <c r="I27" s="647"/>
      <c r="J27" s="647"/>
      <c r="K27" s="647"/>
      <c r="L27" s="647"/>
    </row>
    <row r="28" spans="1:12" x14ac:dyDescent="0.25">
      <c r="A28" s="60"/>
      <c r="B28" s="61" t="s">
        <v>153</v>
      </c>
      <c r="C28" s="62"/>
      <c r="D28" s="62"/>
      <c r="E28" s="62"/>
      <c r="F28" s="63"/>
      <c r="G28" s="648"/>
      <c r="H28" s="61" t="str">
        <f>CONCATENATE("acumulado ",B28)</f>
        <v>acumulado noviembre</v>
      </c>
      <c r="I28" s="62"/>
      <c r="J28" s="62"/>
      <c r="K28" s="62"/>
      <c r="L28" s="63"/>
    </row>
    <row r="29" spans="1:12" ht="30" x14ac:dyDescent="0.25">
      <c r="A29" s="12"/>
      <c r="B29" s="13">
        <v>2019</v>
      </c>
      <c r="C29" s="13">
        <v>2020</v>
      </c>
      <c r="D29" s="13" t="s">
        <v>1</v>
      </c>
      <c r="E29" s="13" t="s">
        <v>2</v>
      </c>
      <c r="F29" s="13" t="s">
        <v>3</v>
      </c>
      <c r="G29" s="649"/>
      <c r="H29" s="13">
        <v>2019</v>
      </c>
      <c r="I29" s="13">
        <v>2020</v>
      </c>
      <c r="J29" s="13" t="s">
        <v>1</v>
      </c>
      <c r="K29" s="13" t="s">
        <v>2</v>
      </c>
      <c r="L29" s="13" t="s">
        <v>3</v>
      </c>
    </row>
    <row r="30" spans="1:12" x14ac:dyDescent="0.25">
      <c r="A30" s="650" t="s">
        <v>137</v>
      </c>
      <c r="B30" s="651">
        <v>487576</v>
      </c>
      <c r="C30" s="651">
        <v>86332</v>
      </c>
      <c r="D30" s="652">
        <f>C30/B30-1</f>
        <v>-0.82293632172215203</v>
      </c>
      <c r="E30" s="651">
        <f t="shared" ref="E30:E35" si="10">C30-B30</f>
        <v>-401244</v>
      </c>
      <c r="F30" s="652">
        <f t="shared" ref="F30:F35" si="11">C30/$C$30</f>
        <v>1</v>
      </c>
      <c r="G30" s="653"/>
      <c r="H30" s="651">
        <v>5363196</v>
      </c>
      <c r="I30" s="651">
        <v>1822629</v>
      </c>
      <c r="J30" s="652">
        <f>I30/H30-1</f>
        <v>-0.66015991211210623</v>
      </c>
      <c r="K30" s="651">
        <f>I30-H30</f>
        <v>-3540567</v>
      </c>
      <c r="L30" s="652">
        <f>I30/$I$30</f>
        <v>1</v>
      </c>
    </row>
    <row r="31" spans="1:12" x14ac:dyDescent="0.25">
      <c r="A31" s="612" t="s">
        <v>138</v>
      </c>
      <c r="B31" s="186">
        <v>327609</v>
      </c>
      <c r="C31" s="186">
        <v>48541</v>
      </c>
      <c r="D31" s="654">
        <f>C31/B31-1</f>
        <v>-0.85183251986361785</v>
      </c>
      <c r="E31" s="186">
        <f t="shared" si="10"/>
        <v>-279068</v>
      </c>
      <c r="F31" s="654">
        <f t="shared" si="11"/>
        <v>0.56225964879766488</v>
      </c>
      <c r="G31" s="649"/>
      <c r="H31" s="186">
        <v>3886376</v>
      </c>
      <c r="I31" s="186">
        <v>1125900</v>
      </c>
      <c r="J31" s="654">
        <f>I31/H31-1</f>
        <v>-0.71029565847463028</v>
      </c>
      <c r="K31" s="186">
        <f>I31-H31</f>
        <v>-2760476</v>
      </c>
      <c r="L31" s="654">
        <f t="shared" ref="L31:L35" si="12">I31/$I$30</f>
        <v>0.61773405339210563</v>
      </c>
    </row>
    <row r="32" spans="1:12" x14ac:dyDescent="0.25">
      <c r="A32" s="612" t="s">
        <v>139</v>
      </c>
      <c r="B32" s="186">
        <v>63589</v>
      </c>
      <c r="C32" s="186">
        <v>7667</v>
      </c>
      <c r="D32" s="654">
        <f t="shared" ref="D32:D35" si="13">C32/B32-1</f>
        <v>-0.87942883203069711</v>
      </c>
      <c r="E32" s="186">
        <f t="shared" si="10"/>
        <v>-55922</v>
      </c>
      <c r="F32" s="654">
        <f t="shared" si="11"/>
        <v>8.8808321364036505E-2</v>
      </c>
      <c r="G32" s="649"/>
      <c r="H32" s="186">
        <v>504637</v>
      </c>
      <c r="I32" s="186">
        <v>217327</v>
      </c>
      <c r="J32" s="654">
        <f t="shared" ref="J32:J35" si="14">I32/H32-1</f>
        <v>-0.56933994138360844</v>
      </c>
      <c r="K32" s="186">
        <f t="shared" ref="K32:K35" si="15">I32-H32</f>
        <v>-287310</v>
      </c>
      <c r="L32" s="654">
        <f t="shared" si="12"/>
        <v>0.11923819932635769</v>
      </c>
    </row>
    <row r="33" spans="1:12" x14ac:dyDescent="0.25">
      <c r="A33" s="612" t="s">
        <v>140</v>
      </c>
      <c r="B33" s="186">
        <v>23321</v>
      </c>
      <c r="C33" s="186">
        <v>7459</v>
      </c>
      <c r="D33" s="654">
        <f t="shared" si="13"/>
        <v>-0.68015951288538234</v>
      </c>
      <c r="E33" s="186">
        <f t="shared" si="10"/>
        <v>-15862</v>
      </c>
      <c r="F33" s="654">
        <f t="shared" si="11"/>
        <v>8.6399017745447809E-2</v>
      </c>
      <c r="G33" s="649"/>
      <c r="H33" s="186">
        <v>162547</v>
      </c>
      <c r="I33" s="186">
        <v>89741</v>
      </c>
      <c r="J33" s="654">
        <f t="shared" si="14"/>
        <v>-0.44790737448245743</v>
      </c>
      <c r="K33" s="186">
        <f t="shared" si="15"/>
        <v>-72806</v>
      </c>
      <c r="L33" s="654">
        <f t="shared" si="12"/>
        <v>4.9237118470078112E-2</v>
      </c>
    </row>
    <row r="34" spans="1:12" ht="30" x14ac:dyDescent="0.25">
      <c r="A34" s="655" t="s">
        <v>141</v>
      </c>
      <c r="B34" s="186">
        <v>56812</v>
      </c>
      <c r="C34" s="186">
        <v>17543</v>
      </c>
      <c r="D34" s="654">
        <f t="shared" si="13"/>
        <v>-0.69120960360487227</v>
      </c>
      <c r="E34" s="186">
        <f t="shared" si="10"/>
        <v>-39269</v>
      </c>
      <c r="F34" s="654">
        <f t="shared" si="11"/>
        <v>0.20320391048510403</v>
      </c>
      <c r="G34" s="649"/>
      <c r="H34" s="186">
        <v>682333</v>
      </c>
      <c r="I34" s="186">
        <v>293743</v>
      </c>
      <c r="J34" s="654">
        <f t="shared" si="14"/>
        <v>-0.56950198803223651</v>
      </c>
      <c r="K34" s="186">
        <f t="shared" si="15"/>
        <v>-388590</v>
      </c>
      <c r="L34" s="654">
        <f t="shared" si="12"/>
        <v>0.16116444981397751</v>
      </c>
    </row>
    <row r="35" spans="1:12" x14ac:dyDescent="0.25">
      <c r="A35" s="612" t="s">
        <v>142</v>
      </c>
      <c r="B35" s="186">
        <v>16244</v>
      </c>
      <c r="C35" s="186">
        <v>5122</v>
      </c>
      <c r="D35" s="654">
        <f t="shared" si="13"/>
        <v>-0.68468357547402126</v>
      </c>
      <c r="E35" s="186">
        <f t="shared" si="10"/>
        <v>-11122</v>
      </c>
      <c r="F35" s="654">
        <f t="shared" si="11"/>
        <v>5.9329101607746841E-2</v>
      </c>
      <c r="G35" s="649"/>
      <c r="H35" s="186">
        <v>127129</v>
      </c>
      <c r="I35" s="186">
        <v>95918</v>
      </c>
      <c r="J35" s="654">
        <f t="shared" si="14"/>
        <v>-0.24550653273446654</v>
      </c>
      <c r="K35" s="186">
        <f t="shared" si="15"/>
        <v>-31211</v>
      </c>
      <c r="L35" s="654">
        <f t="shared" si="12"/>
        <v>5.2626178997481114E-2</v>
      </c>
    </row>
    <row r="36" spans="1:12" ht="21" x14ac:dyDescent="0.35">
      <c r="A36" s="656" t="s">
        <v>143</v>
      </c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56"/>
    </row>
    <row r="37" spans="1:12" x14ac:dyDescent="0.25">
      <c r="A37" s="60"/>
      <c r="B37" s="61" t="s">
        <v>153</v>
      </c>
      <c r="C37" s="62"/>
      <c r="D37" s="62"/>
      <c r="E37" s="62"/>
      <c r="F37" s="63"/>
      <c r="G37" s="657"/>
      <c r="H37" s="61" t="str">
        <f>CONCATENATE("acumulado ",B37)</f>
        <v>acumulado noviembre</v>
      </c>
      <c r="I37" s="62"/>
      <c r="J37" s="62"/>
      <c r="K37" s="62"/>
      <c r="L37" s="63"/>
    </row>
    <row r="38" spans="1:12" ht="30" x14ac:dyDescent="0.25">
      <c r="A38" s="12"/>
      <c r="B38" s="13">
        <v>2019</v>
      </c>
      <c r="C38" s="13">
        <v>2020</v>
      </c>
      <c r="D38" s="13" t="s">
        <v>1</v>
      </c>
      <c r="E38" s="13" t="s">
        <v>2</v>
      </c>
      <c r="F38" s="13" t="s">
        <v>3</v>
      </c>
      <c r="G38" s="658"/>
      <c r="H38" s="13">
        <v>2019</v>
      </c>
      <c r="I38" s="13">
        <v>2020</v>
      </c>
      <c r="J38" s="13" t="s">
        <v>1</v>
      </c>
      <c r="K38" s="13" t="s">
        <v>2</v>
      </c>
      <c r="L38" s="13" t="s">
        <v>3</v>
      </c>
    </row>
    <row r="39" spans="1:12" x14ac:dyDescent="0.25">
      <c r="A39" s="659" t="s">
        <v>144</v>
      </c>
      <c r="B39" s="660">
        <v>487576</v>
      </c>
      <c r="C39" s="660">
        <v>86332</v>
      </c>
      <c r="D39" s="661">
        <f>C39/B39-1</f>
        <v>-0.82293632172215203</v>
      </c>
      <c r="E39" s="660">
        <f>C39-B39</f>
        <v>-401244</v>
      </c>
      <c r="F39" s="661">
        <f>C39/$C$39</f>
        <v>1</v>
      </c>
      <c r="G39" s="662"/>
      <c r="H39" s="660">
        <v>5363196</v>
      </c>
      <c r="I39" s="660">
        <v>1822629</v>
      </c>
      <c r="J39" s="661">
        <f>I39/H39-1</f>
        <v>-0.66015991211210623</v>
      </c>
      <c r="K39" s="660">
        <f>I39-H39</f>
        <v>-3540567</v>
      </c>
      <c r="L39" s="661">
        <f>I39/$I$39</f>
        <v>1</v>
      </c>
    </row>
    <row r="40" spans="1:12" x14ac:dyDescent="0.25">
      <c r="A40" s="612" t="s">
        <v>145</v>
      </c>
      <c r="B40" s="186">
        <v>467605</v>
      </c>
      <c r="C40" s="186">
        <v>77072</v>
      </c>
      <c r="D40" s="187">
        <f>C40/B40-1</f>
        <v>-0.83517712599309246</v>
      </c>
      <c r="E40" s="186">
        <f>C40-B40</f>
        <v>-390533</v>
      </c>
      <c r="F40" s="187">
        <f>C40/$C$39</f>
        <v>0.89273965621090678</v>
      </c>
      <c r="G40" s="658"/>
      <c r="H40" s="186">
        <v>5142891</v>
      </c>
      <c r="I40" s="186">
        <v>1728630</v>
      </c>
      <c r="J40" s="187">
        <f>I40/H40-1</f>
        <v>-0.66387971279189073</v>
      </c>
      <c r="K40" s="186">
        <f>I40-H40</f>
        <v>-3414261</v>
      </c>
      <c r="L40" s="187">
        <f t="shared" ref="L40:L43" si="16">I40/$I$39</f>
        <v>0.94842669572359484</v>
      </c>
    </row>
    <row r="41" spans="1:12" x14ac:dyDescent="0.25">
      <c r="A41" s="612" t="s">
        <v>146</v>
      </c>
      <c r="B41" s="186">
        <v>11414</v>
      </c>
      <c r="C41" s="186">
        <v>4085</v>
      </c>
      <c r="D41" s="187">
        <f t="shared" ref="D41:D43" si="17">C41/B41-1</f>
        <v>-0.64210618538636766</v>
      </c>
      <c r="E41" s="186">
        <f>C41-B41</f>
        <v>-7329</v>
      </c>
      <c r="F41" s="187">
        <f>C41/$C$39</f>
        <v>4.7317333086225273E-2</v>
      </c>
      <c r="G41" s="658"/>
      <c r="H41" s="186">
        <v>122049</v>
      </c>
      <c r="I41" s="186">
        <v>42810</v>
      </c>
      <c r="J41" s="187">
        <f t="shared" ref="J41:J43" si="18">I41/H41-1</f>
        <v>-0.64923923997738608</v>
      </c>
      <c r="K41" s="186">
        <f t="shared" ref="K41:K43" si="19">I41-H41</f>
        <v>-79239</v>
      </c>
      <c r="L41" s="187">
        <f t="shared" si="16"/>
        <v>2.3488049405556478E-2</v>
      </c>
    </row>
    <row r="42" spans="1:12" x14ac:dyDescent="0.25">
      <c r="A42" s="612" t="s">
        <v>147</v>
      </c>
      <c r="B42" s="186">
        <v>7472</v>
      </c>
      <c r="C42" s="186">
        <v>3650</v>
      </c>
      <c r="D42" s="187">
        <f t="shared" si="17"/>
        <v>-0.5115096359743041</v>
      </c>
      <c r="E42" s="186">
        <f>C42-B42</f>
        <v>-3822</v>
      </c>
      <c r="F42" s="187">
        <f>C42/$C$39</f>
        <v>4.2278645230042163E-2</v>
      </c>
      <c r="G42" s="658"/>
      <c r="H42" s="186">
        <v>71536</v>
      </c>
      <c r="I42" s="186">
        <v>42779</v>
      </c>
      <c r="J42" s="187">
        <f t="shared" si="18"/>
        <v>-0.40199340192350708</v>
      </c>
      <c r="K42" s="186">
        <f t="shared" si="19"/>
        <v>-28757</v>
      </c>
      <c r="L42" s="187">
        <f t="shared" si="16"/>
        <v>2.3471041007248322E-2</v>
      </c>
    </row>
    <row r="43" spans="1:12" x14ac:dyDescent="0.25">
      <c r="A43" s="655" t="s">
        <v>148</v>
      </c>
      <c r="B43" s="186">
        <v>1085</v>
      </c>
      <c r="C43" s="186">
        <v>1525</v>
      </c>
      <c r="D43" s="187">
        <f t="shared" si="17"/>
        <v>0.40552995391705071</v>
      </c>
      <c r="E43" s="186">
        <f>C43-B43</f>
        <v>440</v>
      </c>
      <c r="F43" s="187">
        <f>C43/$C$39</f>
        <v>1.7664365472825835E-2</v>
      </c>
      <c r="G43" s="658"/>
      <c r="H43" s="186">
        <v>26723</v>
      </c>
      <c r="I43" s="186">
        <v>8411</v>
      </c>
      <c r="J43" s="187">
        <f t="shared" si="18"/>
        <v>-0.68525240429592493</v>
      </c>
      <c r="K43" s="186">
        <f t="shared" si="19"/>
        <v>-18312</v>
      </c>
      <c r="L43" s="187">
        <f t="shared" si="16"/>
        <v>4.6147625216102677E-3</v>
      </c>
    </row>
    <row r="44" spans="1:12" ht="21" x14ac:dyDescent="0.35">
      <c r="A44" s="663" t="s">
        <v>149</v>
      </c>
      <c r="B44" s="663"/>
      <c r="C44" s="663"/>
      <c r="D44" s="663"/>
      <c r="E44" s="663"/>
      <c r="F44" s="663"/>
      <c r="G44" s="663"/>
      <c r="H44" s="663"/>
      <c r="I44" s="663"/>
      <c r="J44" s="663"/>
      <c r="K44" s="663"/>
      <c r="L44" s="663"/>
    </row>
    <row r="45" spans="1:12" x14ac:dyDescent="0.25">
      <c r="A45" s="60"/>
      <c r="B45" s="61" t="s">
        <v>153</v>
      </c>
      <c r="C45" s="62"/>
      <c r="D45" s="62"/>
      <c r="E45" s="62"/>
      <c r="F45" s="63"/>
      <c r="G45" s="664"/>
      <c r="H45" s="61" t="str">
        <f>CONCATENATE("acumulado ",B45)</f>
        <v>acumulado noviembre</v>
      </c>
      <c r="I45" s="62"/>
      <c r="J45" s="62"/>
      <c r="K45" s="62"/>
      <c r="L45" s="63"/>
    </row>
    <row r="46" spans="1:12" ht="30" x14ac:dyDescent="0.25">
      <c r="A46" s="12"/>
      <c r="B46" s="13">
        <v>2019</v>
      </c>
      <c r="C46" s="13">
        <v>2020</v>
      </c>
      <c r="D46" s="13" t="s">
        <v>1</v>
      </c>
      <c r="E46" s="13" t="s">
        <v>2</v>
      </c>
      <c r="F46" s="13" t="s">
        <v>3</v>
      </c>
      <c r="G46" s="665"/>
      <c r="H46" s="13">
        <v>2019</v>
      </c>
      <c r="I46" s="13">
        <v>2020</v>
      </c>
      <c r="J46" s="13" t="s">
        <v>1</v>
      </c>
      <c r="K46" s="13" t="s">
        <v>2</v>
      </c>
      <c r="L46" s="13" t="s">
        <v>3</v>
      </c>
    </row>
    <row r="47" spans="1:12" x14ac:dyDescent="0.25">
      <c r="A47" s="666" t="s">
        <v>51</v>
      </c>
      <c r="B47" s="667">
        <v>487576</v>
      </c>
      <c r="C47" s="667">
        <v>86332</v>
      </c>
      <c r="D47" s="668">
        <f>C47/B47-1</f>
        <v>-0.82293632172215203</v>
      </c>
      <c r="E47" s="667">
        <f>C47-B47</f>
        <v>-401244</v>
      </c>
      <c r="F47" s="668">
        <f>C47/$C$47</f>
        <v>1</v>
      </c>
      <c r="G47" s="669"/>
      <c r="H47" s="667">
        <v>5363196</v>
      </c>
      <c r="I47" s="667">
        <v>1822629</v>
      </c>
      <c r="J47" s="668">
        <f>I47/H47-1</f>
        <v>-0.66015991211210623</v>
      </c>
      <c r="K47" s="667">
        <f>I47-H47</f>
        <v>-3540567</v>
      </c>
      <c r="L47" s="668">
        <f>I47/$I$47</f>
        <v>1</v>
      </c>
    </row>
    <row r="48" spans="1:12" x14ac:dyDescent="0.25">
      <c r="A48" s="612" t="s">
        <v>150</v>
      </c>
      <c r="B48" s="186">
        <v>239250</v>
      </c>
      <c r="C48" s="186">
        <v>26605</v>
      </c>
      <c r="D48" s="187">
        <f>C48/B48-1</f>
        <v>-0.88879832810867287</v>
      </c>
      <c r="E48" s="186">
        <f>C48-B48</f>
        <v>-212645</v>
      </c>
      <c r="F48" s="187">
        <f>C48/$C$47</f>
        <v>0.30817078256034841</v>
      </c>
      <c r="G48" s="665"/>
      <c r="H48" s="186">
        <v>2831719</v>
      </c>
      <c r="I48" s="186">
        <v>794861</v>
      </c>
      <c r="J48" s="187">
        <f>I48/H48-1</f>
        <v>-0.71930089108417894</v>
      </c>
      <c r="K48" s="186">
        <f>I48-H48</f>
        <v>-2036858</v>
      </c>
      <c r="L48" s="187">
        <f t="shared" ref="L48:L49" si="20">I48/$I$47</f>
        <v>0.43610685443938396</v>
      </c>
    </row>
    <row r="49" spans="1:12" x14ac:dyDescent="0.25">
      <c r="A49" s="612" t="s">
        <v>151</v>
      </c>
      <c r="B49" s="186">
        <v>248326</v>
      </c>
      <c r="C49" s="186">
        <v>59728</v>
      </c>
      <c r="D49" s="187">
        <f t="shared" ref="D49" si="21">C49/B49-1</f>
        <v>-0.75947746107938752</v>
      </c>
      <c r="E49" s="186">
        <f>C49-B49</f>
        <v>-188598</v>
      </c>
      <c r="F49" s="187">
        <f>C49/$C$47</f>
        <v>0.69184080063012554</v>
      </c>
      <c r="G49" s="665"/>
      <c r="H49" s="186">
        <v>2531476</v>
      </c>
      <c r="I49" s="186">
        <v>1027771</v>
      </c>
      <c r="J49" s="187">
        <f t="shared" ref="J49" si="22">I49/H49-1</f>
        <v>-0.5940032613384445</v>
      </c>
      <c r="K49" s="186">
        <f t="shared" ref="K49" si="23">I49-H49</f>
        <v>-1503705</v>
      </c>
      <c r="L49" s="187">
        <f t="shared" si="20"/>
        <v>0.56389479153464583</v>
      </c>
    </row>
    <row r="50" spans="1:12" ht="21" x14ac:dyDescent="0.35">
      <c r="A50" s="557" t="s">
        <v>152</v>
      </c>
      <c r="B50" s="557"/>
      <c r="C50" s="557"/>
      <c r="D50" s="557"/>
      <c r="E50" s="557"/>
      <c r="F50" s="557"/>
      <c r="G50" s="557"/>
      <c r="H50" s="557"/>
      <c r="I50" s="557"/>
      <c r="J50" s="557"/>
      <c r="K50" s="557"/>
      <c r="L50" s="557"/>
    </row>
  </sheetData>
  <mergeCells count="19">
    <mergeCell ref="A50:L50"/>
    <mergeCell ref="A36:L36"/>
    <mergeCell ref="B37:F37"/>
    <mergeCell ref="H37:L37"/>
    <mergeCell ref="A44:L44"/>
    <mergeCell ref="B45:F45"/>
    <mergeCell ref="H45:L45"/>
    <mergeCell ref="A19:L19"/>
    <mergeCell ref="B20:F20"/>
    <mergeCell ref="H20:L20"/>
    <mergeCell ref="A27:L27"/>
    <mergeCell ref="B28:F28"/>
    <mergeCell ref="H28:L28"/>
    <mergeCell ref="A1:L1"/>
    <mergeCell ref="A2:L2"/>
    <mergeCell ref="A3:L3"/>
    <mergeCell ref="A4:L4"/>
    <mergeCell ref="B5:F5"/>
    <mergeCell ref="H5:L5"/>
  </mergeCells>
  <pageMargins left="0.32" right="0.28999999999999998" top="0.74803149606299213" bottom="0.74803149606299213" header="0.31496062992125984" footer="0.31496062992125984"/>
  <pageSetup paperSize="9" scale="61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noviembre</mes>
    <year xmlns="36c86fb7-c3ab-4219-b2b9-06651c03637a">2020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2020-12-23T21:35:00+00:00</PublishingStartDate>
    <Pagina xmlns="36c86fb7-c3ab-4219-b2b9-06651c03637a" xsi:nil="true"/>
    <_dlc_DocId xmlns="8b099203-c902-4a5b-992f-1f849b15ff82">Q5F7QW3RQ55V-2035-437</_dlc_DocId>
    <_dlc_DocIdUrl xmlns="8b099203-c902-4a5b-992f-1f849b15ff82">
      <Url>http://admin.webtenerife.com/es/investigacion/Situacion-turistica/indicadores-turisticos/_layouts/DocIdRedir.aspx?ID=Q5F7QW3RQ55V-2035-437</Url>
      <Description>Q5F7QW3RQ55V-2035-437</Description>
    </_dlc_DocIdUrl>
  </documentManagement>
</p:properties>
</file>

<file path=customXml/itemProps1.xml><?xml version="1.0" encoding="utf-8"?>
<ds:datastoreItem xmlns:ds="http://schemas.openxmlformats.org/officeDocument/2006/customXml" ds:itemID="{36E1753D-1650-4E92-BF23-88F5CFF3F4B7}"/>
</file>

<file path=customXml/itemProps2.xml><?xml version="1.0" encoding="utf-8"?>
<ds:datastoreItem xmlns:ds="http://schemas.openxmlformats.org/officeDocument/2006/customXml" ds:itemID="{E4FAED31-F57C-4EF1-92A9-0E25BCEB9C1E}"/>
</file>

<file path=customXml/itemProps3.xml><?xml version="1.0" encoding="utf-8"?>
<ds:datastoreItem xmlns:ds="http://schemas.openxmlformats.org/officeDocument/2006/customXml" ds:itemID="{9D2FBB3A-B1C8-4AC6-B07D-F889961694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indicadores</vt:lpstr>
      <vt:lpstr>Indicadores alojativos</vt:lpstr>
      <vt:lpstr>Pasajeros</vt:lpstr>
      <vt:lpstr>Turistas FRONTUR</vt:lpstr>
      <vt:lpstr>'Resumen indicadores'!Área_de_impresión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Turísticos de Tenerife noviembre 2020 (ISTAC-AENA)</dc:title>
  <dc:creator>Marjorie Perez Garcia</dc:creator>
  <cp:lastModifiedBy>Marjorie Pérez García</cp:lastModifiedBy>
  <dcterms:created xsi:type="dcterms:W3CDTF">2021-01-08T14:25:28Z</dcterms:created>
  <dcterms:modified xsi:type="dcterms:W3CDTF">2021-01-08T14:27:44Z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e11dd427-5df4-4f3d-886c-b96a9d94ca91</vt:lpwstr>
  </property>
</Properties>
</file>