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1/"/>
    </mc:Choice>
  </mc:AlternateContent>
  <xr:revisionPtr revIDLastSave="0" documentId="8_{F2727966-2174-4BE2-AC67-C4872B467629}" xr6:coauthVersionLast="46" xr6:coauthVersionMax="46" xr10:uidLastSave="{00000000-0000-0000-0000-000000000000}"/>
  <bookViews>
    <workbookView xWindow="-120" yWindow="-120" windowWidth="29040" windowHeight="15840" xr2:uid="{0EA1761C-8938-4B77-B93C-51AF24215024}"/>
  </bookViews>
  <sheets>
    <sheet name="Resumen indicadores" sheetId="1" r:id="rId1"/>
    <sheet name="Indicadores alojativos" sheetId="2" r:id="rId2"/>
    <sheet name="Pasajeros" sheetId="3" r:id="rId3"/>
    <sheet name="Turistas FRONTU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4" l="1"/>
  <c r="H37" i="4"/>
  <c r="H28" i="4"/>
  <c r="H20" i="4"/>
  <c r="H5" i="4"/>
  <c r="H73" i="3"/>
  <c r="H48" i="3"/>
  <c r="H42" i="3"/>
  <c r="H36" i="3"/>
  <c r="H11" i="3"/>
  <c r="H5" i="3"/>
  <c r="H254" i="2"/>
  <c r="H241" i="2"/>
  <c r="H229" i="2"/>
  <c r="H216" i="2"/>
  <c r="H205" i="2"/>
  <c r="H192" i="2"/>
  <c r="H180" i="2"/>
  <c r="H164" i="2"/>
  <c r="H153" i="2"/>
  <c r="H127" i="2"/>
  <c r="H111" i="2"/>
  <c r="H100" i="2"/>
  <c r="H74" i="2"/>
  <c r="H58" i="2"/>
  <c r="H47" i="2"/>
  <c r="H21" i="2"/>
  <c r="H5" i="2"/>
  <c r="I64" i="1"/>
  <c r="I48" i="1"/>
  <c r="I31" i="1"/>
  <c r="I26" i="1"/>
  <c r="I21" i="1"/>
  <c r="I14" i="1"/>
  <c r="I2" i="1"/>
  <c r="G30" i="1" l="1"/>
  <c r="G58" i="1"/>
  <c r="F58" i="1"/>
  <c r="E58" i="1"/>
  <c r="F16" i="2"/>
  <c r="L200" i="2"/>
  <c r="K200" i="2"/>
  <c r="J200" i="2"/>
  <c r="L43" i="1"/>
  <c r="J43" i="1"/>
  <c r="G43" i="1"/>
  <c r="M67" i="1"/>
  <c r="L67" i="1"/>
  <c r="K67" i="1"/>
  <c r="M7" i="1"/>
  <c r="M11" i="1"/>
  <c r="L11" i="1"/>
  <c r="K11" i="1"/>
  <c r="K18" i="1"/>
  <c r="L18" i="1" s="1"/>
  <c r="G62" i="1"/>
  <c r="F62" i="1"/>
  <c r="E62" i="1"/>
  <c r="F52" i="2"/>
  <c r="J122" i="2"/>
  <c r="L69" i="2"/>
  <c r="K69" i="2"/>
  <c r="J69" i="2"/>
  <c r="J148" i="2"/>
  <c r="L95" i="2"/>
  <c r="G9" i="1"/>
  <c r="C27" i="2"/>
  <c r="F25" i="2"/>
  <c r="G6" i="1"/>
  <c r="G10" i="1"/>
  <c r="I19" i="1"/>
  <c r="I20" i="1"/>
  <c r="M52" i="1"/>
  <c r="L52" i="1"/>
  <c r="K52" i="1"/>
  <c r="L10" i="2"/>
  <c r="K10" i="2"/>
  <c r="J10" i="2"/>
  <c r="L29" i="2"/>
  <c r="L53" i="2"/>
  <c r="F82" i="2"/>
  <c r="H141" i="2"/>
  <c r="F102" i="2"/>
  <c r="K17" i="1"/>
  <c r="L17" i="1" s="1"/>
  <c r="M10" i="1"/>
  <c r="K10" i="1"/>
  <c r="L10" i="1"/>
  <c r="M8" i="1"/>
  <c r="K19" i="1"/>
  <c r="L19" i="1" s="1"/>
  <c r="M12" i="1"/>
  <c r="L46" i="1"/>
  <c r="J46" i="1"/>
  <c r="G46" i="1"/>
  <c r="G50" i="1"/>
  <c r="F50" i="1"/>
  <c r="E50" i="1"/>
  <c r="F8" i="2"/>
  <c r="F36" i="2"/>
  <c r="J136" i="2"/>
  <c r="K136" i="2" s="1"/>
  <c r="L83" i="2"/>
  <c r="K6" i="1"/>
  <c r="M6" i="1"/>
  <c r="L6" i="1"/>
  <c r="J114" i="2"/>
  <c r="L61" i="2"/>
  <c r="K61" i="2"/>
  <c r="J61" i="2"/>
  <c r="F68" i="2"/>
  <c r="G7" i="1"/>
  <c r="I16" i="1"/>
  <c r="G11" i="1"/>
  <c r="M56" i="1"/>
  <c r="L56" i="1"/>
  <c r="K56" i="1"/>
  <c r="L14" i="2"/>
  <c r="K14" i="2"/>
  <c r="J14" i="2"/>
  <c r="L37" i="2"/>
  <c r="F90" i="2"/>
  <c r="I18" i="1"/>
  <c r="M4" i="1"/>
  <c r="K5" i="1"/>
  <c r="L5" i="1"/>
  <c r="M5" i="1"/>
  <c r="L9" i="1"/>
  <c r="K16" i="1"/>
  <c r="L16" i="1" s="1"/>
  <c r="M9" i="1"/>
  <c r="G54" i="1"/>
  <c r="F54" i="1"/>
  <c r="E54" i="1"/>
  <c r="F12" i="2"/>
  <c r="L23" i="2"/>
  <c r="F44" i="2"/>
  <c r="L91" i="2"/>
  <c r="J144" i="2"/>
  <c r="G5" i="1"/>
  <c r="G4" i="1"/>
  <c r="G8" i="1"/>
  <c r="I17" i="1"/>
  <c r="G12" i="1"/>
  <c r="G13" i="1"/>
  <c r="G28" i="1"/>
  <c r="M60" i="1"/>
  <c r="L60" i="1"/>
  <c r="K60" i="1"/>
  <c r="L18" i="2"/>
  <c r="K18" i="2"/>
  <c r="J18" i="2"/>
  <c r="L45" i="2"/>
  <c r="F60" i="2"/>
  <c r="H119" i="2"/>
  <c r="F198" i="2"/>
  <c r="M28" i="1"/>
  <c r="L28" i="1"/>
  <c r="G51" i="1"/>
  <c r="F51" i="1"/>
  <c r="E51" i="1"/>
  <c r="G55" i="1"/>
  <c r="F55" i="1"/>
  <c r="E55" i="1"/>
  <c r="G59" i="1"/>
  <c r="F59" i="1"/>
  <c r="E59" i="1"/>
  <c r="G63" i="1"/>
  <c r="F63" i="1"/>
  <c r="E63" i="1"/>
  <c r="G66" i="1"/>
  <c r="F66" i="1"/>
  <c r="E66" i="1"/>
  <c r="F9" i="2"/>
  <c r="F13" i="2"/>
  <c r="F17" i="2"/>
  <c r="H28" i="2"/>
  <c r="F26" i="2"/>
  <c r="E26" i="2"/>
  <c r="D26" i="2"/>
  <c r="L34" i="2"/>
  <c r="L42" i="2"/>
  <c r="L50" i="2"/>
  <c r="J119" i="2"/>
  <c r="L66" i="2"/>
  <c r="K66" i="2"/>
  <c r="J66" i="2"/>
  <c r="J135" i="2"/>
  <c r="L82" i="2"/>
  <c r="J143" i="2"/>
  <c r="L90" i="2"/>
  <c r="L45" i="1"/>
  <c r="J45" i="1"/>
  <c r="G45" i="1"/>
  <c r="M53" i="1"/>
  <c r="L53" i="1"/>
  <c r="K53" i="1"/>
  <c r="M57" i="1"/>
  <c r="L57" i="1"/>
  <c r="K57" i="1"/>
  <c r="M61" i="1"/>
  <c r="L61" i="1"/>
  <c r="K61" i="1"/>
  <c r="M68" i="1"/>
  <c r="L68" i="1"/>
  <c r="K68" i="1"/>
  <c r="L7" i="2"/>
  <c r="L11" i="2"/>
  <c r="K11" i="2"/>
  <c r="J11" i="2"/>
  <c r="L15" i="2"/>
  <c r="K15" i="2"/>
  <c r="J15" i="2"/>
  <c r="L24" i="2"/>
  <c r="F33" i="2"/>
  <c r="F41" i="2"/>
  <c r="F49" i="2"/>
  <c r="H116" i="2"/>
  <c r="F65" i="2"/>
  <c r="H124" i="2"/>
  <c r="H132" i="2"/>
  <c r="F81" i="2"/>
  <c r="H140" i="2"/>
  <c r="F89" i="2"/>
  <c r="F94" i="2"/>
  <c r="M29" i="1"/>
  <c r="L29" i="1"/>
  <c r="K29" i="1"/>
  <c r="L42" i="1"/>
  <c r="J42" i="1"/>
  <c r="G42" i="1"/>
  <c r="G52" i="1"/>
  <c r="F52" i="1"/>
  <c r="E52" i="1"/>
  <c r="G56" i="1"/>
  <c r="F56" i="1"/>
  <c r="E56" i="1"/>
  <c r="G60" i="1"/>
  <c r="F60" i="1"/>
  <c r="E60" i="1"/>
  <c r="G67" i="1"/>
  <c r="F67" i="1"/>
  <c r="E67" i="1"/>
  <c r="F10" i="2"/>
  <c r="F14" i="2"/>
  <c r="F18" i="2"/>
  <c r="F23" i="2"/>
  <c r="H27" i="2"/>
  <c r="L33" i="2"/>
  <c r="L41" i="2"/>
  <c r="L49" i="2"/>
  <c r="J118" i="2"/>
  <c r="L65" i="2"/>
  <c r="K65" i="2"/>
  <c r="J65" i="2"/>
  <c r="B80" i="2"/>
  <c r="J132" i="2"/>
  <c r="L79" i="2"/>
  <c r="K79" i="2"/>
  <c r="J79" i="2"/>
  <c r="L87" i="2"/>
  <c r="J140" i="2"/>
  <c r="K140" i="2" s="1"/>
  <c r="H149" i="2"/>
  <c r="L33" i="1"/>
  <c r="K33" i="1"/>
  <c r="L34" i="1"/>
  <c r="K34" i="1"/>
  <c r="L35" i="1"/>
  <c r="K35" i="1"/>
  <c r="L36" i="1"/>
  <c r="K36" i="1"/>
  <c r="L37" i="1"/>
  <c r="K37" i="1"/>
  <c r="L38" i="1"/>
  <c r="K38" i="1"/>
  <c r="J47" i="1"/>
  <c r="G47" i="1"/>
  <c r="L47" i="1"/>
  <c r="L50" i="1"/>
  <c r="K50" i="1"/>
  <c r="M50" i="1"/>
  <c r="L54" i="1"/>
  <c r="K54" i="1"/>
  <c r="M54" i="1"/>
  <c r="L58" i="1"/>
  <c r="K58" i="1"/>
  <c r="M58" i="1"/>
  <c r="L62" i="1"/>
  <c r="K62" i="1"/>
  <c r="M62" i="1"/>
  <c r="K8" i="2"/>
  <c r="J8" i="2"/>
  <c r="L8" i="2"/>
  <c r="K12" i="2"/>
  <c r="J12" i="2"/>
  <c r="L12" i="2"/>
  <c r="K16" i="2"/>
  <c r="J16" i="2"/>
  <c r="L16" i="2"/>
  <c r="I27" i="2"/>
  <c r="L25" i="2"/>
  <c r="F32" i="2"/>
  <c r="F40" i="2"/>
  <c r="F56" i="2"/>
  <c r="H115" i="2"/>
  <c r="F64" i="2"/>
  <c r="H123" i="2"/>
  <c r="H129" i="2"/>
  <c r="C80" i="2"/>
  <c r="F78" i="2"/>
  <c r="H137" i="2"/>
  <c r="F86" i="2"/>
  <c r="H145" i="2"/>
  <c r="F97" i="2"/>
  <c r="K257" i="2"/>
  <c r="J257" i="2"/>
  <c r="K20" i="1"/>
  <c r="L20" i="1" s="1"/>
  <c r="M13" i="1"/>
  <c r="K30" i="1"/>
  <c r="M30" i="1"/>
  <c r="L30" i="1"/>
  <c r="G44" i="1"/>
  <c r="L44" i="1"/>
  <c r="J44" i="1"/>
  <c r="E53" i="1"/>
  <c r="G53" i="1"/>
  <c r="F53" i="1"/>
  <c r="E57" i="1"/>
  <c r="G57" i="1"/>
  <c r="F57" i="1"/>
  <c r="E61" i="1"/>
  <c r="G61" i="1"/>
  <c r="F61" i="1"/>
  <c r="E68" i="1"/>
  <c r="G68" i="1"/>
  <c r="F68" i="1"/>
  <c r="F7" i="2"/>
  <c r="F11" i="2"/>
  <c r="F15" i="2"/>
  <c r="F24" i="2"/>
  <c r="F28" i="2"/>
  <c r="F29" i="2"/>
  <c r="L30" i="2"/>
  <c r="L38" i="2"/>
  <c r="L54" i="2"/>
  <c r="J115" i="2"/>
  <c r="L62" i="2"/>
  <c r="K62" i="2"/>
  <c r="J62" i="2"/>
  <c r="J123" i="2"/>
  <c r="L70" i="2"/>
  <c r="K70" i="2"/>
  <c r="J70" i="2"/>
  <c r="J131" i="2"/>
  <c r="I80" i="2"/>
  <c r="L78" i="2"/>
  <c r="J139" i="2"/>
  <c r="L86" i="2"/>
  <c r="F93" i="2"/>
  <c r="F132" i="2"/>
  <c r="C133" i="2"/>
  <c r="F133" i="2" s="1"/>
  <c r="G29" i="1"/>
  <c r="M51" i="1"/>
  <c r="L51" i="1"/>
  <c r="K51" i="1"/>
  <c r="M55" i="1"/>
  <c r="L55" i="1"/>
  <c r="K55" i="1"/>
  <c r="M59" i="1"/>
  <c r="L59" i="1"/>
  <c r="K59" i="1"/>
  <c r="M63" i="1"/>
  <c r="L63" i="1"/>
  <c r="K63" i="1"/>
  <c r="M66" i="1"/>
  <c r="L66" i="1"/>
  <c r="K66" i="1"/>
  <c r="L9" i="2"/>
  <c r="J9" i="2"/>
  <c r="K9" i="2"/>
  <c r="L13" i="2"/>
  <c r="K13" i="2"/>
  <c r="J13" i="2"/>
  <c r="L17" i="2"/>
  <c r="K17" i="2"/>
  <c r="J17" i="2"/>
  <c r="B27" i="2"/>
  <c r="L26" i="2"/>
  <c r="K26" i="2"/>
  <c r="J26" i="2"/>
  <c r="F37" i="2"/>
  <c r="F45" i="2"/>
  <c r="F53" i="2"/>
  <c r="F61" i="2"/>
  <c r="H120" i="2"/>
  <c r="F69" i="2"/>
  <c r="F77" i="2"/>
  <c r="H136" i="2"/>
  <c r="F85" i="2"/>
  <c r="H144" i="2"/>
  <c r="H148" i="2"/>
  <c r="E132" i="2"/>
  <c r="F98" i="2"/>
  <c r="L209" i="2"/>
  <c r="K232" i="2"/>
  <c r="J232" i="2"/>
  <c r="L31" i="2"/>
  <c r="L35" i="2"/>
  <c r="L39" i="2"/>
  <c r="L43" i="2"/>
  <c r="L51" i="2"/>
  <c r="L55" i="2"/>
  <c r="J116" i="2"/>
  <c r="K116" i="2" s="1"/>
  <c r="L63" i="2"/>
  <c r="K63" i="2"/>
  <c r="J63" i="2"/>
  <c r="J120" i="2"/>
  <c r="K120" i="2" s="1"/>
  <c r="L67" i="2"/>
  <c r="K67" i="2"/>
  <c r="J67" i="2"/>
  <c r="J124" i="2"/>
  <c r="K124" i="2" s="1"/>
  <c r="L71" i="2"/>
  <c r="K71" i="2"/>
  <c r="J71" i="2"/>
  <c r="J129" i="2"/>
  <c r="L76" i="2"/>
  <c r="J137" i="2"/>
  <c r="K137" i="2" s="1"/>
  <c r="L84" i="2"/>
  <c r="J141" i="2"/>
  <c r="K141" i="2" s="1"/>
  <c r="L88" i="2"/>
  <c r="J145" i="2"/>
  <c r="K145" i="2" s="1"/>
  <c r="L92" i="2"/>
  <c r="J149" i="2"/>
  <c r="L96" i="2"/>
  <c r="H155" i="2"/>
  <c r="F202" i="2"/>
  <c r="F207" i="2"/>
  <c r="F30" i="2"/>
  <c r="F34" i="2"/>
  <c r="F38" i="2"/>
  <c r="F42" i="2"/>
  <c r="F50" i="2"/>
  <c r="F54" i="2"/>
  <c r="H113" i="2"/>
  <c r="F62" i="2"/>
  <c r="H117" i="2"/>
  <c r="F66" i="2"/>
  <c r="H121" i="2"/>
  <c r="F70" i="2"/>
  <c r="H130" i="2"/>
  <c r="H81" i="2"/>
  <c r="H134" i="2" s="1"/>
  <c r="E79" i="2"/>
  <c r="D79" i="2"/>
  <c r="F79" i="2"/>
  <c r="F83" i="2"/>
  <c r="H138" i="2"/>
  <c r="F87" i="2"/>
  <c r="H142" i="2"/>
  <c r="F91" i="2"/>
  <c r="H146" i="2"/>
  <c r="F95" i="2"/>
  <c r="H150" i="2"/>
  <c r="J155" i="2"/>
  <c r="K155" i="2" s="1"/>
  <c r="L102" i="2"/>
  <c r="F106" i="2"/>
  <c r="F108" i="2"/>
  <c r="L14" i="3"/>
  <c r="K14" i="3"/>
  <c r="J14" i="3"/>
  <c r="L28" i="2"/>
  <c r="L32" i="2"/>
  <c r="L36" i="2"/>
  <c r="L40" i="2"/>
  <c r="L44" i="2"/>
  <c r="L52" i="2"/>
  <c r="L56" i="2"/>
  <c r="J113" i="2"/>
  <c r="L60" i="2"/>
  <c r="J64" i="2"/>
  <c r="J117" i="2"/>
  <c r="K117" i="2" s="1"/>
  <c r="L64" i="2"/>
  <c r="K64" i="2"/>
  <c r="J68" i="2"/>
  <c r="J121" i="2"/>
  <c r="K121" i="2" s="1"/>
  <c r="L68" i="2"/>
  <c r="K68" i="2"/>
  <c r="J130" i="2"/>
  <c r="K130" i="2" s="1"/>
  <c r="L77" i="2"/>
  <c r="J134" i="2"/>
  <c r="L81" i="2"/>
  <c r="J138" i="2"/>
  <c r="L85" i="2"/>
  <c r="J142" i="2"/>
  <c r="K142" i="2" s="1"/>
  <c r="L89" i="2"/>
  <c r="J146" i="2"/>
  <c r="K146" i="2" s="1"/>
  <c r="L93" i="2"/>
  <c r="J150" i="2"/>
  <c r="L97" i="2"/>
  <c r="H151" i="2"/>
  <c r="F104" i="2"/>
  <c r="H161" i="2"/>
  <c r="L211" i="2"/>
  <c r="K235" i="2"/>
  <c r="J235" i="2"/>
  <c r="F31" i="2"/>
  <c r="F35" i="2"/>
  <c r="F39" i="2"/>
  <c r="F43" i="2"/>
  <c r="F51" i="2"/>
  <c r="F55" i="2"/>
  <c r="H114" i="2"/>
  <c r="F63" i="2"/>
  <c r="H118" i="2"/>
  <c r="F67" i="2"/>
  <c r="H122" i="2"/>
  <c r="F71" i="2"/>
  <c r="F76" i="2"/>
  <c r="H131" i="2"/>
  <c r="H80" i="2"/>
  <c r="H135" i="2"/>
  <c r="F84" i="2"/>
  <c r="H139" i="2"/>
  <c r="F88" i="2"/>
  <c r="H143" i="2"/>
  <c r="F92" i="2"/>
  <c r="H147" i="2"/>
  <c r="F96" i="2"/>
  <c r="J151" i="2"/>
  <c r="K151" i="2" s="1"/>
  <c r="L98" i="2"/>
  <c r="H157" i="2"/>
  <c r="H159" i="2"/>
  <c r="J161" i="2"/>
  <c r="L108" i="2"/>
  <c r="L196" i="2"/>
  <c r="K196" i="2"/>
  <c r="J196" i="2"/>
  <c r="J147" i="2"/>
  <c r="L94" i="2"/>
  <c r="J157" i="2"/>
  <c r="L104" i="2"/>
  <c r="F194" i="2"/>
  <c r="F103" i="2"/>
  <c r="H158" i="2"/>
  <c r="F107" i="2"/>
  <c r="H162" i="2"/>
  <c r="F195" i="2"/>
  <c r="F199" i="2"/>
  <c r="F208" i="2"/>
  <c r="K279" i="2"/>
  <c r="I279" i="2"/>
  <c r="F279" i="2"/>
  <c r="L105" i="2"/>
  <c r="J158" i="2"/>
  <c r="K158" i="2" s="1"/>
  <c r="L109" i="2"/>
  <c r="J162" i="2"/>
  <c r="K162" i="2" s="1"/>
  <c r="L197" i="2"/>
  <c r="K197" i="2"/>
  <c r="J197" i="2"/>
  <c r="L201" i="2"/>
  <c r="K201" i="2"/>
  <c r="J201" i="2"/>
  <c r="L210" i="2"/>
  <c r="K233" i="2"/>
  <c r="J233" i="2"/>
  <c r="K291" i="2"/>
  <c r="I291" i="2"/>
  <c r="F291" i="2"/>
  <c r="F25" i="3"/>
  <c r="E25" i="3"/>
  <c r="D25" i="3"/>
  <c r="F39" i="4"/>
  <c r="E39" i="4"/>
  <c r="D39" i="4"/>
  <c r="F196" i="2"/>
  <c r="F200" i="2"/>
  <c r="F209" i="2"/>
  <c r="K236" i="2"/>
  <c r="J236" i="2"/>
  <c r="K303" i="2"/>
  <c r="I303" i="2"/>
  <c r="F303" i="2"/>
  <c r="F56" i="3"/>
  <c r="E56" i="3"/>
  <c r="D56" i="3"/>
  <c r="L106" i="2"/>
  <c r="J159" i="2"/>
  <c r="K159" i="2" s="1"/>
  <c r="L194" i="2"/>
  <c r="K198" i="2"/>
  <c r="J198" i="2"/>
  <c r="L198" i="2"/>
  <c r="K202" i="2"/>
  <c r="J202" i="2"/>
  <c r="L202" i="2"/>
  <c r="L207" i="2"/>
  <c r="F213" i="2"/>
  <c r="K231" i="2"/>
  <c r="J231" i="2"/>
  <c r="K271" i="2"/>
  <c r="I271" i="2"/>
  <c r="F271" i="2"/>
  <c r="K315" i="2"/>
  <c r="I315" i="2"/>
  <c r="F315" i="2"/>
  <c r="F40" i="3"/>
  <c r="E40" i="3"/>
  <c r="D40" i="3"/>
  <c r="H156" i="2"/>
  <c r="F105" i="2"/>
  <c r="H160" i="2"/>
  <c r="F109" i="2"/>
  <c r="F197" i="2"/>
  <c r="F201" i="2"/>
  <c r="F210" i="2"/>
  <c r="F211" i="2"/>
  <c r="K234" i="2"/>
  <c r="J234" i="2"/>
  <c r="L18" i="3"/>
  <c r="K18" i="3"/>
  <c r="J18" i="3"/>
  <c r="F23" i="4"/>
  <c r="E23" i="4"/>
  <c r="D23" i="4"/>
  <c r="J156" i="2"/>
  <c r="K156" i="2" s="1"/>
  <c r="L103" i="2"/>
  <c r="J160" i="2"/>
  <c r="L107" i="2"/>
  <c r="L195" i="2"/>
  <c r="K195" i="2"/>
  <c r="J195" i="2"/>
  <c r="L199" i="2"/>
  <c r="K199" i="2"/>
  <c r="J199" i="2"/>
  <c r="L208" i="2"/>
  <c r="K237" i="2"/>
  <c r="J237" i="2"/>
  <c r="K256" i="2"/>
  <c r="J256" i="2"/>
  <c r="K295" i="2"/>
  <c r="I295" i="2"/>
  <c r="F295" i="2"/>
  <c r="F214" i="2"/>
  <c r="K243" i="2"/>
  <c r="J243" i="2"/>
  <c r="K244" i="2"/>
  <c r="J244" i="2"/>
  <c r="K245" i="2"/>
  <c r="J245" i="2"/>
  <c r="K246" i="2"/>
  <c r="J246" i="2"/>
  <c r="K247" i="2"/>
  <c r="J247" i="2"/>
  <c r="K248" i="2"/>
  <c r="J248" i="2"/>
  <c r="K249" i="2"/>
  <c r="J249" i="2"/>
  <c r="K250" i="2"/>
  <c r="J250" i="2"/>
  <c r="K251" i="2"/>
  <c r="J251" i="2"/>
  <c r="K276" i="2"/>
  <c r="I276" i="2"/>
  <c r="F276" i="2"/>
  <c r="K288" i="2"/>
  <c r="I288" i="2"/>
  <c r="F288" i="2"/>
  <c r="K300" i="2"/>
  <c r="I300" i="2"/>
  <c r="F300" i="2"/>
  <c r="K312" i="2"/>
  <c r="I312" i="2"/>
  <c r="F312" i="2"/>
  <c r="F9" i="3"/>
  <c r="E9" i="3"/>
  <c r="D9" i="3"/>
  <c r="F13" i="3"/>
  <c r="E13" i="3"/>
  <c r="D13" i="3"/>
  <c r="F17" i="3"/>
  <c r="E17" i="3"/>
  <c r="D17" i="3"/>
  <c r="F32" i="3"/>
  <c r="E32" i="3"/>
  <c r="D32" i="3"/>
  <c r="F52" i="3"/>
  <c r="E52" i="3"/>
  <c r="D52" i="3"/>
  <c r="L62" i="3"/>
  <c r="K62" i="3"/>
  <c r="J62" i="3"/>
  <c r="F68" i="3"/>
  <c r="D68" i="3"/>
  <c r="E68" i="3"/>
  <c r="F35" i="4"/>
  <c r="E35" i="4"/>
  <c r="D35" i="4"/>
  <c r="L212" i="2"/>
  <c r="K273" i="2"/>
  <c r="I273" i="2"/>
  <c r="F273" i="2"/>
  <c r="K285" i="2"/>
  <c r="I285" i="2"/>
  <c r="F285" i="2"/>
  <c r="K297" i="2"/>
  <c r="I297" i="2"/>
  <c r="F297" i="2"/>
  <c r="K305" i="2"/>
  <c r="I305" i="2"/>
  <c r="F305" i="2"/>
  <c r="K317" i="2"/>
  <c r="I317" i="2"/>
  <c r="F317" i="2"/>
  <c r="L7" i="3"/>
  <c r="K7" i="3"/>
  <c r="J7" i="3"/>
  <c r="L15" i="3"/>
  <c r="K15" i="3"/>
  <c r="J15" i="3"/>
  <c r="L19" i="3"/>
  <c r="K19" i="3"/>
  <c r="J19" i="3"/>
  <c r="F28" i="3"/>
  <c r="E28" i="3"/>
  <c r="D28" i="3"/>
  <c r="F44" i="3"/>
  <c r="E44" i="3"/>
  <c r="D44" i="3"/>
  <c r="L58" i="3"/>
  <c r="K58" i="3"/>
  <c r="J58" i="3"/>
  <c r="F65" i="3"/>
  <c r="E65" i="3"/>
  <c r="D65" i="3"/>
  <c r="F7" i="4"/>
  <c r="E7" i="4"/>
  <c r="D7" i="4"/>
  <c r="K238" i="2"/>
  <c r="J238" i="2"/>
  <c r="K270" i="2"/>
  <c r="I270" i="2"/>
  <c r="F270" i="2"/>
  <c r="K278" i="2"/>
  <c r="I278" i="2"/>
  <c r="F278" i="2"/>
  <c r="K290" i="2"/>
  <c r="I290" i="2"/>
  <c r="F290" i="2"/>
  <c r="K302" i="2"/>
  <c r="I302" i="2"/>
  <c r="F302" i="2"/>
  <c r="K314" i="2"/>
  <c r="I314" i="2"/>
  <c r="F314" i="2"/>
  <c r="F14" i="3"/>
  <c r="E14" i="3"/>
  <c r="D14" i="3"/>
  <c r="F18" i="3"/>
  <c r="E18" i="3"/>
  <c r="D18" i="3"/>
  <c r="F24" i="3"/>
  <c r="E24" i="3"/>
  <c r="D24" i="3"/>
  <c r="L34" i="3"/>
  <c r="K34" i="3"/>
  <c r="J34" i="3"/>
  <c r="L38" i="3"/>
  <c r="K38" i="3"/>
  <c r="J38" i="3"/>
  <c r="L54" i="3"/>
  <c r="K54" i="3"/>
  <c r="J54" i="3"/>
  <c r="F77" i="3"/>
  <c r="E77" i="3"/>
  <c r="D77" i="3"/>
  <c r="L213" i="2"/>
  <c r="K275" i="2"/>
  <c r="I275" i="2"/>
  <c r="F275" i="2"/>
  <c r="K287" i="2"/>
  <c r="I287" i="2"/>
  <c r="F287" i="2"/>
  <c r="K299" i="2"/>
  <c r="I299" i="2"/>
  <c r="F299" i="2"/>
  <c r="K311" i="2"/>
  <c r="I311" i="2"/>
  <c r="F311" i="2"/>
  <c r="L8" i="3"/>
  <c r="K8" i="3"/>
  <c r="J8" i="3"/>
  <c r="L16" i="3"/>
  <c r="K16" i="3"/>
  <c r="J16" i="3"/>
  <c r="L22" i="3"/>
  <c r="K22" i="3"/>
  <c r="J22" i="3"/>
  <c r="L30" i="3"/>
  <c r="K30" i="3"/>
  <c r="J30" i="3"/>
  <c r="L46" i="3"/>
  <c r="K46" i="3"/>
  <c r="J46" i="3"/>
  <c r="L50" i="3"/>
  <c r="K50" i="3"/>
  <c r="J50" i="3"/>
  <c r="F61" i="3"/>
  <c r="E61" i="3"/>
  <c r="D61" i="3"/>
  <c r="F69" i="3"/>
  <c r="E69" i="3"/>
  <c r="D69" i="3"/>
  <c r="F15" i="4"/>
  <c r="E15" i="4"/>
  <c r="D15" i="4"/>
  <c r="F31" i="4"/>
  <c r="E31" i="4"/>
  <c r="D31" i="4"/>
  <c r="F47" i="4"/>
  <c r="E47" i="4"/>
  <c r="D47" i="4"/>
  <c r="F212" i="2"/>
  <c r="J218" i="2"/>
  <c r="K218" i="2"/>
  <c r="J219" i="2"/>
  <c r="K219" i="2"/>
  <c r="J220" i="2"/>
  <c r="K220" i="2"/>
  <c r="J221" i="2"/>
  <c r="K221" i="2"/>
  <c r="J222" i="2"/>
  <c r="K222" i="2"/>
  <c r="J223" i="2"/>
  <c r="K223" i="2"/>
  <c r="J224" i="2"/>
  <c r="K224" i="2"/>
  <c r="J225" i="2"/>
  <c r="K225" i="2"/>
  <c r="J226" i="2"/>
  <c r="K226" i="2"/>
  <c r="I272" i="2"/>
  <c r="F272" i="2"/>
  <c r="K272" i="2"/>
  <c r="I280" i="2"/>
  <c r="F280" i="2"/>
  <c r="K280" i="2"/>
  <c r="I284" i="2"/>
  <c r="F284" i="2"/>
  <c r="K284" i="2"/>
  <c r="I296" i="2"/>
  <c r="F296" i="2"/>
  <c r="K296" i="2"/>
  <c r="I304" i="2"/>
  <c r="F304" i="2"/>
  <c r="K304" i="2"/>
  <c r="I316" i="2"/>
  <c r="F316" i="2"/>
  <c r="K316" i="2"/>
  <c r="E7" i="3"/>
  <c r="D7" i="3"/>
  <c r="F7" i="3"/>
  <c r="E15" i="3"/>
  <c r="D15" i="3"/>
  <c r="F15" i="3"/>
  <c r="E19" i="3"/>
  <c r="D19" i="3"/>
  <c r="F19" i="3"/>
  <c r="F21" i="3"/>
  <c r="E21" i="3"/>
  <c r="D21" i="3"/>
  <c r="L26" i="3"/>
  <c r="K26" i="3"/>
  <c r="J26" i="3"/>
  <c r="F57" i="3"/>
  <c r="E57" i="3"/>
  <c r="D57" i="3"/>
  <c r="F43" i="4"/>
  <c r="E43" i="4"/>
  <c r="D43" i="4"/>
  <c r="L214" i="2"/>
  <c r="F269" i="2"/>
  <c r="K269" i="2"/>
  <c r="I269" i="2"/>
  <c r="F277" i="2"/>
  <c r="K277" i="2"/>
  <c r="I277" i="2"/>
  <c r="F289" i="2"/>
  <c r="K289" i="2"/>
  <c r="I289" i="2"/>
  <c r="F301" i="2"/>
  <c r="K301" i="2"/>
  <c r="I301" i="2"/>
  <c r="F313" i="2"/>
  <c r="K313" i="2"/>
  <c r="I313" i="2"/>
  <c r="J9" i="3"/>
  <c r="L9" i="3"/>
  <c r="K9" i="3"/>
  <c r="J13" i="3"/>
  <c r="L13" i="3"/>
  <c r="K13" i="3"/>
  <c r="J17" i="3"/>
  <c r="L17" i="3"/>
  <c r="K17" i="3"/>
  <c r="F20" i="3"/>
  <c r="D20" i="3"/>
  <c r="E20" i="3"/>
  <c r="J21" i="3"/>
  <c r="L21" i="3"/>
  <c r="K21" i="3"/>
  <c r="F33" i="3"/>
  <c r="E33" i="3"/>
  <c r="D33" i="3"/>
  <c r="F53" i="3"/>
  <c r="E53" i="3"/>
  <c r="D53" i="3"/>
  <c r="F64" i="3"/>
  <c r="D64" i="3"/>
  <c r="E64" i="3"/>
  <c r="K258" i="2"/>
  <c r="J258" i="2"/>
  <c r="K259" i="2"/>
  <c r="J259" i="2"/>
  <c r="K260" i="2"/>
  <c r="J260" i="2"/>
  <c r="K261" i="2"/>
  <c r="J261" i="2"/>
  <c r="K262" i="2"/>
  <c r="J262" i="2"/>
  <c r="K263" i="2"/>
  <c r="J263" i="2"/>
  <c r="K274" i="2"/>
  <c r="I274" i="2"/>
  <c r="F274" i="2"/>
  <c r="K286" i="2"/>
  <c r="I286" i="2"/>
  <c r="F286" i="2"/>
  <c r="K298" i="2"/>
  <c r="I298" i="2"/>
  <c r="F298" i="2"/>
  <c r="K306" i="2"/>
  <c r="I306" i="2"/>
  <c r="F306" i="2"/>
  <c r="K310" i="2"/>
  <c r="I310" i="2"/>
  <c r="F310" i="2"/>
  <c r="F8" i="3"/>
  <c r="E8" i="3"/>
  <c r="D8" i="3"/>
  <c r="F16" i="3"/>
  <c r="E16" i="3"/>
  <c r="D16" i="3"/>
  <c r="F29" i="3"/>
  <c r="E29" i="3"/>
  <c r="D29" i="3"/>
  <c r="F45" i="3"/>
  <c r="E45" i="3"/>
  <c r="D45" i="3"/>
  <c r="F60" i="3"/>
  <c r="E60" i="3"/>
  <c r="D60" i="3"/>
  <c r="F11" i="4"/>
  <c r="E11" i="4"/>
  <c r="D11" i="4"/>
  <c r="L25" i="3"/>
  <c r="K25" i="3"/>
  <c r="J25" i="3"/>
  <c r="L29" i="3"/>
  <c r="K29" i="3"/>
  <c r="J29" i="3"/>
  <c r="J33" i="3"/>
  <c r="L33" i="3"/>
  <c r="K33" i="3"/>
  <c r="L45" i="3"/>
  <c r="K45" i="3"/>
  <c r="J45" i="3"/>
  <c r="J53" i="3"/>
  <c r="L53" i="3"/>
  <c r="K53" i="3"/>
  <c r="K57" i="3"/>
  <c r="J57" i="3"/>
  <c r="L57" i="3"/>
  <c r="L61" i="3"/>
  <c r="K61" i="3"/>
  <c r="J61" i="3"/>
  <c r="K65" i="3"/>
  <c r="L65" i="3"/>
  <c r="J65" i="3"/>
  <c r="K69" i="3"/>
  <c r="L69" i="3"/>
  <c r="J69" i="3"/>
  <c r="K77" i="3"/>
  <c r="J77" i="3"/>
  <c r="L77" i="3"/>
  <c r="K7" i="4"/>
  <c r="J7" i="4"/>
  <c r="L7" i="4"/>
  <c r="K11" i="4"/>
  <c r="J11" i="4"/>
  <c r="L11" i="4"/>
  <c r="K15" i="4"/>
  <c r="J15" i="4"/>
  <c r="L15" i="4"/>
  <c r="K23" i="4"/>
  <c r="J23" i="4"/>
  <c r="L23" i="4"/>
  <c r="K31" i="4"/>
  <c r="J31" i="4"/>
  <c r="L31" i="4"/>
  <c r="K35" i="4"/>
  <c r="J35" i="4"/>
  <c r="L35" i="4"/>
  <c r="K39" i="4"/>
  <c r="J39" i="4"/>
  <c r="L39" i="4"/>
  <c r="K43" i="4"/>
  <c r="J43" i="4"/>
  <c r="L43" i="4"/>
  <c r="K47" i="4"/>
  <c r="J47" i="4"/>
  <c r="L47" i="4"/>
  <c r="F76" i="3"/>
  <c r="D76" i="3"/>
  <c r="E76" i="3"/>
  <c r="F10" i="4"/>
  <c r="D10" i="4"/>
  <c r="E10" i="4"/>
  <c r="F14" i="4"/>
  <c r="D14" i="4"/>
  <c r="E14" i="4"/>
  <c r="F18" i="4"/>
  <c r="D18" i="4"/>
  <c r="E18" i="4"/>
  <c r="F22" i="4"/>
  <c r="D22" i="4"/>
  <c r="E22" i="4"/>
  <c r="F26" i="4"/>
  <c r="D26" i="4"/>
  <c r="E26" i="4"/>
  <c r="F30" i="4"/>
  <c r="D30" i="4"/>
  <c r="E30" i="4"/>
  <c r="F34" i="4"/>
  <c r="D34" i="4"/>
  <c r="E34" i="4"/>
  <c r="F42" i="4"/>
  <c r="D42" i="4"/>
  <c r="E42" i="4"/>
  <c r="L66" i="3"/>
  <c r="K66" i="3"/>
  <c r="J66" i="3"/>
  <c r="L70" i="3"/>
  <c r="K70" i="3"/>
  <c r="J70" i="3"/>
  <c r="L8" i="4"/>
  <c r="K8" i="4"/>
  <c r="J8" i="4"/>
  <c r="L12" i="4"/>
  <c r="K12" i="4"/>
  <c r="J12" i="4"/>
  <c r="L16" i="4"/>
  <c r="K16" i="4"/>
  <c r="J16" i="4"/>
  <c r="L24" i="4"/>
  <c r="K24" i="4"/>
  <c r="J24" i="4"/>
  <c r="L32" i="4"/>
  <c r="K32" i="4"/>
  <c r="J32" i="4"/>
  <c r="L40" i="4"/>
  <c r="K40" i="4"/>
  <c r="J40" i="4"/>
  <c r="L48" i="4"/>
  <c r="K48" i="4"/>
  <c r="J48" i="4"/>
  <c r="L23" i="3"/>
  <c r="K23" i="3"/>
  <c r="J23" i="3"/>
  <c r="L27" i="3"/>
  <c r="K27" i="3"/>
  <c r="J27" i="3"/>
  <c r="L31" i="3"/>
  <c r="K31" i="3"/>
  <c r="J31" i="3"/>
  <c r="L39" i="3"/>
  <c r="K39" i="3"/>
  <c r="J39" i="3"/>
  <c r="L51" i="3"/>
  <c r="K51" i="3"/>
  <c r="J51" i="3"/>
  <c r="L55" i="3"/>
  <c r="K55" i="3"/>
  <c r="J55" i="3"/>
  <c r="L59" i="3"/>
  <c r="K59" i="3"/>
  <c r="J59" i="3"/>
  <c r="L63" i="3"/>
  <c r="K63" i="3"/>
  <c r="J63" i="3"/>
  <c r="L67" i="3"/>
  <c r="K67" i="3"/>
  <c r="J67" i="3"/>
  <c r="L71" i="3"/>
  <c r="K71" i="3"/>
  <c r="J71" i="3"/>
  <c r="L75" i="3"/>
  <c r="K75" i="3"/>
  <c r="J75" i="3"/>
  <c r="L9" i="4"/>
  <c r="K9" i="4"/>
  <c r="J9" i="4"/>
  <c r="L13" i="4"/>
  <c r="K13" i="4"/>
  <c r="J13" i="4"/>
  <c r="L17" i="4"/>
  <c r="K17" i="4"/>
  <c r="J17" i="4"/>
  <c r="L25" i="4"/>
  <c r="K25" i="4"/>
  <c r="J25" i="4"/>
  <c r="L33" i="4"/>
  <c r="K33" i="4"/>
  <c r="J33" i="4"/>
  <c r="L41" i="4"/>
  <c r="K41" i="4"/>
  <c r="J41" i="4"/>
  <c r="L49" i="4"/>
  <c r="K49" i="4"/>
  <c r="J49" i="4"/>
  <c r="E22" i="3"/>
  <c r="D22" i="3"/>
  <c r="F22" i="3"/>
  <c r="E26" i="3"/>
  <c r="D26" i="3"/>
  <c r="F26" i="3"/>
  <c r="E30" i="3"/>
  <c r="D30" i="3"/>
  <c r="F30" i="3"/>
  <c r="E34" i="3"/>
  <c r="D34" i="3"/>
  <c r="F34" i="3"/>
  <c r="E38" i="3"/>
  <c r="D38" i="3"/>
  <c r="F38" i="3"/>
  <c r="E46" i="3"/>
  <c r="D46" i="3"/>
  <c r="F46" i="3"/>
  <c r="E50" i="3"/>
  <c r="D50" i="3"/>
  <c r="F50" i="3"/>
  <c r="E54" i="3"/>
  <c r="D54" i="3"/>
  <c r="F54" i="3"/>
  <c r="E58" i="3"/>
  <c r="D58" i="3"/>
  <c r="F58" i="3"/>
  <c r="E62" i="3"/>
  <c r="D62" i="3"/>
  <c r="F62" i="3"/>
  <c r="E66" i="3"/>
  <c r="D66" i="3"/>
  <c r="F66" i="3"/>
  <c r="E70" i="3"/>
  <c r="D70" i="3"/>
  <c r="F70" i="3"/>
  <c r="E8" i="4"/>
  <c r="D8" i="4"/>
  <c r="F8" i="4"/>
  <c r="E12" i="4"/>
  <c r="D12" i="4"/>
  <c r="F12" i="4"/>
  <c r="E16" i="4"/>
  <c r="D16" i="4"/>
  <c r="F16" i="4"/>
  <c r="E24" i="4"/>
  <c r="D24" i="4"/>
  <c r="F24" i="4"/>
  <c r="E32" i="4"/>
  <c r="D32" i="4"/>
  <c r="F32" i="4"/>
  <c r="E40" i="4"/>
  <c r="D40" i="4"/>
  <c r="F40" i="4"/>
  <c r="E48" i="4"/>
  <c r="D48" i="4"/>
  <c r="F48" i="4"/>
  <c r="J20" i="3"/>
  <c r="L20" i="3"/>
  <c r="K20" i="3"/>
  <c r="J24" i="3"/>
  <c r="K24" i="3"/>
  <c r="L24" i="3"/>
  <c r="J28" i="3"/>
  <c r="K28" i="3"/>
  <c r="L28" i="3"/>
  <c r="J32" i="3"/>
  <c r="K32" i="3"/>
  <c r="L32" i="3"/>
  <c r="J40" i="3"/>
  <c r="K40" i="3"/>
  <c r="L40" i="3"/>
  <c r="J44" i="3"/>
  <c r="K44" i="3"/>
  <c r="L44" i="3"/>
  <c r="J52" i="3"/>
  <c r="K52" i="3"/>
  <c r="L52" i="3"/>
  <c r="J56" i="3"/>
  <c r="K56" i="3"/>
  <c r="L56" i="3"/>
  <c r="J60" i="3"/>
  <c r="K60" i="3"/>
  <c r="L60" i="3"/>
  <c r="J64" i="3"/>
  <c r="K64" i="3"/>
  <c r="L64" i="3"/>
  <c r="J68" i="3"/>
  <c r="K68" i="3"/>
  <c r="L68" i="3"/>
  <c r="J76" i="3"/>
  <c r="L76" i="3"/>
  <c r="K76" i="3"/>
  <c r="J10" i="4"/>
  <c r="L10" i="4"/>
  <c r="K10" i="4"/>
  <c r="J14" i="4"/>
  <c r="L14" i="4"/>
  <c r="K14" i="4"/>
  <c r="J18" i="4"/>
  <c r="L18" i="4"/>
  <c r="K18" i="4"/>
  <c r="J22" i="4"/>
  <c r="L22" i="4"/>
  <c r="K22" i="4"/>
  <c r="J26" i="4"/>
  <c r="L26" i="4"/>
  <c r="K26" i="4"/>
  <c r="J30" i="4"/>
  <c r="L30" i="4"/>
  <c r="K30" i="4"/>
  <c r="J34" i="4"/>
  <c r="L34" i="4"/>
  <c r="K34" i="4"/>
  <c r="J42" i="4"/>
  <c r="L42" i="4"/>
  <c r="K42" i="4"/>
  <c r="E23" i="3"/>
  <c r="D23" i="3"/>
  <c r="F23" i="3"/>
  <c r="D27" i="3"/>
  <c r="E27" i="3"/>
  <c r="F27" i="3"/>
  <c r="D31" i="3"/>
  <c r="F31" i="3"/>
  <c r="E31" i="3"/>
  <c r="D39" i="3"/>
  <c r="F39" i="3"/>
  <c r="E39" i="3"/>
  <c r="D51" i="3"/>
  <c r="F51" i="3"/>
  <c r="E51" i="3"/>
  <c r="D55" i="3"/>
  <c r="F55" i="3"/>
  <c r="E55" i="3"/>
  <c r="D59" i="3"/>
  <c r="F59" i="3"/>
  <c r="E59" i="3"/>
  <c r="D63" i="3"/>
  <c r="F63" i="3"/>
  <c r="E63" i="3"/>
  <c r="F67" i="3"/>
  <c r="D67" i="3"/>
  <c r="E67" i="3"/>
  <c r="F71" i="3"/>
  <c r="D71" i="3"/>
  <c r="E71" i="3"/>
  <c r="F75" i="3"/>
  <c r="E75" i="3"/>
  <c r="D75" i="3"/>
  <c r="F9" i="4"/>
  <c r="E9" i="4"/>
  <c r="D9" i="4"/>
  <c r="F13" i="4"/>
  <c r="E13" i="4"/>
  <c r="D13" i="4"/>
  <c r="F17" i="4"/>
  <c r="E17" i="4"/>
  <c r="D17" i="4"/>
  <c r="F25" i="4"/>
  <c r="E25" i="4"/>
  <c r="D25" i="4"/>
  <c r="F33" i="4"/>
  <c r="E33" i="4"/>
  <c r="D33" i="4"/>
  <c r="F41" i="4"/>
  <c r="E41" i="4"/>
  <c r="D41" i="4"/>
  <c r="F49" i="4"/>
  <c r="E49" i="4"/>
  <c r="D49" i="4"/>
  <c r="K174" i="2" l="1"/>
  <c r="J174" i="2"/>
  <c r="J182" i="2"/>
  <c r="K182" i="2"/>
  <c r="K173" i="2"/>
  <c r="J173" i="2"/>
  <c r="K169" i="2"/>
  <c r="J169" i="2"/>
  <c r="K176" i="2"/>
  <c r="J176" i="2"/>
  <c r="J187" i="2"/>
  <c r="K187" i="2"/>
  <c r="J185" i="2"/>
  <c r="K185" i="2"/>
  <c r="J184" i="2"/>
  <c r="K184" i="2"/>
  <c r="J188" i="2"/>
  <c r="K188" i="2"/>
  <c r="K166" i="2"/>
  <c r="J166" i="2"/>
  <c r="K167" i="2"/>
  <c r="J167" i="2"/>
  <c r="J183" i="2"/>
  <c r="K183" i="2"/>
  <c r="K170" i="2"/>
  <c r="J170" i="2"/>
  <c r="K25" i="1"/>
  <c r="L25" i="1"/>
  <c r="K168" i="2"/>
  <c r="J168" i="2"/>
  <c r="J186" i="2"/>
  <c r="K186" i="2"/>
  <c r="J189" i="2"/>
  <c r="K189" i="2"/>
  <c r="K177" i="2"/>
  <c r="J177" i="2"/>
  <c r="K172" i="2"/>
  <c r="J172" i="2"/>
  <c r="L24" i="1"/>
  <c r="K24" i="1"/>
  <c r="L23" i="1"/>
  <c r="K23" i="1"/>
  <c r="K175" i="2"/>
  <c r="J175" i="2"/>
  <c r="K171" i="2"/>
  <c r="J171" i="2"/>
  <c r="K157" i="2"/>
  <c r="K161" i="2"/>
  <c r="H133" i="2"/>
  <c r="K138" i="2"/>
  <c r="K113" i="2"/>
  <c r="K118" i="2"/>
  <c r="K143" i="2"/>
  <c r="K144" i="2"/>
  <c r="F27" i="2"/>
  <c r="E27" i="2"/>
  <c r="D27" i="2"/>
  <c r="K122" i="2"/>
  <c r="K160" i="2"/>
  <c r="K150" i="2"/>
  <c r="K134" i="2"/>
  <c r="K149" i="2"/>
  <c r="K129" i="2"/>
  <c r="K139" i="2"/>
  <c r="K123" i="2"/>
  <c r="K132" i="2"/>
  <c r="K135" i="2"/>
  <c r="K114" i="2"/>
  <c r="K147" i="2"/>
  <c r="B133" i="2"/>
  <c r="K148" i="2"/>
  <c r="J133" i="2"/>
  <c r="K133" i="2" s="1"/>
  <c r="L80" i="2"/>
  <c r="K80" i="2"/>
  <c r="J80" i="2"/>
  <c r="D133" i="2"/>
  <c r="E80" i="2"/>
  <c r="D80" i="2"/>
  <c r="F80" i="2"/>
  <c r="K131" i="2"/>
  <c r="K115" i="2"/>
  <c r="L27" i="2"/>
  <c r="K27" i="2"/>
  <c r="J27" i="2"/>
  <c r="K119" i="2"/>
  <c r="E133" i="2" l="1"/>
</calcChain>
</file>

<file path=xl/sharedStrings.xml><?xml version="1.0" encoding="utf-8"?>
<sst xmlns="http://schemas.openxmlformats.org/spreadsheetml/2006/main" count="693" uniqueCount="152">
  <si>
    <t>Resumen de Indicadores Turísticos Tenerife</t>
  </si>
  <si>
    <t>var interanual</t>
  </si>
  <si>
    <t>diferencia interanual</t>
  </si>
  <si>
    <t>cuota</t>
  </si>
  <si>
    <t>Fuente</t>
  </si>
  <si>
    <t>Viajeros entrados en establecimientos alojativos (hoteles y apartamentos)</t>
  </si>
  <si>
    <t>Total viajeros entrados (hotel + apartamento)</t>
  </si>
  <si>
    <t xml:space="preserve"> Encuestas de Alojamientos Turístico ISTAC</t>
  </si>
  <si>
    <t>Hoteles</t>
  </si>
  <si>
    <t>Apartamentos</t>
  </si>
  <si>
    <t>Viajeros entrados según lugar de residencia</t>
  </si>
  <si>
    <t>Total residentes en España</t>
  </si>
  <si>
    <t>Total residentes en el extranjero</t>
  </si>
  <si>
    <t>Pernoctaciones en establecimientos alojativos (hoteles y apartamentos)</t>
  </si>
  <si>
    <t>Total pernoctaciones (hotel + apartamento)</t>
  </si>
  <si>
    <t>Pernoctaciones según lugar de residencia</t>
  </si>
  <si>
    <r>
      <t xml:space="preserve">Estancia media en establecimientos alojativos (hoteles y apartamentos) 
</t>
    </r>
    <r>
      <rPr>
        <sz val="10"/>
        <color rgb="FFE29700"/>
        <rFont val="Calibri"/>
        <family val="2"/>
        <scheme val="minor"/>
      </rPr>
      <t xml:space="preserve"> (en días)</t>
    </r>
  </si>
  <si>
    <t>Estancia media total (hotel + apartamento)</t>
  </si>
  <si>
    <r>
      <t xml:space="preserve">Estancia media  según lugar de residencia  </t>
    </r>
    <r>
      <rPr>
        <sz val="10"/>
        <color rgb="FFE29700"/>
        <rFont val="Calibri"/>
        <family val="2"/>
        <scheme val="minor"/>
      </rPr>
      <t>(en días)</t>
    </r>
  </si>
  <si>
    <t>Tasas de ocupación en establecimientos alojativos (hoteles y apartamentos)</t>
  </si>
  <si>
    <t>Tasa de ocupación total (hotel + apartamento)</t>
  </si>
  <si>
    <t>Ingresos totales según tipología y categoría alojativa</t>
  </si>
  <si>
    <t>Ingresos totales (hotel + apartamento)</t>
  </si>
  <si>
    <t>Tarifa media diaria (ADR) según tipología y categoría alojativa</t>
  </si>
  <si>
    <t>ADR total (hotel + apartamento)</t>
  </si>
  <si>
    <t>Ingresos por habitación disponible (RevPAR) según tipología y categoría alojativa</t>
  </si>
  <si>
    <t>RevPAR total (hotel + apartamento)</t>
  </si>
  <si>
    <t>nd: dato no disponible ya que en algunos meses no se ha publicado el dato desagregado por tipología y categoría alojativa</t>
  </si>
  <si>
    <t>Número de establecimientos abiertos por tipología y categoría</t>
  </si>
  <si>
    <t>Número establecimientos Total (hotel + apartamento)</t>
  </si>
  <si>
    <t>Número de plazas por tipología y categoría</t>
  </si>
  <si>
    <t>Número de plazas total (hotel + apartamento)</t>
  </si>
  <si>
    <t>Fuente: AENA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</si>
  <si>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</si>
  <si>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</si>
  <si>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</si>
  <si>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</si>
  <si>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</si>
  <si>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España</t>
  </si>
  <si>
    <t>Extranjero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</si>
  <si>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</si>
  <si>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</si>
  <si>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</si>
  <si>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</si>
  <si>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Total operaciones</t>
  </si>
  <si>
    <t>Operaciones de llegada a los aeropuertos de Tenerife según procedencia del vuelo</t>
  </si>
  <si>
    <t>Operaciones de llegada a los aeropuertos de Tenerife según aeropuerto de llegada</t>
  </si>
  <si>
    <t>Frontur Canarias ISTAC</t>
  </si>
  <si>
    <t>Turistas entrados en Tenerife según lugar de residencia</t>
  </si>
  <si>
    <t>TOTAL</t>
  </si>
  <si>
    <t>TOTAL RESIDENTES EN ESPAÑA</t>
  </si>
  <si>
    <t>TOTAL RESIDENTES EN EL EXTRANJERO</t>
  </si>
  <si>
    <t>Elaboración: Turismo de Tenerife</t>
  </si>
  <si>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</si>
  <si>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</si>
  <si>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</si>
  <si>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Total (hotel + apartamento)</t>
  </si>
  <si>
    <t>5 estrellas</t>
  </si>
  <si>
    <t>4 estrellas</t>
  </si>
  <si>
    <t>3 estrellas</t>
  </si>
  <si>
    <t>2 estrellas</t>
  </si>
  <si>
    <t>1 estrella</t>
  </si>
  <si>
    <t>3, 4, 5 llaves</t>
  </si>
  <si>
    <t>3 llaves</t>
  </si>
  <si>
    <t>2 llaves</t>
  </si>
  <si>
    <t>1 llave</t>
  </si>
  <si>
    <t>Total lugares de residencia</t>
  </si>
  <si>
    <t>Canarias</t>
  </si>
  <si>
    <t>Residentes en Tenerife</t>
  </si>
  <si>
    <t>Resto Canarias</t>
  </si>
  <si>
    <t>Resto de España</t>
  </si>
  <si>
    <t>Alemania</t>
  </si>
  <si>
    <t>Austria</t>
  </si>
  <si>
    <t>Canada</t>
  </si>
  <si>
    <t>Dinamarca</t>
  </si>
  <si>
    <t>Estados Unidos</t>
  </si>
  <si>
    <t>Finlandia</t>
  </si>
  <si>
    <t>Gran Bretaña</t>
  </si>
  <si>
    <t>Francia</t>
  </si>
  <si>
    <t>Holanda</t>
  </si>
  <si>
    <t>Bélgica</t>
  </si>
  <si>
    <t>Irlanda</t>
  </si>
  <si>
    <t>Italia</t>
  </si>
  <si>
    <t>Noruega</t>
  </si>
  <si>
    <t>Suecia</t>
  </si>
  <si>
    <t>Suiza</t>
  </si>
  <si>
    <t>Otros países</t>
  </si>
  <si>
    <t>Viajeros entrados según municipio de alojamiento</t>
  </si>
  <si>
    <t>Total municipios de alojamiento</t>
  </si>
  <si>
    <t>Adeje</t>
  </si>
  <si>
    <t>Arona</t>
  </si>
  <si>
    <t>Granadilla de Abona</t>
  </si>
  <si>
    <t>Puerto de la Cruz</t>
  </si>
  <si>
    <t>Santa Cruz de Tenerife</t>
  </si>
  <si>
    <t>Santiago del Teide</t>
  </si>
  <si>
    <t>Resto de municipios de Tenerife</t>
  </si>
  <si>
    <t>Pernoctaciones según municipio de alojamiento</t>
  </si>
  <si>
    <r>
      <t xml:space="preserve">Estancia media en establecimientos alojativos (hoteles y apartamentos) </t>
    </r>
    <r>
      <rPr>
        <sz val="12"/>
        <color theme="1"/>
        <rFont val="Calibri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</si>
  <si>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Calibri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</si>
  <si>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</si>
  <si>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Calibri"/>
        <family val="2"/>
        <scheme val="minor"/>
      </rPr>
      <t xml:space="preserve"> (en días)</t>
    </r>
  </si>
  <si>
    <t>Tasas de ocupación según municipio de alojamiento</t>
  </si>
  <si>
    <t>Indicadores de rentabilidad alojativa (hoteles y apartamentos)</t>
  </si>
  <si>
    <t>4, 5 Estrellas</t>
  </si>
  <si>
    <t>1, 2, 3 Estrellas</t>
  </si>
  <si>
    <t>Ingresos totales según municipio del alojamiento</t>
  </si>
  <si>
    <t>Tarifa media diaria (ADR) según municipio del alojamiento</t>
  </si>
  <si>
    <t>Ingresos por habitación disponible (RevPAR) según municipio del alojamiento</t>
  </si>
  <si>
    <t>Establecimientos abiertos y plazas ofertadas</t>
  </si>
  <si>
    <t>Número de establecimientos abiertos por municipio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</si>
  <si>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</si>
  <si>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</si>
  <si>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</si>
  <si>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</si>
  <si>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Procedencia del vuelo</t>
  </si>
  <si>
    <t>Total</t>
  </si>
  <si>
    <t>aeropuertos insulares</t>
  </si>
  <si>
    <t>aeropuertos peninsulares</t>
  </si>
  <si>
    <t>Reino Unido</t>
  </si>
  <si>
    <t>Polonia</t>
  </si>
  <si>
    <t>Portugal</t>
  </si>
  <si>
    <t>Federación Rusa</t>
  </si>
  <si>
    <t>Resto países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</si>
  <si>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</si>
  <si>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</si>
  <si>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</si>
  <si>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Países Nórdicos</t>
  </si>
  <si>
    <t>Turistas entrados en Tenerife según número de pernoctaciones realizadas</t>
  </si>
  <si>
    <t>TOTAL NOCHES</t>
  </si>
  <si>
    <t>De 1 a 7 noches</t>
  </si>
  <si>
    <t>De 16 a 31 noches</t>
  </si>
  <si>
    <t>De 8 a 15 noches</t>
  </si>
  <si>
    <t>Más de 31 noches</t>
  </si>
  <si>
    <t>Turistas entrados en Tenerife según tipo de alojamiento utilizado</t>
  </si>
  <si>
    <t>TOTAL ALOJAMIENTO</t>
  </si>
  <si>
    <t>Hoteles o similares</t>
  </si>
  <si>
    <t>Alojamiento en alquiler</t>
  </si>
  <si>
    <t>Alojamiento en propiedad</t>
  </si>
  <si>
    <t>Alojamiento de familiares o amigos y otros alojamientos</t>
  </si>
  <si>
    <t>Cruceros</t>
  </si>
  <si>
    <t>Turistas entrados en Tenerife según motivo del viaje</t>
  </si>
  <si>
    <t>TOTAL MOTIVOS</t>
  </si>
  <si>
    <t>Ocio o vacaciones</t>
  </si>
  <si>
    <t>Trabajo o negocios</t>
  </si>
  <si>
    <t>Personal</t>
  </si>
  <si>
    <t>Otros motivos</t>
  </si>
  <si>
    <t>Turistas entrados en Tenerife según forma de contratación del viaje</t>
  </si>
  <si>
    <t>Si contrataron un paquete turístico</t>
  </si>
  <si>
    <t>No contrataron un paquete turístico</t>
  </si>
  <si>
    <t>Fuente: FRONTUR - ISTAC. Elaboración Turismo de Tenerife</t>
  </si>
  <si>
    <t>marzo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</si>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</sst>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#,##0\ &quot;€&quot;"/>
    <numFmt numFmtId="167" formatCode="#,##0.00\ &quot;€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rgb="FF147DFC"/>
      <name val="Calibri"/>
      <family val="2"/>
      <scheme val="minor"/>
    </font>
    <font>
      <sz val="11"/>
      <color rgb="FF147DFC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FACCB"/>
      <name val="Calibri"/>
      <family val="2"/>
      <scheme val="minor"/>
    </font>
    <font>
      <sz val="11"/>
      <color rgb="FF0FACCB"/>
      <name val="Calibri"/>
      <family val="2"/>
      <scheme val="minor"/>
    </font>
    <font>
      <sz val="11"/>
      <color rgb="FFE29700"/>
      <name val="Calibri"/>
      <family val="2"/>
      <scheme val="minor"/>
    </font>
    <font>
      <sz val="10"/>
      <color rgb="FFE29700"/>
      <name val="Calibri"/>
      <family val="2"/>
      <scheme val="minor"/>
    </font>
    <font>
      <b/>
      <sz val="11"/>
      <color rgb="FFE297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666633"/>
      <name val="Calibri"/>
      <family val="2"/>
      <scheme val="minor"/>
    </font>
    <font>
      <b/>
      <sz val="11"/>
      <color rgb="FF66663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rgb="FFF79057"/>
      <name val="Calibri"/>
      <family val="2"/>
      <scheme val="minor"/>
    </font>
    <font>
      <b/>
      <sz val="11"/>
      <color rgb="FFF79057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D8767F"/>
      <name val="Calibri"/>
      <family val="2"/>
      <scheme val="minor"/>
    </font>
    <font>
      <b/>
      <sz val="11"/>
      <color rgb="FF77CCD7"/>
      <name val="Calibri"/>
      <family val="2"/>
      <scheme val="minor"/>
    </font>
    <font>
      <b/>
      <sz val="11"/>
      <color rgb="FF8DC192"/>
      <name val="Calibri"/>
      <family val="2"/>
      <scheme val="minor"/>
    </font>
    <font>
      <sz val="11"/>
      <color rgb="FF8DC192"/>
      <name val="Calibri"/>
      <family val="2"/>
      <scheme val="minor"/>
    </font>
    <font>
      <b/>
      <sz val="11"/>
      <color rgb="FF60A4EE"/>
      <name val="Calibri"/>
      <family val="2"/>
      <scheme val="minor"/>
    </font>
    <font>
      <sz val="11"/>
      <color rgb="FF60A4EE"/>
      <name val="Calibri"/>
      <family val="2"/>
      <scheme val="minor"/>
    </font>
    <font>
      <b/>
      <sz val="11"/>
      <color rgb="FFD8767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1995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96">
    <border>
      <left/>
      <right/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 style="dashed">
        <color theme="0" tint="-0.34998626667073579"/>
      </top>
      <bottom/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/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/>
      <top style="hair">
        <color rgb="FFACD1FE"/>
      </top>
      <bottom style="hair">
        <color rgb="FFACD1FE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/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/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/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/>
      <right style="dashed">
        <color theme="0" tint="-0.34998626667073579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hair">
        <color rgb="FFE29700"/>
      </top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/>
      <right style="hair">
        <color rgb="FF666633"/>
      </right>
      <top style="hair">
        <color rgb="FF666633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/>
      <bottom/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/>
      <bottom style="hair">
        <color rgb="FF666633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/>
      <right style="dott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rgb="FFF79057"/>
      </left>
      <right style="hair">
        <color rgb="FFF79057"/>
      </right>
      <top style="dotted">
        <color rgb="FFF79057"/>
      </top>
      <bottom/>
      <diagonal/>
    </border>
    <border>
      <left style="hair">
        <color rgb="FFF79057"/>
      </left>
      <right style="hair">
        <color rgb="FFF79057"/>
      </right>
      <top style="dotted">
        <color rgb="FFF79057"/>
      </top>
      <bottom style="hair">
        <color rgb="FFF79057"/>
      </bottom>
      <diagonal/>
    </border>
    <border>
      <left/>
      <right/>
      <top style="dotted">
        <color rgb="FFF79057"/>
      </top>
      <bottom/>
      <diagonal/>
    </border>
    <border>
      <left style="hair">
        <color rgb="FFF79057"/>
      </left>
      <right/>
      <top style="dotted">
        <color rgb="FFF79057"/>
      </top>
      <bottom style="hair">
        <color rgb="FFF79057"/>
      </bottom>
      <diagonal/>
    </border>
    <border>
      <left style="dotted">
        <color rgb="FFF79057"/>
      </left>
      <right style="hair">
        <color rgb="FFF79057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rgb="FFF79057"/>
      </bottom>
      <diagonal/>
    </border>
    <border>
      <left/>
      <right/>
      <top/>
      <bottom style="dotted">
        <color rgb="FFF79057"/>
      </bottom>
      <diagonal/>
    </border>
    <border>
      <left style="hair">
        <color theme="0" tint="-0.24994659260841701"/>
      </left>
      <right/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rgb="FFF79057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rgb="FFF79057"/>
      </top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dotted">
        <color theme="8"/>
      </top>
      <bottom/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theme="8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theme="8"/>
      </top>
      <bottom style="hair">
        <color theme="0" tint="-4.9989318521683403E-2"/>
      </bottom>
      <diagonal/>
    </border>
    <border>
      <left/>
      <right/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theme="8"/>
      </bottom>
      <diagonal/>
    </border>
    <border>
      <left style="hair">
        <color theme="0" tint="-0.24994659260841701"/>
      </left>
      <right/>
      <top/>
      <bottom style="dotted">
        <color theme="8"/>
      </bottom>
      <diagonal/>
    </border>
    <border>
      <left style="dotted">
        <color theme="8"/>
      </left>
      <right style="hair">
        <color theme="8"/>
      </right>
      <top style="dotted">
        <color theme="8"/>
      </top>
      <bottom/>
      <diagonal/>
    </border>
    <border>
      <left style="dotted">
        <color theme="8"/>
      </left>
      <right style="hair">
        <color theme="8"/>
      </right>
      <top/>
      <bottom style="dotted">
        <color theme="8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5" tint="-0.24994659260841701"/>
      </left>
      <right style="hair">
        <color theme="5" tint="-0.24994659260841701"/>
      </right>
      <top style="dotted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 style="dotted">
        <color theme="5" tint="-0.24994659260841701"/>
      </top>
      <bottom style="hair">
        <color theme="5" tint="-0.24994659260841701"/>
      </bottom>
      <diagonal/>
    </border>
    <border>
      <left/>
      <right/>
      <top style="dotted">
        <color theme="5" tint="-0.24994659260841701"/>
      </top>
      <bottom/>
      <diagonal/>
    </border>
    <border>
      <left style="hair">
        <color theme="5" tint="-0.24994659260841701"/>
      </left>
      <right/>
      <top style="dotted">
        <color theme="5" tint="-0.24994659260841701"/>
      </top>
      <bottom style="hair">
        <color theme="5" tint="-0.24994659260841701"/>
      </bottom>
      <diagonal/>
    </border>
    <border>
      <left style="dotted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/>
      <diagonal/>
    </border>
    <border>
      <left style="hair">
        <color theme="5" tint="-0.24994659260841701"/>
      </left>
      <right/>
      <top style="hair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/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/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/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3" borderId="0" xfId="1" applyNumberFormat="1" applyFont="1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 applyAlignment="1">
      <alignment horizontal="right" vertical="center" wrapText="1"/>
    </xf>
    <xf numFmtId="164" fontId="3" fillId="3" borderId="0" xfId="1" applyNumberFormat="1" applyFont="1" applyFill="1" applyAlignment="1">
      <alignment horizontal="right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3" fontId="3" fillId="0" borderId="12" xfId="0" applyNumberFormat="1" applyFont="1" applyBorder="1" applyAlignment="1">
      <alignment horizontal="right" vertical="center"/>
    </xf>
    <xf numFmtId="164" fontId="3" fillId="0" borderId="12" xfId="1" applyNumberFormat="1" applyFont="1" applyBorder="1" applyAlignment="1">
      <alignment horizontal="right" vertical="center"/>
    </xf>
    <xf numFmtId="164" fontId="3" fillId="3" borderId="13" xfId="1" applyNumberFormat="1" applyFont="1" applyFill="1" applyBorder="1" applyAlignment="1">
      <alignment horizontal="right" vertical="center"/>
    </xf>
    <xf numFmtId="164" fontId="3" fillId="0" borderId="14" xfId="1" applyNumberFormat="1" applyFont="1" applyBorder="1" applyAlignment="1">
      <alignment horizontal="right" vertical="center"/>
    </xf>
    <xf numFmtId="164" fontId="3" fillId="0" borderId="8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indent="1"/>
    </xf>
    <xf numFmtId="3" fontId="5" fillId="0" borderId="16" xfId="0" applyNumberFormat="1" applyFont="1" applyBorder="1" applyAlignment="1">
      <alignment horizontal="right"/>
    </xf>
    <xf numFmtId="164" fontId="5" fillId="0" borderId="16" xfId="1" applyNumberFormat="1" applyFont="1" applyBorder="1" applyAlignment="1">
      <alignment horizontal="right"/>
    </xf>
    <xf numFmtId="164" fontId="5" fillId="3" borderId="15" xfId="1" applyNumberFormat="1" applyFont="1" applyFill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5" fillId="3" borderId="16" xfId="1" applyNumberFormat="1" applyFont="1" applyFill="1" applyBorder="1" applyAlignment="1">
      <alignment horizontal="right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3" fontId="6" fillId="0" borderId="19" xfId="0" applyNumberFormat="1" applyFont="1" applyBorder="1" applyAlignment="1">
      <alignment horizontal="right" vertical="center"/>
    </xf>
    <xf numFmtId="164" fontId="6" fillId="0" borderId="19" xfId="1" applyNumberFormat="1" applyFont="1" applyBorder="1" applyAlignment="1">
      <alignment horizontal="right" vertical="center"/>
    </xf>
    <xf numFmtId="164" fontId="6" fillId="4" borderId="20" xfId="1" applyNumberFormat="1" applyFont="1" applyFill="1" applyBorder="1" applyAlignment="1">
      <alignment horizontal="right" vertical="center"/>
    </xf>
    <xf numFmtId="164" fontId="6" fillId="0" borderId="21" xfId="1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indent="1"/>
    </xf>
    <xf numFmtId="3" fontId="5" fillId="0" borderId="23" xfId="0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4" borderId="23" xfId="1" applyNumberFormat="1" applyFont="1" applyFill="1" applyBorder="1" applyAlignment="1">
      <alignment horizontal="right"/>
    </xf>
    <xf numFmtId="164" fontId="5" fillId="0" borderId="24" xfId="1" applyNumberFormat="1" applyFont="1" applyBorder="1" applyAlignment="1">
      <alignment horizontal="right"/>
    </xf>
    <xf numFmtId="0" fontId="6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19" xfId="0" applyFont="1" applyBorder="1"/>
    <xf numFmtId="3" fontId="5" fillId="0" borderId="19" xfId="0" applyNumberFormat="1" applyFont="1" applyBorder="1" applyAlignment="1">
      <alignment horizontal="right"/>
    </xf>
    <xf numFmtId="164" fontId="5" fillId="0" borderId="19" xfId="1" applyNumberFormat="1" applyFont="1" applyBorder="1" applyAlignment="1">
      <alignment horizontal="right"/>
    </xf>
    <xf numFmtId="164" fontId="5" fillId="4" borderId="22" xfId="1" applyNumberFormat="1" applyFont="1" applyFill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0" fontId="7" fillId="0" borderId="19" xfId="0" applyFont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5" borderId="0" xfId="0" applyFill="1" applyAlignment="1">
      <alignment horizontal="right"/>
    </xf>
    <xf numFmtId="0" fontId="0" fillId="2" borderId="1" xfId="0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/>
    </xf>
    <xf numFmtId="0" fontId="8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2" fontId="8" fillId="0" borderId="27" xfId="0" applyNumberFormat="1" applyFont="1" applyBorder="1" applyAlignment="1">
      <alignment horizontal="right" vertical="center"/>
    </xf>
    <xf numFmtId="2" fontId="8" fillId="0" borderId="27" xfId="0" applyNumberFormat="1" applyFont="1" applyBorder="1" applyAlignment="1">
      <alignment horizontal="right" vertical="center"/>
    </xf>
    <xf numFmtId="2" fontId="8" fillId="5" borderId="0" xfId="0" applyNumberFormat="1" applyFont="1" applyFill="1" applyAlignment="1">
      <alignment horizontal="right" vertical="center"/>
    </xf>
    <xf numFmtId="2" fontId="8" fillId="0" borderId="28" xfId="0" applyNumberFormat="1" applyFont="1" applyBorder="1" applyAlignment="1">
      <alignment horizontal="right" vertical="center"/>
    </xf>
    <xf numFmtId="2" fontId="8" fillId="0" borderId="29" xfId="0" applyNumberFormat="1" applyFont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8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indent="1"/>
    </xf>
    <xf numFmtId="2" fontId="5" fillId="0" borderId="31" xfId="0" applyNumberFormat="1" applyFont="1" applyBorder="1" applyAlignment="1">
      <alignment horizontal="right"/>
    </xf>
    <xf numFmtId="2" fontId="5" fillId="0" borderId="31" xfId="0" applyNumberFormat="1" applyFont="1" applyBorder="1" applyAlignment="1">
      <alignment horizontal="right"/>
    </xf>
    <xf numFmtId="2" fontId="5" fillId="5" borderId="0" xfId="0" applyNumberFormat="1" applyFont="1" applyFill="1" applyAlignment="1">
      <alignment horizontal="right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0" fillId="0" borderId="0" xfId="0" applyNumberFormat="1"/>
    <xf numFmtId="0" fontId="8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indent="1"/>
    </xf>
    <xf numFmtId="2" fontId="5" fillId="0" borderId="35" xfId="0" applyNumberFormat="1" applyFont="1" applyBorder="1" applyAlignment="1">
      <alignment horizontal="right"/>
    </xf>
    <xf numFmtId="2" fontId="5" fillId="0" borderId="35" xfId="0" applyNumberFormat="1" applyFont="1" applyBorder="1" applyAlignment="1">
      <alignment horizontal="right"/>
    </xf>
    <xf numFmtId="2" fontId="5" fillId="0" borderId="36" xfId="0" applyNumberFormat="1" applyFont="1" applyBorder="1" applyAlignment="1">
      <alignment horizontal="right"/>
    </xf>
    <xf numFmtId="2" fontId="5" fillId="0" borderId="37" xfId="0" applyNumberFormat="1" applyFont="1" applyBorder="1" applyAlignment="1">
      <alignment horizontal="right"/>
    </xf>
    <xf numFmtId="0" fontId="8" fillId="0" borderId="38" xfId="0" applyFont="1" applyBorder="1" applyAlignment="1">
      <alignment horizontal="center" vertical="center" wrapText="1"/>
    </xf>
    <xf numFmtId="0" fontId="5" fillId="0" borderId="27" xfId="0" applyFont="1" applyBorder="1"/>
    <xf numFmtId="2" fontId="5" fillId="0" borderId="27" xfId="0" applyNumberFormat="1" applyFont="1" applyBorder="1" applyAlignment="1">
      <alignment horizontal="right"/>
    </xf>
    <xf numFmtId="2" fontId="5" fillId="0" borderId="28" xfId="0" applyNumberFormat="1" applyFont="1" applyBorder="1" applyAlignment="1">
      <alignment horizontal="right"/>
    </xf>
    <xf numFmtId="2" fontId="5" fillId="0" borderId="28" xfId="0" applyNumberFormat="1" applyFont="1" applyBorder="1" applyAlignment="1">
      <alignment horizontal="right"/>
    </xf>
    <xf numFmtId="2" fontId="5" fillId="0" borderId="29" xfId="0" applyNumberFormat="1" applyFont="1" applyBorder="1" applyAlignment="1">
      <alignment horizontal="right"/>
    </xf>
    <xf numFmtId="2" fontId="5" fillId="0" borderId="27" xfId="0" applyNumberFormat="1" applyFont="1" applyBorder="1" applyAlignment="1">
      <alignment horizontal="right"/>
    </xf>
    <xf numFmtId="0" fontId="5" fillId="0" borderId="31" xfId="0" applyFont="1" applyBorder="1"/>
    <xf numFmtId="0" fontId="0" fillId="6" borderId="0" xfId="0" applyFill="1" applyAlignment="1">
      <alignment horizontal="center"/>
    </xf>
    <xf numFmtId="3" fontId="0" fillId="0" borderId="0" xfId="0" applyNumberFormat="1"/>
    <xf numFmtId="0" fontId="0" fillId="6" borderId="0" xfId="0" applyFill="1" applyAlignment="1">
      <alignment horizontal="right"/>
    </xf>
    <xf numFmtId="0" fontId="11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vertical="center" wrapText="1"/>
    </xf>
    <xf numFmtId="164" fontId="11" fillId="0" borderId="40" xfId="1" applyNumberFormat="1" applyFont="1" applyBorder="1" applyAlignment="1">
      <alignment horizontal="right" vertical="center"/>
    </xf>
    <xf numFmtId="165" fontId="11" fillId="0" borderId="40" xfId="0" applyNumberFormat="1" applyFont="1" applyBorder="1" applyAlignment="1">
      <alignment horizontal="right" vertical="center"/>
    </xf>
    <xf numFmtId="165" fontId="11" fillId="6" borderId="0" xfId="0" applyNumberFormat="1" applyFont="1" applyFill="1" applyAlignment="1">
      <alignment horizontal="right" vertical="center"/>
    </xf>
    <xf numFmtId="165" fontId="11" fillId="0" borderId="41" xfId="0" applyNumberFormat="1" applyFont="1" applyBorder="1" applyAlignment="1">
      <alignment horizontal="right" vertical="center"/>
    </xf>
    <xf numFmtId="0" fontId="11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indent="1"/>
    </xf>
    <xf numFmtId="164" fontId="5" fillId="0" borderId="43" xfId="1" applyNumberFormat="1" applyFont="1" applyBorder="1" applyAlignment="1">
      <alignment horizontal="right"/>
    </xf>
    <xf numFmtId="165" fontId="5" fillId="0" borderId="43" xfId="0" applyNumberFormat="1" applyFont="1" applyBorder="1" applyAlignment="1">
      <alignment horizontal="right"/>
    </xf>
    <xf numFmtId="165" fontId="5" fillId="6" borderId="0" xfId="0" applyNumberFormat="1" applyFont="1" applyFill="1" applyAlignment="1">
      <alignment horizontal="right"/>
    </xf>
    <xf numFmtId="165" fontId="5" fillId="0" borderId="44" xfId="0" applyNumberFormat="1" applyFont="1" applyBorder="1" applyAlignment="1">
      <alignment horizontal="right"/>
    </xf>
    <xf numFmtId="0" fontId="11" fillId="0" borderId="45" xfId="0" applyFont="1" applyBorder="1" applyAlignment="1">
      <alignment horizontal="center" vertical="center" wrapText="1"/>
    </xf>
    <xf numFmtId="10" fontId="5" fillId="0" borderId="43" xfId="1" applyNumberFormat="1" applyFont="1" applyBorder="1" applyAlignment="1">
      <alignment horizontal="right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right"/>
    </xf>
    <xf numFmtId="0" fontId="0" fillId="2" borderId="1" xfId="0" applyFill="1" applyBorder="1" applyAlignment="1">
      <alignment horizontal="right" vertical="center" wrapText="1"/>
    </xf>
    <xf numFmtId="0" fontId="13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vertical="center" wrapText="1"/>
    </xf>
    <xf numFmtId="166" fontId="14" fillId="0" borderId="47" xfId="0" applyNumberFormat="1" applyFont="1" applyBorder="1" applyAlignment="1">
      <alignment horizontal="right" vertical="center"/>
    </xf>
    <xf numFmtId="164" fontId="14" fillId="0" borderId="47" xfId="1" applyNumberFormat="1" applyFont="1" applyBorder="1" applyAlignment="1">
      <alignment horizontal="right" vertical="center"/>
    </xf>
    <xf numFmtId="164" fontId="14" fillId="7" borderId="0" xfId="1" applyNumberFormat="1" applyFont="1" applyFill="1" applyAlignment="1">
      <alignment horizontal="right" vertical="center"/>
    </xf>
    <xf numFmtId="164" fontId="14" fillId="0" borderId="48" xfId="1" applyNumberFormat="1" applyFont="1" applyBorder="1" applyAlignment="1">
      <alignment horizontal="right" vertical="center"/>
    </xf>
    <xf numFmtId="0" fontId="13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left" indent="1"/>
    </xf>
    <xf numFmtId="166" fontId="5" fillId="0" borderId="50" xfId="0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164" fontId="5" fillId="7" borderId="0" xfId="1" applyNumberFormat="1" applyFont="1" applyFill="1" applyAlignment="1">
      <alignment horizontal="right"/>
    </xf>
    <xf numFmtId="3" fontId="5" fillId="0" borderId="50" xfId="0" applyNumberFormat="1" applyFont="1" applyBorder="1" applyAlignment="1">
      <alignment horizontal="right"/>
    </xf>
    <xf numFmtId="166" fontId="5" fillId="0" borderId="43" xfId="0" applyNumberFormat="1" applyFont="1" applyBorder="1"/>
    <xf numFmtId="164" fontId="5" fillId="0" borderId="44" xfId="1" applyNumberFormat="1" applyFont="1" applyBorder="1" applyAlignment="1"/>
    <xf numFmtId="0" fontId="13" fillId="0" borderId="51" xfId="0" applyFont="1" applyBorder="1" applyAlignment="1">
      <alignment horizontal="center" vertical="center" wrapText="1"/>
    </xf>
    <xf numFmtId="0" fontId="0" fillId="2" borderId="52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 vertical="center" wrapText="1"/>
    </xf>
    <xf numFmtId="167" fontId="14" fillId="0" borderId="47" xfId="0" applyNumberFormat="1" applyFont="1" applyBorder="1" applyAlignment="1">
      <alignment horizontal="right" vertical="center"/>
    </xf>
    <xf numFmtId="167" fontId="14" fillId="0" borderId="48" xfId="0" applyNumberFormat="1" applyFont="1" applyBorder="1" applyAlignment="1">
      <alignment horizontal="right" vertical="center"/>
    </xf>
    <xf numFmtId="167" fontId="14" fillId="0" borderId="47" xfId="0" applyNumberFormat="1" applyFont="1" applyBorder="1" applyAlignment="1">
      <alignment horizontal="right" vertical="center"/>
    </xf>
    <xf numFmtId="0" fontId="14" fillId="7" borderId="0" xfId="0" applyFont="1" applyFill="1" applyAlignment="1">
      <alignment horizontal="right" vertical="center"/>
    </xf>
    <xf numFmtId="167" fontId="14" fillId="0" borderId="48" xfId="0" applyNumberFormat="1" applyFont="1" applyBorder="1" applyAlignment="1">
      <alignment horizontal="right" vertical="center"/>
    </xf>
    <xf numFmtId="167" fontId="5" fillId="0" borderId="50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164" fontId="5" fillId="0" borderId="53" xfId="1" applyNumberFormat="1" applyFont="1" applyBorder="1" applyAlignment="1">
      <alignment horizontal="right"/>
    </xf>
    <xf numFmtId="167" fontId="5" fillId="0" borderId="50" xfId="0" applyNumberFormat="1" applyFont="1" applyBorder="1" applyAlignment="1">
      <alignment horizontal="right"/>
    </xf>
    <xf numFmtId="0" fontId="5" fillId="7" borderId="0" xfId="0" applyFont="1" applyFill="1" applyAlignment="1">
      <alignment horizontal="right"/>
    </xf>
    <xf numFmtId="2" fontId="5" fillId="0" borderId="50" xfId="0" applyNumberFormat="1" applyFont="1" applyBorder="1" applyAlignment="1">
      <alignment horizontal="right"/>
    </xf>
    <xf numFmtId="2" fontId="5" fillId="0" borderId="53" xfId="0" applyNumberFormat="1" applyFont="1" applyBorder="1" applyAlignment="1">
      <alignment horizontal="right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 applyAlignment="1">
      <alignment horizontal="right"/>
    </xf>
    <xf numFmtId="2" fontId="0" fillId="0" borderId="56" xfId="0" applyNumberFormat="1" applyBorder="1" applyAlignment="1">
      <alignment horizontal="right"/>
    </xf>
    <xf numFmtId="0" fontId="0" fillId="0" borderId="0" xfId="0" applyAlignment="1">
      <alignment horizontal="right"/>
    </xf>
    <xf numFmtId="0" fontId="15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vertical="center" wrapText="1"/>
    </xf>
    <xf numFmtId="3" fontId="16" fillId="0" borderId="59" xfId="0" applyNumberFormat="1" applyFont="1" applyBorder="1" applyAlignment="1">
      <alignment horizontal="right" vertical="center"/>
    </xf>
    <xf numFmtId="3" fontId="16" fillId="0" borderId="60" xfId="0" applyNumberFormat="1" applyFont="1" applyBorder="1" applyAlignment="1">
      <alignment horizontal="right" vertical="center"/>
    </xf>
    <xf numFmtId="164" fontId="16" fillId="0" borderId="59" xfId="1" applyNumberFormat="1" applyFont="1" applyBorder="1" applyAlignment="1">
      <alignment horizontal="right" vertical="center"/>
    </xf>
    <xf numFmtId="164" fontId="16" fillId="0" borderId="61" xfId="1" applyNumberFormat="1" applyFont="1" applyBorder="1" applyAlignment="1">
      <alignment horizontal="right" vertical="center"/>
    </xf>
    <xf numFmtId="164" fontId="16" fillId="0" borderId="60" xfId="1" applyNumberFormat="1" applyFont="1" applyBorder="1" applyAlignment="1">
      <alignment horizontal="right" vertical="center"/>
    </xf>
    <xf numFmtId="0" fontId="1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left" indent="1"/>
    </xf>
    <xf numFmtId="3" fontId="5" fillId="0" borderId="64" xfId="0" applyNumberFormat="1" applyFont="1" applyBorder="1" applyAlignment="1">
      <alignment horizontal="right" vertical="center"/>
    </xf>
    <xf numFmtId="3" fontId="5" fillId="0" borderId="65" xfId="0" applyNumberFormat="1" applyFont="1" applyBorder="1" applyAlignment="1">
      <alignment horizontal="right" vertical="center"/>
    </xf>
    <xf numFmtId="164" fontId="5" fillId="0" borderId="64" xfId="1" applyNumberFormat="1" applyFont="1" applyBorder="1" applyAlignment="1">
      <alignment horizontal="right" vertical="center"/>
    </xf>
    <xf numFmtId="164" fontId="5" fillId="0" borderId="66" xfId="1" applyNumberFormat="1" applyFont="1" applyBorder="1" applyAlignment="1">
      <alignment horizontal="right" vertical="center"/>
    </xf>
    <xf numFmtId="164" fontId="5" fillId="0" borderId="65" xfId="1" applyNumberFormat="1" applyFont="1" applyBorder="1" applyAlignment="1">
      <alignment horizontal="right" vertical="center"/>
    </xf>
    <xf numFmtId="0" fontId="1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left" indent="1"/>
    </xf>
    <xf numFmtId="0" fontId="15" fillId="0" borderId="69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8" borderId="0" xfId="0" applyFill="1" applyAlignment="1">
      <alignment horizontal="center"/>
    </xf>
    <xf numFmtId="0" fontId="0" fillId="2" borderId="70" xfId="0" applyFill="1" applyBorder="1" applyAlignment="1">
      <alignment horizontal="center"/>
    </xf>
    <xf numFmtId="0" fontId="17" fillId="0" borderId="7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8" borderId="0" xfId="0" applyFill="1" applyAlignment="1">
      <alignment horizontal="right"/>
    </xf>
    <xf numFmtId="0" fontId="17" fillId="0" borderId="72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74" xfId="0" applyFont="1" applyBorder="1" applyAlignment="1">
      <alignment vertical="center" wrapText="1"/>
    </xf>
    <xf numFmtId="3" fontId="18" fillId="0" borderId="74" xfId="0" applyNumberFormat="1" applyFont="1" applyBorder="1" applyAlignment="1">
      <alignment horizontal="right" vertical="center"/>
    </xf>
    <xf numFmtId="164" fontId="18" fillId="0" borderId="74" xfId="1" applyNumberFormat="1" applyFont="1" applyBorder="1" applyAlignment="1">
      <alignment horizontal="right" vertical="center"/>
    </xf>
    <xf numFmtId="0" fontId="17" fillId="8" borderId="75" xfId="0" applyFont="1" applyFill="1" applyBorder="1" applyAlignment="1">
      <alignment horizontal="right" vertical="center"/>
    </xf>
    <xf numFmtId="164" fontId="18" fillId="0" borderId="76" xfId="1" applyNumberFormat="1" applyFont="1" applyBorder="1" applyAlignment="1">
      <alignment horizontal="right" vertical="center"/>
    </xf>
    <xf numFmtId="0" fontId="18" fillId="0" borderId="77" xfId="0" applyFont="1" applyBorder="1" applyAlignment="1">
      <alignment horizontal="center" vertical="center" wrapText="1"/>
    </xf>
    <xf numFmtId="3" fontId="0" fillId="0" borderId="78" xfId="0" applyNumberFormat="1" applyBorder="1" applyAlignment="1">
      <alignment horizontal="left" vertical="center" indent="2"/>
    </xf>
    <xf numFmtId="3" fontId="0" fillId="0" borderId="78" xfId="0" applyNumberFormat="1" applyBorder="1" applyAlignment="1">
      <alignment horizontal="right" vertical="center"/>
    </xf>
    <xf numFmtId="164" fontId="1" fillId="0" borderId="78" xfId="1" applyNumberFormat="1" applyFont="1" applyBorder="1" applyAlignment="1">
      <alignment horizontal="right" vertical="center"/>
    </xf>
    <xf numFmtId="0" fontId="0" fillId="8" borderId="0" xfId="0" applyFill="1" applyAlignment="1">
      <alignment horizontal="right" vertical="center"/>
    </xf>
    <xf numFmtId="164" fontId="1" fillId="0" borderId="79" xfId="1" applyNumberFormat="1" applyFont="1" applyBorder="1" applyAlignment="1">
      <alignment horizontal="right" vertical="center"/>
    </xf>
    <xf numFmtId="0" fontId="18" fillId="0" borderId="80" xfId="0" applyFont="1" applyBorder="1" applyAlignment="1">
      <alignment horizontal="center" vertical="center" wrapText="1"/>
    </xf>
    <xf numFmtId="3" fontId="0" fillId="0" borderId="81" xfId="0" applyNumberFormat="1" applyBorder="1" applyAlignment="1">
      <alignment horizontal="left" vertical="center" indent="2"/>
    </xf>
    <xf numFmtId="3" fontId="0" fillId="0" borderId="81" xfId="0" applyNumberFormat="1" applyBorder="1" applyAlignment="1">
      <alignment horizontal="right" vertical="center"/>
    </xf>
    <xf numFmtId="164" fontId="1" fillId="0" borderId="81" xfId="1" applyNumberFormat="1" applyFont="1" applyBorder="1" applyAlignment="1">
      <alignment horizontal="right" vertical="center"/>
    </xf>
    <xf numFmtId="0" fontId="0" fillId="8" borderId="82" xfId="0" applyFill="1" applyBorder="1" applyAlignment="1">
      <alignment horizontal="right" vertical="center"/>
    </xf>
    <xf numFmtId="164" fontId="1" fillId="0" borderId="83" xfId="1" applyNumberFormat="1" applyFont="1" applyBorder="1" applyAlignment="1">
      <alignment horizontal="right" vertical="center"/>
    </xf>
    <xf numFmtId="3" fontId="0" fillId="0" borderId="84" xfId="0" applyNumberFormat="1" applyBorder="1" applyAlignment="1">
      <alignment horizontal="left" vertical="center" indent="2"/>
    </xf>
    <xf numFmtId="3" fontId="0" fillId="0" borderId="84" xfId="0" applyNumberFormat="1" applyBorder="1" applyAlignment="1">
      <alignment horizontal="right" vertical="center"/>
    </xf>
    <xf numFmtId="164" fontId="1" fillId="0" borderId="84" xfId="1" applyNumberFormat="1" applyFont="1" applyBorder="1" applyAlignment="1">
      <alignment horizontal="right" vertical="center"/>
    </xf>
    <xf numFmtId="0" fontId="0" fillId="8" borderId="75" xfId="0" applyFill="1" applyBorder="1" applyAlignment="1">
      <alignment horizontal="right" vertical="center"/>
    </xf>
    <xf numFmtId="164" fontId="1" fillId="0" borderId="85" xfId="1" applyNumberFormat="1" applyFont="1" applyBorder="1" applyAlignment="1">
      <alignment horizontal="right" vertical="center"/>
    </xf>
    <xf numFmtId="0" fontId="18" fillId="0" borderId="86" xfId="0" applyFont="1" applyBorder="1" applyAlignment="1">
      <alignment horizontal="center" vertical="center" wrapText="1"/>
    </xf>
    <xf numFmtId="3" fontId="0" fillId="0" borderId="87" xfId="0" applyNumberFormat="1" applyBorder="1" applyAlignment="1">
      <alignment horizontal="left" vertical="center" indent="2"/>
    </xf>
    <xf numFmtId="3" fontId="0" fillId="0" borderId="87" xfId="0" applyNumberFormat="1" applyBorder="1" applyAlignment="1">
      <alignment horizontal="right" vertical="center"/>
    </xf>
    <xf numFmtId="164" fontId="1" fillId="0" borderId="87" xfId="1" applyNumberFormat="1" applyFont="1" applyBorder="1" applyAlignment="1">
      <alignment horizontal="right" vertical="center"/>
    </xf>
    <xf numFmtId="164" fontId="1" fillId="0" borderId="88" xfId="1" applyNumberFormat="1" applyFont="1" applyBorder="1" applyAlignment="1">
      <alignment horizontal="right" vertical="center"/>
    </xf>
    <xf numFmtId="0" fontId="19" fillId="0" borderId="89" xfId="0" applyFont="1" applyBorder="1" applyAlignment="1">
      <alignment horizontal="center" vertical="center" wrapText="1"/>
    </xf>
    <xf numFmtId="0" fontId="19" fillId="0" borderId="90" xfId="0" applyFont="1" applyBorder="1" applyAlignment="1">
      <alignment vertical="center" wrapText="1"/>
    </xf>
    <xf numFmtId="3" fontId="19" fillId="0" borderId="90" xfId="0" applyNumberFormat="1" applyFont="1" applyBorder="1" applyAlignment="1">
      <alignment horizontal="right" vertical="center"/>
    </xf>
    <xf numFmtId="164" fontId="19" fillId="0" borderId="90" xfId="1" applyNumberFormat="1" applyFont="1" applyBorder="1" applyAlignment="1">
      <alignment horizontal="right" vertical="center"/>
    </xf>
    <xf numFmtId="0" fontId="17" fillId="9" borderId="0" xfId="0" applyFont="1" applyFill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3" fontId="0" fillId="0" borderId="91" xfId="0" applyNumberFormat="1" applyBorder="1" applyAlignment="1">
      <alignment horizontal="left" vertical="center" indent="2"/>
    </xf>
    <xf numFmtId="3" fontId="0" fillId="0" borderId="91" xfId="0" applyNumberFormat="1" applyBorder="1" applyAlignment="1">
      <alignment horizontal="right" vertical="center"/>
    </xf>
    <xf numFmtId="164" fontId="1" fillId="0" borderId="91" xfId="1" applyNumberFormat="1" applyFont="1" applyBorder="1" applyAlignment="1">
      <alignment horizontal="right" vertical="center"/>
    </xf>
    <xf numFmtId="0" fontId="17" fillId="9" borderId="0" xfId="0" applyFont="1" applyFill="1" applyAlignment="1">
      <alignment horizontal="right"/>
    </xf>
    <xf numFmtId="164" fontId="1" fillId="0" borderId="92" xfId="1" applyNumberFormat="1" applyFont="1" applyBorder="1" applyAlignment="1">
      <alignment horizontal="right" vertical="center"/>
    </xf>
    <xf numFmtId="0" fontId="19" fillId="0" borderId="93" xfId="0" applyFont="1" applyBorder="1" applyAlignment="1">
      <alignment horizontal="center" vertical="center" wrapText="1"/>
    </xf>
    <xf numFmtId="3" fontId="0" fillId="0" borderId="94" xfId="0" applyNumberFormat="1" applyBorder="1" applyAlignment="1">
      <alignment horizontal="left" vertical="center" indent="2"/>
    </xf>
    <xf numFmtId="3" fontId="0" fillId="0" borderId="94" xfId="0" applyNumberFormat="1" applyBorder="1" applyAlignment="1">
      <alignment horizontal="right" vertical="center"/>
    </xf>
    <xf numFmtId="164" fontId="1" fillId="0" borderId="94" xfId="1" applyNumberFormat="1" applyFont="1" applyBorder="1" applyAlignment="1">
      <alignment horizontal="right" vertical="center"/>
    </xf>
    <xf numFmtId="164" fontId="1" fillId="0" borderId="95" xfId="1" applyNumberFormat="1" applyFont="1" applyBorder="1" applyAlignment="1">
      <alignment horizontal="right"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7" xfId="0" applyFont="1" applyBorder="1" applyAlignment="1">
      <alignment horizontal="center" vertical="center" wrapText="1"/>
    </xf>
    <xf numFmtId="0" fontId="17" fillId="0" borderId="98" xfId="0" applyFont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20" fillId="0" borderId="72" xfId="0" applyFont="1" applyBorder="1" applyAlignment="1">
      <alignment horizontal="center" vertical="center" wrapText="1"/>
    </xf>
    <xf numFmtId="0" fontId="0" fillId="10" borderId="0" xfId="0" applyFill="1" applyAlignment="1">
      <alignment horizontal="right"/>
    </xf>
    <xf numFmtId="0" fontId="20" fillId="0" borderId="99" xfId="0" applyFont="1" applyBorder="1" applyAlignment="1">
      <alignment horizontal="center" vertical="center" wrapText="1"/>
    </xf>
    <xf numFmtId="0" fontId="21" fillId="0" borderId="100" xfId="0" applyFont="1" applyBorder="1" applyAlignment="1">
      <alignment vertical="center" wrapText="1"/>
    </xf>
    <xf numFmtId="3" fontId="21" fillId="0" borderId="100" xfId="0" applyNumberFormat="1" applyFont="1" applyBorder="1" applyAlignment="1">
      <alignment horizontal="right" vertical="center"/>
    </xf>
    <xf numFmtId="164" fontId="21" fillId="0" borderId="100" xfId="1" applyNumberFormat="1" applyFont="1" applyBorder="1" applyAlignment="1">
      <alignment horizontal="right" vertical="center"/>
    </xf>
    <xf numFmtId="0" fontId="0" fillId="10" borderId="101" xfId="0" applyFill="1" applyBorder="1" applyAlignment="1">
      <alignment horizontal="right" vertical="center"/>
    </xf>
    <xf numFmtId="164" fontId="21" fillId="0" borderId="102" xfId="1" applyNumberFormat="1" applyFont="1" applyBorder="1" applyAlignment="1">
      <alignment horizontal="right" vertical="center"/>
    </xf>
    <xf numFmtId="0" fontId="20" fillId="0" borderId="103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left" indent="1"/>
    </xf>
    <xf numFmtId="3" fontId="5" fillId="0" borderId="104" xfId="0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0" fontId="5" fillId="10" borderId="0" xfId="0" applyFont="1" applyFill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0" fontId="5" fillId="0" borderId="106" xfId="0" applyFont="1" applyBorder="1" applyAlignment="1">
      <alignment horizontal="left" indent="1"/>
    </xf>
    <xf numFmtId="3" fontId="5" fillId="0" borderId="106" xfId="0" applyNumberFormat="1" applyFont="1" applyBorder="1" applyAlignment="1">
      <alignment horizontal="right"/>
    </xf>
    <xf numFmtId="164" fontId="5" fillId="0" borderId="106" xfId="1" applyNumberFormat="1" applyFont="1" applyBorder="1" applyAlignment="1">
      <alignment horizontal="right"/>
    </xf>
    <xf numFmtId="164" fontId="5" fillId="0" borderId="107" xfId="1" applyNumberFormat="1" applyFont="1" applyBorder="1" applyAlignment="1">
      <alignment horizontal="right"/>
    </xf>
    <xf numFmtId="0" fontId="20" fillId="0" borderId="98" xfId="0" applyFont="1" applyBorder="1" applyAlignment="1">
      <alignment horizontal="center" vertical="center" wrapText="1"/>
    </xf>
    <xf numFmtId="0" fontId="22" fillId="9" borderId="108" xfId="0" applyFont="1" applyFill="1" applyBorder="1" applyAlignment="1">
      <alignment horizontal="left"/>
    </xf>
    <xf numFmtId="0" fontId="22" fillId="9" borderId="109" xfId="0" applyFont="1" applyFill="1" applyBorder="1" applyAlignment="1">
      <alignment horizontal="left"/>
    </xf>
    <xf numFmtId="0" fontId="22" fillId="9" borderId="110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3" fillId="11" borderId="0" xfId="0" applyFont="1" applyFill="1" applyAlignment="1">
      <alignment horizontal="center" wrapText="1"/>
    </xf>
    <xf numFmtId="0" fontId="24" fillId="2" borderId="111" xfId="0" applyFont="1" applyFill="1" applyBorder="1" applyAlignment="1">
      <alignment horizontal="center" vertical="center" wrapText="1"/>
    </xf>
    <xf numFmtId="0" fontId="24" fillId="2" borderId="112" xfId="0" applyFont="1" applyFill="1" applyBorder="1" applyAlignment="1">
      <alignment horizontal="center" vertical="center" wrapText="1"/>
    </xf>
    <xf numFmtId="0" fontId="24" fillId="2" borderId="113" xfId="0" applyFont="1" applyFill="1" applyBorder="1" applyAlignment="1">
      <alignment horizontal="center" vertical="center" wrapText="1"/>
    </xf>
    <xf numFmtId="0" fontId="22" fillId="3" borderId="114" xfId="0" applyFont="1" applyFill="1" applyBorder="1" applyAlignment="1">
      <alignment horizontal="center"/>
    </xf>
    <xf numFmtId="0" fontId="22" fillId="3" borderId="115" xfId="0" applyFont="1" applyFill="1" applyBorder="1" applyAlignment="1">
      <alignment horizontal="center"/>
    </xf>
    <xf numFmtId="0" fontId="22" fillId="3" borderId="116" xfId="0" applyFont="1" applyFill="1" applyBorder="1" applyAlignment="1">
      <alignment horizontal="center"/>
    </xf>
    <xf numFmtId="164" fontId="3" fillId="3" borderId="0" xfId="1" applyNumberFormat="1" applyFont="1" applyFill="1"/>
    <xf numFmtId="0" fontId="0" fillId="2" borderId="10" xfId="0" applyFill="1" applyBorder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0" fontId="3" fillId="0" borderId="12" xfId="0" applyFont="1" applyBorder="1"/>
    <xf numFmtId="3" fontId="3" fillId="0" borderId="12" xfId="0" applyNumberFormat="1" applyFont="1" applyBorder="1"/>
    <xf numFmtId="164" fontId="3" fillId="0" borderId="12" xfId="1" applyNumberFormat="1" applyFont="1" applyBorder="1"/>
    <xf numFmtId="164" fontId="3" fillId="3" borderId="13" xfId="1" applyNumberFormat="1" applyFont="1" applyFill="1" applyBorder="1"/>
    <xf numFmtId="0" fontId="4" fillId="0" borderId="16" xfId="0" applyFont="1" applyBorder="1" applyAlignment="1">
      <alignment horizontal="left" indent="1"/>
    </xf>
    <xf numFmtId="3" fontId="4" fillId="0" borderId="16" xfId="0" applyNumberFormat="1" applyFont="1" applyBorder="1"/>
    <xf numFmtId="164" fontId="4" fillId="0" borderId="16" xfId="1" applyNumberFormat="1" applyFont="1" applyBorder="1"/>
    <xf numFmtId="164" fontId="4" fillId="3" borderId="15" xfId="1" applyNumberFormat="1" applyFont="1" applyFill="1" applyBorder="1"/>
    <xf numFmtId="3" fontId="4" fillId="0" borderId="16" xfId="0" applyNumberFormat="1" applyFont="1" applyBorder="1" applyAlignment="1">
      <alignment horizontal="right"/>
    </xf>
    <xf numFmtId="164" fontId="4" fillId="0" borderId="16" xfId="1" applyNumberFormat="1" applyFont="1" applyBorder="1" applyAlignment="1">
      <alignment horizontal="right"/>
    </xf>
    <xf numFmtId="0" fontId="0" fillId="0" borderId="117" xfId="0" applyBorder="1" applyAlignment="1">
      <alignment horizontal="left" indent="3"/>
    </xf>
    <xf numFmtId="3" fontId="0" fillId="0" borderId="117" xfId="0" applyNumberFormat="1" applyBorder="1"/>
    <xf numFmtId="164" fontId="0" fillId="0" borderId="117" xfId="1" applyNumberFormat="1" applyFont="1" applyBorder="1"/>
    <xf numFmtId="164" fontId="0" fillId="3" borderId="87" xfId="1" applyNumberFormat="1" applyFont="1" applyFill="1" applyBorder="1"/>
    <xf numFmtId="3" fontId="0" fillId="0" borderId="117" xfId="0" applyNumberFormat="1" applyBorder="1" applyAlignment="1">
      <alignment horizontal="right"/>
    </xf>
    <xf numFmtId="164" fontId="0" fillId="0" borderId="117" xfId="1" applyNumberFormat="1" applyFont="1" applyBorder="1" applyAlignment="1">
      <alignment horizontal="right"/>
    </xf>
    <xf numFmtId="0" fontId="0" fillId="0" borderId="118" xfId="0" applyBorder="1" applyAlignment="1">
      <alignment horizontal="left" indent="3"/>
    </xf>
    <xf numFmtId="3" fontId="0" fillId="0" borderId="118" xfId="0" applyNumberFormat="1" applyBorder="1"/>
    <xf numFmtId="164" fontId="0" fillId="0" borderId="118" xfId="1" applyNumberFormat="1" applyFont="1" applyBorder="1"/>
    <xf numFmtId="3" fontId="0" fillId="0" borderId="118" xfId="0" applyNumberFormat="1" applyBorder="1" applyAlignment="1">
      <alignment horizontal="right"/>
    </xf>
    <xf numFmtId="164" fontId="0" fillId="0" borderId="118" xfId="1" applyNumberFormat="1" applyFont="1" applyBorder="1" applyAlignment="1">
      <alignment horizontal="right"/>
    </xf>
    <xf numFmtId="0" fontId="0" fillId="0" borderId="119" xfId="0" applyBorder="1" applyAlignment="1">
      <alignment horizontal="left" indent="3"/>
    </xf>
    <xf numFmtId="3" fontId="0" fillId="0" borderId="119" xfId="0" applyNumberFormat="1" applyBorder="1"/>
    <xf numFmtId="164" fontId="0" fillId="0" borderId="119" xfId="1" applyNumberFormat="1" applyFont="1" applyBorder="1"/>
    <xf numFmtId="3" fontId="0" fillId="0" borderId="119" xfId="0" applyNumberFormat="1" applyBorder="1" applyAlignment="1">
      <alignment horizontal="right"/>
    </xf>
    <xf numFmtId="164" fontId="0" fillId="0" borderId="119" xfId="1" applyNumberFormat="1" applyFont="1" applyBorder="1" applyAlignment="1">
      <alignment horizontal="right"/>
    </xf>
    <xf numFmtId="0" fontId="0" fillId="0" borderId="120" xfId="0" applyBorder="1" applyAlignment="1">
      <alignment horizontal="left" indent="3"/>
    </xf>
    <xf numFmtId="3" fontId="0" fillId="0" borderId="120" xfId="0" applyNumberFormat="1" applyBorder="1"/>
    <xf numFmtId="164" fontId="0" fillId="0" borderId="120" xfId="1" applyNumberFormat="1" applyFont="1" applyBorder="1"/>
    <xf numFmtId="164" fontId="0" fillId="3" borderId="121" xfId="1" applyNumberFormat="1" applyFont="1" applyFill="1" applyBorder="1"/>
    <xf numFmtId="3" fontId="0" fillId="0" borderId="120" xfId="0" applyNumberFormat="1" applyBorder="1" applyAlignment="1">
      <alignment horizontal="right"/>
    </xf>
    <xf numFmtId="164" fontId="0" fillId="0" borderId="120" xfId="1" applyNumberFormat="1" applyFont="1" applyBorder="1" applyAlignment="1">
      <alignment horizontal="right"/>
    </xf>
    <xf numFmtId="0" fontId="22" fillId="3" borderId="122" xfId="0" applyFont="1" applyFill="1" applyBorder="1" applyAlignment="1">
      <alignment horizontal="center"/>
    </xf>
    <xf numFmtId="0" fontId="22" fillId="3" borderId="123" xfId="0" applyFont="1" applyFill="1" applyBorder="1" applyAlignment="1">
      <alignment horizontal="center"/>
    </xf>
    <xf numFmtId="0" fontId="22" fillId="3" borderId="124" xfId="0" applyFont="1" applyFill="1" applyBorder="1" applyAlignment="1">
      <alignment horizontal="center"/>
    </xf>
    <xf numFmtId="164" fontId="4" fillId="3" borderId="16" xfId="1" applyNumberFormat="1" applyFont="1" applyFill="1" applyBorder="1"/>
    <xf numFmtId="0" fontId="0" fillId="0" borderId="117" xfId="0" applyBorder="1" applyAlignment="1">
      <alignment horizontal="left" indent="1"/>
    </xf>
    <xf numFmtId="0" fontId="0" fillId="0" borderId="87" xfId="0" applyBorder="1" applyAlignment="1">
      <alignment horizontal="left" indent="2"/>
    </xf>
    <xf numFmtId="3" fontId="0" fillId="0" borderId="87" xfId="0" applyNumberFormat="1" applyBorder="1"/>
    <xf numFmtId="164" fontId="0" fillId="0" borderId="87" xfId="1" applyNumberFormat="1" applyFont="1" applyBorder="1"/>
    <xf numFmtId="0" fontId="0" fillId="0" borderId="119" xfId="0" applyBorder="1" applyAlignment="1">
      <alignment horizontal="left" indent="1"/>
    </xf>
    <xf numFmtId="0" fontId="0" fillId="0" borderId="118" xfId="0" applyBorder="1" applyAlignment="1">
      <alignment horizontal="left" indent="1"/>
    </xf>
    <xf numFmtId="0" fontId="25" fillId="0" borderId="13" xfId="0" applyFont="1" applyBorder="1" applyAlignment="1">
      <alignment horizontal="left"/>
    </xf>
    <xf numFmtId="3" fontId="25" fillId="0" borderId="13" xfId="0" applyNumberFormat="1" applyFont="1" applyBorder="1"/>
    <xf numFmtId="164" fontId="25" fillId="0" borderId="13" xfId="1" applyNumberFormat="1" applyFont="1" applyBorder="1"/>
    <xf numFmtId="164" fontId="25" fillId="3" borderId="15" xfId="1" applyNumberFormat="1" applyFont="1" applyFill="1" applyBorder="1"/>
    <xf numFmtId="0" fontId="0" fillId="0" borderId="118" xfId="0" applyBorder="1" applyAlignment="1">
      <alignment horizontal="left"/>
    </xf>
    <xf numFmtId="0" fontId="0" fillId="0" borderId="78" xfId="0" applyBorder="1" applyAlignment="1">
      <alignment horizontal="left"/>
    </xf>
    <xf numFmtId="3" fontId="0" fillId="0" borderId="78" xfId="0" applyNumberFormat="1" applyBorder="1"/>
    <xf numFmtId="164" fontId="0" fillId="0" borderId="78" xfId="1" applyNumberFormat="1" applyFont="1" applyBorder="1"/>
    <xf numFmtId="0" fontId="0" fillId="0" borderId="125" xfId="0" applyBorder="1" applyAlignment="1">
      <alignment horizontal="left"/>
    </xf>
    <xf numFmtId="3" fontId="0" fillId="0" borderId="125" xfId="0" applyNumberFormat="1" applyBorder="1"/>
    <xf numFmtId="164" fontId="0" fillId="0" borderId="125" xfId="1" applyNumberFormat="1" applyFont="1" applyBorder="1"/>
    <xf numFmtId="0" fontId="22" fillId="12" borderId="0" xfId="0" applyFont="1" applyFill="1" applyAlignment="1">
      <alignment horizontal="center"/>
    </xf>
    <xf numFmtId="164" fontId="3" fillId="4" borderId="0" xfId="1" applyNumberFormat="1" applyFont="1" applyFill="1"/>
    <xf numFmtId="164" fontId="3" fillId="4" borderId="0" xfId="1" applyNumberFormat="1" applyFont="1" applyFill="1" applyAlignment="1">
      <alignment horizontal="center" vertical="center" wrapText="1"/>
    </xf>
    <xf numFmtId="0" fontId="6" fillId="0" borderId="19" xfId="0" applyFont="1" applyBorder="1"/>
    <xf numFmtId="3" fontId="6" fillId="0" borderId="19" xfId="0" applyNumberFormat="1" applyFont="1" applyBorder="1"/>
    <xf numFmtId="164" fontId="6" fillId="0" borderId="19" xfId="1" applyNumberFormat="1" applyFont="1" applyBorder="1"/>
    <xf numFmtId="164" fontId="6" fillId="4" borderId="20" xfId="1" applyNumberFormat="1" applyFont="1" applyFill="1" applyBorder="1"/>
    <xf numFmtId="0" fontId="7" fillId="0" borderId="23" xfId="0" applyFont="1" applyBorder="1" applyAlignment="1">
      <alignment horizontal="left" indent="1"/>
    </xf>
    <xf numFmtId="3" fontId="7" fillId="0" borderId="23" xfId="0" applyNumberFormat="1" applyFont="1" applyBorder="1"/>
    <xf numFmtId="164" fontId="7" fillId="0" borderId="23" xfId="1" applyNumberFormat="1" applyFont="1" applyBorder="1"/>
    <xf numFmtId="164" fontId="7" fillId="4" borderId="23" xfId="1" applyNumberFormat="1" applyFont="1" applyFill="1" applyBorder="1"/>
    <xf numFmtId="3" fontId="7" fillId="0" borderId="23" xfId="0" applyNumberFormat="1" applyFont="1" applyBorder="1" applyAlignment="1">
      <alignment horizontal="right"/>
    </xf>
    <xf numFmtId="164" fontId="7" fillId="0" borderId="23" xfId="1" applyNumberFormat="1" applyFont="1" applyBorder="1" applyAlignment="1">
      <alignment horizontal="right"/>
    </xf>
    <xf numFmtId="0" fontId="0" fillId="0" borderId="118" xfId="0" applyBorder="1" applyAlignment="1">
      <alignment horizontal="left" indent="2"/>
    </xf>
    <xf numFmtId="164" fontId="0" fillId="4" borderId="87" xfId="1" applyNumberFormat="1" applyFont="1" applyFill="1" applyBorder="1"/>
    <xf numFmtId="0" fontId="0" fillId="0" borderId="119" xfId="0" applyBorder="1" applyAlignment="1">
      <alignment horizontal="left" indent="2"/>
    </xf>
    <xf numFmtId="0" fontId="0" fillId="0" borderId="125" xfId="0" applyBorder="1" applyAlignment="1">
      <alignment horizontal="left" indent="2"/>
    </xf>
    <xf numFmtId="3" fontId="0" fillId="0" borderId="125" xfId="0" applyNumberFormat="1" applyBorder="1" applyAlignment="1">
      <alignment horizontal="right"/>
    </xf>
    <xf numFmtId="164" fontId="0" fillId="0" borderId="125" xfId="1" applyNumberFormat="1" applyFont="1" applyBorder="1" applyAlignment="1">
      <alignment horizontal="right"/>
    </xf>
    <xf numFmtId="0" fontId="7" fillId="0" borderId="19" xfId="0" applyFont="1" applyBorder="1"/>
    <xf numFmtId="3" fontId="7" fillId="0" borderId="19" xfId="0" applyNumberFormat="1" applyFont="1" applyBorder="1"/>
    <xf numFmtId="164" fontId="7" fillId="0" borderId="19" xfId="1" applyNumberFormat="1" applyFont="1" applyBorder="1"/>
    <xf numFmtId="164" fontId="7" fillId="4" borderId="22" xfId="1" applyNumberFormat="1" applyFont="1" applyFill="1" applyBorder="1"/>
    <xf numFmtId="0" fontId="0" fillId="0" borderId="120" xfId="0" applyBorder="1" applyAlignment="1">
      <alignment horizontal="left" indent="1"/>
    </xf>
    <xf numFmtId="0" fontId="0" fillId="0" borderId="126" xfId="0" applyBorder="1" applyAlignment="1">
      <alignment horizontal="left" indent="1"/>
    </xf>
    <xf numFmtId="3" fontId="0" fillId="0" borderId="126" xfId="0" applyNumberFormat="1" applyBorder="1"/>
    <xf numFmtId="164" fontId="0" fillId="0" borderId="126" xfId="1" applyNumberFormat="1" applyFont="1" applyBorder="1"/>
    <xf numFmtId="0" fontId="0" fillId="0" borderId="127" xfId="0" applyBorder="1" applyAlignment="1">
      <alignment horizontal="left" indent="1"/>
    </xf>
    <xf numFmtId="3" fontId="0" fillId="0" borderId="127" xfId="0" applyNumberFormat="1" applyBorder="1"/>
    <xf numFmtId="164" fontId="0" fillId="0" borderId="127" xfId="1" applyNumberFormat="1" applyFont="1" applyBorder="1"/>
    <xf numFmtId="164" fontId="0" fillId="4" borderId="128" xfId="1" applyNumberFormat="1" applyFont="1" applyFill="1" applyBorder="1"/>
    <xf numFmtId="164" fontId="0" fillId="4" borderId="0" xfId="1" applyNumberFormat="1" applyFont="1" applyFill="1"/>
    <xf numFmtId="0" fontId="0" fillId="0" borderId="125" xfId="0" applyBorder="1" applyAlignment="1">
      <alignment horizontal="left" indent="1"/>
    </xf>
    <xf numFmtId="0" fontId="0" fillId="0" borderId="129" xfId="0" applyBorder="1"/>
    <xf numFmtId="3" fontId="0" fillId="0" borderId="129" xfId="0" applyNumberFormat="1" applyBorder="1"/>
    <xf numFmtId="164" fontId="0" fillId="0" borderId="129" xfId="1" applyNumberFormat="1" applyFont="1" applyBorder="1"/>
    <xf numFmtId="0" fontId="0" fillId="0" borderId="118" xfId="0" applyBorder="1"/>
    <xf numFmtId="0" fontId="0" fillId="0" borderId="130" xfId="0" applyBorder="1"/>
    <xf numFmtId="3" fontId="0" fillId="0" borderId="130" xfId="0" applyNumberFormat="1" applyBorder="1"/>
    <xf numFmtId="164" fontId="0" fillId="0" borderId="130" xfId="1" applyNumberFormat="1" applyFont="1" applyBorder="1"/>
    <xf numFmtId="0" fontId="22" fillId="5" borderId="0" xfId="0" applyFont="1" applyFill="1" applyAlignment="1">
      <alignment horizontal="center"/>
    </xf>
    <xf numFmtId="0" fontId="0" fillId="2" borderId="1" xfId="0" applyFill="1" applyBorder="1"/>
    <xf numFmtId="0" fontId="0" fillId="5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0" fillId="0" borderId="27" xfId="0" applyFont="1" applyBorder="1"/>
    <xf numFmtId="2" fontId="8" fillId="0" borderId="27" xfId="0" applyNumberFormat="1" applyFont="1" applyBorder="1" applyAlignment="1">
      <alignment horizontal="center"/>
    </xf>
    <xf numFmtId="2" fontId="8" fillId="0" borderId="27" xfId="0" applyNumberFormat="1" applyFont="1" applyBorder="1"/>
    <xf numFmtId="2" fontId="8" fillId="5" borderId="0" xfId="0" applyNumberFormat="1" applyFont="1" applyFill="1" applyAlignment="1">
      <alignment horizontal="center"/>
    </xf>
    <xf numFmtId="2" fontId="8" fillId="0" borderId="28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2" fontId="8" fillId="0" borderId="27" xfId="0" applyNumberFormat="1" applyFont="1" applyBorder="1" applyAlignment="1">
      <alignment horizontal="right"/>
    </xf>
    <xf numFmtId="2" fontId="8" fillId="0" borderId="27" xfId="0" applyNumberFormat="1" applyFont="1" applyBorder="1" applyAlignment="1">
      <alignment horizontal="right"/>
    </xf>
    <xf numFmtId="0" fontId="8" fillId="0" borderId="31" xfId="0" applyFont="1" applyBorder="1" applyAlignment="1">
      <alignment horizontal="left" indent="1"/>
    </xf>
    <xf numFmtId="2" fontId="8" fillId="0" borderId="31" xfId="0" applyNumberFormat="1" applyFont="1" applyBorder="1" applyAlignment="1">
      <alignment horizontal="center"/>
    </xf>
    <xf numFmtId="2" fontId="8" fillId="0" borderId="31" xfId="0" applyNumberFormat="1" applyFont="1" applyBorder="1"/>
    <xf numFmtId="2" fontId="8" fillId="0" borderId="32" xfId="0" applyNumberFormat="1" applyFont="1" applyBorder="1" applyAlignment="1">
      <alignment horizontal="center"/>
    </xf>
    <xf numFmtId="2" fontId="8" fillId="0" borderId="33" xfId="0" applyNumberFormat="1" applyFont="1" applyBorder="1" applyAlignment="1">
      <alignment horizontal="center"/>
    </xf>
    <xf numFmtId="2" fontId="8" fillId="0" borderId="31" xfId="0" applyNumberFormat="1" applyFont="1" applyBorder="1" applyAlignment="1">
      <alignment horizontal="right"/>
    </xf>
    <xf numFmtId="2" fontId="8" fillId="0" borderId="31" xfId="0" applyNumberFormat="1" applyFont="1" applyBorder="1" applyAlignment="1">
      <alignment horizontal="right"/>
    </xf>
    <xf numFmtId="0" fontId="0" fillId="0" borderId="131" xfId="0" applyBorder="1" applyAlignment="1">
      <alignment horizontal="left" indent="2"/>
    </xf>
    <xf numFmtId="2" fontId="0" fillId="0" borderId="131" xfId="0" applyNumberFormat="1" applyBorder="1" applyAlignment="1">
      <alignment horizontal="center"/>
    </xf>
    <xf numFmtId="2" fontId="0" fillId="0" borderId="131" xfId="0" applyNumberFormat="1" applyBorder="1"/>
    <xf numFmtId="2" fontId="0" fillId="5" borderId="0" xfId="0" applyNumberFormat="1" applyFill="1" applyAlignment="1">
      <alignment horizontal="center"/>
    </xf>
    <xf numFmtId="2" fontId="0" fillId="0" borderId="132" xfId="0" applyNumberFormat="1" applyBorder="1" applyAlignment="1">
      <alignment horizontal="center"/>
    </xf>
    <xf numFmtId="2" fontId="0" fillId="0" borderId="133" xfId="0" applyNumberFormat="1" applyBorder="1" applyAlignment="1">
      <alignment horizontal="center"/>
    </xf>
    <xf numFmtId="2" fontId="0" fillId="0" borderId="131" xfId="0" applyNumberFormat="1" applyBorder="1" applyAlignment="1">
      <alignment horizontal="right"/>
    </xf>
    <xf numFmtId="2" fontId="0" fillId="0" borderId="131" xfId="0" applyNumberFormat="1" applyBorder="1" applyAlignment="1">
      <alignment horizontal="right"/>
    </xf>
    <xf numFmtId="2" fontId="0" fillId="0" borderId="118" xfId="0" applyNumberFormat="1" applyBorder="1" applyAlignment="1">
      <alignment horizontal="center"/>
    </xf>
    <xf numFmtId="2" fontId="0" fillId="0" borderId="118" xfId="0" applyNumberFormat="1" applyBorder="1"/>
    <xf numFmtId="2" fontId="0" fillId="0" borderId="134" xfId="0" applyNumberFormat="1" applyBorder="1" applyAlignment="1">
      <alignment horizontal="center"/>
    </xf>
    <xf numFmtId="2" fontId="0" fillId="0" borderId="135" xfId="0" applyNumberFormat="1" applyBorder="1" applyAlignment="1">
      <alignment horizontal="center"/>
    </xf>
    <xf numFmtId="2" fontId="0" fillId="0" borderId="118" xfId="0" applyNumberFormat="1" applyBorder="1" applyAlignment="1">
      <alignment horizontal="right"/>
    </xf>
    <xf numFmtId="2" fontId="0" fillId="0" borderId="118" xfId="0" applyNumberFormat="1" applyBorder="1" applyAlignment="1">
      <alignment horizontal="right"/>
    </xf>
    <xf numFmtId="0" fontId="0" fillId="0" borderId="136" xfId="0" applyBorder="1" applyAlignment="1">
      <alignment horizontal="left" indent="2"/>
    </xf>
    <xf numFmtId="2" fontId="0" fillId="0" borderId="136" xfId="0" applyNumberFormat="1" applyBorder="1" applyAlignment="1">
      <alignment horizontal="center"/>
    </xf>
    <xf numFmtId="2" fontId="0" fillId="0" borderId="136" xfId="0" applyNumberFormat="1" applyBorder="1"/>
    <xf numFmtId="2" fontId="0" fillId="0" borderId="137" xfId="0" applyNumberFormat="1" applyBorder="1" applyAlignment="1">
      <alignment horizontal="center"/>
    </xf>
    <xf numFmtId="2" fontId="0" fillId="0" borderId="138" xfId="0" applyNumberFormat="1" applyBorder="1" applyAlignment="1">
      <alignment horizontal="center"/>
    </xf>
    <xf numFmtId="2" fontId="0" fillId="0" borderId="136" xfId="0" applyNumberFormat="1" applyBorder="1" applyAlignment="1">
      <alignment horizontal="right"/>
    </xf>
    <xf numFmtId="2" fontId="0" fillId="0" borderId="136" xfId="0" applyNumberFormat="1" applyBorder="1" applyAlignment="1">
      <alignment horizontal="right"/>
    </xf>
    <xf numFmtId="0" fontId="8" fillId="0" borderId="35" xfId="0" applyFont="1" applyBorder="1" applyAlignment="1">
      <alignment horizontal="left" indent="1"/>
    </xf>
    <xf numFmtId="2" fontId="8" fillId="0" borderId="35" xfId="0" applyNumberFormat="1" applyFont="1" applyBorder="1" applyAlignment="1">
      <alignment horizontal="center"/>
    </xf>
    <xf numFmtId="2" fontId="8" fillId="0" borderId="35" xfId="0" applyNumberFormat="1" applyFont="1" applyBorder="1"/>
    <xf numFmtId="2" fontId="8" fillId="0" borderId="35" xfId="0" applyNumberFormat="1" applyFont="1" applyBorder="1" applyAlignment="1">
      <alignment horizontal="right"/>
    </xf>
    <xf numFmtId="2" fontId="8" fillId="0" borderId="35" xfId="0" applyNumberFormat="1" applyFont="1" applyBorder="1" applyAlignment="1">
      <alignment horizontal="right"/>
    </xf>
    <xf numFmtId="0" fontId="0" fillId="0" borderId="139" xfId="0" applyBorder="1" applyAlignment="1">
      <alignment horizontal="left" indent="2"/>
    </xf>
    <xf numFmtId="2" fontId="0" fillId="0" borderId="139" xfId="0" applyNumberFormat="1" applyBorder="1" applyAlignment="1">
      <alignment horizontal="center"/>
    </xf>
    <xf numFmtId="2" fontId="0" fillId="0" borderId="139" xfId="0" applyNumberFormat="1" applyBorder="1"/>
    <xf numFmtId="2" fontId="0" fillId="0" borderId="140" xfId="0" applyNumberFormat="1" applyBorder="1" applyAlignment="1">
      <alignment horizontal="center"/>
    </xf>
    <xf numFmtId="2" fontId="0" fillId="0" borderId="141" xfId="0" applyNumberFormat="1" applyBorder="1" applyAlignment="1">
      <alignment horizontal="center"/>
    </xf>
    <xf numFmtId="2" fontId="0" fillId="0" borderId="139" xfId="0" applyNumberFormat="1" applyBorder="1" applyAlignment="1">
      <alignment horizontal="right"/>
    </xf>
    <xf numFmtId="2" fontId="0" fillId="0" borderId="139" xfId="0" applyNumberFormat="1" applyBorder="1" applyAlignment="1">
      <alignment horizontal="right"/>
    </xf>
    <xf numFmtId="0" fontId="0" fillId="0" borderId="142" xfId="0" applyBorder="1" applyAlignment="1">
      <alignment horizontal="left" indent="2"/>
    </xf>
    <xf numFmtId="2" fontId="0" fillId="0" borderId="142" xfId="0" applyNumberFormat="1" applyBorder="1" applyAlignment="1">
      <alignment horizontal="center"/>
    </xf>
    <xf numFmtId="2" fontId="0" fillId="0" borderId="142" xfId="0" applyNumberFormat="1" applyBorder="1"/>
    <xf numFmtId="2" fontId="0" fillId="0" borderId="143" xfId="0" applyNumberFormat="1" applyBorder="1" applyAlignment="1">
      <alignment horizontal="center"/>
    </xf>
    <xf numFmtId="2" fontId="0" fillId="0" borderId="144" xfId="0" applyNumberFormat="1" applyBorder="1" applyAlignment="1">
      <alignment horizontal="center"/>
    </xf>
    <xf numFmtId="2" fontId="0" fillId="0" borderId="142" xfId="0" applyNumberFormat="1" applyBorder="1" applyAlignment="1">
      <alignment horizontal="right"/>
    </xf>
    <xf numFmtId="2" fontId="0" fillId="0" borderId="142" xfId="0" applyNumberFormat="1" applyBorder="1" applyAlignment="1">
      <alignment horizontal="right"/>
    </xf>
    <xf numFmtId="0" fontId="0" fillId="0" borderId="145" xfId="0" applyBorder="1" applyAlignment="1">
      <alignment horizontal="left" indent="2"/>
    </xf>
    <xf numFmtId="2" fontId="0" fillId="0" borderId="145" xfId="0" applyNumberFormat="1" applyBorder="1" applyAlignment="1">
      <alignment horizontal="center"/>
    </xf>
    <xf numFmtId="2" fontId="0" fillId="0" borderId="145" xfId="0" applyNumberFormat="1" applyBorder="1"/>
    <xf numFmtId="2" fontId="0" fillId="0" borderId="146" xfId="0" applyNumberFormat="1" applyBorder="1" applyAlignment="1">
      <alignment horizontal="center"/>
    </xf>
    <xf numFmtId="2" fontId="0" fillId="0" borderId="147" xfId="0" applyNumberFormat="1" applyBorder="1" applyAlignment="1">
      <alignment horizontal="center"/>
    </xf>
    <xf numFmtId="2" fontId="0" fillId="0" borderId="145" xfId="0" applyNumberFormat="1" applyBorder="1" applyAlignment="1">
      <alignment horizontal="right"/>
    </xf>
    <xf numFmtId="2" fontId="0" fillId="0" borderId="145" xfId="0" applyNumberFormat="1" applyBorder="1" applyAlignment="1">
      <alignment horizontal="right"/>
    </xf>
    <xf numFmtId="0" fontId="8" fillId="0" borderId="27" xfId="0" applyFont="1" applyBorder="1"/>
    <xf numFmtId="2" fontId="8" fillId="0" borderId="28" xfId="0" applyNumberFormat="1" applyFont="1" applyBorder="1"/>
    <xf numFmtId="0" fontId="0" fillId="0" borderId="131" xfId="0" applyBorder="1" applyAlignment="1">
      <alignment horizontal="left" indent="1"/>
    </xf>
    <xf numFmtId="2" fontId="0" fillId="0" borderId="148" xfId="0" applyNumberFormat="1" applyBorder="1"/>
    <xf numFmtId="2" fontId="0" fillId="0" borderId="132" xfId="0" applyNumberFormat="1" applyBorder="1"/>
    <xf numFmtId="0" fontId="0" fillId="0" borderId="136" xfId="0" applyBorder="1" applyAlignment="1">
      <alignment horizontal="left" indent="1"/>
    </xf>
    <xf numFmtId="0" fontId="8" fillId="0" borderId="31" xfId="0" applyFont="1" applyBorder="1"/>
    <xf numFmtId="0" fontId="0" fillId="0" borderId="149" xfId="0" applyBorder="1" applyAlignment="1">
      <alignment horizontal="left" indent="1"/>
    </xf>
    <xf numFmtId="2" fontId="0" fillId="0" borderId="149" xfId="0" applyNumberFormat="1" applyBorder="1" applyAlignment="1">
      <alignment horizontal="center"/>
    </xf>
    <xf numFmtId="2" fontId="0" fillId="0" borderId="149" xfId="0" applyNumberFormat="1" applyBorder="1"/>
    <xf numFmtId="0" fontId="0" fillId="0" borderId="142" xfId="0" applyBorder="1" applyAlignment="1">
      <alignment horizontal="left" indent="1"/>
    </xf>
    <xf numFmtId="0" fontId="0" fillId="0" borderId="145" xfId="0" applyBorder="1" applyAlignment="1">
      <alignment horizontal="left" indent="1"/>
    </xf>
    <xf numFmtId="0" fontId="0" fillId="2" borderId="1" xfId="0" applyFill="1" applyBorder="1" applyAlignment="1">
      <alignment horizontal="center"/>
    </xf>
    <xf numFmtId="0" fontId="0" fillId="0" borderId="150" xfId="0" applyBorder="1"/>
    <xf numFmtId="2" fontId="0" fillId="0" borderId="150" xfId="0" applyNumberFormat="1" applyBorder="1" applyAlignment="1">
      <alignment horizontal="center"/>
    </xf>
    <xf numFmtId="2" fontId="0" fillId="0" borderId="150" xfId="0" applyNumberFormat="1" applyBorder="1"/>
    <xf numFmtId="2" fontId="0" fillId="0" borderId="151" xfId="0" applyNumberFormat="1" applyBorder="1" applyAlignment="1">
      <alignment horizontal="center"/>
    </xf>
    <xf numFmtId="2" fontId="0" fillId="0" borderId="152" xfId="0" applyNumberFormat="1" applyBorder="1" applyAlignment="1">
      <alignment horizontal="center"/>
    </xf>
    <xf numFmtId="0" fontId="0" fillId="0" borderId="142" xfId="0" applyBorder="1"/>
    <xf numFmtId="0" fontId="0" fillId="0" borderId="145" xfId="0" applyBorder="1"/>
    <xf numFmtId="0" fontId="22" fillId="6" borderId="0" xfId="0" applyFont="1" applyFill="1" applyAlignment="1">
      <alignment horizontal="center"/>
    </xf>
    <xf numFmtId="0" fontId="0" fillId="6" borderId="0" xfId="0" applyFill="1"/>
    <xf numFmtId="0" fontId="12" fillId="0" borderId="40" xfId="0" applyFont="1" applyBorder="1"/>
    <xf numFmtId="164" fontId="11" fillId="0" borderId="40" xfId="1" applyNumberFormat="1" applyFont="1" applyBorder="1"/>
    <xf numFmtId="165" fontId="11" fillId="0" borderId="40" xfId="0" applyNumberFormat="1" applyFont="1" applyBorder="1" applyAlignment="1">
      <alignment horizontal="center"/>
    </xf>
    <xf numFmtId="165" fontId="11" fillId="6" borderId="0" xfId="0" applyNumberFormat="1" applyFont="1" applyFill="1" applyAlignment="1">
      <alignment horizontal="center"/>
    </xf>
    <xf numFmtId="0" fontId="11" fillId="0" borderId="43" xfId="0" applyFont="1" applyBorder="1" applyAlignment="1">
      <alignment horizontal="left" indent="1"/>
    </xf>
    <xf numFmtId="164" fontId="11" fillId="0" borderId="43" xfId="1" applyNumberFormat="1" applyFont="1" applyBorder="1"/>
    <xf numFmtId="165" fontId="11" fillId="0" borderId="43" xfId="0" applyNumberFormat="1" applyFont="1" applyBorder="1" applyAlignment="1">
      <alignment horizontal="center"/>
    </xf>
    <xf numFmtId="164" fontId="11" fillId="0" borderId="43" xfId="1" applyNumberFormat="1" applyFont="1" applyBorder="1" applyAlignment="1">
      <alignment horizontal="right"/>
    </xf>
    <xf numFmtId="0" fontId="0" fillId="0" borderId="153" xfId="0" applyBorder="1" applyAlignment="1">
      <alignment horizontal="left" indent="2"/>
    </xf>
    <xf numFmtId="164" fontId="0" fillId="0" borderId="153" xfId="1" applyNumberFormat="1" applyFont="1" applyBorder="1"/>
    <xf numFmtId="165" fontId="0" fillId="0" borderId="153" xfId="0" applyNumberFormat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4" fontId="0" fillId="0" borderId="153" xfId="1" applyNumberFormat="1" applyFont="1" applyBorder="1" applyAlignment="1">
      <alignment horizontal="right"/>
    </xf>
    <xf numFmtId="165" fontId="0" fillId="0" borderId="118" xfId="0" applyNumberFormat="1" applyBorder="1" applyAlignment="1">
      <alignment horizontal="center"/>
    </xf>
    <xf numFmtId="165" fontId="0" fillId="0" borderId="134" xfId="0" applyNumberFormat="1" applyBorder="1" applyAlignment="1">
      <alignment horizontal="center"/>
    </xf>
    <xf numFmtId="165" fontId="0" fillId="0" borderId="135" xfId="0" applyNumberFormat="1" applyBorder="1" applyAlignment="1">
      <alignment horizontal="center"/>
    </xf>
    <xf numFmtId="0" fontId="0" fillId="0" borderId="154" xfId="0" applyBorder="1" applyAlignment="1">
      <alignment horizontal="left" indent="2"/>
    </xf>
    <xf numFmtId="164" fontId="0" fillId="0" borderId="154" xfId="1" applyNumberFormat="1" applyFont="1" applyBorder="1"/>
    <xf numFmtId="165" fontId="0" fillId="0" borderId="154" xfId="0" applyNumberFormat="1" applyBorder="1" applyAlignment="1">
      <alignment horizontal="center"/>
    </xf>
    <xf numFmtId="164" fontId="0" fillId="0" borderId="154" xfId="1" applyNumberFormat="1" applyFont="1" applyBorder="1" applyAlignment="1">
      <alignment horizontal="right"/>
    </xf>
    <xf numFmtId="165" fontId="0" fillId="0" borderId="155" xfId="0" applyNumberFormat="1" applyBorder="1" applyAlignment="1">
      <alignment horizontal="center"/>
    </xf>
    <xf numFmtId="165" fontId="0" fillId="0" borderId="156" xfId="0" applyNumberFormat="1" applyBorder="1" applyAlignment="1">
      <alignment horizontal="center"/>
    </xf>
    <xf numFmtId="0" fontId="0" fillId="0" borderId="130" xfId="0" applyBorder="1" applyAlignment="1">
      <alignment horizontal="left" indent="2"/>
    </xf>
    <xf numFmtId="165" fontId="0" fillId="0" borderId="130" xfId="0" applyNumberFormat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/>
    </xf>
    <xf numFmtId="0" fontId="0" fillId="2" borderId="157" xfId="0" applyFill="1" applyBorder="1" applyAlignment="1">
      <alignment horizontal="center"/>
    </xf>
    <xf numFmtId="0" fontId="0" fillId="0" borderId="153" xfId="0" applyBorder="1"/>
    <xf numFmtId="165" fontId="0" fillId="0" borderId="129" xfId="0" applyNumberFormat="1" applyBorder="1" applyAlignment="1">
      <alignment horizontal="center"/>
    </xf>
    <xf numFmtId="0" fontId="27" fillId="1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0" fillId="7" borderId="0" xfId="0" applyFill="1"/>
    <xf numFmtId="0" fontId="14" fillId="0" borderId="47" xfId="0" applyFont="1" applyBorder="1"/>
    <xf numFmtId="166" fontId="14" fillId="0" borderId="47" xfId="0" applyNumberFormat="1" applyFont="1" applyBorder="1"/>
    <xf numFmtId="164" fontId="14" fillId="0" borderId="47" xfId="1" applyNumberFormat="1" applyFont="1" applyBorder="1"/>
    <xf numFmtId="164" fontId="14" fillId="7" borderId="0" xfId="1" applyNumberFormat="1" applyFont="1" applyFill="1"/>
    <xf numFmtId="0" fontId="13" fillId="0" borderId="50" xfId="0" applyFont="1" applyBorder="1" applyAlignment="1">
      <alignment horizontal="left" indent="1"/>
    </xf>
    <xf numFmtId="166" fontId="13" fillId="0" borderId="50" xfId="0" applyNumberFormat="1" applyFont="1" applyBorder="1"/>
    <xf numFmtId="164" fontId="13" fillId="0" borderId="50" xfId="1" applyNumberFormat="1" applyFont="1" applyBorder="1"/>
    <xf numFmtId="164" fontId="13" fillId="7" borderId="0" xfId="1" applyNumberFormat="1" applyFont="1" applyFill="1"/>
    <xf numFmtId="164" fontId="13" fillId="0" borderId="50" xfId="1" applyNumberFormat="1" applyFont="1" applyBorder="1" applyAlignment="1">
      <alignment horizontal="right"/>
    </xf>
    <xf numFmtId="3" fontId="13" fillId="0" borderId="50" xfId="0" applyNumberFormat="1" applyFont="1" applyBorder="1" applyAlignment="1">
      <alignment horizontal="right"/>
    </xf>
    <xf numFmtId="0" fontId="0" fillId="0" borderId="158" xfId="0" applyBorder="1" applyAlignment="1">
      <alignment horizontal="left" indent="2"/>
    </xf>
    <xf numFmtId="166" fontId="0" fillId="0" borderId="158" xfId="0" applyNumberFormat="1" applyBorder="1"/>
    <xf numFmtId="164" fontId="0" fillId="0" borderId="158" xfId="1" applyNumberFormat="1" applyFont="1" applyBorder="1"/>
    <xf numFmtId="164" fontId="0" fillId="7" borderId="0" xfId="1" applyNumberFormat="1" applyFont="1" applyFill="1"/>
    <xf numFmtId="166" fontId="0" fillId="0" borderId="159" xfId="0" applyNumberFormat="1" applyBorder="1"/>
    <xf numFmtId="164" fontId="0" fillId="0" borderId="159" xfId="1" applyNumberFormat="1" applyFont="1" applyBorder="1" applyAlignment="1">
      <alignment horizontal="right"/>
    </xf>
    <xf numFmtId="3" fontId="0" fillId="0" borderId="159" xfId="0" applyNumberFormat="1" applyBorder="1" applyAlignment="1">
      <alignment horizontal="right"/>
    </xf>
    <xf numFmtId="0" fontId="0" fillId="0" borderId="160" xfId="0" applyBorder="1" applyAlignment="1">
      <alignment horizontal="left" indent="2"/>
    </xf>
    <xf numFmtId="166" fontId="0" fillId="0" borderId="160" xfId="0" applyNumberFormat="1" applyBorder="1"/>
    <xf numFmtId="164" fontId="0" fillId="0" borderId="160" xfId="1" applyNumberFormat="1" applyFont="1" applyBorder="1"/>
    <xf numFmtId="166" fontId="0" fillId="0" borderId="161" xfId="0" applyNumberFormat="1" applyBorder="1"/>
    <xf numFmtId="164" fontId="0" fillId="0" borderId="161" xfId="1" applyNumberFormat="1" applyFont="1" applyBorder="1" applyAlignment="1">
      <alignment horizontal="right"/>
    </xf>
    <xf numFmtId="3" fontId="0" fillId="0" borderId="161" xfId="0" applyNumberFormat="1" applyBorder="1" applyAlignment="1">
      <alignment horizontal="right"/>
    </xf>
    <xf numFmtId="0" fontId="0" fillId="0" borderId="162" xfId="0" applyBorder="1" applyAlignment="1">
      <alignment horizontal="left" indent="2"/>
    </xf>
    <xf numFmtId="166" fontId="0" fillId="0" borderId="162" xfId="0" applyNumberFormat="1" applyBorder="1"/>
    <xf numFmtId="164" fontId="0" fillId="0" borderId="162" xfId="1" applyNumberFormat="1" applyFont="1" applyBorder="1"/>
    <xf numFmtId="164" fontId="0" fillId="0" borderId="162" xfId="1" applyNumberFormat="1" applyFont="1" applyBorder="1" applyAlignment="1">
      <alignment horizontal="right"/>
    </xf>
    <xf numFmtId="3" fontId="0" fillId="0" borderId="162" xfId="0" applyNumberFormat="1" applyBorder="1" applyAlignment="1">
      <alignment horizontal="right"/>
    </xf>
    <xf numFmtId="166" fontId="0" fillId="0" borderId="118" xfId="0" applyNumberFormat="1" applyBorder="1"/>
    <xf numFmtId="166" fontId="0" fillId="0" borderId="130" xfId="0" applyNumberFormat="1" applyBorder="1"/>
    <xf numFmtId="164" fontId="0" fillId="0" borderId="130" xfId="1" applyNumberFormat="1" applyFont="1" applyBorder="1" applyAlignment="1">
      <alignment horizontal="right"/>
    </xf>
    <xf numFmtId="3" fontId="0" fillId="0" borderId="130" xfId="0" applyNumberFormat="1" applyBorder="1" applyAlignment="1">
      <alignment horizontal="right"/>
    </xf>
    <xf numFmtId="166" fontId="0" fillId="0" borderId="129" xfId="0" applyNumberFormat="1" applyBorder="1"/>
    <xf numFmtId="0" fontId="0" fillId="2" borderId="52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67" fontId="14" fillId="0" borderId="47" xfId="0" applyNumberFormat="1" applyFont="1" applyBorder="1"/>
    <xf numFmtId="167" fontId="14" fillId="0" borderId="48" xfId="0" applyNumberFormat="1" applyFont="1" applyBorder="1"/>
    <xf numFmtId="164" fontId="14" fillId="0" borderId="48" xfId="1" applyNumberFormat="1" applyFont="1" applyBorder="1" applyAlignment="1"/>
    <xf numFmtId="167" fontId="14" fillId="0" borderId="47" xfId="0" applyNumberFormat="1" applyFont="1" applyBorder="1" applyAlignment="1">
      <alignment horizontal="center"/>
    </xf>
    <xf numFmtId="0" fontId="14" fillId="7" borderId="0" xfId="0" applyFont="1" applyFill="1"/>
    <xf numFmtId="164" fontId="14" fillId="0" borderId="48" xfId="1" applyNumberFormat="1" applyFont="1" applyBorder="1" applyAlignment="1">
      <alignment horizontal="center"/>
    </xf>
    <xf numFmtId="167" fontId="13" fillId="0" borderId="50" xfId="0" applyNumberFormat="1" applyFont="1" applyBorder="1"/>
    <xf numFmtId="167" fontId="13" fillId="0" borderId="53" xfId="0" applyNumberFormat="1" applyFont="1" applyBorder="1"/>
    <xf numFmtId="164" fontId="13" fillId="0" borderId="53" xfId="1" applyNumberFormat="1" applyFont="1" applyBorder="1" applyAlignment="1"/>
    <xf numFmtId="167" fontId="13" fillId="0" borderId="50" xfId="0" applyNumberFormat="1" applyFont="1" applyBorder="1" applyAlignment="1">
      <alignment horizontal="center"/>
    </xf>
    <xf numFmtId="0" fontId="13" fillId="7" borderId="0" xfId="0" applyFont="1" applyFill="1"/>
    <xf numFmtId="164" fontId="13" fillId="0" borderId="53" xfId="1" applyNumberFormat="1" applyFont="1" applyBorder="1" applyAlignment="1">
      <alignment horizontal="center"/>
    </xf>
    <xf numFmtId="0" fontId="0" fillId="0" borderId="159" xfId="0" applyBorder="1" applyAlignment="1">
      <alignment horizontal="left" indent="2"/>
    </xf>
    <xf numFmtId="167" fontId="0" fillId="0" borderId="159" xfId="0" applyNumberFormat="1" applyBorder="1"/>
    <xf numFmtId="167" fontId="0" fillId="0" borderId="163" xfId="0" applyNumberFormat="1" applyBorder="1"/>
    <xf numFmtId="164" fontId="0" fillId="0" borderId="163" xfId="1" applyNumberFormat="1" applyFont="1" applyBorder="1" applyAlignment="1"/>
    <xf numFmtId="167" fontId="0" fillId="0" borderId="159" xfId="0" applyNumberFormat="1" applyBorder="1" applyAlignment="1">
      <alignment horizontal="center"/>
    </xf>
    <xf numFmtId="164" fontId="0" fillId="0" borderId="163" xfId="1" applyNumberFormat="1" applyFont="1" applyBorder="1" applyAlignment="1">
      <alignment horizontal="center"/>
    </xf>
    <xf numFmtId="0" fontId="0" fillId="0" borderId="161" xfId="0" applyBorder="1" applyAlignment="1">
      <alignment horizontal="left" indent="2"/>
    </xf>
    <xf numFmtId="167" fontId="0" fillId="0" borderId="161" xfId="0" applyNumberFormat="1" applyBorder="1"/>
    <xf numFmtId="167" fontId="0" fillId="0" borderId="164" xfId="0" applyNumberFormat="1" applyBorder="1"/>
    <xf numFmtId="164" fontId="0" fillId="0" borderId="164" xfId="1" applyNumberFormat="1" applyFont="1" applyBorder="1" applyAlignment="1"/>
    <xf numFmtId="167" fontId="0" fillId="0" borderId="161" xfId="0" applyNumberFormat="1" applyBorder="1" applyAlignment="1">
      <alignment horizontal="center"/>
    </xf>
    <xf numFmtId="164" fontId="0" fillId="0" borderId="164" xfId="1" applyNumberFormat="1" applyFont="1" applyBorder="1" applyAlignment="1">
      <alignment horizontal="center"/>
    </xf>
    <xf numFmtId="167" fontId="0" fillId="0" borderId="162" xfId="0" applyNumberFormat="1" applyBorder="1"/>
    <xf numFmtId="167" fontId="0" fillId="0" borderId="165" xfId="0" applyNumberFormat="1" applyBorder="1"/>
    <xf numFmtId="164" fontId="0" fillId="0" borderId="165" xfId="1" applyNumberFormat="1" applyFont="1" applyBorder="1" applyAlignment="1"/>
    <xf numFmtId="167" fontId="0" fillId="0" borderId="162" xfId="0" applyNumberFormat="1" applyBorder="1" applyAlignment="1">
      <alignment horizontal="center"/>
    </xf>
    <xf numFmtId="164" fontId="0" fillId="0" borderId="165" xfId="1" applyNumberFormat="1" applyFont="1" applyBorder="1" applyAlignment="1">
      <alignment horizontal="center"/>
    </xf>
    <xf numFmtId="167" fontId="0" fillId="0" borderId="118" xfId="0" applyNumberFormat="1" applyBorder="1"/>
    <xf numFmtId="167" fontId="0" fillId="0" borderId="134" xfId="0" applyNumberFormat="1" applyBorder="1"/>
    <xf numFmtId="164" fontId="0" fillId="0" borderId="134" xfId="1" applyNumberFormat="1" applyFont="1" applyBorder="1" applyAlignment="1"/>
    <xf numFmtId="167" fontId="0" fillId="0" borderId="118" xfId="0" applyNumberFormat="1" applyBorder="1" applyAlignment="1">
      <alignment horizontal="center"/>
    </xf>
    <xf numFmtId="164" fontId="0" fillId="0" borderId="134" xfId="1" applyNumberFormat="1" applyFont="1" applyBorder="1" applyAlignment="1">
      <alignment horizontal="center"/>
    </xf>
    <xf numFmtId="0" fontId="0" fillId="0" borderId="120" xfId="0" applyBorder="1" applyAlignment="1">
      <alignment horizontal="left" indent="2"/>
    </xf>
    <xf numFmtId="167" fontId="0" fillId="0" borderId="120" xfId="0" applyNumberFormat="1" applyBorder="1"/>
    <xf numFmtId="167" fontId="0" fillId="0" borderId="166" xfId="0" applyNumberFormat="1" applyBorder="1"/>
    <xf numFmtId="164" fontId="0" fillId="0" borderId="166" xfId="1" applyNumberFormat="1" applyFont="1" applyBorder="1" applyAlignment="1"/>
    <xf numFmtId="167" fontId="0" fillId="0" borderId="120" xfId="0" applyNumberFormat="1" applyBorder="1" applyAlignment="1">
      <alignment horizontal="center"/>
    </xf>
    <xf numFmtId="164" fontId="0" fillId="0" borderId="166" xfId="1" applyNumberFormat="1" applyFont="1" applyBorder="1" applyAlignment="1">
      <alignment horizontal="center"/>
    </xf>
    <xf numFmtId="167" fontId="0" fillId="0" borderId="129" xfId="0" applyNumberFormat="1" applyBorder="1"/>
    <xf numFmtId="167" fontId="0" fillId="0" borderId="167" xfId="0" applyNumberFormat="1" applyBorder="1"/>
    <xf numFmtId="164" fontId="0" fillId="0" borderId="167" xfId="1" applyNumberFormat="1" applyFont="1" applyBorder="1" applyAlignment="1"/>
    <xf numFmtId="167" fontId="0" fillId="0" borderId="129" xfId="0" applyNumberFormat="1" applyBorder="1" applyAlignment="1">
      <alignment horizontal="center"/>
    </xf>
    <xf numFmtId="167" fontId="0" fillId="0" borderId="129" xfId="0" applyNumberFormat="1" applyBorder="1" applyAlignment="1">
      <alignment horizontal="right"/>
    </xf>
    <xf numFmtId="167" fontId="0" fillId="0" borderId="118" xfId="0" applyNumberFormat="1" applyBorder="1" applyAlignment="1">
      <alignment horizontal="right"/>
    </xf>
    <xf numFmtId="167" fontId="0" fillId="0" borderId="130" xfId="0" applyNumberFormat="1" applyBorder="1"/>
    <xf numFmtId="167" fontId="0" fillId="0" borderId="168" xfId="0" applyNumberFormat="1" applyBorder="1"/>
    <xf numFmtId="164" fontId="0" fillId="0" borderId="168" xfId="1" applyNumberFormat="1" applyFont="1" applyBorder="1" applyAlignment="1"/>
    <xf numFmtId="167" fontId="0" fillId="0" borderId="130" xfId="0" applyNumberFormat="1" applyBorder="1" applyAlignment="1">
      <alignment horizontal="center"/>
    </xf>
    <xf numFmtId="167" fontId="0" fillId="0" borderId="130" xfId="0" applyNumberFormat="1" applyBorder="1" applyAlignment="1">
      <alignment horizontal="right"/>
    </xf>
    <xf numFmtId="164" fontId="0" fillId="0" borderId="168" xfId="1" applyNumberFormat="1" applyFont="1" applyBorder="1" applyAlignment="1">
      <alignment horizontal="center"/>
    </xf>
    <xf numFmtId="164" fontId="0" fillId="0" borderId="167" xfId="1" applyNumberFormat="1" applyFont="1" applyBorder="1" applyAlignment="1">
      <alignment horizontal="center"/>
    </xf>
    <xf numFmtId="0" fontId="27" fillId="14" borderId="0" xfId="0" applyFont="1" applyFill="1" applyAlignment="1">
      <alignment horizontal="center"/>
    </xf>
    <xf numFmtId="0" fontId="22" fillId="9" borderId="0" xfId="0" applyFont="1" applyFill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16" fillId="0" borderId="58" xfId="0" applyFont="1" applyBorder="1"/>
    <xf numFmtId="3" fontId="16" fillId="0" borderId="59" xfId="0" applyNumberFormat="1" applyFont="1" applyBorder="1" applyAlignment="1">
      <alignment horizontal="center"/>
    </xf>
    <xf numFmtId="3" fontId="16" fillId="0" borderId="60" xfId="0" applyNumberFormat="1" applyFont="1" applyBorder="1" applyAlignment="1">
      <alignment horizontal="center"/>
    </xf>
    <xf numFmtId="164" fontId="16" fillId="0" borderId="59" xfId="1" applyNumberFormat="1" applyFont="1" applyBorder="1" applyAlignment="1">
      <alignment horizontal="center"/>
    </xf>
    <xf numFmtId="164" fontId="16" fillId="0" borderId="61" xfId="1" applyNumberFormat="1" applyFont="1" applyBorder="1" applyAlignment="1">
      <alignment horizontal="center"/>
    </xf>
    <xf numFmtId="164" fontId="16" fillId="0" borderId="60" xfId="1" applyNumberFormat="1" applyFont="1" applyBorder="1" applyAlignment="1">
      <alignment horizontal="center"/>
    </xf>
    <xf numFmtId="0" fontId="15" fillId="0" borderId="63" xfId="0" applyFont="1" applyBorder="1" applyAlignment="1">
      <alignment horizontal="left" indent="1"/>
    </xf>
    <xf numFmtId="3" fontId="15" fillId="0" borderId="64" xfId="0" applyNumberFormat="1" applyFont="1" applyBorder="1" applyAlignment="1">
      <alignment horizontal="center"/>
    </xf>
    <xf numFmtId="3" fontId="15" fillId="0" borderId="65" xfId="0" applyNumberFormat="1" applyFont="1" applyBorder="1" applyAlignment="1">
      <alignment horizontal="center"/>
    </xf>
    <xf numFmtId="164" fontId="15" fillId="0" borderId="64" xfId="1" applyNumberFormat="1" applyFont="1" applyBorder="1" applyAlignment="1">
      <alignment horizontal="center"/>
    </xf>
    <xf numFmtId="164" fontId="15" fillId="0" borderId="66" xfId="1" applyNumberFormat="1" applyFont="1" applyBorder="1" applyAlignment="1">
      <alignment horizontal="center"/>
    </xf>
    <xf numFmtId="164" fontId="15" fillId="0" borderId="65" xfId="1" applyNumberFormat="1" applyFont="1" applyBorder="1" applyAlignment="1">
      <alignment horizontal="center"/>
    </xf>
    <xf numFmtId="0" fontId="0" fillId="0" borderId="78" xfId="0" applyBorder="1" applyAlignment="1">
      <alignment horizontal="left" indent="2"/>
    </xf>
    <xf numFmtId="3" fontId="0" fillId="0" borderId="169" xfId="0" applyNumberFormat="1" applyBorder="1" applyAlignment="1">
      <alignment horizontal="center"/>
    </xf>
    <xf numFmtId="3" fontId="0" fillId="0" borderId="170" xfId="0" applyNumberFormat="1" applyBorder="1" applyAlignment="1">
      <alignment horizontal="center"/>
    </xf>
    <xf numFmtId="164" fontId="0" fillId="0" borderId="169" xfId="1" applyNumberFormat="1" applyFont="1" applyBorder="1" applyAlignment="1">
      <alignment horizontal="center"/>
    </xf>
    <xf numFmtId="164" fontId="0" fillId="0" borderId="171" xfId="1" applyNumberFormat="1" applyFont="1" applyBorder="1" applyAlignment="1">
      <alignment horizontal="center"/>
    </xf>
    <xf numFmtId="164" fontId="0" fillId="0" borderId="170" xfId="1" applyNumberFormat="1" applyFont="1" applyBorder="1" applyAlignment="1">
      <alignment horizontal="center"/>
    </xf>
    <xf numFmtId="3" fontId="0" fillId="0" borderId="134" xfId="0" applyNumberFormat="1" applyBorder="1" applyAlignment="1">
      <alignment horizontal="center"/>
    </xf>
    <xf numFmtId="3" fontId="0" fillId="0" borderId="135" xfId="0" applyNumberFormat="1" applyBorder="1" applyAlignment="1">
      <alignment horizontal="center"/>
    </xf>
    <xf numFmtId="164" fontId="0" fillId="0" borderId="134" xfId="1" applyNumberFormat="1" applyFont="1" applyBorder="1" applyAlignment="1">
      <alignment horizontal="center"/>
    </xf>
    <xf numFmtId="164" fontId="0" fillId="0" borderId="172" xfId="1" applyNumberFormat="1" applyFont="1" applyBorder="1" applyAlignment="1">
      <alignment horizontal="center"/>
    </xf>
    <xf numFmtId="164" fontId="0" fillId="0" borderId="135" xfId="1" applyNumberFormat="1" applyFont="1" applyBorder="1" applyAlignment="1">
      <alignment horizontal="center"/>
    </xf>
    <xf numFmtId="3" fontId="0" fillId="0" borderId="173" xfId="0" applyNumberFormat="1" applyBorder="1" applyAlignment="1">
      <alignment horizontal="center"/>
    </xf>
    <xf numFmtId="3" fontId="0" fillId="0" borderId="174" xfId="0" applyNumberFormat="1" applyBorder="1" applyAlignment="1">
      <alignment horizontal="center"/>
    </xf>
    <xf numFmtId="164" fontId="0" fillId="0" borderId="173" xfId="1" applyNumberFormat="1" applyFont="1" applyBorder="1" applyAlignment="1">
      <alignment horizontal="center"/>
    </xf>
    <xf numFmtId="164" fontId="0" fillId="0" borderId="175" xfId="1" applyNumberFormat="1" applyFont="1" applyBorder="1" applyAlignment="1">
      <alignment horizontal="center"/>
    </xf>
    <xf numFmtId="164" fontId="0" fillId="0" borderId="174" xfId="1" applyNumberFormat="1" applyFont="1" applyBorder="1" applyAlignment="1">
      <alignment horizontal="center"/>
    </xf>
    <xf numFmtId="0" fontId="15" fillId="0" borderId="68" xfId="0" applyFont="1" applyBorder="1" applyAlignment="1">
      <alignment horizontal="left" indent="1"/>
    </xf>
    <xf numFmtId="3" fontId="0" fillId="0" borderId="176" xfId="0" applyNumberFormat="1" applyBorder="1" applyAlignment="1">
      <alignment horizontal="center"/>
    </xf>
    <xf numFmtId="3" fontId="0" fillId="0" borderId="177" xfId="0" applyNumberFormat="1" applyBorder="1" applyAlignment="1">
      <alignment horizontal="center"/>
    </xf>
    <xf numFmtId="164" fontId="0" fillId="0" borderId="176" xfId="1" applyNumberFormat="1" applyFont="1" applyBorder="1" applyAlignment="1">
      <alignment horizontal="center"/>
    </xf>
    <xf numFmtId="164" fontId="0" fillId="0" borderId="178" xfId="1" applyNumberFormat="1" applyFont="1" applyBorder="1" applyAlignment="1">
      <alignment horizontal="center"/>
    </xf>
    <xf numFmtId="164" fontId="0" fillId="0" borderId="177" xfId="1" applyNumberFormat="1" applyFont="1" applyBorder="1" applyAlignment="1">
      <alignment horizontal="center"/>
    </xf>
    <xf numFmtId="3" fontId="0" fillId="0" borderId="167" xfId="0" applyNumberFormat="1" applyBorder="1" applyAlignment="1">
      <alignment horizontal="center"/>
    </xf>
    <xf numFmtId="3" fontId="0" fillId="0" borderId="179" xfId="0" applyNumberFormat="1" applyBorder="1" applyAlignment="1">
      <alignment horizontal="center"/>
    </xf>
    <xf numFmtId="164" fontId="0" fillId="0" borderId="167" xfId="1" applyNumberFormat="1" applyFont="1" applyBorder="1" applyAlignment="1">
      <alignment horizontal="center"/>
    </xf>
    <xf numFmtId="164" fontId="0" fillId="0" borderId="180" xfId="1" applyNumberFormat="1" applyFont="1" applyBorder="1" applyAlignment="1">
      <alignment horizontal="center"/>
    </xf>
    <xf numFmtId="164" fontId="0" fillId="0" borderId="179" xfId="1" applyNumberFormat="1" applyFont="1" applyBorder="1" applyAlignment="1">
      <alignment horizontal="center"/>
    </xf>
    <xf numFmtId="3" fontId="0" fillId="0" borderId="168" xfId="0" applyNumberFormat="1" applyBorder="1" applyAlignment="1">
      <alignment horizontal="center"/>
    </xf>
    <xf numFmtId="3" fontId="0" fillId="0" borderId="181" xfId="0" applyNumberFormat="1" applyBorder="1" applyAlignment="1">
      <alignment horizontal="center"/>
    </xf>
    <xf numFmtId="164" fontId="0" fillId="0" borderId="168" xfId="1" applyNumberFormat="1" applyFont="1" applyBorder="1" applyAlignment="1">
      <alignment horizontal="center"/>
    </xf>
    <xf numFmtId="164" fontId="0" fillId="0" borderId="182" xfId="1" applyNumberFormat="1" applyFont="1" applyBorder="1" applyAlignment="1">
      <alignment horizontal="center"/>
    </xf>
    <xf numFmtId="164" fontId="0" fillId="0" borderId="181" xfId="1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64" fontId="0" fillId="0" borderId="88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28" xfId="1" applyNumberFormat="1" applyFont="1" applyBorder="1" applyAlignment="1">
      <alignment horizontal="center"/>
    </xf>
    <xf numFmtId="0" fontId="23" fillId="11" borderId="115" xfId="0" applyFont="1" applyFill="1" applyBorder="1" applyAlignment="1">
      <alignment horizontal="center" wrapText="1"/>
    </xf>
    <xf numFmtId="0" fontId="22" fillId="8" borderId="0" xfId="0" applyFont="1" applyFill="1" applyAlignment="1">
      <alignment horizontal="center"/>
    </xf>
    <xf numFmtId="0" fontId="18" fillId="0" borderId="183" xfId="0" applyFont="1" applyBorder="1" applyAlignment="1">
      <alignment horizontal="left" indent="1"/>
    </xf>
    <xf numFmtId="3" fontId="18" fillId="0" borderId="183" xfId="0" applyNumberFormat="1" applyFont="1" applyBorder="1" applyAlignment="1">
      <alignment horizontal="right" vertical="center"/>
    </xf>
    <xf numFmtId="164" fontId="18" fillId="0" borderId="183" xfId="1" applyNumberFormat="1" applyFont="1" applyBorder="1" applyAlignment="1">
      <alignment horizontal="right" vertical="center"/>
    </xf>
    <xf numFmtId="0" fontId="17" fillId="8" borderId="0" xfId="0" applyFont="1" applyFill="1" applyAlignment="1">
      <alignment horizontal="right"/>
    </xf>
    <xf numFmtId="3" fontId="0" fillId="0" borderId="78" xfId="0" applyNumberFormat="1" applyBorder="1" applyAlignment="1">
      <alignment horizontal="left" indent="3"/>
    </xf>
    <xf numFmtId="3" fontId="21" fillId="0" borderId="184" xfId="0" applyNumberFormat="1" applyFont="1" applyBorder="1" applyAlignment="1">
      <alignment horizontal="right"/>
    </xf>
    <xf numFmtId="3" fontId="20" fillId="0" borderId="185" xfId="0" applyNumberFormat="1" applyFont="1" applyBorder="1" applyAlignment="1">
      <alignment horizontal="right"/>
    </xf>
    <xf numFmtId="0" fontId="18" fillId="0" borderId="186" xfId="0" applyFont="1" applyBorder="1" applyAlignment="1">
      <alignment horizontal="left"/>
    </xf>
    <xf numFmtId="3" fontId="18" fillId="0" borderId="186" xfId="0" applyNumberFormat="1" applyFont="1" applyBorder="1" applyAlignment="1">
      <alignment horizontal="right" vertical="center"/>
    </xf>
    <xf numFmtId="164" fontId="18" fillId="0" borderId="186" xfId="1" applyNumberFormat="1" applyFont="1" applyBorder="1" applyAlignment="1">
      <alignment horizontal="right" vertical="center"/>
    </xf>
    <xf numFmtId="0" fontId="17" fillId="0" borderId="187" xfId="0" applyFont="1" applyBorder="1" applyAlignment="1">
      <alignment horizontal="left" indent="1"/>
    </xf>
    <xf numFmtId="3" fontId="17" fillId="0" borderId="187" xfId="0" applyNumberFormat="1" applyFont="1" applyBorder="1" applyAlignment="1">
      <alignment horizontal="right" vertical="center"/>
    </xf>
    <xf numFmtId="164" fontId="17" fillId="0" borderId="187" xfId="1" applyNumberFormat="1" applyFont="1" applyBorder="1" applyAlignment="1">
      <alignment horizontal="right" vertical="center"/>
    </xf>
    <xf numFmtId="3" fontId="0" fillId="0" borderId="87" xfId="0" applyNumberFormat="1" applyBorder="1" applyAlignment="1">
      <alignment horizontal="left" indent="3"/>
    </xf>
    <xf numFmtId="0" fontId="18" fillId="0" borderId="183" xfId="0" applyFont="1" applyBorder="1" applyAlignment="1">
      <alignment horizontal="left"/>
    </xf>
    <xf numFmtId="0" fontId="0" fillId="9" borderId="0" xfId="0" applyFill="1" applyAlignment="1">
      <alignment horizontal="center"/>
    </xf>
    <xf numFmtId="0" fontId="0" fillId="9" borderId="0" xfId="0" applyFill="1" applyAlignment="1">
      <alignment horizontal="right"/>
    </xf>
    <xf numFmtId="0" fontId="19" fillId="0" borderId="188" xfId="0" applyFont="1" applyBorder="1" applyAlignment="1">
      <alignment horizontal="left"/>
    </xf>
    <xf numFmtId="3" fontId="19" fillId="0" borderId="188" xfId="0" applyNumberFormat="1" applyFont="1" applyBorder="1" applyAlignment="1">
      <alignment horizontal="right" vertical="center"/>
    </xf>
    <xf numFmtId="164" fontId="19" fillId="0" borderId="188" xfId="1" applyNumberFormat="1" applyFont="1" applyBorder="1" applyAlignment="1">
      <alignment horizontal="right" vertical="center"/>
    </xf>
    <xf numFmtId="0" fontId="19" fillId="0" borderId="90" xfId="0" applyFont="1" applyBorder="1" applyAlignment="1">
      <alignment horizontal="left"/>
    </xf>
    <xf numFmtId="0" fontId="28" fillId="0" borderId="189" xfId="0" applyFont="1" applyBorder="1" applyAlignment="1">
      <alignment horizontal="left" indent="1"/>
    </xf>
    <xf numFmtId="3" fontId="28" fillId="0" borderId="189" xfId="0" applyNumberFormat="1" applyFont="1" applyBorder="1" applyAlignment="1">
      <alignment horizontal="right" vertical="center"/>
    </xf>
    <xf numFmtId="164" fontId="28" fillId="0" borderId="189" xfId="1" applyNumberFormat="1" applyFont="1" applyBorder="1" applyAlignment="1">
      <alignment horizontal="right" vertical="center"/>
    </xf>
    <xf numFmtId="0" fontId="29" fillId="9" borderId="0" xfId="0" applyFont="1" applyFill="1" applyAlignment="1">
      <alignment horizontal="right"/>
    </xf>
    <xf numFmtId="0" fontId="23" fillId="11" borderId="115" xfId="0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/>
    </xf>
    <xf numFmtId="0" fontId="21" fillId="0" borderId="184" xfId="0" applyFont="1" applyBorder="1" applyAlignment="1">
      <alignment horizontal="left" indent="1"/>
    </xf>
    <xf numFmtId="164" fontId="21" fillId="0" borderId="184" xfId="1" applyNumberFormat="1" applyFont="1" applyBorder="1" applyAlignment="1">
      <alignment horizontal="right"/>
    </xf>
    <xf numFmtId="0" fontId="20" fillId="0" borderId="185" xfId="0" applyFont="1" applyBorder="1" applyAlignment="1">
      <alignment horizontal="left" indent="2"/>
    </xf>
    <xf numFmtId="164" fontId="20" fillId="0" borderId="185" xfId="1" applyNumberFormat="1" applyFont="1" applyBorder="1" applyAlignment="1">
      <alignment horizontal="right"/>
    </xf>
    <xf numFmtId="3" fontId="0" fillId="0" borderId="78" xfId="0" applyNumberFormat="1" applyBorder="1" applyAlignment="1">
      <alignment horizontal="right"/>
    </xf>
    <xf numFmtId="164" fontId="0" fillId="0" borderId="78" xfId="1" applyNumberFormat="1" applyFont="1" applyBorder="1" applyAlignment="1">
      <alignment horizontal="right"/>
    </xf>
    <xf numFmtId="0" fontId="22" fillId="15" borderId="0" xfId="0" applyFont="1" applyFill="1" applyAlignment="1">
      <alignment horizontal="center"/>
    </xf>
    <xf numFmtId="0" fontId="0" fillId="15" borderId="0" xfId="0" applyFill="1" applyAlignment="1">
      <alignment horizontal="right"/>
    </xf>
    <xf numFmtId="0" fontId="30" fillId="0" borderId="190" xfId="0" applyFont="1" applyBorder="1" applyAlignment="1">
      <alignment horizontal="left" indent="1"/>
    </xf>
    <xf numFmtId="3" fontId="30" fillId="0" borderId="190" xfId="0" applyNumberFormat="1" applyFont="1" applyBorder="1" applyAlignment="1">
      <alignment horizontal="right"/>
    </xf>
    <xf numFmtId="164" fontId="30" fillId="0" borderId="190" xfId="1" applyNumberFormat="1" applyFont="1" applyBorder="1" applyAlignment="1">
      <alignment horizontal="right"/>
    </xf>
    <xf numFmtId="0" fontId="22" fillId="16" borderId="0" xfId="0" applyFont="1" applyFill="1" applyAlignment="1">
      <alignment horizontal="center"/>
    </xf>
    <xf numFmtId="0" fontId="0" fillId="16" borderId="0" xfId="0" applyFill="1" applyAlignment="1">
      <alignment horizontal="right"/>
    </xf>
    <xf numFmtId="0" fontId="31" fillId="0" borderId="191" xfId="0" applyFont="1" applyBorder="1" applyAlignment="1">
      <alignment horizontal="left" indent="1"/>
    </xf>
    <xf numFmtId="3" fontId="31" fillId="0" borderId="191" xfId="0" applyNumberFormat="1" applyFont="1" applyBorder="1" applyAlignment="1">
      <alignment horizontal="right" vertical="center"/>
    </xf>
    <xf numFmtId="164" fontId="31" fillId="0" borderId="191" xfId="1" applyNumberFormat="1" applyFont="1" applyBorder="1" applyAlignment="1">
      <alignment horizontal="right" vertical="center"/>
    </xf>
    <xf numFmtId="0" fontId="32" fillId="16" borderId="0" xfId="0" applyFont="1" applyFill="1" applyAlignment="1">
      <alignment horizontal="right"/>
    </xf>
    <xf numFmtId="164" fontId="0" fillId="0" borderId="78" xfId="1" applyNumberFormat="1" applyFont="1" applyBorder="1" applyAlignment="1">
      <alignment horizontal="right" vertical="center"/>
    </xf>
    <xf numFmtId="3" fontId="0" fillId="0" borderId="78" xfId="0" applyNumberFormat="1" applyBorder="1" applyAlignment="1">
      <alignment horizontal="left" wrapText="1" indent="3"/>
    </xf>
    <xf numFmtId="0" fontId="22" fillId="17" borderId="0" xfId="0" applyFont="1" applyFill="1" applyAlignment="1">
      <alignment horizontal="center"/>
    </xf>
    <xf numFmtId="0" fontId="0" fillId="17" borderId="0" xfId="0" applyFill="1" applyAlignment="1">
      <alignment horizontal="right"/>
    </xf>
    <xf numFmtId="0" fontId="33" fillId="0" borderId="192" xfId="0" applyFont="1" applyBorder="1" applyAlignment="1">
      <alignment horizontal="left" indent="1"/>
    </xf>
    <xf numFmtId="3" fontId="33" fillId="0" borderId="192" xfId="0" applyNumberFormat="1" applyFont="1" applyBorder="1" applyAlignment="1">
      <alignment horizontal="right" vertical="center"/>
    </xf>
    <xf numFmtId="164" fontId="33" fillId="0" borderId="192" xfId="1" applyNumberFormat="1" applyFont="1" applyBorder="1" applyAlignment="1">
      <alignment horizontal="right" vertical="center"/>
    </xf>
    <xf numFmtId="0" fontId="34" fillId="17" borderId="193" xfId="0" applyFont="1" applyFill="1" applyBorder="1" applyAlignment="1">
      <alignment horizontal="right"/>
    </xf>
    <xf numFmtId="0" fontId="22" fillId="18" borderId="0" xfId="0" applyFont="1" applyFill="1" applyAlignment="1">
      <alignment horizontal="center"/>
    </xf>
    <xf numFmtId="0" fontId="0" fillId="18" borderId="0" xfId="0" applyFill="1" applyAlignment="1">
      <alignment horizontal="right"/>
    </xf>
    <xf numFmtId="0" fontId="35" fillId="0" borderId="194" xfId="0" applyFont="1" applyBorder="1" applyAlignment="1">
      <alignment horizontal="left" indent="1"/>
    </xf>
    <xf numFmtId="3" fontId="35" fillId="0" borderId="194" xfId="0" applyNumberFormat="1" applyFont="1" applyBorder="1" applyAlignment="1">
      <alignment horizontal="right" vertical="center"/>
    </xf>
    <xf numFmtId="164" fontId="35" fillId="0" borderId="194" xfId="1" applyNumberFormat="1" applyFont="1" applyBorder="1" applyAlignment="1">
      <alignment horizontal="right" vertical="center"/>
    </xf>
    <xf numFmtId="0" fontId="29" fillId="18" borderId="195" xfId="0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123825</xdr:rowOff>
    </xdr:from>
    <xdr:to>
      <xdr:col>12</xdr:col>
      <xdr:colOff>104775</xdr:colOff>
      <xdr:row>2</xdr:row>
      <xdr:rowOff>57201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35EEB3-AAA8-48BB-941D-4D0CA7DAA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123825"/>
          <a:ext cx="0" cy="81920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342901</xdr:colOff>
      <xdr:row>0</xdr:row>
      <xdr:rowOff>582209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FAB608-9826-4375-BD51-81DF97CDD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3600" cy="582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76200</xdr:colOff>
      <xdr:row>0</xdr:row>
      <xdr:rowOff>620309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68DC4A-E7EA-431A-87B0-3D54C7CBB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133600" cy="5822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142875</xdr:colOff>
      <xdr:row>0</xdr:row>
      <xdr:rowOff>639359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FA1E10-FB23-4FF0-A876-71AC3911F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133600" cy="5822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2200275</xdr:colOff>
      <xdr:row>0</xdr:row>
      <xdr:rowOff>582209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0DA4C9-2380-4940-8BFE-CAEFE0867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3600" cy="582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E297-2B0C-4CC3-A9C1-3A1DE5728730}">
  <dimension ref="A1:XFD69"/>
  <sheetViews>
    <sheetView tabSelected="1" workbookViewId="0">
      <selection activeCell="A9" sqref="A9:A11"/>
    </sheetView>
  </sheetViews>
  <sheetFormatPr baseColWidth="10" defaultColWidth="11.42578125" defaultRowHeight="18.75" customHeight="1" zeroHeight="1" x14ac:dyDescent="0.25"/>
  <cols>
    <col min="1" max="1" width="26.85546875" style="245" customWidth="1"/>
    <col min="2" max="2" width="35.28515625" customWidth="1"/>
    <col min="3" max="3" width="13.140625" style="150" customWidth="1"/>
    <col min="4" max="4" width="12.5703125" style="150" customWidth="1"/>
    <col min="5" max="5" width="10.7109375" style="150" customWidth="1"/>
    <col min="6" max="6" width="13.28515625" style="150" customWidth="1"/>
    <col min="7" max="7" width="9.7109375" style="150" customWidth="1"/>
    <col min="8" max="8" width="1.28515625" style="150" customWidth="1"/>
    <col min="9" max="10" width="14" style="150" customWidth="1"/>
    <col min="11" max="11" width="10.28515625" style="150" customWidth="1"/>
    <col min="12" max="12" width="13.85546875" style="150" customWidth="1"/>
    <col min="13" max="13" width="8.7109375" style="150" customWidth="1"/>
    <col min="14" max="14" width="13.140625" customWidth="1"/>
    <col min="15" max="16383" width="0" hidden="1" customWidth="1"/>
    <col min="16384" max="16384" width="0.28515625" customWidth="1"/>
  </cols>
  <sheetData>
    <row r="1" spans="1:20" ht="5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0" ht="18.75" customHeight="1" x14ac:dyDescent="0.25">
      <c r="A2" s="4"/>
      <c r="B2" s="5"/>
      <c r="C2" s="6" t="s">
        <v>150</v>
      </c>
      <c r="D2" s="7"/>
      <c r="E2" s="7"/>
      <c r="F2" s="7"/>
      <c r="G2" s="8"/>
      <c r="H2" s="9"/>
      <c r="I2" s="6" t="str">
        <f>CONCATENATE("acumulado ",C2)</f>
        <v>acumulado marzo</v>
      </c>
      <c r="J2" s="7"/>
      <c r="K2" s="7"/>
      <c r="L2" s="7"/>
      <c r="M2" s="8"/>
      <c r="N2" s="10"/>
    </row>
    <row r="3" spans="1:20" ht="30" customHeight="1" x14ac:dyDescent="0.25">
      <c r="A3" s="11"/>
      <c r="B3" s="12"/>
      <c r="C3" s="13">
        <v>2020</v>
      </c>
      <c r="D3" s="13">
        <v>2021</v>
      </c>
      <c r="E3" s="13" t="s">
        <v>1</v>
      </c>
      <c r="F3" s="13" t="s">
        <v>2</v>
      </c>
      <c r="G3" s="13" t="s">
        <v>3</v>
      </c>
      <c r="H3" s="14"/>
      <c r="I3" s="13">
        <v>2020</v>
      </c>
      <c r="J3" s="13">
        <v>2021</v>
      </c>
      <c r="K3" s="13" t="s">
        <v>1</v>
      </c>
      <c r="L3" s="13" t="s">
        <v>2</v>
      </c>
      <c r="M3" s="13" t="s">
        <v>3</v>
      </c>
      <c r="N3" s="15" t="s">
        <v>4</v>
      </c>
    </row>
    <row r="4" spans="1:20" s="23" customFormat="1" ht="32.1" customHeight="1" x14ac:dyDescent="0.25">
      <c r="A4" s="16" t="s">
        <v>5</v>
      </c>
      <c r="B4" s="17" t="s">
        <v>6</v>
      </c>
      <c r="C4" s="18">
        <v>164467</v>
      </c>
      <c r="D4" s="18">
        <v>85572</v>
      </c>
      <c r="E4" s="19">
        <v>-0.47970109505250291</v>
      </c>
      <c r="F4" s="18">
        <v>-78895</v>
      </c>
      <c r="G4" s="19">
        <f>D4/$D$4</f>
        <v>1</v>
      </c>
      <c r="H4" s="20"/>
      <c r="I4" s="18">
        <v>990392</v>
      </c>
      <c r="J4" s="18">
        <v>195818</v>
      </c>
      <c r="K4" s="19">
        <v>-0.80228232861331672</v>
      </c>
      <c r="L4" s="18">
        <v>-794574</v>
      </c>
      <c r="M4" s="21">
        <f>J4/$J$4</f>
        <v>1</v>
      </c>
      <c r="N4" s="22" t="s">
        <v>7</v>
      </c>
    </row>
    <row r="5" spans="1:20" ht="18.75" customHeight="1" x14ac:dyDescent="0.25">
      <c r="A5" s="24"/>
      <c r="B5" s="25" t="s">
        <v>8</v>
      </c>
      <c r="C5" s="26">
        <v>122236</v>
      </c>
      <c r="D5" s="26">
        <v>64811</v>
      </c>
      <c r="E5" s="27">
        <v>-0.46978795117641281</v>
      </c>
      <c r="F5" s="26">
        <v>-57425</v>
      </c>
      <c r="G5" s="27">
        <f>D5/$D$4</f>
        <v>0.75738559341840794</v>
      </c>
      <c r="H5" s="28"/>
      <c r="I5" s="26">
        <v>745195</v>
      </c>
      <c r="J5" s="26">
        <v>148326</v>
      </c>
      <c r="K5" s="27">
        <f>J5/I5-1</f>
        <v>-0.80095679654318674</v>
      </c>
      <c r="L5" s="26">
        <f>J5-I5</f>
        <v>-596869</v>
      </c>
      <c r="M5" s="29">
        <f>J5/$J$4</f>
        <v>0.7574686698873444</v>
      </c>
      <c r="N5" s="30"/>
    </row>
    <row r="6" spans="1:20" ht="18.75" customHeight="1" x14ac:dyDescent="0.25">
      <c r="A6" s="31"/>
      <c r="B6" s="25" t="s">
        <v>9</v>
      </c>
      <c r="C6" s="26">
        <v>42231</v>
      </c>
      <c r="D6" s="26">
        <v>20761</v>
      </c>
      <c r="E6" s="27">
        <v>-0.50839430749923042</v>
      </c>
      <c r="F6" s="26">
        <v>-21470</v>
      </c>
      <c r="G6" s="27">
        <f>D6/$D$4</f>
        <v>0.24261440658159211</v>
      </c>
      <c r="H6" s="28"/>
      <c r="I6" s="26">
        <v>245197</v>
      </c>
      <c r="J6" s="26">
        <v>47492</v>
      </c>
      <c r="K6" s="27">
        <f>J6/I6-1</f>
        <v>-0.80631084393365338</v>
      </c>
      <c r="L6" s="26">
        <f>J6-I6</f>
        <v>-197705</v>
      </c>
      <c r="M6" s="29">
        <f t="shared" ref="M6" si="0">J6/$J$4</f>
        <v>0.24253133011265562</v>
      </c>
      <c r="N6" s="30"/>
    </row>
    <row r="7" spans="1:20" ht="18.75" customHeight="1" x14ac:dyDescent="0.25">
      <c r="A7" s="32" t="s">
        <v>10</v>
      </c>
      <c r="B7" s="25" t="s">
        <v>11</v>
      </c>
      <c r="C7" s="26">
        <v>25659</v>
      </c>
      <c r="D7" s="26">
        <v>45292</v>
      </c>
      <c r="E7" s="27">
        <v>0.76515062940878442</v>
      </c>
      <c r="F7" s="26">
        <v>19633</v>
      </c>
      <c r="G7" s="27">
        <f>D7/$D$4</f>
        <v>0.52928528023185151</v>
      </c>
      <c r="H7" s="33"/>
      <c r="I7" s="26">
        <v>157645</v>
      </c>
      <c r="J7" s="26">
        <v>97649</v>
      </c>
      <c r="K7" s="27">
        <v>-0.38057661200799264</v>
      </c>
      <c r="L7" s="26">
        <v>-59996</v>
      </c>
      <c r="M7" s="29">
        <f>J7/$J$4</f>
        <v>0.49867223646447212</v>
      </c>
      <c r="N7" s="30"/>
    </row>
    <row r="8" spans="1:20" ht="18.75" customHeight="1" x14ac:dyDescent="0.25">
      <c r="A8" s="31"/>
      <c r="B8" s="25" t="s">
        <v>12</v>
      </c>
      <c r="C8" s="26">
        <v>138808</v>
      </c>
      <c r="D8" s="26">
        <v>40280</v>
      </c>
      <c r="E8" s="27">
        <v>-0.70981499625381828</v>
      </c>
      <c r="F8" s="26">
        <v>-98528</v>
      </c>
      <c r="G8" s="27">
        <f>D8/$D$4</f>
        <v>0.47071471976814844</v>
      </c>
      <c r="H8" s="33"/>
      <c r="I8" s="26">
        <v>832747</v>
      </c>
      <c r="J8" s="26">
        <v>98169</v>
      </c>
      <c r="K8" s="27">
        <v>-0.88211425559023326</v>
      </c>
      <c r="L8" s="26">
        <v>-734578</v>
      </c>
      <c r="M8" s="29">
        <f>J8/$J$4</f>
        <v>0.50132776353552788</v>
      </c>
      <c r="N8" s="30"/>
    </row>
    <row r="9" spans="1:20" s="23" customFormat="1" ht="32.1" customHeight="1" x14ac:dyDescent="0.25">
      <c r="A9" s="34" t="s">
        <v>13</v>
      </c>
      <c r="B9" s="35" t="s">
        <v>14</v>
      </c>
      <c r="C9" s="36">
        <v>1381420</v>
      </c>
      <c r="D9" s="36">
        <v>388603</v>
      </c>
      <c r="E9" s="37">
        <v>-0.71869308392813191</v>
      </c>
      <c r="F9" s="36">
        <v>-992817</v>
      </c>
      <c r="G9" s="37">
        <f>D9/$D$9</f>
        <v>1</v>
      </c>
      <c r="H9" s="38"/>
      <c r="I9" s="36">
        <v>7520593</v>
      </c>
      <c r="J9" s="36">
        <v>927274</v>
      </c>
      <c r="K9" s="37">
        <v>-0.87670201006755721</v>
      </c>
      <c r="L9" s="36">
        <f>J9-I9</f>
        <v>-6593319</v>
      </c>
      <c r="M9" s="39">
        <f t="shared" ref="M9" si="1">J9/$J$9</f>
        <v>1</v>
      </c>
      <c r="N9" s="30"/>
    </row>
    <row r="10" spans="1:20" ht="18.75" customHeight="1" x14ac:dyDescent="0.25">
      <c r="A10" s="40"/>
      <c r="B10" s="41" t="s">
        <v>8</v>
      </c>
      <c r="C10" s="42">
        <v>949696</v>
      </c>
      <c r="D10" s="42">
        <v>284341</v>
      </c>
      <c r="E10" s="43">
        <v>-0.46978795117641281</v>
      </c>
      <c r="F10" s="42">
        <v>-57425</v>
      </c>
      <c r="G10" s="43">
        <f>D10/$D$9</f>
        <v>0.73170047580692887</v>
      </c>
      <c r="H10" s="44"/>
      <c r="I10" s="42">
        <v>5271092</v>
      </c>
      <c r="J10" s="42">
        <v>669053</v>
      </c>
      <c r="K10" s="43">
        <f>J10/I10-1</f>
        <v>-0.87307127251810446</v>
      </c>
      <c r="L10" s="42">
        <f>J10-I10</f>
        <v>-4602039</v>
      </c>
      <c r="M10" s="45">
        <f t="shared" ref="M10:M11" si="2">J10/$J$4</f>
        <v>3.41670837205977</v>
      </c>
      <c r="N10" s="30"/>
    </row>
    <row r="11" spans="1:20" ht="18.75" customHeight="1" x14ac:dyDescent="0.25">
      <c r="A11" s="46"/>
      <c r="B11" s="41" t="s">
        <v>9</v>
      </c>
      <c r="C11" s="42">
        <v>431724</v>
      </c>
      <c r="D11" s="42">
        <v>104262</v>
      </c>
      <c r="E11" s="43">
        <v>-0.75849848514328599</v>
      </c>
      <c r="F11" s="42">
        <v>-327462</v>
      </c>
      <c r="G11" s="43">
        <f>D11/$D$9</f>
        <v>0.26829952419307107</v>
      </c>
      <c r="H11" s="44"/>
      <c r="I11" s="42">
        <v>2249501</v>
      </c>
      <c r="J11" s="42">
        <v>258221</v>
      </c>
      <c r="K11" s="43">
        <f>J11/I11-1</f>
        <v>-0.88520965316307931</v>
      </c>
      <c r="L11" s="42">
        <f>J11-I11</f>
        <v>-1991280</v>
      </c>
      <c r="M11" s="45">
        <f t="shared" si="2"/>
        <v>1.3186785688751801</v>
      </c>
      <c r="N11" s="30"/>
    </row>
    <row r="12" spans="1:20" ht="18.75" customHeight="1" x14ac:dyDescent="0.25">
      <c r="A12" s="47" t="s">
        <v>15</v>
      </c>
      <c r="B12" s="48" t="s">
        <v>11</v>
      </c>
      <c r="C12" s="49">
        <v>117809</v>
      </c>
      <c r="D12" s="49">
        <v>122389</v>
      </c>
      <c r="E12" s="50">
        <v>3.887648651631026E-2</v>
      </c>
      <c r="F12" s="49">
        <v>4580</v>
      </c>
      <c r="G12" s="50">
        <f>D12/$D$9</f>
        <v>0.31494610180569887</v>
      </c>
      <c r="H12" s="51"/>
      <c r="I12" s="49">
        <v>688124</v>
      </c>
      <c r="J12" s="49">
        <v>259495</v>
      </c>
      <c r="K12" s="50">
        <v>-0.62289500148229093</v>
      </c>
      <c r="L12" s="49">
        <v>-428629</v>
      </c>
      <c r="M12" s="52">
        <f>J12/$J$9</f>
        <v>0.27984716491565598</v>
      </c>
      <c r="N12" s="30"/>
    </row>
    <row r="13" spans="1:20" ht="18.75" customHeight="1" x14ac:dyDescent="0.25">
      <c r="A13" s="53"/>
      <c r="B13" s="48" t="s">
        <v>12</v>
      </c>
      <c r="C13" s="49">
        <v>1263611</v>
      </c>
      <c r="D13" s="49">
        <v>266214</v>
      </c>
      <c r="E13" s="50">
        <v>-0.78932282165951384</v>
      </c>
      <c r="F13" s="49">
        <v>-997397</v>
      </c>
      <c r="G13" s="50">
        <f>D13/$D$9</f>
        <v>0.68505389819430107</v>
      </c>
      <c r="H13" s="51"/>
      <c r="I13" s="49">
        <v>6832469</v>
      </c>
      <c r="J13" s="49">
        <v>667779</v>
      </c>
      <c r="K13" s="50">
        <v>-0.90226388147534953</v>
      </c>
      <c r="L13" s="49">
        <v>-6164690</v>
      </c>
      <c r="M13" s="52">
        <f>J13/$J$9</f>
        <v>0.72015283508434402</v>
      </c>
      <c r="N13" s="30"/>
    </row>
    <row r="14" spans="1:20" ht="18.75" customHeight="1" x14ac:dyDescent="0.25">
      <c r="A14" s="54"/>
      <c r="B14" s="55"/>
      <c r="C14" s="56" t="s">
        <v>150</v>
      </c>
      <c r="D14" s="57"/>
      <c r="E14" s="57"/>
      <c r="F14" s="57"/>
      <c r="G14" s="58"/>
      <c r="H14" s="59"/>
      <c r="I14" s="56" t="str">
        <f>CONCATENATE("acumulado ",C14)</f>
        <v>acumulado marzo</v>
      </c>
      <c r="J14" s="57"/>
      <c r="K14" s="57"/>
      <c r="L14" s="57"/>
      <c r="M14" s="57"/>
      <c r="N14" s="30"/>
    </row>
    <row r="15" spans="1:20" ht="18.75" customHeight="1" x14ac:dyDescent="0.25">
      <c r="A15" s="11"/>
      <c r="B15" s="12"/>
      <c r="C15" s="60">
        <v>2020</v>
      </c>
      <c r="D15" s="61"/>
      <c r="E15" s="62">
        <v>2021</v>
      </c>
      <c r="F15" s="60" t="s">
        <v>2</v>
      </c>
      <c r="G15" s="61"/>
      <c r="H15" s="63"/>
      <c r="I15" s="64">
        <v>2020</v>
      </c>
      <c r="J15" s="65"/>
      <c r="K15" s="62">
        <v>2021</v>
      </c>
      <c r="L15" s="60" t="s">
        <v>2</v>
      </c>
      <c r="M15" s="66"/>
      <c r="N15" s="30"/>
    </row>
    <row r="16" spans="1:20" s="23" customFormat="1" ht="32.1" customHeight="1" x14ac:dyDescent="0.25">
      <c r="A16" s="67" t="s">
        <v>16</v>
      </c>
      <c r="B16" s="68" t="s">
        <v>17</v>
      </c>
      <c r="C16" s="69">
        <v>8.4</v>
      </c>
      <c r="D16" s="69"/>
      <c r="E16" s="70">
        <v>4.54</v>
      </c>
      <c r="F16" s="69">
        <v>-3.8600000000000003</v>
      </c>
      <c r="G16" s="69"/>
      <c r="H16" s="71"/>
      <c r="I16" s="72">
        <f>I9/I4</f>
        <v>7.5935518461376912</v>
      </c>
      <c r="J16" s="73"/>
      <c r="K16" s="70">
        <f>J9/J4</f>
        <v>4.7353869409349496</v>
      </c>
      <c r="L16" s="69">
        <f>K16-I16</f>
        <v>-2.8581649052027416</v>
      </c>
      <c r="M16" s="72"/>
      <c r="N16" s="30"/>
      <c r="S16" s="74"/>
      <c r="T16" s="74"/>
    </row>
    <row r="17" spans="1:20 16384:16384" ht="18.75" customHeight="1" x14ac:dyDescent="0.25">
      <c r="A17" s="75"/>
      <c r="B17" s="76" t="s">
        <v>8</v>
      </c>
      <c r="C17" s="77">
        <v>7.77</v>
      </c>
      <c r="D17" s="77"/>
      <c r="E17" s="78">
        <v>4.3899999999999997</v>
      </c>
      <c r="F17" s="77">
        <v>-3.38</v>
      </c>
      <c r="G17" s="77"/>
      <c r="H17" s="79"/>
      <c r="I17" s="80">
        <f>I10/I5</f>
        <v>7.0734398378947789</v>
      </c>
      <c r="J17" s="81"/>
      <c r="K17" s="78">
        <f>J10/J5</f>
        <v>4.5106926634575188</v>
      </c>
      <c r="L17" s="80">
        <f>K17-I17</f>
        <v>-2.5627471744372601</v>
      </c>
      <c r="M17" s="82"/>
      <c r="N17" s="30"/>
      <c r="S17" s="83"/>
      <c r="T17" s="83"/>
    </row>
    <row r="18" spans="1:20 16384:16384" ht="18.75" customHeight="1" x14ac:dyDescent="0.25">
      <c r="A18" s="84"/>
      <c r="B18" s="85" t="s">
        <v>9</v>
      </c>
      <c r="C18" s="86">
        <v>10.220000000000001</v>
      </c>
      <c r="D18" s="86"/>
      <c r="E18" s="87">
        <v>5.0199999999999996</v>
      </c>
      <c r="F18" s="86">
        <v>-5.2000000000000011</v>
      </c>
      <c r="G18" s="86"/>
      <c r="H18" s="79"/>
      <c r="I18" s="80">
        <f>I11/I6</f>
        <v>9.1742598808305154</v>
      </c>
      <c r="J18" s="81"/>
      <c r="K18" s="78">
        <f>J11/J6</f>
        <v>5.4371473090204665</v>
      </c>
      <c r="L18" s="88">
        <f>K18-I18</f>
        <v>-3.7371125718100489</v>
      </c>
      <c r="M18" s="89"/>
      <c r="N18" s="30"/>
      <c r="S18" s="83"/>
      <c r="T18" s="83"/>
    </row>
    <row r="19" spans="1:20 16384:16384" ht="18.75" customHeight="1" x14ac:dyDescent="0.25">
      <c r="A19" s="90" t="s">
        <v>18</v>
      </c>
      <c r="B19" s="91" t="s">
        <v>11</v>
      </c>
      <c r="C19" s="92">
        <v>4.59</v>
      </c>
      <c r="D19" s="92"/>
      <c r="E19" s="93">
        <v>2.7</v>
      </c>
      <c r="F19" s="92">
        <v>-1.8899999999999997</v>
      </c>
      <c r="G19" s="92"/>
      <c r="H19" s="79"/>
      <c r="I19" s="94">
        <f>I12/I7</f>
        <v>4.3650226775349674</v>
      </c>
      <c r="J19" s="95" t="e">
        <v>#REF!</v>
      </c>
      <c r="K19" s="96">
        <f>J12/J7</f>
        <v>2.657426087312722</v>
      </c>
      <c r="L19" s="92">
        <f>K19-I19</f>
        <v>-1.7075965902222454</v>
      </c>
      <c r="M19" s="94"/>
      <c r="N19" s="30"/>
      <c r="S19" s="83"/>
      <c r="T19" s="83"/>
    </row>
    <row r="20" spans="1:20 16384:16384" ht="18.75" customHeight="1" x14ac:dyDescent="0.25">
      <c r="A20" s="84"/>
      <c r="B20" s="97" t="s">
        <v>12</v>
      </c>
      <c r="C20" s="77">
        <v>9.1</v>
      </c>
      <c r="D20" s="77"/>
      <c r="E20" s="78">
        <v>6.61</v>
      </c>
      <c r="F20" s="77">
        <v>-2.4899999999999993</v>
      </c>
      <c r="G20" s="77"/>
      <c r="H20" s="79"/>
      <c r="I20" s="80">
        <f>I13/I8</f>
        <v>8.2047356520047501</v>
      </c>
      <c r="J20" s="81" t="e">
        <v>#REF!</v>
      </c>
      <c r="K20" s="78">
        <f>J13/J8</f>
        <v>6.8023408611679859</v>
      </c>
      <c r="L20" s="77">
        <f t="shared" ref="L20" si="3">K20-I20</f>
        <v>-1.4023947908367642</v>
      </c>
      <c r="M20" s="80"/>
      <c r="N20" s="30"/>
      <c r="S20" s="83"/>
      <c r="T20" s="83"/>
    </row>
    <row r="21" spans="1:20 16384:16384" ht="18.75" customHeight="1" x14ac:dyDescent="0.25">
      <c r="A21" s="54"/>
      <c r="B21" s="55"/>
      <c r="C21" s="56" t="s">
        <v>150</v>
      </c>
      <c r="D21" s="57"/>
      <c r="E21" s="57"/>
      <c r="F21" s="57"/>
      <c r="G21" s="58"/>
      <c r="H21" s="98"/>
      <c r="I21" s="56" t="str">
        <f>CONCATENATE("acumulado ",C21)</f>
        <v>acumulado marzo</v>
      </c>
      <c r="J21" s="57"/>
      <c r="K21" s="57"/>
      <c r="L21" s="57"/>
      <c r="M21" s="57"/>
      <c r="N21" s="30"/>
      <c r="XFD21" s="99"/>
    </row>
    <row r="22" spans="1:20 16384:16384" ht="30" customHeight="1" x14ac:dyDescent="0.25">
      <c r="A22" s="11"/>
      <c r="B22" s="12"/>
      <c r="C22" s="13">
        <v>2020</v>
      </c>
      <c r="D22" s="13">
        <v>2021</v>
      </c>
      <c r="E22" s="13" t="s">
        <v>1</v>
      </c>
      <c r="F22" s="60" t="s">
        <v>2</v>
      </c>
      <c r="G22" s="61"/>
      <c r="H22" s="100"/>
      <c r="I22" s="13">
        <v>2020</v>
      </c>
      <c r="J22" s="13">
        <v>2021</v>
      </c>
      <c r="K22" s="13" t="s">
        <v>1</v>
      </c>
      <c r="L22" s="60" t="s">
        <v>2</v>
      </c>
      <c r="M22" s="66"/>
      <c r="N22" s="30"/>
      <c r="XFD22" s="99"/>
    </row>
    <row r="23" spans="1:20 16384:16384" s="23" customFormat="1" ht="32.1" customHeight="1" x14ac:dyDescent="0.25">
      <c r="A23" s="101" t="s">
        <v>19</v>
      </c>
      <c r="B23" s="102" t="s">
        <v>20</v>
      </c>
      <c r="C23" s="103">
        <v>0.3145</v>
      </c>
      <c r="D23" s="103">
        <v>0.23420000000000002</v>
      </c>
      <c r="E23" s="103">
        <v>-0.2553259141494435</v>
      </c>
      <c r="F23" s="104">
        <v>-8.0299999999999976</v>
      </c>
      <c r="G23" s="104"/>
      <c r="H23" s="105"/>
      <c r="I23" s="103">
        <v>0.58930743656746709</v>
      </c>
      <c r="J23" s="103">
        <v>0.19983450566891731</v>
      </c>
      <c r="K23" s="103">
        <f>J23/I23-1</f>
        <v>-0.66089939941553888</v>
      </c>
      <c r="L23" s="104">
        <f>(J23-I23)*100</f>
        <v>-38.947293089854981</v>
      </c>
      <c r="M23" s="106"/>
      <c r="N23" s="30"/>
    </row>
    <row r="24" spans="1:20 16384:16384" ht="18.75" customHeight="1" x14ac:dyDescent="0.25">
      <c r="A24" s="107"/>
      <c r="B24" s="108" t="s">
        <v>8</v>
      </c>
      <c r="C24" s="109">
        <v>0.3226</v>
      </c>
      <c r="D24" s="109">
        <v>0.2868</v>
      </c>
      <c r="E24" s="109">
        <v>-0.11097334159950401</v>
      </c>
      <c r="F24" s="110">
        <v>-3.5799999999999983</v>
      </c>
      <c r="G24" s="110"/>
      <c r="H24" s="111"/>
      <c r="I24" s="109">
        <v>0.61574789518006656</v>
      </c>
      <c r="J24" s="109">
        <v>0.24393936566828278</v>
      </c>
      <c r="K24" s="109">
        <f>J24/I24-1</f>
        <v>-0.60383240027650231</v>
      </c>
      <c r="L24" s="110">
        <f>(J24-I24)*100</f>
        <v>-37.18085295117838</v>
      </c>
      <c r="M24" s="112"/>
      <c r="N24" s="30"/>
    </row>
    <row r="25" spans="1:20 16384:16384" ht="18.75" customHeight="1" x14ac:dyDescent="0.25">
      <c r="A25" s="113"/>
      <c r="B25" s="108" t="s">
        <v>9</v>
      </c>
      <c r="C25" s="109">
        <v>0.29799999999999999</v>
      </c>
      <c r="D25" s="114">
        <v>0.15609999999999999</v>
      </c>
      <c r="E25" s="109">
        <v>-0.47617449664429534</v>
      </c>
      <c r="F25" s="110">
        <v>-14.190000000000001</v>
      </c>
      <c r="G25" s="110"/>
      <c r="H25" s="111"/>
      <c r="I25" s="109">
        <v>0.53543267915921755</v>
      </c>
      <c r="J25" s="109">
        <v>0.12896797010767799</v>
      </c>
      <c r="K25" s="109">
        <f>J25/I25-1</f>
        <v>-0.7591331737349416</v>
      </c>
      <c r="L25" s="110">
        <f>(J25-I25)*100</f>
        <v>-40.646470905153954</v>
      </c>
      <c r="M25" s="112"/>
      <c r="N25" s="30"/>
    </row>
    <row r="26" spans="1:20 16384:16384" ht="18.75" customHeight="1" x14ac:dyDescent="0.25">
      <c r="A26" s="54"/>
      <c r="B26" s="55"/>
      <c r="C26" s="56" t="s">
        <v>150</v>
      </c>
      <c r="D26" s="57"/>
      <c r="E26" s="57"/>
      <c r="F26" s="57"/>
      <c r="G26" s="58"/>
      <c r="H26" s="115"/>
      <c r="I26" s="56" t="str">
        <f>CONCATENATE("acumulado ",C26)</f>
        <v>acumulado marzo</v>
      </c>
      <c r="J26" s="57"/>
      <c r="K26" s="57"/>
      <c r="L26" s="57"/>
      <c r="M26" s="57"/>
      <c r="N26" s="30"/>
    </row>
    <row r="27" spans="1:20 16384:16384" ht="30" customHeight="1" x14ac:dyDescent="0.25">
      <c r="A27" s="11"/>
      <c r="B27" s="12"/>
      <c r="C27" s="13">
        <v>2020</v>
      </c>
      <c r="D27" s="13">
        <v>2021</v>
      </c>
      <c r="E27" s="13" t="s">
        <v>1</v>
      </c>
      <c r="F27" s="13" t="s">
        <v>2</v>
      </c>
      <c r="G27" s="13" t="s">
        <v>3</v>
      </c>
      <c r="H27" s="116"/>
      <c r="I27" s="13">
        <v>2020</v>
      </c>
      <c r="J27" s="13">
        <v>2021</v>
      </c>
      <c r="K27" s="13" t="s">
        <v>1</v>
      </c>
      <c r="L27" s="13" t="s">
        <v>2</v>
      </c>
      <c r="M27" s="117" t="s">
        <v>3</v>
      </c>
      <c r="N27" s="30"/>
    </row>
    <row r="28" spans="1:20 16384:16384" s="23" customFormat="1" ht="32.1" customHeight="1" x14ac:dyDescent="0.25">
      <c r="A28" s="118" t="s">
        <v>21</v>
      </c>
      <c r="B28" s="119" t="s">
        <v>22</v>
      </c>
      <c r="C28" s="120">
        <v>67821651.390000001</v>
      </c>
      <c r="D28" s="120">
        <v>17292466.789999999</v>
      </c>
      <c r="E28" s="121">
        <v>-0.74503028995030196</v>
      </c>
      <c r="F28" s="120">
        <v>-50529184.600000001</v>
      </c>
      <c r="G28" s="121">
        <f>D28/$D$28</f>
        <v>1</v>
      </c>
      <c r="H28" s="122"/>
      <c r="I28" s="120">
        <v>355964510.28999996</v>
      </c>
      <c r="J28" s="120">
        <v>40255036</v>
      </c>
      <c r="K28" s="121">
        <v>-0.88691278249282568</v>
      </c>
      <c r="L28" s="120">
        <f>(J28-I28)</f>
        <v>-315709474.28999996</v>
      </c>
      <c r="M28" s="123">
        <f>J28/$J$28</f>
        <v>1</v>
      </c>
      <c r="N28" s="30"/>
    </row>
    <row r="29" spans="1:20 16384:16384" ht="18.75" customHeight="1" x14ac:dyDescent="0.25">
      <c r="A29" s="124"/>
      <c r="B29" s="125" t="s">
        <v>8</v>
      </c>
      <c r="C29" s="126">
        <v>52429977.189999998</v>
      </c>
      <c r="D29" s="126">
        <v>13759398.23</v>
      </c>
      <c r="E29" s="127">
        <v>-0.73756619843381621</v>
      </c>
      <c r="F29" s="126">
        <v>-38670578.959999993</v>
      </c>
      <c r="G29" s="127">
        <f>D29/$D$28</f>
        <v>0.79568741678641686</v>
      </c>
      <c r="H29" s="128"/>
      <c r="I29" s="126">
        <v>283623628.98000002</v>
      </c>
      <c r="J29" s="129">
        <v>32464162.809999999</v>
      </c>
      <c r="K29" s="109">
        <f t="shared" ref="K29:K30" si="4">J29/I29-1</f>
        <v>-0.88553787663337025</v>
      </c>
      <c r="L29" s="130">
        <f>(J29-I29)</f>
        <v>-251159466.17000002</v>
      </c>
      <c r="M29" s="131">
        <f>J29/$J$28</f>
        <v>0.80646214823904261</v>
      </c>
      <c r="N29" s="30"/>
    </row>
    <row r="30" spans="1:20 16384:16384" ht="18.75" customHeight="1" x14ac:dyDescent="0.25">
      <c r="A30" s="132"/>
      <c r="B30" s="125" t="s">
        <v>9</v>
      </c>
      <c r="C30" s="126">
        <v>15391674.199999999</v>
      </c>
      <c r="D30" s="126">
        <v>3533068.56</v>
      </c>
      <c r="E30" s="127">
        <v>-0.77045586372923613</v>
      </c>
      <c r="F30" s="126">
        <v>-11858605.639999999</v>
      </c>
      <c r="G30" s="127">
        <f>D30/$D$28</f>
        <v>0.20431258321358328</v>
      </c>
      <c r="H30" s="128"/>
      <c r="I30" s="126">
        <v>72340881.310000002</v>
      </c>
      <c r="J30" s="129">
        <v>7790873.1799999997</v>
      </c>
      <c r="K30" s="109">
        <f t="shared" si="4"/>
        <v>-0.89230331399179352</v>
      </c>
      <c r="L30" s="130">
        <f>(J30-I30)</f>
        <v>-64550008.130000003</v>
      </c>
      <c r="M30" s="131">
        <f>J30/$J$28</f>
        <v>0.19353785151254119</v>
      </c>
      <c r="N30" s="30"/>
    </row>
    <row r="31" spans="1:20 16384:16384" ht="18.75" customHeight="1" x14ac:dyDescent="0.25">
      <c r="A31" s="54"/>
      <c r="B31" s="55"/>
      <c r="C31" s="56" t="s">
        <v>150</v>
      </c>
      <c r="D31" s="57"/>
      <c r="E31" s="57"/>
      <c r="F31" s="57"/>
      <c r="G31" s="58"/>
      <c r="H31" s="115"/>
      <c r="I31" s="56" t="str">
        <f>CONCATENATE("acumulado ",C31)</f>
        <v>acumulado marzo</v>
      </c>
      <c r="J31" s="57"/>
      <c r="K31" s="57"/>
      <c r="L31" s="57"/>
      <c r="M31" s="57"/>
      <c r="N31" s="30"/>
    </row>
    <row r="32" spans="1:20 16384:16384" ht="30" customHeight="1" x14ac:dyDescent="0.25">
      <c r="A32" s="11"/>
      <c r="B32" s="12"/>
      <c r="C32" s="13">
        <v>2020</v>
      </c>
      <c r="D32" s="133">
        <v>2021</v>
      </c>
      <c r="E32" s="117" t="s">
        <v>1</v>
      </c>
      <c r="F32" s="64" t="s">
        <v>2</v>
      </c>
      <c r="G32" s="65"/>
      <c r="H32" s="116"/>
      <c r="I32" s="13">
        <v>2020</v>
      </c>
      <c r="J32" s="13">
        <v>2021</v>
      </c>
      <c r="K32" s="117" t="s">
        <v>1</v>
      </c>
      <c r="L32" s="64" t="s">
        <v>2</v>
      </c>
      <c r="M32" s="134"/>
      <c r="N32" s="30"/>
    </row>
    <row r="33" spans="1:14" s="23" customFormat="1" ht="32.1" customHeight="1" x14ac:dyDescent="0.25">
      <c r="A33" s="118" t="s">
        <v>23</v>
      </c>
      <c r="B33" s="119" t="s">
        <v>24</v>
      </c>
      <c r="C33" s="135">
        <v>97.15</v>
      </c>
      <c r="D33" s="136">
        <v>89.48</v>
      </c>
      <c r="E33" s="123">
        <v>-7.8950077200205859E-2</v>
      </c>
      <c r="F33" s="137">
        <v>-7.6700000000000017</v>
      </c>
      <c r="G33" s="137"/>
      <c r="H33" s="138"/>
      <c r="I33" s="135">
        <v>96.48176331031388</v>
      </c>
      <c r="J33" s="135">
        <v>86.623217627614864</v>
      </c>
      <c r="K33" s="123">
        <f t="shared" ref="K33:K38" si="5">J33/I33-1</f>
        <v>-0.10218040533723471</v>
      </c>
      <c r="L33" s="137">
        <f>J33-I33</f>
        <v>-9.8585456826990168</v>
      </c>
      <c r="M33" s="139"/>
      <c r="N33" s="30"/>
    </row>
    <row r="34" spans="1:14" ht="18.75" customHeight="1" x14ac:dyDescent="0.25">
      <c r="A34" s="124"/>
      <c r="B34" s="125" t="s">
        <v>8</v>
      </c>
      <c r="C34" s="140">
        <v>106.84</v>
      </c>
      <c r="D34" s="141">
        <v>101.06</v>
      </c>
      <c r="E34" s="142">
        <v>-5.4099588169224999E-2</v>
      </c>
      <c r="F34" s="143">
        <v>-5.7800000000000011</v>
      </c>
      <c r="G34" s="143"/>
      <c r="H34" s="144"/>
      <c r="I34" s="140">
        <v>105.33035321742153</v>
      </c>
      <c r="J34" s="140">
        <v>98.037830107949659</v>
      </c>
      <c r="K34" s="142">
        <f t="shared" si="5"/>
        <v>-6.9234773137224148E-2</v>
      </c>
      <c r="L34" s="145">
        <f t="shared" ref="L34:L35" si="6">J34-I34</f>
        <v>-7.2925231094718725</v>
      </c>
      <c r="M34" s="146"/>
      <c r="N34" s="30"/>
    </row>
    <row r="35" spans="1:14" ht="18.75" customHeight="1" x14ac:dyDescent="0.25">
      <c r="A35" s="132"/>
      <c r="B35" s="125" t="s">
        <v>9</v>
      </c>
      <c r="C35" s="140">
        <v>74.23</v>
      </c>
      <c r="D35" s="141">
        <v>61.88</v>
      </c>
      <c r="E35" s="142">
        <v>-0.16637478108581438</v>
      </c>
      <c r="F35" s="143">
        <v>-12.350000000000001</v>
      </c>
      <c r="G35" s="143"/>
      <c r="H35" s="144"/>
      <c r="I35" s="140">
        <v>72.804898715408527</v>
      </c>
      <c r="J35" s="140">
        <v>58.322522950808889</v>
      </c>
      <c r="K35" s="142">
        <f t="shared" si="5"/>
        <v>-0.19892034767070654</v>
      </c>
      <c r="L35" s="145">
        <f t="shared" si="6"/>
        <v>-14.482375764599638</v>
      </c>
      <c r="M35" s="146"/>
      <c r="N35" s="30"/>
    </row>
    <row r="36" spans="1:14" s="23" customFormat="1" ht="32.1" customHeight="1" x14ac:dyDescent="0.25">
      <c r="A36" s="118" t="s">
        <v>25</v>
      </c>
      <c r="B36" s="119" t="s">
        <v>26</v>
      </c>
      <c r="C36" s="135">
        <v>26.72</v>
      </c>
      <c r="D36" s="136">
        <v>26.72</v>
      </c>
      <c r="E36" s="123">
        <v>-0.27803296406376654</v>
      </c>
      <c r="F36" s="137">
        <v>-10.29</v>
      </c>
      <c r="G36" s="137"/>
      <c r="H36" s="138"/>
      <c r="I36" s="135">
        <v>65.503066997390263</v>
      </c>
      <c r="J36" s="135">
        <v>20.83535284762732</v>
      </c>
      <c r="K36" s="123">
        <f t="shared" si="5"/>
        <v>-0.68191790395925378</v>
      </c>
      <c r="L36" s="137">
        <f>J36-I36</f>
        <v>-44.667714149762944</v>
      </c>
      <c r="M36" s="139"/>
      <c r="N36" s="30"/>
    </row>
    <row r="37" spans="1:14" ht="18.75" customHeight="1" x14ac:dyDescent="0.25">
      <c r="A37" s="124"/>
      <c r="B37" s="125" t="s">
        <v>8</v>
      </c>
      <c r="C37" s="140">
        <v>31.94</v>
      </c>
      <c r="D37" s="141">
        <v>31.94</v>
      </c>
      <c r="E37" s="142">
        <v>-0.17828659634679689</v>
      </c>
      <c r="F37" s="143">
        <v>-6.9299999999999962</v>
      </c>
      <c r="G37" s="143"/>
      <c r="H37" s="144"/>
      <c r="I37" s="140">
        <v>71.496896652681954</v>
      </c>
      <c r="J37" s="140">
        <v>24.265239094270576</v>
      </c>
      <c r="K37" s="142">
        <f t="shared" si="5"/>
        <v>-0.66061129600986179</v>
      </c>
      <c r="L37" s="145">
        <f>J37-I37</f>
        <v>-47.231657558411378</v>
      </c>
      <c r="M37" s="146"/>
      <c r="N37" s="30"/>
    </row>
    <row r="38" spans="1:14" ht="18.75" customHeight="1" x14ac:dyDescent="0.25">
      <c r="A38" s="132"/>
      <c r="B38" s="125" t="s">
        <v>9</v>
      </c>
      <c r="C38" s="140">
        <v>16.32</v>
      </c>
      <c r="D38" s="141">
        <v>16.32</v>
      </c>
      <c r="E38" s="142">
        <v>-0.48695378811694434</v>
      </c>
      <c r="F38" s="143">
        <v>-15.489999999999998</v>
      </c>
      <c r="G38" s="143"/>
      <c r="H38" s="144"/>
      <c r="I38" s="140">
        <v>50.940043175105529</v>
      </c>
      <c r="J38" s="140">
        <v>13.106094128414721</v>
      </c>
      <c r="K38" s="142">
        <f t="shared" si="5"/>
        <v>-0.74271529210600107</v>
      </c>
      <c r="L38" s="145">
        <f>J38-I38</f>
        <v>-37.833949046690805</v>
      </c>
      <c r="M38" s="146"/>
      <c r="N38" s="30"/>
    </row>
    <row r="39" spans="1:14" ht="18.75" customHeight="1" x14ac:dyDescent="0.25">
      <c r="A39" s="147" t="s">
        <v>27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9"/>
      <c r="N39" s="30"/>
    </row>
    <row r="40" spans="1:14" ht="18.75" customHeight="1" x14ac:dyDescent="0.25">
      <c r="A40" s="54"/>
      <c r="B40" s="55"/>
      <c r="C40" s="56" t="s">
        <v>150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30"/>
    </row>
    <row r="41" spans="1:14" ht="18.75" customHeight="1" x14ac:dyDescent="0.25">
      <c r="A41" s="11"/>
      <c r="B41" s="12"/>
      <c r="C41" s="64">
        <v>2020</v>
      </c>
      <c r="D41" s="65"/>
      <c r="E41" s="64">
        <v>2021</v>
      </c>
      <c r="F41" s="65"/>
      <c r="G41" s="64" t="s">
        <v>1</v>
      </c>
      <c r="H41" s="134"/>
      <c r="I41" s="65"/>
      <c r="J41" s="64" t="s">
        <v>2</v>
      </c>
      <c r="K41" s="65"/>
      <c r="L41" s="64" t="s">
        <v>3</v>
      </c>
      <c r="M41" s="134"/>
      <c r="N41" s="30"/>
    </row>
    <row r="42" spans="1:14" s="23" customFormat="1" ht="32.1" customHeight="1" x14ac:dyDescent="0.25">
      <c r="A42" s="151" t="s">
        <v>28</v>
      </c>
      <c r="B42" s="152" t="s">
        <v>29</v>
      </c>
      <c r="C42" s="153">
        <v>435</v>
      </c>
      <c r="D42" s="154"/>
      <c r="E42" s="153">
        <v>138</v>
      </c>
      <c r="F42" s="154"/>
      <c r="G42" s="155">
        <f t="shared" ref="G42:G47" si="7">E42/C42-1</f>
        <v>-0.6827586206896552</v>
      </c>
      <c r="H42" s="156"/>
      <c r="I42" s="157"/>
      <c r="J42" s="153">
        <f t="shared" ref="J42:J47" si="8">E42-C42</f>
        <v>-297</v>
      </c>
      <c r="K42" s="154"/>
      <c r="L42" s="155">
        <f>E42/$E$42</f>
        <v>1</v>
      </c>
      <c r="M42" s="156"/>
      <c r="N42" s="30"/>
    </row>
    <row r="43" spans="1:14" ht="18.75" customHeight="1" x14ac:dyDescent="0.25">
      <c r="A43" s="158"/>
      <c r="B43" s="159" t="s">
        <v>8</v>
      </c>
      <c r="C43" s="160">
        <v>249</v>
      </c>
      <c r="D43" s="161"/>
      <c r="E43" s="160">
        <v>80</v>
      </c>
      <c r="F43" s="161"/>
      <c r="G43" s="162">
        <f t="shared" si="7"/>
        <v>-0.67871485943775101</v>
      </c>
      <c r="H43" s="163"/>
      <c r="I43" s="164"/>
      <c r="J43" s="160">
        <f t="shared" si="8"/>
        <v>-169</v>
      </c>
      <c r="K43" s="161"/>
      <c r="L43" s="162">
        <f>E43/$E$42</f>
        <v>0.57971014492753625</v>
      </c>
      <c r="M43" s="163"/>
      <c r="N43" s="30"/>
    </row>
    <row r="44" spans="1:14" ht="18.75" customHeight="1" x14ac:dyDescent="0.25">
      <c r="A44" s="165"/>
      <c r="B44" s="166" t="s">
        <v>9</v>
      </c>
      <c r="C44" s="160">
        <v>186</v>
      </c>
      <c r="D44" s="161"/>
      <c r="E44" s="160">
        <v>58</v>
      </c>
      <c r="F44" s="161"/>
      <c r="G44" s="162">
        <f t="shared" si="7"/>
        <v>-0.68817204301075274</v>
      </c>
      <c r="H44" s="163"/>
      <c r="I44" s="164"/>
      <c r="J44" s="160">
        <f t="shared" si="8"/>
        <v>-128</v>
      </c>
      <c r="K44" s="161"/>
      <c r="L44" s="162">
        <f>E44/$E$42</f>
        <v>0.42028985507246375</v>
      </c>
      <c r="M44" s="163"/>
      <c r="N44" s="30"/>
    </row>
    <row r="45" spans="1:14" s="23" customFormat="1" ht="32.1" customHeight="1" x14ac:dyDescent="0.25">
      <c r="A45" s="167" t="s">
        <v>30</v>
      </c>
      <c r="B45" s="152" t="s">
        <v>31</v>
      </c>
      <c r="C45" s="153">
        <v>141693</v>
      </c>
      <c r="D45" s="154"/>
      <c r="E45" s="153">
        <v>53533</v>
      </c>
      <c r="F45" s="154"/>
      <c r="G45" s="155">
        <f t="shared" si="7"/>
        <v>-0.6221902281693521</v>
      </c>
      <c r="H45" s="156"/>
      <c r="I45" s="157"/>
      <c r="J45" s="153">
        <f t="shared" si="8"/>
        <v>-88160</v>
      </c>
      <c r="K45" s="154"/>
      <c r="L45" s="155">
        <f>E45/$E$45</f>
        <v>1</v>
      </c>
      <c r="M45" s="156"/>
      <c r="N45" s="30"/>
    </row>
    <row r="46" spans="1:14" ht="18.75" customHeight="1" x14ac:dyDescent="0.25">
      <c r="A46" s="158"/>
      <c r="B46" s="159" t="s">
        <v>8</v>
      </c>
      <c r="C46" s="160">
        <v>94956</v>
      </c>
      <c r="D46" s="161"/>
      <c r="E46" s="160">
        <v>31986</v>
      </c>
      <c r="F46" s="161"/>
      <c r="G46" s="162">
        <f t="shared" si="7"/>
        <v>-0.66314924807279163</v>
      </c>
      <c r="H46" s="163"/>
      <c r="I46" s="164"/>
      <c r="J46" s="160">
        <f t="shared" si="8"/>
        <v>-62970</v>
      </c>
      <c r="K46" s="161"/>
      <c r="L46" s="162">
        <f>E46/$E$45</f>
        <v>0.59750060710216124</v>
      </c>
      <c r="M46" s="163"/>
      <c r="N46" s="30"/>
    </row>
    <row r="47" spans="1:14" ht="18.75" customHeight="1" x14ac:dyDescent="0.25">
      <c r="A47" s="165"/>
      <c r="B47" s="166" t="s">
        <v>9</v>
      </c>
      <c r="C47" s="160">
        <v>46737</v>
      </c>
      <c r="D47" s="161"/>
      <c r="E47" s="160">
        <v>21547</v>
      </c>
      <c r="F47" s="161"/>
      <c r="G47" s="162">
        <f t="shared" si="7"/>
        <v>-0.53897340436912944</v>
      </c>
      <c r="H47" s="163"/>
      <c r="I47" s="164"/>
      <c r="J47" s="160">
        <f t="shared" si="8"/>
        <v>-25190</v>
      </c>
      <c r="K47" s="161"/>
      <c r="L47" s="162">
        <f>E47/$E$45</f>
        <v>0.4024993928978387</v>
      </c>
      <c r="M47" s="163"/>
      <c r="N47" s="30"/>
    </row>
    <row r="48" spans="1:14" ht="18.75" customHeight="1" x14ac:dyDescent="0.25">
      <c r="A48" s="168"/>
      <c r="B48" s="55"/>
      <c r="C48" s="56" t="s">
        <v>150</v>
      </c>
      <c r="D48" s="57"/>
      <c r="E48" s="57"/>
      <c r="F48" s="57"/>
      <c r="G48" s="58"/>
      <c r="H48" s="169"/>
      <c r="I48" s="56" t="str">
        <f>CONCATENATE("acumulado ",C48)</f>
        <v>acumulado marzo</v>
      </c>
      <c r="J48" s="57"/>
      <c r="K48" s="57"/>
      <c r="L48" s="57"/>
      <c r="M48" s="170"/>
      <c r="N48" s="171" t="s">
        <v>32</v>
      </c>
    </row>
    <row r="49" spans="1:14" ht="30" customHeight="1" x14ac:dyDescent="0.25">
      <c r="A49" s="168"/>
      <c r="B49" s="5"/>
      <c r="C49" s="172">
        <v>2020</v>
      </c>
      <c r="D49" s="172">
        <v>2021</v>
      </c>
      <c r="E49" s="172" t="s">
        <v>1</v>
      </c>
      <c r="F49" s="172" t="s">
        <v>2</v>
      </c>
      <c r="G49" s="172" t="s">
        <v>3</v>
      </c>
      <c r="H49" s="173"/>
      <c r="I49" s="172">
        <v>2020</v>
      </c>
      <c r="J49" s="172">
        <v>2021</v>
      </c>
      <c r="K49" s="172" t="s">
        <v>1</v>
      </c>
      <c r="L49" s="172" t="s">
        <v>2</v>
      </c>
      <c r="M49" s="133" t="s">
        <v>3</v>
      </c>
      <c r="N49" s="174"/>
    </row>
    <row r="50" spans="1:14" s="23" customFormat="1" ht="32.1" customHeight="1" x14ac:dyDescent="0.25">
      <c r="A50" s="175" t="s">
        <v>33</v>
      </c>
      <c r="B50" s="176" t="s">
        <v>34</v>
      </c>
      <c r="C50" s="177">
        <v>269403</v>
      </c>
      <c r="D50" s="177">
        <v>150367</v>
      </c>
      <c r="E50" s="178">
        <f>D50/C50-1</f>
        <v>-0.44185105585312712</v>
      </c>
      <c r="F50" s="177">
        <f t="shared" ref="F50:F63" si="9">D50-C50</f>
        <v>-119036</v>
      </c>
      <c r="G50" s="178">
        <f t="shared" ref="G50:G56" si="10">D50/$D$50</f>
        <v>1</v>
      </c>
      <c r="H50" s="179"/>
      <c r="I50" s="177">
        <v>1618334</v>
      </c>
      <c r="J50" s="177">
        <v>371098</v>
      </c>
      <c r="K50" s="178">
        <f>J50/I50-1</f>
        <v>-0.77069134060088951</v>
      </c>
      <c r="L50" s="177">
        <f>J50-I50</f>
        <v>-1247236</v>
      </c>
      <c r="M50" s="180">
        <f>J50/$J$50</f>
        <v>1</v>
      </c>
      <c r="N50" s="174"/>
    </row>
    <row r="51" spans="1:14" ht="18.75" customHeight="1" x14ac:dyDescent="0.25">
      <c r="A51" s="181"/>
      <c r="B51" s="182" t="s">
        <v>35</v>
      </c>
      <c r="C51" s="183">
        <v>235223</v>
      </c>
      <c r="D51" s="183">
        <v>145219</v>
      </c>
      <c r="E51" s="184">
        <f t="shared" ref="E51:E52" si="11">D51/C51-1</f>
        <v>-0.38263265071867969</v>
      </c>
      <c r="F51" s="183">
        <f t="shared" si="9"/>
        <v>-90004</v>
      </c>
      <c r="G51" s="184">
        <f t="shared" si="10"/>
        <v>0.96576376465580882</v>
      </c>
      <c r="H51" s="185"/>
      <c r="I51" s="183">
        <v>1395686</v>
      </c>
      <c r="J51" s="183">
        <v>361192</v>
      </c>
      <c r="K51" s="184">
        <f>J51/I51-1</f>
        <v>-0.74120826604264856</v>
      </c>
      <c r="L51" s="183">
        <f>J51-I51</f>
        <v>-1034494</v>
      </c>
      <c r="M51" s="186">
        <f>J51/$J$50</f>
        <v>0.97330624255587472</v>
      </c>
      <c r="N51" s="174"/>
    </row>
    <row r="52" spans="1:14" ht="18.75" customHeight="1" x14ac:dyDescent="0.25">
      <c r="A52" s="187"/>
      <c r="B52" s="188" t="s">
        <v>36</v>
      </c>
      <c r="C52" s="189">
        <v>34180</v>
      </c>
      <c r="D52" s="189">
        <v>5148</v>
      </c>
      <c r="E52" s="190">
        <f t="shared" si="11"/>
        <v>-0.84938560561732013</v>
      </c>
      <c r="F52" s="189">
        <f t="shared" si="9"/>
        <v>-29032</v>
      </c>
      <c r="G52" s="190">
        <f t="shared" si="10"/>
        <v>3.4236235344191214E-2</v>
      </c>
      <c r="H52" s="191"/>
      <c r="I52" s="189">
        <v>222648</v>
      </c>
      <c r="J52" s="189">
        <v>9906</v>
      </c>
      <c r="K52" s="190">
        <f t="shared" ref="K52" si="12">J52/I52-1</f>
        <v>-0.9555082462002803</v>
      </c>
      <c r="L52" s="189">
        <f t="shared" ref="L52" si="13">J52-I52</f>
        <v>-212742</v>
      </c>
      <c r="M52" s="192">
        <f t="shared" ref="M52:M56" si="14">J52/$J$50</f>
        <v>2.669375744412527E-2</v>
      </c>
      <c r="N52" s="174"/>
    </row>
    <row r="53" spans="1:14" ht="23.25" customHeight="1" x14ac:dyDescent="0.25">
      <c r="A53" s="175" t="s">
        <v>37</v>
      </c>
      <c r="B53" s="193" t="s">
        <v>38</v>
      </c>
      <c r="C53" s="194">
        <v>107567</v>
      </c>
      <c r="D53" s="194">
        <v>108679</v>
      </c>
      <c r="E53" s="195">
        <f>D53/C53-1</f>
        <v>1.0337742988091092E-2</v>
      </c>
      <c r="F53" s="194">
        <f t="shared" si="9"/>
        <v>1112</v>
      </c>
      <c r="G53" s="195">
        <f t="shared" si="10"/>
        <v>0.72275831798200407</v>
      </c>
      <c r="H53" s="196"/>
      <c r="I53" s="194">
        <v>587415</v>
      </c>
      <c r="J53" s="194">
        <v>261889</v>
      </c>
      <c r="K53" s="195">
        <f>J53/I53-1</f>
        <v>-0.55416698586178426</v>
      </c>
      <c r="L53" s="194">
        <f>J53-I53</f>
        <v>-325526</v>
      </c>
      <c r="M53" s="197">
        <f t="shared" si="14"/>
        <v>0.70571385456132885</v>
      </c>
      <c r="N53" s="174"/>
    </row>
    <row r="54" spans="1:14" ht="23.25" customHeight="1" x14ac:dyDescent="0.25">
      <c r="A54" s="187"/>
      <c r="B54" s="188" t="s">
        <v>39</v>
      </c>
      <c r="C54" s="189">
        <v>161836</v>
      </c>
      <c r="D54" s="189">
        <v>41688</v>
      </c>
      <c r="E54" s="190">
        <f>D54/C54-1</f>
        <v>-0.74240589238488353</v>
      </c>
      <c r="F54" s="189">
        <f t="shared" si="9"/>
        <v>-120148</v>
      </c>
      <c r="G54" s="190">
        <f t="shared" si="10"/>
        <v>0.27724168201799598</v>
      </c>
      <c r="H54" s="191"/>
      <c r="I54" s="189">
        <v>1030919</v>
      </c>
      <c r="J54" s="189">
        <v>109209</v>
      </c>
      <c r="K54" s="190">
        <f>J54/I54-1</f>
        <v>-0.89406636214872359</v>
      </c>
      <c r="L54" s="189">
        <f>J54-I54</f>
        <v>-921710</v>
      </c>
      <c r="M54" s="192">
        <f t="shared" si="14"/>
        <v>0.29428614543867121</v>
      </c>
      <c r="N54" s="174"/>
    </row>
    <row r="55" spans="1:14" ht="23.25" customHeight="1" x14ac:dyDescent="0.25">
      <c r="A55" s="175" t="s">
        <v>40</v>
      </c>
      <c r="B55" s="193" t="s">
        <v>41</v>
      </c>
      <c r="C55" s="194">
        <v>99728</v>
      </c>
      <c r="D55" s="194">
        <v>99949</v>
      </c>
      <c r="E55" s="195">
        <f t="shared" ref="E55:E56" si="15">D55/C55-1</f>
        <v>2.2160275950584563E-3</v>
      </c>
      <c r="F55" s="194">
        <f t="shared" si="9"/>
        <v>221</v>
      </c>
      <c r="G55" s="195">
        <f t="shared" si="10"/>
        <v>0.66470036643678465</v>
      </c>
      <c r="H55" s="196"/>
      <c r="I55" s="194">
        <v>1395686</v>
      </c>
      <c r="J55" s="194">
        <v>361192</v>
      </c>
      <c r="K55" s="195">
        <f t="shared" ref="K55:K56" si="16">J55/I55-1</f>
        <v>-0.74120826604264856</v>
      </c>
      <c r="L55" s="194">
        <f t="shared" ref="L55:L56" si="17">J55-I55</f>
        <v>-1034494</v>
      </c>
      <c r="M55" s="197">
        <f t="shared" si="14"/>
        <v>0.97330624255587472</v>
      </c>
      <c r="N55" s="174"/>
    </row>
    <row r="56" spans="1:14" ht="23.25" customHeight="1" x14ac:dyDescent="0.25">
      <c r="A56" s="198"/>
      <c r="B56" s="199" t="s">
        <v>42</v>
      </c>
      <c r="C56" s="200">
        <v>169675</v>
      </c>
      <c r="D56" s="200">
        <v>50418</v>
      </c>
      <c r="E56" s="201">
        <f t="shared" si="15"/>
        <v>-0.7028554589656697</v>
      </c>
      <c r="F56" s="200">
        <f t="shared" si="9"/>
        <v>-119257</v>
      </c>
      <c r="G56" s="201">
        <f t="shared" si="10"/>
        <v>0.33529963356321535</v>
      </c>
      <c r="H56" s="185"/>
      <c r="I56" s="200">
        <v>222648</v>
      </c>
      <c r="J56" s="200">
        <v>9906</v>
      </c>
      <c r="K56" s="201">
        <f t="shared" si="16"/>
        <v>-0.9555082462002803</v>
      </c>
      <c r="L56" s="200">
        <f t="shared" si="17"/>
        <v>-212742</v>
      </c>
      <c r="M56" s="202">
        <f t="shared" si="14"/>
        <v>2.669375744412527E-2</v>
      </c>
      <c r="N56" s="174"/>
    </row>
    <row r="57" spans="1:14" s="23" customFormat="1" ht="32.1" customHeight="1" x14ac:dyDescent="0.25">
      <c r="A57" s="203" t="s">
        <v>43</v>
      </c>
      <c r="B57" s="204" t="s">
        <v>44</v>
      </c>
      <c r="C57" s="205">
        <v>3285</v>
      </c>
      <c r="D57" s="205">
        <v>2061</v>
      </c>
      <c r="E57" s="206">
        <f>D57/C57-1</f>
        <v>-0.37260273972602742</v>
      </c>
      <c r="F57" s="205">
        <f t="shared" si="9"/>
        <v>-1224</v>
      </c>
      <c r="G57" s="206">
        <f>D57/$D$57</f>
        <v>1</v>
      </c>
      <c r="H57" s="207"/>
      <c r="I57" s="205">
        <v>14326</v>
      </c>
      <c r="J57" s="205">
        <v>5595</v>
      </c>
      <c r="K57" s="206">
        <f>J57/I57-1</f>
        <v>-0.60945134720089356</v>
      </c>
      <c r="L57" s="205">
        <f>J57-I57</f>
        <v>-8731</v>
      </c>
      <c r="M57" s="206">
        <f>J57/$J$57</f>
        <v>1</v>
      </c>
      <c r="N57" s="174"/>
    </row>
    <row r="58" spans="1:14" ht="23.25" customHeight="1" x14ac:dyDescent="0.25">
      <c r="A58" s="208"/>
      <c r="B58" s="209" t="s">
        <v>35</v>
      </c>
      <c r="C58" s="210">
        <v>2960</v>
      </c>
      <c r="D58" s="210">
        <v>1956</v>
      </c>
      <c r="E58" s="211">
        <f t="shared" ref="E58:E59" si="18">D58/C58-1</f>
        <v>-0.33918918918918917</v>
      </c>
      <c r="F58" s="210">
        <f t="shared" si="9"/>
        <v>-1004</v>
      </c>
      <c r="G58" s="211">
        <f t="shared" ref="G58:G63" si="19">D58/$D$57</f>
        <v>0.94905385735080061</v>
      </c>
      <c r="H58" s="212"/>
      <c r="I58" s="210">
        <v>12821</v>
      </c>
      <c r="J58" s="210">
        <v>5312</v>
      </c>
      <c r="K58" s="211">
        <f t="shared" ref="K58:K59" si="20">J58/I58-1</f>
        <v>-0.58567974416972157</v>
      </c>
      <c r="L58" s="210">
        <f t="shared" ref="L58:L59" si="21">J58-I58</f>
        <v>-7509</v>
      </c>
      <c r="M58" s="213">
        <f>J58/$J$57</f>
        <v>0.94941912421805186</v>
      </c>
      <c r="N58" s="174"/>
    </row>
    <row r="59" spans="1:14" ht="23.25" customHeight="1" x14ac:dyDescent="0.25">
      <c r="A59" s="214"/>
      <c r="B59" s="215" t="s">
        <v>36</v>
      </c>
      <c r="C59" s="216">
        <v>325</v>
      </c>
      <c r="D59" s="216">
        <v>105</v>
      </c>
      <c r="E59" s="217">
        <f t="shared" si="18"/>
        <v>-0.67692307692307696</v>
      </c>
      <c r="F59" s="216">
        <f t="shared" si="9"/>
        <v>-220</v>
      </c>
      <c r="G59" s="217">
        <f t="shared" si="19"/>
        <v>5.0946142649199416E-2</v>
      </c>
      <c r="H59" s="212"/>
      <c r="I59" s="216">
        <v>1505</v>
      </c>
      <c r="J59" s="216">
        <v>283</v>
      </c>
      <c r="K59" s="217">
        <f t="shared" si="20"/>
        <v>-0.81196013289036539</v>
      </c>
      <c r="L59" s="216">
        <f t="shared" si="21"/>
        <v>-1222</v>
      </c>
      <c r="M59" s="218">
        <f t="shared" ref="M59:M63" si="22">J59/$J$57</f>
        <v>5.058087578194817E-2</v>
      </c>
      <c r="N59" s="174"/>
    </row>
    <row r="60" spans="1:14" ht="23.25" customHeight="1" x14ac:dyDescent="0.25">
      <c r="A60" s="219" t="s">
        <v>45</v>
      </c>
      <c r="B60" s="209" t="s">
        <v>38</v>
      </c>
      <c r="C60" s="210">
        <v>1857</v>
      </c>
      <c r="D60" s="210">
        <v>1712</v>
      </c>
      <c r="E60" s="211">
        <f>D60/C60-1</f>
        <v>-7.808292945611206E-2</v>
      </c>
      <c r="F60" s="210">
        <f t="shared" si="9"/>
        <v>-145</v>
      </c>
      <c r="G60" s="211">
        <f t="shared" si="19"/>
        <v>0.83066472586123241</v>
      </c>
      <c r="H60" s="212"/>
      <c r="I60" s="210">
        <v>7799</v>
      </c>
      <c r="J60" s="210">
        <v>4389</v>
      </c>
      <c r="K60" s="211">
        <f>J60/I60-1</f>
        <v>-0.43723554301833567</v>
      </c>
      <c r="L60" s="210">
        <f>J60-I60</f>
        <v>-3410</v>
      </c>
      <c r="M60" s="213">
        <f t="shared" si="22"/>
        <v>0.78445040214477213</v>
      </c>
      <c r="N60" s="174"/>
    </row>
    <row r="61" spans="1:14" ht="27" customHeight="1" x14ac:dyDescent="0.25">
      <c r="A61" s="220"/>
      <c r="B61" s="215" t="s">
        <v>39</v>
      </c>
      <c r="C61" s="216">
        <v>1428</v>
      </c>
      <c r="D61" s="216">
        <v>349</v>
      </c>
      <c r="E61" s="217">
        <f>D61/C61-1</f>
        <v>-0.75560224089635852</v>
      </c>
      <c r="F61" s="216">
        <f t="shared" si="9"/>
        <v>-1079</v>
      </c>
      <c r="G61" s="217">
        <f t="shared" si="19"/>
        <v>0.16933527413876759</v>
      </c>
      <c r="H61" s="212"/>
      <c r="I61" s="216">
        <v>6527</v>
      </c>
      <c r="J61" s="216">
        <v>1206</v>
      </c>
      <c r="K61" s="217">
        <f>J61/I61-1</f>
        <v>-0.8152290485674889</v>
      </c>
      <c r="L61" s="216">
        <f>J61-I61</f>
        <v>-5321</v>
      </c>
      <c r="M61" s="218">
        <f t="shared" si="22"/>
        <v>0.21554959785522787</v>
      </c>
      <c r="N61" s="174"/>
    </row>
    <row r="62" spans="1:14" ht="23.25" customHeight="1" x14ac:dyDescent="0.25">
      <c r="A62" s="219" t="s">
        <v>46</v>
      </c>
      <c r="B62" s="209" t="s">
        <v>41</v>
      </c>
      <c r="C62" s="210">
        <v>1724</v>
      </c>
      <c r="D62" s="210">
        <v>1598</v>
      </c>
      <c r="E62" s="211">
        <f t="shared" ref="E62:E63" si="23">D62/C62-1</f>
        <v>-7.3085846867749438E-2</v>
      </c>
      <c r="F62" s="210">
        <f t="shared" si="9"/>
        <v>-126</v>
      </c>
      <c r="G62" s="211">
        <f t="shared" si="19"/>
        <v>0.77535177098495878</v>
      </c>
      <c r="H62" s="212"/>
      <c r="I62" s="210">
        <v>7200</v>
      </c>
      <c r="J62" s="210">
        <v>4055</v>
      </c>
      <c r="K62" s="211">
        <f t="shared" ref="K62:K63" si="24">J62/I62-1</f>
        <v>-0.43680555555555556</v>
      </c>
      <c r="L62" s="210">
        <f t="shared" ref="L62:L63" si="25">J62-I62</f>
        <v>-3145</v>
      </c>
      <c r="M62" s="213">
        <f t="shared" si="22"/>
        <v>0.72475424486148343</v>
      </c>
      <c r="N62" s="174"/>
    </row>
    <row r="63" spans="1:14" ht="23.25" customHeight="1" x14ac:dyDescent="0.25">
      <c r="A63" s="220"/>
      <c r="B63" s="215" t="s">
        <v>42</v>
      </c>
      <c r="C63" s="216">
        <v>1561</v>
      </c>
      <c r="D63" s="216">
        <v>463</v>
      </c>
      <c r="E63" s="217">
        <f t="shared" si="23"/>
        <v>-0.70339525944907111</v>
      </c>
      <c r="F63" s="216">
        <f t="shared" si="9"/>
        <v>-1098</v>
      </c>
      <c r="G63" s="217">
        <f t="shared" si="19"/>
        <v>0.22464822901504125</v>
      </c>
      <c r="H63" s="212"/>
      <c r="I63" s="216">
        <v>7126</v>
      </c>
      <c r="J63" s="216">
        <v>1540</v>
      </c>
      <c r="K63" s="217">
        <f t="shared" si="24"/>
        <v>-0.78388998035363455</v>
      </c>
      <c r="L63" s="216">
        <f t="shared" si="25"/>
        <v>-5586</v>
      </c>
      <c r="M63" s="218">
        <f t="shared" si="22"/>
        <v>0.27524575513851651</v>
      </c>
      <c r="N63" s="221"/>
    </row>
    <row r="64" spans="1:14" ht="18.75" customHeight="1" x14ac:dyDescent="0.25">
      <c r="A64" s="168"/>
      <c r="B64" s="55"/>
      <c r="C64" s="56" t="s">
        <v>151</v>
      </c>
      <c r="D64" s="57"/>
      <c r="E64" s="57"/>
      <c r="F64" s="57"/>
      <c r="G64" s="58"/>
      <c r="H64" s="222"/>
      <c r="I64" s="56" t="str">
        <f>CONCATENATE("acumulado ",C64)</f>
        <v>acumulado febrero</v>
      </c>
      <c r="J64" s="57"/>
      <c r="K64" s="57"/>
      <c r="L64" s="57"/>
      <c r="M64" s="57"/>
      <c r="N64" s="223" t="s">
        <v>47</v>
      </c>
    </row>
    <row r="65" spans="1:14" ht="30" customHeight="1" x14ac:dyDescent="0.25">
      <c r="A65" s="168"/>
      <c r="B65" s="5"/>
      <c r="C65" s="172">
        <v>2020</v>
      </c>
      <c r="D65" s="172">
        <v>2021</v>
      </c>
      <c r="E65" s="172" t="s">
        <v>1</v>
      </c>
      <c r="F65" s="172" t="s">
        <v>2</v>
      </c>
      <c r="G65" s="172" t="s">
        <v>3</v>
      </c>
      <c r="H65" s="224"/>
      <c r="I65" s="172">
        <v>2020</v>
      </c>
      <c r="J65" s="172">
        <v>2021</v>
      </c>
      <c r="K65" s="172" t="s">
        <v>1</v>
      </c>
      <c r="L65" s="172" t="s">
        <v>2</v>
      </c>
      <c r="M65" s="133" t="s">
        <v>3</v>
      </c>
      <c r="N65" s="223"/>
    </row>
    <row r="66" spans="1:14" s="23" customFormat="1" ht="32.1" customHeight="1" x14ac:dyDescent="0.25">
      <c r="A66" s="225" t="s">
        <v>48</v>
      </c>
      <c r="B66" s="226" t="s">
        <v>49</v>
      </c>
      <c r="C66" s="227">
        <v>528873</v>
      </c>
      <c r="D66" s="227">
        <v>57462</v>
      </c>
      <c r="E66" s="228">
        <f>D66/C66-1</f>
        <v>-0.89135009728233427</v>
      </c>
      <c r="F66" s="227">
        <f>D66-C66</f>
        <v>-471411</v>
      </c>
      <c r="G66" s="228">
        <f>D66/$D$66</f>
        <v>1</v>
      </c>
      <c r="H66" s="229"/>
      <c r="I66" s="227">
        <v>1041026</v>
      </c>
      <c r="J66" s="227">
        <v>113739</v>
      </c>
      <c r="K66" s="228">
        <f>J66/I66-1</f>
        <v>-0.89074336279785515</v>
      </c>
      <c r="L66" s="227">
        <f>J66-I66</f>
        <v>-927287</v>
      </c>
      <c r="M66" s="230">
        <f>J66/$J$66</f>
        <v>1</v>
      </c>
      <c r="N66" s="223"/>
    </row>
    <row r="67" spans="1:14" ht="18.75" customHeight="1" x14ac:dyDescent="0.25">
      <c r="A67" s="231"/>
      <c r="B67" s="232" t="s">
        <v>50</v>
      </c>
      <c r="C67" s="233">
        <v>49853</v>
      </c>
      <c r="D67" s="233">
        <v>12344</v>
      </c>
      <c r="E67" s="234">
        <f>D67/C67-1</f>
        <v>-0.75239203257577281</v>
      </c>
      <c r="F67" s="233">
        <f>D67-C67</f>
        <v>-37509</v>
      </c>
      <c r="G67" s="234">
        <f>D67/$D$66</f>
        <v>0.21482022902091819</v>
      </c>
      <c r="H67" s="235"/>
      <c r="I67" s="233">
        <v>103147</v>
      </c>
      <c r="J67" s="233">
        <v>26160</v>
      </c>
      <c r="K67" s="234">
        <f>J67/I67-1</f>
        <v>-0.7463813780332923</v>
      </c>
      <c r="L67" s="233">
        <f>J67-I67</f>
        <v>-76987</v>
      </c>
      <c r="M67" s="236">
        <f>J67/$J$66</f>
        <v>0.23000026376177038</v>
      </c>
      <c r="N67" s="223"/>
    </row>
    <row r="68" spans="1:14" ht="18.75" customHeight="1" x14ac:dyDescent="0.25">
      <c r="A68" s="231"/>
      <c r="B68" s="237" t="s">
        <v>51</v>
      </c>
      <c r="C68" s="238">
        <v>479020</v>
      </c>
      <c r="D68" s="238">
        <v>45118</v>
      </c>
      <c r="E68" s="239">
        <f t="shared" ref="E68" si="26">D68/C68-1</f>
        <v>-0.90581186589286455</v>
      </c>
      <c r="F68" s="238">
        <f>D68-C68</f>
        <v>-433902</v>
      </c>
      <c r="G68" s="239">
        <f>D68/$D$66</f>
        <v>0.78517977097908187</v>
      </c>
      <c r="H68" s="235"/>
      <c r="I68" s="238">
        <v>937880</v>
      </c>
      <c r="J68" s="238">
        <v>87579</v>
      </c>
      <c r="K68" s="239">
        <f t="shared" ref="K68" si="27">J68/I68-1</f>
        <v>-0.90662024992536361</v>
      </c>
      <c r="L68" s="238">
        <f t="shared" ref="L68" si="28">J68-I68</f>
        <v>-850301</v>
      </c>
      <c r="M68" s="240">
        <f>J68/$J$66</f>
        <v>0.76999973623822959</v>
      </c>
      <c r="N68" s="241"/>
    </row>
    <row r="69" spans="1:14" ht="18.75" customHeight="1" x14ac:dyDescent="0.35">
      <c r="A69" s="242" t="s">
        <v>52</v>
      </c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4"/>
    </row>
  </sheetData>
  <mergeCells count="121">
    <mergeCell ref="C64:G64"/>
    <mergeCell ref="I64:M64"/>
    <mergeCell ref="N64:N68"/>
    <mergeCell ref="A66:A68"/>
    <mergeCell ref="A69:N69"/>
    <mergeCell ref="C48:G48"/>
    <mergeCell ref="I48:M48"/>
    <mergeCell ref="N48:N63"/>
    <mergeCell ref="A50:A52"/>
    <mergeCell ref="A53:A54"/>
    <mergeCell ref="A55:A56"/>
    <mergeCell ref="A57:A59"/>
    <mergeCell ref="A60:A61"/>
    <mergeCell ref="A62:A63"/>
    <mergeCell ref="L46:M46"/>
    <mergeCell ref="C47:D47"/>
    <mergeCell ref="E47:F47"/>
    <mergeCell ref="G47:I47"/>
    <mergeCell ref="J47:K47"/>
    <mergeCell ref="L47:M47"/>
    <mergeCell ref="A45:A47"/>
    <mergeCell ref="C45:D45"/>
    <mergeCell ref="E45:F45"/>
    <mergeCell ref="G45:I45"/>
    <mergeCell ref="J45:K45"/>
    <mergeCell ref="L45:M45"/>
    <mergeCell ref="C46:D46"/>
    <mergeCell ref="E46:F46"/>
    <mergeCell ref="G46:I46"/>
    <mergeCell ref="J46:K46"/>
    <mergeCell ref="L43:M43"/>
    <mergeCell ref="C44:D44"/>
    <mergeCell ref="E44:F44"/>
    <mergeCell ref="G44:I44"/>
    <mergeCell ref="J44:K44"/>
    <mergeCell ref="L44:M44"/>
    <mergeCell ref="A42:A44"/>
    <mergeCell ref="C42:D42"/>
    <mergeCell ref="E42:F42"/>
    <mergeCell ref="G42:I42"/>
    <mergeCell ref="J42:K42"/>
    <mergeCell ref="L42:M42"/>
    <mergeCell ref="C43:D43"/>
    <mergeCell ref="E43:F43"/>
    <mergeCell ref="G43:I43"/>
    <mergeCell ref="J43:K43"/>
    <mergeCell ref="A39:L39"/>
    <mergeCell ref="C40:M40"/>
    <mergeCell ref="C41:D41"/>
    <mergeCell ref="E41:F41"/>
    <mergeCell ref="G41:I41"/>
    <mergeCell ref="J41:K41"/>
    <mergeCell ref="L41:M41"/>
    <mergeCell ref="A36:A38"/>
    <mergeCell ref="F36:G36"/>
    <mergeCell ref="L36:M36"/>
    <mergeCell ref="F37:G37"/>
    <mergeCell ref="L37:M37"/>
    <mergeCell ref="F38:G38"/>
    <mergeCell ref="L38:M38"/>
    <mergeCell ref="F32:G32"/>
    <mergeCell ref="L32:M32"/>
    <mergeCell ref="A33:A35"/>
    <mergeCell ref="F33:G33"/>
    <mergeCell ref="L33:M33"/>
    <mergeCell ref="F34:G34"/>
    <mergeCell ref="L34:M34"/>
    <mergeCell ref="F35:G35"/>
    <mergeCell ref="L35:M35"/>
    <mergeCell ref="L25:M25"/>
    <mergeCell ref="C26:G26"/>
    <mergeCell ref="I26:M26"/>
    <mergeCell ref="A28:A30"/>
    <mergeCell ref="C31:G31"/>
    <mergeCell ref="I31:M31"/>
    <mergeCell ref="C21:G21"/>
    <mergeCell ref="I21:M21"/>
    <mergeCell ref="F22:G22"/>
    <mergeCell ref="L22:M22"/>
    <mergeCell ref="A23:A25"/>
    <mergeCell ref="F23:G23"/>
    <mergeCell ref="L23:M23"/>
    <mergeCell ref="F24:G24"/>
    <mergeCell ref="L24:M24"/>
    <mergeCell ref="F25:G25"/>
    <mergeCell ref="A19:A20"/>
    <mergeCell ref="C19:D19"/>
    <mergeCell ref="F19:G19"/>
    <mergeCell ref="I19:J19"/>
    <mergeCell ref="L19:M19"/>
    <mergeCell ref="C20:D20"/>
    <mergeCell ref="F20:G20"/>
    <mergeCell ref="I20:J20"/>
    <mergeCell ref="L20:M20"/>
    <mergeCell ref="F17:G17"/>
    <mergeCell ref="I17:J17"/>
    <mergeCell ref="L17:M17"/>
    <mergeCell ref="C18:D18"/>
    <mergeCell ref="F18:G18"/>
    <mergeCell ref="I18:J18"/>
    <mergeCell ref="L18:M18"/>
    <mergeCell ref="C15:D15"/>
    <mergeCell ref="F15:G15"/>
    <mergeCell ref="I15:J15"/>
    <mergeCell ref="L15:M15"/>
    <mergeCell ref="A16:A18"/>
    <mergeCell ref="C16:D16"/>
    <mergeCell ref="F16:G16"/>
    <mergeCell ref="I16:J16"/>
    <mergeCell ref="L16:M16"/>
    <mergeCell ref="C17:D17"/>
    <mergeCell ref="A1:N1"/>
    <mergeCell ref="C2:G2"/>
    <mergeCell ref="I2:M2"/>
    <mergeCell ref="A4:A6"/>
    <mergeCell ref="N4:N47"/>
    <mergeCell ref="A7:A8"/>
    <mergeCell ref="A9:A11"/>
    <mergeCell ref="A12:A13"/>
    <mergeCell ref="C14:G14"/>
    <mergeCell ref="I14:M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3E4B-3CED-435C-8EEF-DBE7C8A77E49}">
  <dimension ref="A1:R318"/>
  <sheetViews>
    <sheetView topLeftCell="A220" workbookViewId="0">
      <selection activeCell="A4" sqref="A4:L4"/>
    </sheetView>
  </sheetViews>
  <sheetFormatPr baseColWidth="10" defaultRowHeight="15" x14ac:dyDescent="0.25"/>
  <cols>
    <col min="1" max="1" width="31.7109375" bestFit="1" customWidth="1"/>
    <col min="2" max="2" width="13.28515625" customWidth="1"/>
    <col min="3" max="3" width="12.42578125" customWidth="1"/>
    <col min="4" max="4" width="12.28515625" customWidth="1"/>
    <col min="5" max="5" width="14" customWidth="1"/>
    <col min="7" max="7" width="1.28515625" customWidth="1"/>
    <col min="8" max="8" width="14.5703125" customWidth="1"/>
    <col min="9" max="9" width="12.5703125" bestFit="1" customWidth="1"/>
    <col min="11" max="11" width="14" customWidth="1"/>
  </cols>
  <sheetData>
    <row r="1" spans="1:12" ht="53.25" customHeight="1" x14ac:dyDescent="0.25">
      <c r="A1" s="246" t="s">
        <v>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ht="22.5" customHeight="1" x14ac:dyDescent="0.35">
      <c r="A2" s="248" t="s">
        <v>54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ht="22.5" customHeight="1" x14ac:dyDescent="0.25">
      <c r="A3" s="249" t="s">
        <v>55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1"/>
    </row>
    <row r="4" spans="1:12" ht="21" x14ac:dyDescent="0.35">
      <c r="A4" s="252" t="s">
        <v>5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4"/>
    </row>
    <row r="5" spans="1:12" x14ac:dyDescent="0.25">
      <c r="A5" s="5"/>
      <c r="B5" s="56" t="s">
        <v>150</v>
      </c>
      <c r="C5" s="57"/>
      <c r="D5" s="57"/>
      <c r="E5" s="57"/>
      <c r="F5" s="58"/>
      <c r="G5" s="255"/>
      <c r="H5" s="56" t="str">
        <f>CONCATENATE("acumulado ",B5)</f>
        <v>acumulado marzo</v>
      </c>
      <c r="I5" s="57"/>
      <c r="J5" s="57"/>
      <c r="K5" s="57"/>
      <c r="L5" s="58"/>
    </row>
    <row r="6" spans="1:12" ht="30" x14ac:dyDescent="0.25">
      <c r="A6" s="12"/>
      <c r="B6" s="256">
        <v>2020</v>
      </c>
      <c r="C6" s="256">
        <v>2021</v>
      </c>
      <c r="D6" s="256" t="s">
        <v>1</v>
      </c>
      <c r="E6" s="256" t="s">
        <v>2</v>
      </c>
      <c r="F6" s="256" t="s">
        <v>3</v>
      </c>
      <c r="G6" s="257"/>
      <c r="H6" s="256">
        <v>2020</v>
      </c>
      <c r="I6" s="256">
        <v>2021</v>
      </c>
      <c r="J6" s="256" t="s">
        <v>1</v>
      </c>
      <c r="K6" s="256" t="s">
        <v>2</v>
      </c>
      <c r="L6" s="256" t="s">
        <v>3</v>
      </c>
    </row>
    <row r="7" spans="1:12" x14ac:dyDescent="0.25">
      <c r="A7" s="258" t="s">
        <v>56</v>
      </c>
      <c r="B7" s="259">
        <v>164467</v>
      </c>
      <c r="C7" s="259">
        <v>85572</v>
      </c>
      <c r="D7" s="260">
        <v>-0.47970109505250291</v>
      </c>
      <c r="E7" s="259">
        <v>-78895</v>
      </c>
      <c r="F7" s="260">
        <f t="shared" ref="F7:F18" si="0">C7/$C$7</f>
        <v>1</v>
      </c>
      <c r="G7" s="261"/>
      <c r="H7" s="259">
        <v>990392</v>
      </c>
      <c r="I7" s="259">
        <v>195818</v>
      </c>
      <c r="J7" s="260">
        <v>-0.80228232861331672</v>
      </c>
      <c r="K7" s="259">
        <v>-794574</v>
      </c>
      <c r="L7" s="260">
        <f>I7/$I$7</f>
        <v>1</v>
      </c>
    </row>
    <row r="8" spans="1:12" x14ac:dyDescent="0.25">
      <c r="A8" s="262" t="s">
        <v>8</v>
      </c>
      <c r="B8" s="263">
        <v>122236</v>
      </c>
      <c r="C8" s="263">
        <v>64811</v>
      </c>
      <c r="D8" s="264">
        <v>-0.46978795117641281</v>
      </c>
      <c r="E8" s="263">
        <v>-57425</v>
      </c>
      <c r="F8" s="264">
        <f t="shared" si="0"/>
        <v>0.75738559341840794</v>
      </c>
      <c r="G8" s="265"/>
      <c r="H8" s="263">
        <v>745195</v>
      </c>
      <c r="I8" s="266">
        <v>148326</v>
      </c>
      <c r="J8" s="267">
        <f>I8/H8-1</f>
        <v>-0.80095679654318674</v>
      </c>
      <c r="K8" s="266">
        <f>I8-H8</f>
        <v>-596869</v>
      </c>
      <c r="L8" s="267">
        <f t="shared" ref="L8:L18" si="1">I8/$I$7</f>
        <v>0.7574686698873444</v>
      </c>
    </row>
    <row r="9" spans="1:12" x14ac:dyDescent="0.25">
      <c r="A9" s="268" t="s">
        <v>57</v>
      </c>
      <c r="B9" s="269">
        <v>20011</v>
      </c>
      <c r="C9" s="269">
        <v>14106</v>
      </c>
      <c r="D9" s="270">
        <v>-0.29508770176402976</v>
      </c>
      <c r="E9" s="269">
        <v>-5905</v>
      </c>
      <c r="F9" s="270">
        <f t="shared" si="0"/>
        <v>0.1648436404431356</v>
      </c>
      <c r="G9" s="271"/>
      <c r="H9" s="269">
        <v>138933</v>
      </c>
      <c r="I9" s="272">
        <v>29750</v>
      </c>
      <c r="J9" s="273">
        <f t="shared" ref="J9:J18" si="2">I9/H9-1</f>
        <v>-0.78586800832055737</v>
      </c>
      <c r="K9" s="272">
        <f t="shared" ref="K9:K18" si="3">I9-H9</f>
        <v>-109183</v>
      </c>
      <c r="L9" s="273">
        <f>I9/$I$7</f>
        <v>0.15192678916136412</v>
      </c>
    </row>
    <row r="10" spans="1:12" x14ac:dyDescent="0.25">
      <c r="A10" s="274" t="s">
        <v>58</v>
      </c>
      <c r="B10" s="275">
        <v>75181</v>
      </c>
      <c r="C10" s="275">
        <v>34313</v>
      </c>
      <c r="D10" s="276">
        <v>-0.54359479123714771</v>
      </c>
      <c r="E10" s="275">
        <v>-40868</v>
      </c>
      <c r="F10" s="276">
        <f t="shared" si="0"/>
        <v>0.40098396671808534</v>
      </c>
      <c r="G10" s="271"/>
      <c r="H10" s="275">
        <v>444469</v>
      </c>
      <c r="I10" s="277">
        <v>80996</v>
      </c>
      <c r="J10" s="278">
        <f t="shared" si="2"/>
        <v>-0.81776906825897866</v>
      </c>
      <c r="K10" s="277">
        <f t="shared" si="3"/>
        <v>-363473</v>
      </c>
      <c r="L10" s="278">
        <f t="shared" si="1"/>
        <v>0.41362898201391085</v>
      </c>
    </row>
    <row r="11" spans="1:12" x14ac:dyDescent="0.25">
      <c r="A11" s="274" t="s">
        <v>59</v>
      </c>
      <c r="B11" s="275">
        <v>19716</v>
      </c>
      <c r="C11" s="275">
        <v>14419</v>
      </c>
      <c r="D11" s="276">
        <v>-0.26866504361939536</v>
      </c>
      <c r="E11" s="275">
        <v>-5297</v>
      </c>
      <c r="F11" s="276">
        <f t="shared" si="0"/>
        <v>0.16850137895573319</v>
      </c>
      <c r="G11" s="271"/>
      <c r="H11" s="275">
        <v>120241</v>
      </c>
      <c r="I11" s="277">
        <v>32283</v>
      </c>
      <c r="J11" s="278">
        <f t="shared" si="2"/>
        <v>-0.73151420896366459</v>
      </c>
      <c r="K11" s="277">
        <f t="shared" si="3"/>
        <v>-87958</v>
      </c>
      <c r="L11" s="278">
        <f t="shared" si="1"/>
        <v>0.16486227006710313</v>
      </c>
    </row>
    <row r="12" spans="1:12" x14ac:dyDescent="0.25">
      <c r="A12" s="274" t="s">
        <v>60</v>
      </c>
      <c r="B12" s="275">
        <v>4631</v>
      </c>
      <c r="C12" s="275">
        <v>493</v>
      </c>
      <c r="D12" s="276">
        <v>-0.89354351112070829</v>
      </c>
      <c r="E12" s="275">
        <v>-4138</v>
      </c>
      <c r="F12" s="276">
        <f t="shared" si="0"/>
        <v>5.7612303089795728E-3</v>
      </c>
      <c r="G12" s="271"/>
      <c r="H12" s="275">
        <v>27781</v>
      </c>
      <c r="I12" s="277">
        <v>1333</v>
      </c>
      <c r="J12" s="278">
        <f t="shared" si="2"/>
        <v>-0.95201756596234832</v>
      </c>
      <c r="K12" s="277">
        <f t="shared" si="3"/>
        <v>-26448</v>
      </c>
      <c r="L12" s="278">
        <f t="shared" si="1"/>
        <v>6.8073415109949032E-3</v>
      </c>
    </row>
    <row r="13" spans="1:12" x14ac:dyDescent="0.25">
      <c r="A13" s="279" t="s">
        <v>61</v>
      </c>
      <c r="B13" s="280">
        <v>2697</v>
      </c>
      <c r="C13" s="280">
        <v>1480</v>
      </c>
      <c r="D13" s="281">
        <v>-0.45124212087504634</v>
      </c>
      <c r="E13" s="280">
        <v>-1217</v>
      </c>
      <c r="F13" s="281">
        <f t="shared" si="0"/>
        <v>1.7295376992474173E-2</v>
      </c>
      <c r="G13" s="271"/>
      <c r="H13" s="280">
        <v>13771</v>
      </c>
      <c r="I13" s="282">
        <v>3964</v>
      </c>
      <c r="J13" s="283">
        <f t="shared" si="2"/>
        <v>-0.7121487183211096</v>
      </c>
      <c r="K13" s="282">
        <f t="shared" si="3"/>
        <v>-9807</v>
      </c>
      <c r="L13" s="283">
        <f t="shared" si="1"/>
        <v>2.024328713397134E-2</v>
      </c>
    </row>
    <row r="14" spans="1:12" x14ac:dyDescent="0.25">
      <c r="A14" s="262" t="s">
        <v>9</v>
      </c>
      <c r="B14" s="263">
        <v>42231</v>
      </c>
      <c r="C14" s="263">
        <v>20761</v>
      </c>
      <c r="D14" s="264">
        <v>-0.50839430749923042</v>
      </c>
      <c r="E14" s="263">
        <v>-21470</v>
      </c>
      <c r="F14" s="264">
        <f t="shared" si="0"/>
        <v>0.24261440658159211</v>
      </c>
      <c r="G14" s="265"/>
      <c r="H14" s="263">
        <v>245197</v>
      </c>
      <c r="I14" s="266">
        <v>47492</v>
      </c>
      <c r="J14" s="267">
        <f t="shared" si="2"/>
        <v>-0.80631084393365338</v>
      </c>
      <c r="K14" s="266">
        <f t="shared" si="3"/>
        <v>-197705</v>
      </c>
      <c r="L14" s="267">
        <f t="shared" si="1"/>
        <v>0.24253133011265562</v>
      </c>
    </row>
    <row r="15" spans="1:12" x14ac:dyDescent="0.25">
      <c r="A15" s="268" t="s">
        <v>62</v>
      </c>
      <c r="B15" s="269">
        <v>24825</v>
      </c>
      <c r="C15" s="269">
        <v>16867</v>
      </c>
      <c r="D15" s="270">
        <v>-0.32056394763343399</v>
      </c>
      <c r="E15" s="269">
        <v>-7958</v>
      </c>
      <c r="F15" s="270">
        <f t="shared" si="0"/>
        <v>0.1971088673865283</v>
      </c>
      <c r="G15" s="271"/>
      <c r="H15" s="269">
        <v>143475</v>
      </c>
      <c r="I15" s="272">
        <v>37987</v>
      </c>
      <c r="J15" s="273">
        <f t="shared" si="2"/>
        <v>-0.73523610385084504</v>
      </c>
      <c r="K15" s="272">
        <f t="shared" si="3"/>
        <v>-105488</v>
      </c>
      <c r="L15" s="273">
        <f t="shared" si="1"/>
        <v>0.19399135932345341</v>
      </c>
    </row>
    <row r="16" spans="1:12" x14ac:dyDescent="0.25">
      <c r="A16" s="274" t="s">
        <v>63</v>
      </c>
      <c r="B16" s="275">
        <v>22620</v>
      </c>
      <c r="C16" s="275">
        <v>12932</v>
      </c>
      <c r="D16" s="276">
        <v>-0.42829354553492482</v>
      </c>
      <c r="E16" s="275">
        <v>-9688</v>
      </c>
      <c r="F16" s="276">
        <f t="shared" si="0"/>
        <v>0.15112419950451081</v>
      </c>
      <c r="G16" s="271"/>
      <c r="H16" s="275">
        <v>129099</v>
      </c>
      <c r="I16" s="277">
        <v>28569</v>
      </c>
      <c r="J16" s="278">
        <f t="shared" si="2"/>
        <v>-0.77870471498617344</v>
      </c>
      <c r="K16" s="277">
        <f t="shared" si="3"/>
        <v>-100530</v>
      </c>
      <c r="L16" s="278">
        <f t="shared" si="1"/>
        <v>0.14589567864037015</v>
      </c>
    </row>
    <row r="17" spans="1:12" x14ac:dyDescent="0.25">
      <c r="A17" s="274" t="s">
        <v>64</v>
      </c>
      <c r="B17" s="275">
        <v>10255</v>
      </c>
      <c r="C17" s="275">
        <v>2338</v>
      </c>
      <c r="D17" s="276">
        <v>-0.77201365187713311</v>
      </c>
      <c r="E17" s="275">
        <v>-7917</v>
      </c>
      <c r="F17" s="276">
        <f t="shared" si="0"/>
        <v>2.7322021221895011E-2</v>
      </c>
      <c r="G17" s="271"/>
      <c r="H17" s="275">
        <v>64314</v>
      </c>
      <c r="I17" s="277">
        <v>5900</v>
      </c>
      <c r="J17" s="278">
        <f t="shared" si="2"/>
        <v>-0.90826258668408122</v>
      </c>
      <c r="K17" s="277">
        <f t="shared" si="3"/>
        <v>-58414</v>
      </c>
      <c r="L17" s="278">
        <f t="shared" si="1"/>
        <v>3.0130018690825155E-2</v>
      </c>
    </row>
    <row r="18" spans="1:12" x14ac:dyDescent="0.25">
      <c r="A18" s="284" t="s">
        <v>65</v>
      </c>
      <c r="B18" s="285">
        <v>7151</v>
      </c>
      <c r="C18" s="285">
        <v>1556</v>
      </c>
      <c r="D18" s="286">
        <v>-0.78240805481750808</v>
      </c>
      <c r="E18" s="285">
        <v>-5595</v>
      </c>
      <c r="F18" s="286">
        <f t="shared" si="0"/>
        <v>1.8183517973168792E-2</v>
      </c>
      <c r="G18" s="287"/>
      <c r="H18" s="285">
        <v>37408</v>
      </c>
      <c r="I18" s="288">
        <v>3605</v>
      </c>
      <c r="J18" s="289">
        <f t="shared" si="2"/>
        <v>-0.90363023952095811</v>
      </c>
      <c r="K18" s="288">
        <f t="shared" si="3"/>
        <v>-33803</v>
      </c>
      <c r="L18" s="289">
        <f t="shared" si="1"/>
        <v>1.8409952098377064E-2</v>
      </c>
    </row>
    <row r="19" spans="1:12" x14ac:dyDescent="0.25">
      <c r="A19" s="147" t="s">
        <v>27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9"/>
    </row>
    <row r="20" spans="1:12" ht="21" x14ac:dyDescent="0.35">
      <c r="A20" s="290" t="s">
        <v>10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2"/>
    </row>
    <row r="21" spans="1:12" x14ac:dyDescent="0.25">
      <c r="A21" s="5"/>
      <c r="B21" s="56" t="s">
        <v>150</v>
      </c>
      <c r="C21" s="57"/>
      <c r="D21" s="57"/>
      <c r="E21" s="57"/>
      <c r="F21" s="58"/>
      <c r="G21" s="255"/>
      <c r="H21" s="56" t="str">
        <f>CONCATENATE("acumulado ",B21)</f>
        <v>acumulado marzo</v>
      </c>
      <c r="I21" s="57"/>
      <c r="J21" s="57"/>
      <c r="K21" s="57"/>
      <c r="L21" s="58"/>
    </row>
    <row r="22" spans="1:12" ht="30" x14ac:dyDescent="0.25">
      <c r="A22" s="12"/>
      <c r="B22" s="256">
        <v>2020</v>
      </c>
      <c r="C22" s="256">
        <v>2021</v>
      </c>
      <c r="D22" s="256" t="s">
        <v>1</v>
      </c>
      <c r="E22" s="256" t="s">
        <v>2</v>
      </c>
      <c r="F22" s="256" t="s">
        <v>3</v>
      </c>
      <c r="G22" s="257"/>
      <c r="H22" s="256">
        <v>2020</v>
      </c>
      <c r="I22" s="256">
        <v>2021</v>
      </c>
      <c r="J22" s="256" t="s">
        <v>1</v>
      </c>
      <c r="K22" s="256" t="s">
        <v>2</v>
      </c>
      <c r="L22" s="256" t="s">
        <v>3</v>
      </c>
    </row>
    <row r="23" spans="1:12" x14ac:dyDescent="0.25">
      <c r="A23" s="258" t="s">
        <v>66</v>
      </c>
      <c r="B23" s="259">
        <v>164467</v>
      </c>
      <c r="C23" s="259">
        <v>85572</v>
      </c>
      <c r="D23" s="260">
        <v>-0.47970109505250291</v>
      </c>
      <c r="E23" s="259">
        <v>-78895</v>
      </c>
      <c r="F23" s="260">
        <f t="shared" ref="F23:F45" si="4">C23/$C$7</f>
        <v>1</v>
      </c>
      <c r="G23" s="261"/>
      <c r="H23" s="259">
        <v>990392</v>
      </c>
      <c r="I23" s="259">
        <v>195818</v>
      </c>
      <c r="J23" s="260">
        <v>-0.80228232861331672</v>
      </c>
      <c r="K23" s="259">
        <v>-794574</v>
      </c>
      <c r="L23" s="260">
        <f>I23/$I$7</f>
        <v>1</v>
      </c>
    </row>
    <row r="24" spans="1:12" x14ac:dyDescent="0.25">
      <c r="A24" s="262" t="s">
        <v>11</v>
      </c>
      <c r="B24" s="263">
        <v>25659</v>
      </c>
      <c r="C24" s="263">
        <v>45292</v>
      </c>
      <c r="D24" s="264">
        <v>0.76515062940878442</v>
      </c>
      <c r="E24" s="263">
        <v>19633</v>
      </c>
      <c r="F24" s="264">
        <f t="shared" si="4"/>
        <v>0.52928528023185151</v>
      </c>
      <c r="G24" s="293"/>
      <c r="H24" s="263">
        <v>157645</v>
      </c>
      <c r="I24" s="263">
        <v>97649</v>
      </c>
      <c r="J24" s="264">
        <v>-0.38057661200799264</v>
      </c>
      <c r="K24" s="263">
        <v>-59996</v>
      </c>
      <c r="L24" s="264">
        <f t="shared" ref="L24:L45" si="5">I24/$I$7</f>
        <v>0.49867223646447212</v>
      </c>
    </row>
    <row r="25" spans="1:12" x14ac:dyDescent="0.25">
      <c r="A25" s="294" t="s">
        <v>67</v>
      </c>
      <c r="B25" s="269">
        <v>10699</v>
      </c>
      <c r="C25" s="269">
        <v>32582</v>
      </c>
      <c r="D25" s="270">
        <v>2.0453313393775119</v>
      </c>
      <c r="E25" s="269">
        <v>21883</v>
      </c>
      <c r="F25" s="270">
        <f t="shared" si="4"/>
        <v>0.38075538727621183</v>
      </c>
      <c r="G25" s="271"/>
      <c r="H25" s="269">
        <v>64128</v>
      </c>
      <c r="I25" s="269">
        <v>70579</v>
      </c>
      <c r="J25" s="270">
        <v>0.10059568363273463</v>
      </c>
      <c r="K25" s="269">
        <v>6451</v>
      </c>
      <c r="L25" s="270">
        <f t="shared" si="5"/>
        <v>0.36043162528470313</v>
      </c>
    </row>
    <row r="26" spans="1:12" x14ac:dyDescent="0.25">
      <c r="A26" s="295" t="s">
        <v>68</v>
      </c>
      <c r="B26" s="296">
        <v>6608</v>
      </c>
      <c r="C26" s="296">
        <v>18930</v>
      </c>
      <c r="D26" s="297">
        <f>C26/B26-1</f>
        <v>1.8647094430992737</v>
      </c>
      <c r="E26" s="296">
        <f>C26-B26</f>
        <v>12322</v>
      </c>
      <c r="F26" s="297">
        <f t="shared" si="4"/>
        <v>0.22121722058617305</v>
      </c>
      <c r="G26" s="271"/>
      <c r="H26" s="296">
        <v>35941</v>
      </c>
      <c r="I26" s="296">
        <v>43427</v>
      </c>
      <c r="J26" s="297">
        <f>I26/H26-1</f>
        <v>0.20828580173061395</v>
      </c>
      <c r="K26" s="296">
        <f>I26-H26</f>
        <v>7486</v>
      </c>
      <c r="L26" s="297">
        <f>I26/$I$7</f>
        <v>0.22177225791295999</v>
      </c>
    </row>
    <row r="27" spans="1:12" x14ac:dyDescent="0.25">
      <c r="A27" s="295" t="s">
        <v>69</v>
      </c>
      <c r="B27" s="296">
        <f>B25-B26</f>
        <v>4091</v>
      </c>
      <c r="C27" s="296">
        <f>C25-C26</f>
        <v>13652</v>
      </c>
      <c r="D27" s="297">
        <f>C27/B27-1</f>
        <v>2.3370813981911511</v>
      </c>
      <c r="E27" s="296">
        <f>C27-B27</f>
        <v>9561</v>
      </c>
      <c r="F27" s="297">
        <f t="shared" si="4"/>
        <v>0.15953816669003879</v>
      </c>
      <c r="G27" s="271"/>
      <c r="H27" s="296">
        <f>H25-H26</f>
        <v>28187</v>
      </c>
      <c r="I27" s="296">
        <f>I25-I26</f>
        <v>27152</v>
      </c>
      <c r="J27" s="297">
        <f>I27/H27-1</f>
        <v>-3.6719054883456947E-2</v>
      </c>
      <c r="K27" s="296">
        <f>I27-H27</f>
        <v>-1035</v>
      </c>
      <c r="L27" s="297">
        <f>I27/$I$7</f>
        <v>0.13865936737174314</v>
      </c>
    </row>
    <row r="28" spans="1:12" x14ac:dyDescent="0.25">
      <c r="A28" s="298" t="s">
        <v>70</v>
      </c>
      <c r="B28" s="280">
        <v>14960</v>
      </c>
      <c r="C28" s="280">
        <v>12710</v>
      </c>
      <c r="D28" s="281">
        <v>-0.15040106951871657</v>
      </c>
      <c r="E28" s="280">
        <v>-2250</v>
      </c>
      <c r="F28" s="281">
        <f t="shared" si="4"/>
        <v>0.1485298929556397</v>
      </c>
      <c r="G28" s="271"/>
      <c r="H28" s="280">
        <f>H24-H25</f>
        <v>93517</v>
      </c>
      <c r="I28" s="280">
        <v>27070</v>
      </c>
      <c r="J28" s="281">
        <v>-0.71053391361998353</v>
      </c>
      <c r="K28" s="280">
        <v>-66447</v>
      </c>
      <c r="L28" s="281">
        <f t="shared" si="5"/>
        <v>0.13824061117976896</v>
      </c>
    </row>
    <row r="29" spans="1:12" x14ac:dyDescent="0.25">
      <c r="A29" s="262" t="s">
        <v>12</v>
      </c>
      <c r="B29" s="263">
        <v>138808</v>
      </c>
      <c r="C29" s="263">
        <v>40280</v>
      </c>
      <c r="D29" s="264">
        <v>-0.70981499625381828</v>
      </c>
      <c r="E29" s="263">
        <v>-98528</v>
      </c>
      <c r="F29" s="264">
        <f t="shared" si="4"/>
        <v>0.47071471976814844</v>
      </c>
      <c r="G29" s="293"/>
      <c r="H29" s="263">
        <v>832747</v>
      </c>
      <c r="I29" s="263">
        <v>98169</v>
      </c>
      <c r="J29" s="264">
        <v>-0.88211425559023326</v>
      </c>
      <c r="K29" s="263">
        <v>-734578</v>
      </c>
      <c r="L29" s="264">
        <f t="shared" si="5"/>
        <v>0.50132776353552788</v>
      </c>
    </row>
    <row r="30" spans="1:12" x14ac:dyDescent="0.25">
      <c r="A30" s="294" t="s">
        <v>71</v>
      </c>
      <c r="B30" s="269">
        <v>19247</v>
      </c>
      <c r="C30" s="269">
        <v>6832</v>
      </c>
      <c r="D30" s="270">
        <v>-0.645035589962072</v>
      </c>
      <c r="E30" s="269">
        <v>-12415</v>
      </c>
      <c r="F30" s="270">
        <f t="shared" si="4"/>
        <v>7.9839199738232128E-2</v>
      </c>
      <c r="G30" s="271"/>
      <c r="H30" s="269">
        <v>103143</v>
      </c>
      <c r="I30" s="269">
        <v>14849</v>
      </c>
      <c r="J30" s="270">
        <v>-0.85603482543652987</v>
      </c>
      <c r="K30" s="269">
        <v>-88294</v>
      </c>
      <c r="L30" s="270">
        <f t="shared" si="5"/>
        <v>7.5830618227129276E-2</v>
      </c>
    </row>
    <row r="31" spans="1:12" x14ac:dyDescent="0.25">
      <c r="A31" s="299" t="s">
        <v>72</v>
      </c>
      <c r="B31" s="275">
        <v>671</v>
      </c>
      <c r="C31" s="275">
        <v>456</v>
      </c>
      <c r="D31" s="276">
        <v>-0.32041728763040234</v>
      </c>
      <c r="E31" s="275">
        <v>-215</v>
      </c>
      <c r="F31" s="276">
        <f t="shared" si="4"/>
        <v>5.3288458841677187E-3</v>
      </c>
      <c r="G31" s="271"/>
      <c r="H31" s="275">
        <v>6564</v>
      </c>
      <c r="I31" s="275">
        <v>1148</v>
      </c>
      <c r="J31" s="276">
        <v>-0.82510664229128583</v>
      </c>
      <c r="K31" s="275">
        <v>-5416</v>
      </c>
      <c r="L31" s="276">
        <f t="shared" si="5"/>
        <v>5.8625866876385211E-3</v>
      </c>
    </row>
    <row r="32" spans="1:12" x14ac:dyDescent="0.25">
      <c r="A32" s="299" t="s">
        <v>73</v>
      </c>
      <c r="B32" s="275">
        <v>387</v>
      </c>
      <c r="C32" s="275">
        <v>45</v>
      </c>
      <c r="D32" s="276">
        <v>-0.88372093023255816</v>
      </c>
      <c r="E32" s="275">
        <v>-342</v>
      </c>
      <c r="F32" s="276">
        <f t="shared" si="4"/>
        <v>5.2587294909549852E-4</v>
      </c>
      <c r="G32" s="271"/>
      <c r="H32" s="275">
        <v>1369</v>
      </c>
      <c r="I32" s="275">
        <v>95</v>
      </c>
      <c r="J32" s="276">
        <v>-0.93060628195763329</v>
      </c>
      <c r="K32" s="275">
        <v>-1274</v>
      </c>
      <c r="L32" s="276">
        <f t="shared" si="5"/>
        <v>4.8514436875057452E-4</v>
      </c>
    </row>
    <row r="33" spans="1:12" x14ac:dyDescent="0.25">
      <c r="A33" s="299" t="s">
        <v>74</v>
      </c>
      <c r="B33" s="275">
        <v>6654</v>
      </c>
      <c r="C33" s="275">
        <v>169</v>
      </c>
      <c r="D33" s="276">
        <v>-0.97460174331229332</v>
      </c>
      <c r="E33" s="275">
        <v>-6485</v>
      </c>
      <c r="F33" s="276">
        <f t="shared" si="4"/>
        <v>1.9749450754919834E-3</v>
      </c>
      <c r="G33" s="271"/>
      <c r="H33" s="275">
        <v>31917</v>
      </c>
      <c r="I33" s="275">
        <v>395</v>
      </c>
      <c r="J33" s="276">
        <v>-0.98762415013942417</v>
      </c>
      <c r="K33" s="275">
        <v>-31522</v>
      </c>
      <c r="L33" s="276">
        <f t="shared" si="5"/>
        <v>2.0171792174365991E-3</v>
      </c>
    </row>
    <row r="34" spans="1:12" x14ac:dyDescent="0.25">
      <c r="A34" s="299" t="s">
        <v>75</v>
      </c>
      <c r="B34" s="275">
        <v>532</v>
      </c>
      <c r="C34" s="275">
        <v>177</v>
      </c>
      <c r="D34" s="276">
        <v>-0.66729323308270683</v>
      </c>
      <c r="E34" s="275">
        <v>-355</v>
      </c>
      <c r="F34" s="276">
        <f t="shared" si="4"/>
        <v>2.0684335997756273E-3</v>
      </c>
      <c r="G34" s="271"/>
      <c r="H34" s="275">
        <v>3493</v>
      </c>
      <c r="I34" s="275">
        <v>561</v>
      </c>
      <c r="J34" s="276">
        <v>-0.83939307185800172</v>
      </c>
      <c r="K34" s="275">
        <v>-2932</v>
      </c>
      <c r="L34" s="276">
        <f t="shared" si="5"/>
        <v>2.8649051670428661E-3</v>
      </c>
    </row>
    <row r="35" spans="1:12" x14ac:dyDescent="0.25">
      <c r="A35" s="299" t="s">
        <v>76</v>
      </c>
      <c r="B35" s="275">
        <v>6886</v>
      </c>
      <c r="C35" s="275">
        <v>139</v>
      </c>
      <c r="D35" s="276">
        <v>-0.97981411559686316</v>
      </c>
      <c r="E35" s="275">
        <v>-6747</v>
      </c>
      <c r="F35" s="276">
        <f t="shared" si="4"/>
        <v>1.6243631094283177E-3</v>
      </c>
      <c r="G35" s="271"/>
      <c r="H35" s="275">
        <v>35854</v>
      </c>
      <c r="I35" s="275">
        <v>334</v>
      </c>
      <c r="J35" s="276">
        <v>-0.99068444246109222</v>
      </c>
      <c r="K35" s="275">
        <v>-35520</v>
      </c>
      <c r="L35" s="276">
        <f t="shared" si="5"/>
        <v>1.7056654648704408E-3</v>
      </c>
    </row>
    <row r="36" spans="1:12" x14ac:dyDescent="0.25">
      <c r="A36" s="299" t="s">
        <v>77</v>
      </c>
      <c r="B36" s="275">
        <v>58018</v>
      </c>
      <c r="C36" s="275">
        <v>1586</v>
      </c>
      <c r="D36" s="276">
        <v>-0.97266365610672545</v>
      </c>
      <c r="E36" s="275">
        <v>-56432</v>
      </c>
      <c r="F36" s="276">
        <f t="shared" si="4"/>
        <v>1.8534099939232457E-2</v>
      </c>
      <c r="G36" s="271"/>
      <c r="H36" s="275">
        <v>335444</v>
      </c>
      <c r="I36" s="275">
        <v>5041</v>
      </c>
      <c r="J36" s="276">
        <v>-0.98497215630626866</v>
      </c>
      <c r="K36" s="275">
        <v>-330403</v>
      </c>
      <c r="L36" s="276">
        <f t="shared" si="5"/>
        <v>2.5743292240754171E-2</v>
      </c>
    </row>
    <row r="37" spans="1:12" x14ac:dyDescent="0.25">
      <c r="A37" s="299" t="s">
        <v>78</v>
      </c>
      <c r="B37" s="275">
        <v>5412</v>
      </c>
      <c r="C37" s="275">
        <v>8225</v>
      </c>
      <c r="D37" s="276">
        <v>0.51977087952697709</v>
      </c>
      <c r="E37" s="275">
        <v>2813</v>
      </c>
      <c r="F37" s="276">
        <f t="shared" si="4"/>
        <v>9.6117889029121675E-2</v>
      </c>
      <c r="G37" s="271"/>
      <c r="H37" s="275">
        <v>38142</v>
      </c>
      <c r="I37" s="275">
        <v>21424</v>
      </c>
      <c r="J37" s="276">
        <v>-0.43830947511929108</v>
      </c>
      <c r="K37" s="275">
        <v>-16718</v>
      </c>
      <c r="L37" s="276">
        <f t="shared" si="5"/>
        <v>0.10940771532749799</v>
      </c>
    </row>
    <row r="38" spans="1:12" x14ac:dyDescent="0.25">
      <c r="A38" s="299" t="s">
        <v>79</v>
      </c>
      <c r="B38" s="275">
        <v>4577</v>
      </c>
      <c r="C38" s="275">
        <v>549</v>
      </c>
      <c r="D38" s="276">
        <v>-0.88005243609351103</v>
      </c>
      <c r="E38" s="275">
        <v>-4028</v>
      </c>
      <c r="F38" s="276">
        <f t="shared" si="4"/>
        <v>6.4156499789650824E-3</v>
      </c>
      <c r="G38" s="271"/>
      <c r="H38" s="275">
        <v>27785</v>
      </c>
      <c r="I38" s="275">
        <v>1646</v>
      </c>
      <c r="J38" s="276">
        <v>-0.94075940255533563</v>
      </c>
      <c r="K38" s="275">
        <v>-26139</v>
      </c>
      <c r="L38" s="276">
        <f t="shared" si="5"/>
        <v>8.4057645364573226E-3</v>
      </c>
    </row>
    <row r="39" spans="1:12" x14ac:dyDescent="0.25">
      <c r="A39" s="299" t="s">
        <v>80</v>
      </c>
      <c r="B39" s="275">
        <v>4686</v>
      </c>
      <c r="C39" s="275">
        <v>646</v>
      </c>
      <c r="D39" s="276">
        <v>-0.86214255228339742</v>
      </c>
      <c r="E39" s="275">
        <v>-4040</v>
      </c>
      <c r="F39" s="276">
        <f t="shared" si="4"/>
        <v>7.549198335904268E-3</v>
      </c>
      <c r="G39" s="271"/>
      <c r="H39" s="275">
        <v>29657</v>
      </c>
      <c r="I39" s="275">
        <v>2554</v>
      </c>
      <c r="J39" s="276">
        <v>-0.91388205145496848</v>
      </c>
      <c r="K39" s="275">
        <v>-27103</v>
      </c>
      <c r="L39" s="276">
        <f t="shared" si="5"/>
        <v>1.3042723345147025E-2</v>
      </c>
    </row>
    <row r="40" spans="1:12" x14ac:dyDescent="0.25">
      <c r="A40" s="299" t="s">
        <v>81</v>
      </c>
      <c r="B40" s="275">
        <v>2962</v>
      </c>
      <c r="C40" s="275">
        <v>645</v>
      </c>
      <c r="D40" s="276">
        <v>-0.78224172856178265</v>
      </c>
      <c r="E40" s="275">
        <v>-2317</v>
      </c>
      <c r="F40" s="276">
        <f t="shared" si="4"/>
        <v>7.5375122703688121E-3</v>
      </c>
      <c r="G40" s="271"/>
      <c r="H40" s="275">
        <v>21425</v>
      </c>
      <c r="I40" s="275">
        <v>2335</v>
      </c>
      <c r="J40" s="276">
        <v>-0.89101516919486579</v>
      </c>
      <c r="K40" s="275">
        <v>-19090</v>
      </c>
      <c r="L40" s="276">
        <f t="shared" si="5"/>
        <v>1.1924337905606226E-2</v>
      </c>
    </row>
    <row r="41" spans="1:12" x14ac:dyDescent="0.25">
      <c r="A41" s="299" t="s">
        <v>82</v>
      </c>
      <c r="B41" s="275">
        <v>1836</v>
      </c>
      <c r="C41" s="275">
        <v>2379</v>
      </c>
      <c r="D41" s="276">
        <v>0.29575163398692816</v>
      </c>
      <c r="E41" s="275">
        <v>543</v>
      </c>
      <c r="F41" s="276">
        <f t="shared" si="4"/>
        <v>2.7801149908848688E-2</v>
      </c>
      <c r="G41" s="271"/>
      <c r="H41" s="275">
        <v>24283</v>
      </c>
      <c r="I41" s="275">
        <v>5332</v>
      </c>
      <c r="J41" s="276">
        <v>-0.78042251781081418</v>
      </c>
      <c r="K41" s="275">
        <v>-18951</v>
      </c>
      <c r="L41" s="276">
        <f t="shared" si="5"/>
        <v>2.7229366043979613E-2</v>
      </c>
    </row>
    <row r="42" spans="1:12" x14ac:dyDescent="0.25">
      <c r="A42" s="299" t="s">
        <v>83</v>
      </c>
      <c r="B42" s="275">
        <v>4953</v>
      </c>
      <c r="C42" s="275">
        <v>77</v>
      </c>
      <c r="D42" s="276">
        <v>-0.98445386634363008</v>
      </c>
      <c r="E42" s="275">
        <v>-4876</v>
      </c>
      <c r="F42" s="276">
        <f t="shared" si="4"/>
        <v>8.9982704623007529E-4</v>
      </c>
      <c r="G42" s="271"/>
      <c r="H42" s="275">
        <v>23194</v>
      </c>
      <c r="I42" s="275">
        <v>163</v>
      </c>
      <c r="J42" s="276">
        <v>-0.99297232042769679</v>
      </c>
      <c r="K42" s="275">
        <v>-23031</v>
      </c>
      <c r="L42" s="276">
        <f t="shared" si="5"/>
        <v>8.3240560111940678E-4</v>
      </c>
    </row>
    <row r="43" spans="1:12" x14ac:dyDescent="0.25">
      <c r="A43" s="299" t="s">
        <v>84</v>
      </c>
      <c r="B43" s="275">
        <v>8264</v>
      </c>
      <c r="C43" s="275">
        <v>884</v>
      </c>
      <c r="D43" s="276">
        <v>-0.89303000968054214</v>
      </c>
      <c r="E43" s="275">
        <v>-7380</v>
      </c>
      <c r="F43" s="276">
        <f t="shared" si="4"/>
        <v>1.0330481933342682E-2</v>
      </c>
      <c r="G43" s="271"/>
      <c r="H43" s="275">
        <v>44747</v>
      </c>
      <c r="I43" s="275">
        <v>2187</v>
      </c>
      <c r="J43" s="276">
        <v>-0.9511252150982189</v>
      </c>
      <c r="K43" s="275">
        <v>-42560</v>
      </c>
      <c r="L43" s="276">
        <f t="shared" si="5"/>
        <v>1.1168534046921121E-2</v>
      </c>
    </row>
    <row r="44" spans="1:12" x14ac:dyDescent="0.25">
      <c r="A44" s="299" t="s">
        <v>85</v>
      </c>
      <c r="B44" s="275">
        <v>1019</v>
      </c>
      <c r="C44" s="275">
        <v>819</v>
      </c>
      <c r="D44" s="276">
        <v>-0.19627085377821396</v>
      </c>
      <c r="E44" s="275">
        <v>-200</v>
      </c>
      <c r="F44" s="276">
        <f t="shared" si="4"/>
        <v>9.5708876735380727E-3</v>
      </c>
      <c r="G44" s="271"/>
      <c r="H44" s="275">
        <v>8197</v>
      </c>
      <c r="I44" s="275">
        <v>1859</v>
      </c>
      <c r="J44" s="276">
        <v>-0.77320971086983037</v>
      </c>
      <c r="K44" s="275">
        <v>-6338</v>
      </c>
      <c r="L44" s="276">
        <f t="shared" si="5"/>
        <v>9.4935092790243997E-3</v>
      </c>
    </row>
    <row r="45" spans="1:12" x14ac:dyDescent="0.25">
      <c r="A45" s="298" t="s">
        <v>86</v>
      </c>
      <c r="B45" s="280">
        <v>12704</v>
      </c>
      <c r="C45" s="280">
        <v>16652</v>
      </c>
      <c r="D45" s="281">
        <v>0.31076826196473561</v>
      </c>
      <c r="E45" s="280">
        <v>3948</v>
      </c>
      <c r="F45" s="281">
        <f t="shared" si="4"/>
        <v>0.19459636329640537</v>
      </c>
      <c r="G45" s="271"/>
      <c r="H45" s="280">
        <v>97533</v>
      </c>
      <c r="I45" s="280">
        <v>38246</v>
      </c>
      <c r="J45" s="281">
        <v>-0.6078660555914408</v>
      </c>
      <c r="K45" s="280">
        <v>-59287</v>
      </c>
      <c r="L45" s="281">
        <f t="shared" si="5"/>
        <v>0.19531401607615234</v>
      </c>
    </row>
    <row r="46" spans="1:12" ht="21" x14ac:dyDescent="0.35">
      <c r="A46" s="290" t="s">
        <v>87</v>
      </c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2"/>
    </row>
    <row r="47" spans="1:12" x14ac:dyDescent="0.25">
      <c r="A47" s="5"/>
      <c r="B47" s="6" t="s">
        <v>150</v>
      </c>
      <c r="C47" s="7"/>
      <c r="D47" s="7"/>
      <c r="E47" s="7"/>
      <c r="F47" s="8"/>
      <c r="G47" s="255"/>
      <c r="H47" s="56" t="str">
        <f>CONCATENATE("acumulado ",B47)</f>
        <v>acumulado marzo</v>
      </c>
      <c r="I47" s="57"/>
      <c r="J47" s="57"/>
      <c r="K47" s="57"/>
      <c r="L47" s="58"/>
    </row>
    <row r="48" spans="1:12" ht="30" x14ac:dyDescent="0.25">
      <c r="A48" s="12"/>
      <c r="B48" s="256">
        <v>2020</v>
      </c>
      <c r="C48" s="256">
        <v>2021</v>
      </c>
      <c r="D48" s="256" t="s">
        <v>1</v>
      </c>
      <c r="E48" s="256" t="s">
        <v>2</v>
      </c>
      <c r="F48" s="256" t="s">
        <v>3</v>
      </c>
      <c r="G48" s="257"/>
      <c r="H48" s="256">
        <v>2020</v>
      </c>
      <c r="I48" s="256">
        <v>2021</v>
      </c>
      <c r="J48" s="256" t="s">
        <v>1</v>
      </c>
      <c r="K48" s="256" t="s">
        <v>2</v>
      </c>
      <c r="L48" s="256" t="s">
        <v>3</v>
      </c>
    </row>
    <row r="49" spans="1:12" x14ac:dyDescent="0.25">
      <c r="A49" s="258" t="s">
        <v>88</v>
      </c>
      <c r="B49" s="259">
        <v>164467</v>
      </c>
      <c r="C49" s="259">
        <v>85572</v>
      </c>
      <c r="D49" s="260">
        <v>-0.47970109505250291</v>
      </c>
      <c r="E49" s="259">
        <v>-78895</v>
      </c>
      <c r="F49" s="260">
        <f t="shared" ref="F49:F56" si="6">C49/$C$7</f>
        <v>1</v>
      </c>
      <c r="G49" s="261"/>
      <c r="H49" s="259">
        <v>990392</v>
      </c>
      <c r="I49" s="259">
        <v>195818</v>
      </c>
      <c r="J49" s="260">
        <v>-0.80228232861331672</v>
      </c>
      <c r="K49" s="259">
        <v>-794574</v>
      </c>
      <c r="L49" s="260">
        <f>I49/$I$7</f>
        <v>1</v>
      </c>
    </row>
    <row r="50" spans="1:12" x14ac:dyDescent="0.25">
      <c r="A50" s="300" t="s">
        <v>89</v>
      </c>
      <c r="B50" s="301">
        <v>59463</v>
      </c>
      <c r="C50" s="301">
        <v>27431</v>
      </c>
      <c r="D50" s="302">
        <v>-0.5386879235827321</v>
      </c>
      <c r="E50" s="301">
        <v>-32032</v>
      </c>
      <c r="F50" s="302">
        <f t="shared" si="6"/>
        <v>0.32056046370308044</v>
      </c>
      <c r="G50" s="303"/>
      <c r="H50" s="301">
        <v>358606</v>
      </c>
      <c r="I50" s="301">
        <v>61702</v>
      </c>
      <c r="J50" s="302">
        <v>-0.82793929828279511</v>
      </c>
      <c r="K50" s="301">
        <v>-296904</v>
      </c>
      <c r="L50" s="302">
        <f t="shared" ref="L50:L56" si="7">I50/$I$7</f>
        <v>0.31509871411208368</v>
      </c>
    </row>
    <row r="51" spans="1:12" x14ac:dyDescent="0.25">
      <c r="A51" s="304" t="s">
        <v>90</v>
      </c>
      <c r="B51" s="275">
        <v>44281</v>
      </c>
      <c r="C51" s="275">
        <v>20038</v>
      </c>
      <c r="D51" s="276">
        <v>-0.54748086086583414</v>
      </c>
      <c r="E51" s="275">
        <v>-24243</v>
      </c>
      <c r="F51" s="276">
        <f t="shared" si="6"/>
        <v>0.23416538119945776</v>
      </c>
      <c r="G51" s="271"/>
      <c r="H51" s="275">
        <v>260061</v>
      </c>
      <c r="I51" s="275">
        <v>42727</v>
      </c>
      <c r="J51" s="276">
        <v>-0.83570393100080365</v>
      </c>
      <c r="K51" s="275">
        <v>-217334</v>
      </c>
      <c r="L51" s="276">
        <f t="shared" si="7"/>
        <v>0.2181975099326926</v>
      </c>
    </row>
    <row r="52" spans="1:12" x14ac:dyDescent="0.25">
      <c r="A52" s="305" t="s">
        <v>91</v>
      </c>
      <c r="B52" s="306">
        <v>1741</v>
      </c>
      <c r="C52" s="306">
        <v>840</v>
      </c>
      <c r="D52" s="307">
        <v>-0.51751866743251007</v>
      </c>
      <c r="E52" s="306">
        <v>-901</v>
      </c>
      <c r="F52" s="307">
        <f t="shared" si="6"/>
        <v>9.816295049782639E-3</v>
      </c>
      <c r="G52" s="271"/>
      <c r="H52" s="306">
        <v>9812</v>
      </c>
      <c r="I52" s="306">
        <v>1770</v>
      </c>
      <c r="J52" s="307">
        <v>-0.81960864247859766</v>
      </c>
      <c r="K52" s="306">
        <v>-8042</v>
      </c>
      <c r="L52" s="307">
        <f t="shared" si="7"/>
        <v>9.0390056072475466E-3</v>
      </c>
    </row>
    <row r="53" spans="1:12" x14ac:dyDescent="0.25">
      <c r="A53" s="304" t="s">
        <v>92</v>
      </c>
      <c r="B53" s="275">
        <v>24427</v>
      </c>
      <c r="C53" s="275">
        <v>8931</v>
      </c>
      <c r="D53" s="276">
        <v>-0.63437998935604045</v>
      </c>
      <c r="E53" s="275">
        <v>-15496</v>
      </c>
      <c r="F53" s="276">
        <f t="shared" si="6"/>
        <v>0.10436825129715327</v>
      </c>
      <c r="G53" s="271"/>
      <c r="H53" s="275">
        <v>149809</v>
      </c>
      <c r="I53" s="275">
        <v>20193</v>
      </c>
      <c r="J53" s="276">
        <v>-0.86520836531850553</v>
      </c>
      <c r="K53" s="275">
        <v>-129616</v>
      </c>
      <c r="L53" s="276">
        <f t="shared" si="7"/>
        <v>0.10312126566505633</v>
      </c>
    </row>
    <row r="54" spans="1:12" x14ac:dyDescent="0.25">
      <c r="A54" s="304" t="s">
        <v>93</v>
      </c>
      <c r="B54" s="275">
        <v>9414</v>
      </c>
      <c r="C54" s="275">
        <v>10884</v>
      </c>
      <c r="D54" s="276">
        <v>0.15615041427660925</v>
      </c>
      <c r="E54" s="275">
        <v>1470</v>
      </c>
      <c r="F54" s="276">
        <f t="shared" si="6"/>
        <v>0.12719113728789791</v>
      </c>
      <c r="G54" s="271"/>
      <c r="H54" s="275">
        <v>55352</v>
      </c>
      <c r="I54" s="275">
        <v>24617</v>
      </c>
      <c r="J54" s="276">
        <v>-0.55526448908801851</v>
      </c>
      <c r="K54" s="275">
        <v>-30735</v>
      </c>
      <c r="L54" s="276">
        <f t="shared" si="7"/>
        <v>0.12571367290034624</v>
      </c>
    </row>
    <row r="55" spans="1:12" x14ac:dyDescent="0.25">
      <c r="A55" s="304" t="s">
        <v>94</v>
      </c>
      <c r="B55" s="275">
        <v>9156</v>
      </c>
      <c r="C55" s="275">
        <v>5418</v>
      </c>
      <c r="D55" s="276">
        <v>-0.40825688073394495</v>
      </c>
      <c r="E55" s="275">
        <v>-3738</v>
      </c>
      <c r="F55" s="276">
        <f t="shared" si="6"/>
        <v>6.3315103071098028E-2</v>
      </c>
      <c r="G55" s="271"/>
      <c r="H55" s="275">
        <v>53993</v>
      </c>
      <c r="I55" s="275">
        <v>16827</v>
      </c>
      <c r="J55" s="276">
        <v>-0.68834848961902462</v>
      </c>
      <c r="K55" s="275">
        <v>-37166</v>
      </c>
      <c r="L55" s="276">
        <f t="shared" si="7"/>
        <v>8.5931834662799134E-2</v>
      </c>
    </row>
    <row r="56" spans="1:12" x14ac:dyDescent="0.25">
      <c r="A56" s="308" t="s">
        <v>95</v>
      </c>
      <c r="B56" s="309">
        <v>15985</v>
      </c>
      <c r="C56" s="309">
        <v>12030</v>
      </c>
      <c r="D56" s="310">
        <v>-0.24741945573975599</v>
      </c>
      <c r="E56" s="309">
        <v>-3955</v>
      </c>
      <c r="F56" s="310">
        <f t="shared" si="6"/>
        <v>0.14058336839152993</v>
      </c>
      <c r="G56" s="271"/>
      <c r="H56" s="309">
        <v>102759</v>
      </c>
      <c r="I56" s="309">
        <v>27982</v>
      </c>
      <c r="J56" s="310">
        <v>-0.72769295146897106</v>
      </c>
      <c r="K56" s="309">
        <v>-74777</v>
      </c>
      <c r="L56" s="310">
        <f t="shared" si="7"/>
        <v>0.14289799711977449</v>
      </c>
    </row>
    <row r="57" spans="1:12" ht="21" x14ac:dyDescent="0.35">
      <c r="A57" s="311" t="s">
        <v>13</v>
      </c>
      <c r="B57" s="311"/>
      <c r="C57" s="311"/>
      <c r="D57" s="311"/>
      <c r="E57" s="311"/>
      <c r="F57" s="311"/>
      <c r="G57" s="311"/>
      <c r="H57" s="311"/>
      <c r="I57" s="311"/>
      <c r="J57" s="311"/>
      <c r="K57" s="311"/>
      <c r="L57" s="311"/>
    </row>
    <row r="58" spans="1:12" x14ac:dyDescent="0.25">
      <c r="A58" s="55"/>
      <c r="B58" s="56" t="s">
        <v>150</v>
      </c>
      <c r="C58" s="57"/>
      <c r="D58" s="57"/>
      <c r="E58" s="57"/>
      <c r="F58" s="58"/>
      <c r="G58" s="312"/>
      <c r="H58" s="56" t="str">
        <f>CONCATENATE("acumulado ",B58)</f>
        <v>acumulado marzo</v>
      </c>
      <c r="I58" s="57"/>
      <c r="J58" s="57"/>
      <c r="K58" s="57"/>
      <c r="L58" s="58"/>
    </row>
    <row r="59" spans="1:12" ht="30" x14ac:dyDescent="0.25">
      <c r="A59" s="12"/>
      <c r="B59" s="256">
        <v>2020</v>
      </c>
      <c r="C59" s="256">
        <v>2021</v>
      </c>
      <c r="D59" s="256" t="s">
        <v>1</v>
      </c>
      <c r="E59" s="256" t="s">
        <v>2</v>
      </c>
      <c r="F59" s="256" t="s">
        <v>3</v>
      </c>
      <c r="G59" s="313"/>
      <c r="H59" s="256">
        <v>2020</v>
      </c>
      <c r="I59" s="256">
        <v>2021</v>
      </c>
      <c r="J59" s="256" t="s">
        <v>1</v>
      </c>
      <c r="K59" s="256" t="s">
        <v>2</v>
      </c>
      <c r="L59" s="256" t="s">
        <v>3</v>
      </c>
    </row>
    <row r="60" spans="1:12" x14ac:dyDescent="0.25">
      <c r="A60" s="314" t="s">
        <v>56</v>
      </c>
      <c r="B60" s="315">
        <v>1381420</v>
      </c>
      <c r="C60" s="315">
        <v>388603</v>
      </c>
      <c r="D60" s="316">
        <v>-0.71869308392813191</v>
      </c>
      <c r="E60" s="315">
        <v>-992817</v>
      </c>
      <c r="F60" s="316">
        <f t="shared" ref="F60:F71" si="8">C60/$C$60</f>
        <v>1</v>
      </c>
      <c r="G60" s="317"/>
      <c r="H60" s="315">
        <v>7520593</v>
      </c>
      <c r="I60" s="315">
        <v>927274</v>
      </c>
      <c r="J60" s="316">
        <v>-0.87670201006755721</v>
      </c>
      <c r="K60" s="315">
        <v>1381420</v>
      </c>
      <c r="L60" s="316">
        <f t="shared" ref="L60" si="9">I60/$I$60</f>
        <v>1</v>
      </c>
    </row>
    <row r="61" spans="1:12" x14ac:dyDescent="0.25">
      <c r="A61" s="318" t="s">
        <v>8</v>
      </c>
      <c r="B61" s="319">
        <v>949696</v>
      </c>
      <c r="C61" s="319">
        <v>284341</v>
      </c>
      <c r="D61" s="320">
        <v>-0.46978795117641281</v>
      </c>
      <c r="E61" s="319">
        <v>-57425</v>
      </c>
      <c r="F61" s="320">
        <f t="shared" si="8"/>
        <v>0.73170047580692887</v>
      </c>
      <c r="G61" s="321"/>
      <c r="H61" s="319">
        <v>5271092</v>
      </c>
      <c r="I61" s="322">
        <v>669053</v>
      </c>
      <c r="J61" s="323">
        <f t="shared" ref="J61:J71" si="10">I61/H61-1</f>
        <v>-0.87307127251810446</v>
      </c>
      <c r="K61" s="322">
        <f t="shared" ref="K61:K71" si="11">I61-H61</f>
        <v>-4602039</v>
      </c>
      <c r="L61" s="323">
        <f t="shared" ref="L61:L71" si="12">I61/$I$7</f>
        <v>3.41670837205977</v>
      </c>
    </row>
    <row r="62" spans="1:12" x14ac:dyDescent="0.25">
      <c r="A62" s="324" t="s">
        <v>57</v>
      </c>
      <c r="B62" s="275">
        <v>151035</v>
      </c>
      <c r="C62" s="275">
        <v>78114</v>
      </c>
      <c r="D62" s="276">
        <v>-0.29508770176402976</v>
      </c>
      <c r="E62" s="275">
        <v>-5905</v>
      </c>
      <c r="F62" s="276">
        <f t="shared" si="8"/>
        <v>0.20101234421762054</v>
      </c>
      <c r="G62" s="325"/>
      <c r="H62" s="275">
        <v>911462</v>
      </c>
      <c r="I62" s="277">
        <v>181530</v>
      </c>
      <c r="J62" s="278">
        <f t="shared" si="10"/>
        <v>-0.80083645834933326</v>
      </c>
      <c r="K62" s="277">
        <f t="shared" si="11"/>
        <v>-729932</v>
      </c>
      <c r="L62" s="278">
        <f t="shared" si="12"/>
        <v>0.92703428693991363</v>
      </c>
    </row>
    <row r="63" spans="1:12" x14ac:dyDescent="0.25">
      <c r="A63" s="324" t="s">
        <v>58</v>
      </c>
      <c r="B63" s="275">
        <v>598984</v>
      </c>
      <c r="C63" s="275">
        <v>141155</v>
      </c>
      <c r="D63" s="276">
        <v>-0.54359479123714771</v>
      </c>
      <c r="E63" s="275">
        <v>-40868</v>
      </c>
      <c r="F63" s="276">
        <f t="shared" si="8"/>
        <v>0.36323703110886946</v>
      </c>
      <c r="G63" s="325"/>
      <c r="H63" s="275">
        <v>3277872</v>
      </c>
      <c r="I63" s="277">
        <v>328786</v>
      </c>
      <c r="J63" s="278">
        <f t="shared" si="10"/>
        <v>-0.89969529011505023</v>
      </c>
      <c r="K63" s="277">
        <f t="shared" si="11"/>
        <v>-2949086</v>
      </c>
      <c r="L63" s="278">
        <f t="shared" si="12"/>
        <v>1.6790386992002777</v>
      </c>
    </row>
    <row r="64" spans="1:12" x14ac:dyDescent="0.25">
      <c r="A64" s="324" t="s">
        <v>59</v>
      </c>
      <c r="B64" s="275">
        <v>170149</v>
      </c>
      <c r="C64" s="275">
        <v>59022</v>
      </c>
      <c r="D64" s="276">
        <v>-0.26866504361939536</v>
      </c>
      <c r="E64" s="275">
        <v>-5297</v>
      </c>
      <c r="F64" s="276">
        <f t="shared" si="8"/>
        <v>0.15188251248703691</v>
      </c>
      <c r="G64" s="325"/>
      <c r="H64" s="275">
        <v>928356</v>
      </c>
      <c r="I64" s="277">
        <v>142730</v>
      </c>
      <c r="J64" s="278">
        <f t="shared" si="10"/>
        <v>-0.84625510041406526</v>
      </c>
      <c r="K64" s="277">
        <f t="shared" si="11"/>
        <v>-785626</v>
      </c>
      <c r="L64" s="278">
        <f t="shared" si="12"/>
        <v>0.72889111317652111</v>
      </c>
    </row>
    <row r="65" spans="1:12" x14ac:dyDescent="0.25">
      <c r="A65" s="324" t="s">
        <v>60</v>
      </c>
      <c r="B65" s="275">
        <v>18366</v>
      </c>
      <c r="C65" s="275">
        <v>1653</v>
      </c>
      <c r="D65" s="276">
        <v>-0.89354351112070829</v>
      </c>
      <c r="E65" s="275">
        <v>-4138</v>
      </c>
      <c r="F65" s="276">
        <f t="shared" si="8"/>
        <v>4.2536985046435563E-3</v>
      </c>
      <c r="G65" s="325"/>
      <c r="H65" s="275">
        <v>99706</v>
      </c>
      <c r="I65" s="277">
        <v>5173</v>
      </c>
      <c r="J65" s="278">
        <f t="shared" si="10"/>
        <v>-0.94811746534812347</v>
      </c>
      <c r="K65" s="277">
        <f t="shared" si="11"/>
        <v>-94533</v>
      </c>
      <c r="L65" s="278">
        <f t="shared" si="12"/>
        <v>2.641738757417602E-2</v>
      </c>
    </row>
    <row r="66" spans="1:12" x14ac:dyDescent="0.25">
      <c r="A66" s="326" t="s">
        <v>61</v>
      </c>
      <c r="B66" s="280">
        <v>11162</v>
      </c>
      <c r="C66" s="280">
        <v>4397</v>
      </c>
      <c r="D66" s="281">
        <v>-0.45124212087504634</v>
      </c>
      <c r="E66" s="280">
        <v>-1217</v>
      </c>
      <c r="F66" s="281">
        <f t="shared" si="8"/>
        <v>1.131488948875845E-2</v>
      </c>
      <c r="G66" s="325"/>
      <c r="H66" s="280">
        <v>53696</v>
      </c>
      <c r="I66" s="282">
        <v>10834</v>
      </c>
      <c r="J66" s="283">
        <f t="shared" si="10"/>
        <v>-0.79823450536352802</v>
      </c>
      <c r="K66" s="282">
        <f t="shared" si="11"/>
        <v>-42862</v>
      </c>
      <c r="L66" s="283">
        <f t="shared" si="12"/>
        <v>5.5326885168881311E-2</v>
      </c>
    </row>
    <row r="67" spans="1:12" x14ac:dyDescent="0.25">
      <c r="A67" s="318" t="s">
        <v>9</v>
      </c>
      <c r="B67" s="319">
        <v>431724</v>
      </c>
      <c r="C67" s="319">
        <v>104262</v>
      </c>
      <c r="D67" s="320">
        <v>-0.75849848514328599</v>
      </c>
      <c r="E67" s="319">
        <v>-327462</v>
      </c>
      <c r="F67" s="320">
        <f t="shared" si="8"/>
        <v>0.26829952419307107</v>
      </c>
      <c r="G67" s="321"/>
      <c r="H67" s="319">
        <v>2249501</v>
      </c>
      <c r="I67" s="322">
        <v>258221</v>
      </c>
      <c r="J67" s="323">
        <f t="shared" si="10"/>
        <v>-0.88520965316307931</v>
      </c>
      <c r="K67" s="322">
        <f t="shared" si="11"/>
        <v>-1991280</v>
      </c>
      <c r="L67" s="323">
        <f t="shared" si="12"/>
        <v>1.3186785688751801</v>
      </c>
    </row>
    <row r="68" spans="1:12" x14ac:dyDescent="0.25">
      <c r="A68" s="324" t="s">
        <v>62</v>
      </c>
      <c r="B68" s="275">
        <v>249207</v>
      </c>
      <c r="C68" s="275">
        <v>81982</v>
      </c>
      <c r="D68" s="276">
        <v>-0.6710285024096434</v>
      </c>
      <c r="E68" s="275">
        <v>-167225</v>
      </c>
      <c r="F68" s="276">
        <f t="shared" si="8"/>
        <v>0.2109659472520799</v>
      </c>
      <c r="G68" s="325"/>
      <c r="H68" s="275">
        <v>1313847</v>
      </c>
      <c r="I68" s="277">
        <v>196690</v>
      </c>
      <c r="J68" s="278">
        <f t="shared" si="10"/>
        <v>-0.8502945929016088</v>
      </c>
      <c r="K68" s="277">
        <f t="shared" si="11"/>
        <v>-1117157</v>
      </c>
      <c r="L68" s="278">
        <f t="shared" si="12"/>
        <v>1.0044531146268474</v>
      </c>
    </row>
    <row r="69" spans="1:12" x14ac:dyDescent="0.25">
      <c r="A69" s="324" t="s">
        <v>63</v>
      </c>
      <c r="B69" s="275">
        <v>230044</v>
      </c>
      <c r="C69" s="275">
        <v>67035</v>
      </c>
      <c r="D69" s="276">
        <v>-0.7085992244961834</v>
      </c>
      <c r="E69" s="275">
        <v>-163009</v>
      </c>
      <c r="F69" s="276">
        <f t="shared" si="8"/>
        <v>0.17250252828722373</v>
      </c>
      <c r="G69" s="325"/>
      <c r="H69" s="275">
        <v>1204865</v>
      </c>
      <c r="I69" s="277">
        <v>159107</v>
      </c>
      <c r="J69" s="278">
        <f t="shared" si="10"/>
        <v>-0.86794620144165524</v>
      </c>
      <c r="K69" s="277">
        <f t="shared" si="11"/>
        <v>-1045758</v>
      </c>
      <c r="L69" s="278">
        <f t="shared" si="12"/>
        <v>0.81252489556629115</v>
      </c>
    </row>
    <row r="70" spans="1:12" x14ac:dyDescent="0.25">
      <c r="A70" s="324" t="s">
        <v>64</v>
      </c>
      <c r="B70" s="275">
        <v>111611</v>
      </c>
      <c r="C70" s="275">
        <v>11990</v>
      </c>
      <c r="D70" s="276">
        <v>-0.89257331266631423</v>
      </c>
      <c r="E70" s="275">
        <v>-99621</v>
      </c>
      <c r="F70" s="276">
        <f t="shared" si="8"/>
        <v>3.085411075056034E-2</v>
      </c>
      <c r="G70" s="325"/>
      <c r="H70" s="275">
        <v>580032</v>
      </c>
      <c r="I70" s="277">
        <v>37233</v>
      </c>
      <c r="J70" s="278">
        <f t="shared" si="10"/>
        <v>-0.93580871400198606</v>
      </c>
      <c r="K70" s="277">
        <f t="shared" si="11"/>
        <v>-542799</v>
      </c>
      <c r="L70" s="278">
        <f t="shared" si="12"/>
        <v>0.19014084507042253</v>
      </c>
    </row>
    <row r="71" spans="1:12" x14ac:dyDescent="0.25">
      <c r="A71" s="327" t="s">
        <v>65</v>
      </c>
      <c r="B71" s="309">
        <v>70906</v>
      </c>
      <c r="C71" s="309">
        <v>10290</v>
      </c>
      <c r="D71" s="310">
        <v>-0.85487828956646827</v>
      </c>
      <c r="E71" s="309">
        <v>-60616</v>
      </c>
      <c r="F71" s="310">
        <f t="shared" si="8"/>
        <v>2.6479466190430852E-2</v>
      </c>
      <c r="G71" s="325"/>
      <c r="H71" s="309">
        <v>355622</v>
      </c>
      <c r="I71" s="328">
        <v>24298</v>
      </c>
      <c r="J71" s="329">
        <f t="shared" si="10"/>
        <v>-0.93167464330103311</v>
      </c>
      <c r="K71" s="328">
        <f t="shared" si="11"/>
        <v>-331324</v>
      </c>
      <c r="L71" s="329">
        <f t="shared" si="12"/>
        <v>0.1240846091779101</v>
      </c>
    </row>
    <row r="72" spans="1:12" x14ac:dyDescent="0.25">
      <c r="A72" s="147" t="s">
        <v>27</v>
      </c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9"/>
    </row>
    <row r="73" spans="1:12" ht="21" x14ac:dyDescent="0.35">
      <c r="A73" s="311" t="s">
        <v>15</v>
      </c>
      <c r="B73" s="311"/>
      <c r="C73" s="311"/>
      <c r="D73" s="311"/>
      <c r="E73" s="311"/>
      <c r="F73" s="311"/>
      <c r="G73" s="311"/>
      <c r="H73" s="311"/>
      <c r="I73" s="311"/>
      <c r="J73" s="311"/>
      <c r="K73" s="311"/>
      <c r="L73" s="311"/>
    </row>
    <row r="74" spans="1:12" x14ac:dyDescent="0.25">
      <c r="A74" s="55"/>
      <c r="B74" s="56" t="s">
        <v>150</v>
      </c>
      <c r="C74" s="57"/>
      <c r="D74" s="57"/>
      <c r="E74" s="57"/>
      <c r="F74" s="58"/>
      <c r="G74" s="312"/>
      <c r="H74" s="56" t="str">
        <f>CONCATENATE("acumulado ",B74)</f>
        <v>acumulado marzo</v>
      </c>
      <c r="I74" s="57"/>
      <c r="J74" s="57"/>
      <c r="K74" s="57"/>
      <c r="L74" s="58"/>
    </row>
    <row r="75" spans="1:12" ht="30" x14ac:dyDescent="0.25">
      <c r="A75" s="12"/>
      <c r="B75" s="256">
        <v>2020</v>
      </c>
      <c r="C75" s="256">
        <v>2021</v>
      </c>
      <c r="D75" s="256" t="s">
        <v>1</v>
      </c>
      <c r="E75" s="256" t="s">
        <v>2</v>
      </c>
      <c r="F75" s="256" t="s">
        <v>3</v>
      </c>
      <c r="G75" s="313"/>
      <c r="H75" s="256">
        <v>2020</v>
      </c>
      <c r="I75" s="256">
        <v>2021</v>
      </c>
      <c r="J75" s="256" t="s">
        <v>1</v>
      </c>
      <c r="K75" s="256" t="s">
        <v>2</v>
      </c>
      <c r="L75" s="256" t="s">
        <v>3</v>
      </c>
    </row>
    <row r="76" spans="1:12" x14ac:dyDescent="0.25">
      <c r="A76" s="314" t="s">
        <v>66</v>
      </c>
      <c r="B76" s="315">
        <v>1381420</v>
      </c>
      <c r="C76" s="315">
        <v>388603</v>
      </c>
      <c r="D76" s="316">
        <v>-0.71869308392813191</v>
      </c>
      <c r="E76" s="315">
        <v>-992817</v>
      </c>
      <c r="F76" s="316">
        <f t="shared" ref="F76" si="13">C76/$C$60</f>
        <v>1</v>
      </c>
      <c r="G76" s="317"/>
      <c r="H76" s="315">
        <v>7520593</v>
      </c>
      <c r="I76" s="315">
        <v>927274</v>
      </c>
      <c r="J76" s="316">
        <v>-0.87670201006755721</v>
      </c>
      <c r="K76" s="315">
        <v>1381420</v>
      </c>
      <c r="L76" s="316">
        <f t="shared" ref="L76" si="14">I76/$I$60</f>
        <v>1</v>
      </c>
    </row>
    <row r="77" spans="1:12" x14ac:dyDescent="0.25">
      <c r="A77" s="330" t="s">
        <v>11</v>
      </c>
      <c r="B77" s="331">
        <v>117809</v>
      </c>
      <c r="C77" s="331">
        <v>122389</v>
      </c>
      <c r="D77" s="332">
        <v>3.887648651631026E-2</v>
      </c>
      <c r="E77" s="331">
        <v>4580</v>
      </c>
      <c r="F77" s="332">
        <f>C77/$C$60</f>
        <v>0.31494610180569887</v>
      </c>
      <c r="G77" s="333"/>
      <c r="H77" s="331">
        <v>688124</v>
      </c>
      <c r="I77" s="331">
        <v>259495</v>
      </c>
      <c r="J77" s="332">
        <v>-0.62289500148229093</v>
      </c>
      <c r="K77" s="331">
        <v>-428629</v>
      </c>
      <c r="L77" s="332">
        <f>I77/$I$60</f>
        <v>0.27984716491565598</v>
      </c>
    </row>
    <row r="78" spans="1:12" x14ac:dyDescent="0.25">
      <c r="A78" s="334" t="s">
        <v>67</v>
      </c>
      <c r="B78" s="285">
        <v>37766</v>
      </c>
      <c r="C78" s="285">
        <v>76898</v>
      </c>
      <c r="D78" s="286">
        <v>1.0361701000900281</v>
      </c>
      <c r="E78" s="285">
        <v>39132</v>
      </c>
      <c r="F78" s="286">
        <f>C78/$C$60</f>
        <v>0.19788318669696323</v>
      </c>
      <c r="G78" s="325"/>
      <c r="H78" s="285">
        <v>193565</v>
      </c>
      <c r="I78" s="285">
        <v>161624</v>
      </c>
      <c r="J78" s="286">
        <v>-0.16501433626947015</v>
      </c>
      <c r="K78" s="285">
        <v>-31941</v>
      </c>
      <c r="L78" s="286">
        <f t="shared" ref="L78:L98" si="15">I78/$I$60</f>
        <v>0.17430015292135873</v>
      </c>
    </row>
    <row r="79" spans="1:12" x14ac:dyDescent="0.25">
      <c r="A79" s="295" t="s">
        <v>68</v>
      </c>
      <c r="B79" s="296">
        <v>25932</v>
      </c>
      <c r="C79" s="296">
        <v>48076</v>
      </c>
      <c r="D79" s="297">
        <f>C79/B79-1</f>
        <v>0.85392565170445778</v>
      </c>
      <c r="E79" s="296">
        <f>C79-B79</f>
        <v>22144</v>
      </c>
      <c r="F79" s="297">
        <f>C79/$C$7</f>
        <v>0.56181928668255976</v>
      </c>
      <c r="G79" s="333"/>
      <c r="H79" s="296">
        <v>113320</v>
      </c>
      <c r="I79" s="296">
        <v>104856</v>
      </c>
      <c r="J79" s="297">
        <f>I79/H79-1</f>
        <v>-7.4691140134133471E-2</v>
      </c>
      <c r="K79" s="296">
        <f>I79-H79</f>
        <v>-8464</v>
      </c>
      <c r="L79" s="297">
        <f>I79/$I$60</f>
        <v>0.11307984479236989</v>
      </c>
    </row>
    <row r="80" spans="1:12" x14ac:dyDescent="0.25">
      <c r="A80" s="295" t="s">
        <v>69</v>
      </c>
      <c r="B80" s="296">
        <f>B78-B79</f>
        <v>11834</v>
      </c>
      <c r="C80" s="296">
        <f>C78-C79</f>
        <v>28822</v>
      </c>
      <c r="D80" s="297">
        <f>C80/B80-1</f>
        <v>1.4355247591684974</v>
      </c>
      <c r="E80" s="296">
        <f>C80-B80</f>
        <v>16988</v>
      </c>
      <c r="F80" s="297">
        <f>C80/$C$7</f>
        <v>0.33681578086289909</v>
      </c>
      <c r="G80" s="333"/>
      <c r="H80" s="296">
        <f>H78-H79</f>
        <v>80245</v>
      </c>
      <c r="I80" s="296">
        <f>I78-I79</f>
        <v>56768</v>
      </c>
      <c r="J80" s="297">
        <f>I80/H80-1</f>
        <v>-0.29256651504766651</v>
      </c>
      <c r="K80" s="296">
        <f>I80-H80</f>
        <v>-23477</v>
      </c>
      <c r="L80" s="297">
        <f>I80/$I$60</f>
        <v>6.1220308128988842E-2</v>
      </c>
    </row>
    <row r="81" spans="1:12" x14ac:dyDescent="0.25">
      <c r="A81" s="335" t="s">
        <v>70</v>
      </c>
      <c r="B81" s="336">
        <v>80043</v>
      </c>
      <c r="C81" s="336">
        <v>45491</v>
      </c>
      <c r="D81" s="337">
        <v>-0.4316679784615769</v>
      </c>
      <c r="E81" s="336">
        <v>-34552</v>
      </c>
      <c r="F81" s="337">
        <f t="shared" ref="F81:F98" si="16">C81/$C$60</f>
        <v>0.11706291510873565</v>
      </c>
      <c r="G81" s="325"/>
      <c r="H81" s="336">
        <f>H77-H78</f>
        <v>494559</v>
      </c>
      <c r="I81" s="336">
        <v>97871</v>
      </c>
      <c r="J81" s="337">
        <v>-0.80210450118186105</v>
      </c>
      <c r="K81" s="336">
        <v>-396688</v>
      </c>
      <c r="L81" s="337">
        <f t="shared" si="15"/>
        <v>0.10554701199429727</v>
      </c>
    </row>
    <row r="82" spans="1:12" x14ac:dyDescent="0.25">
      <c r="A82" s="330" t="s">
        <v>12</v>
      </c>
      <c r="B82" s="331">
        <v>1263611</v>
      </c>
      <c r="C82" s="331">
        <v>266214</v>
      </c>
      <c r="D82" s="332">
        <v>-0.78932282165951384</v>
      </c>
      <c r="E82" s="331">
        <v>-997397</v>
      </c>
      <c r="F82" s="332">
        <f t="shared" si="16"/>
        <v>0.68505389819430107</v>
      </c>
      <c r="G82" s="333"/>
      <c r="H82" s="331">
        <v>6832469</v>
      </c>
      <c r="I82" s="331">
        <v>667779</v>
      </c>
      <c r="J82" s="332">
        <v>-0.90226388147534953</v>
      </c>
      <c r="K82" s="331">
        <v>-6164690</v>
      </c>
      <c r="L82" s="332">
        <f t="shared" si="15"/>
        <v>0.72015283508434402</v>
      </c>
    </row>
    <row r="83" spans="1:12" x14ac:dyDescent="0.25">
      <c r="A83" s="338" t="s">
        <v>71</v>
      </c>
      <c r="B83" s="339">
        <v>181127</v>
      </c>
      <c r="C83" s="339">
        <v>50206</v>
      </c>
      <c r="D83" s="340">
        <v>-0.72281327466363376</v>
      </c>
      <c r="E83" s="339">
        <v>-130921</v>
      </c>
      <c r="F83" s="340">
        <f t="shared" si="16"/>
        <v>0.12919612046227127</v>
      </c>
      <c r="G83" s="341"/>
      <c r="H83" s="339">
        <v>1004324</v>
      </c>
      <c r="I83" s="339">
        <v>116019</v>
      </c>
      <c r="J83" s="340">
        <v>-0.88448050629079855</v>
      </c>
      <c r="K83" s="339">
        <v>-888305</v>
      </c>
      <c r="L83" s="340">
        <f t="shared" si="15"/>
        <v>0.12511835768068555</v>
      </c>
    </row>
    <row r="84" spans="1:12" x14ac:dyDescent="0.25">
      <c r="A84" s="299" t="s">
        <v>72</v>
      </c>
      <c r="B84" s="275">
        <v>8166</v>
      </c>
      <c r="C84" s="275">
        <v>2997</v>
      </c>
      <c r="D84" s="276">
        <v>-0.63299044819985306</v>
      </c>
      <c r="E84" s="275">
        <v>-5169</v>
      </c>
      <c r="F84" s="276">
        <f t="shared" si="16"/>
        <v>7.7122410274753413E-3</v>
      </c>
      <c r="G84" s="342"/>
      <c r="H84" s="275">
        <v>68108</v>
      </c>
      <c r="I84" s="275">
        <v>7849</v>
      </c>
      <c r="J84" s="276">
        <v>-0.88475656310565576</v>
      </c>
      <c r="K84" s="275">
        <v>-60259</v>
      </c>
      <c r="L84" s="276">
        <f t="shared" si="15"/>
        <v>8.4645962250640052E-3</v>
      </c>
    </row>
    <row r="85" spans="1:12" x14ac:dyDescent="0.25">
      <c r="A85" s="299" t="s">
        <v>73</v>
      </c>
      <c r="B85" s="275">
        <v>3704</v>
      </c>
      <c r="C85" s="275">
        <v>238</v>
      </c>
      <c r="D85" s="276">
        <v>-0.93574514038876888</v>
      </c>
      <c r="E85" s="275">
        <v>-3466</v>
      </c>
      <c r="F85" s="276">
        <f t="shared" si="16"/>
        <v>6.1245023841812851E-4</v>
      </c>
      <c r="G85" s="342"/>
      <c r="H85" s="275">
        <v>9786</v>
      </c>
      <c r="I85" s="275">
        <v>488</v>
      </c>
      <c r="J85" s="276">
        <v>-0.95013284283670552</v>
      </c>
      <c r="K85" s="275">
        <v>-9298</v>
      </c>
      <c r="L85" s="276">
        <f t="shared" si="15"/>
        <v>5.262737874673505E-4</v>
      </c>
    </row>
    <row r="86" spans="1:12" x14ac:dyDescent="0.25">
      <c r="A86" s="299" t="s">
        <v>74</v>
      </c>
      <c r="B86" s="275">
        <v>64516</v>
      </c>
      <c r="C86" s="275">
        <v>1025</v>
      </c>
      <c r="D86" s="276">
        <v>-0.98411246822493648</v>
      </c>
      <c r="E86" s="275">
        <v>-63491</v>
      </c>
      <c r="F86" s="276">
        <f t="shared" si="16"/>
        <v>2.6376533377251332E-3</v>
      </c>
      <c r="G86" s="342"/>
      <c r="H86" s="275">
        <v>273609</v>
      </c>
      <c r="I86" s="275">
        <v>2339</v>
      </c>
      <c r="J86" s="276">
        <v>-0.99145130459889841</v>
      </c>
      <c r="K86" s="275">
        <v>-271270</v>
      </c>
      <c r="L86" s="276">
        <f t="shared" si="15"/>
        <v>2.5224475182092886E-3</v>
      </c>
    </row>
    <row r="87" spans="1:12" x14ac:dyDescent="0.25">
      <c r="A87" s="299" t="s">
        <v>75</v>
      </c>
      <c r="B87" s="275">
        <v>2616</v>
      </c>
      <c r="C87" s="275">
        <v>1585</v>
      </c>
      <c r="D87" s="276">
        <v>-0.39411314984709478</v>
      </c>
      <c r="E87" s="275">
        <v>-1031</v>
      </c>
      <c r="F87" s="276">
        <f t="shared" si="16"/>
        <v>4.0787127222383767E-3</v>
      </c>
      <c r="G87" s="342"/>
      <c r="H87" s="275">
        <v>17089</v>
      </c>
      <c r="I87" s="275">
        <v>4004</v>
      </c>
      <c r="J87" s="276">
        <v>-0.76569723213763241</v>
      </c>
      <c r="K87" s="275">
        <v>-13085</v>
      </c>
      <c r="L87" s="276">
        <f t="shared" si="15"/>
        <v>4.3180332889739175E-3</v>
      </c>
    </row>
    <row r="88" spans="1:12" x14ac:dyDescent="0.25">
      <c r="A88" s="299" t="s">
        <v>76</v>
      </c>
      <c r="B88" s="275">
        <v>66732</v>
      </c>
      <c r="C88" s="275">
        <v>1063</v>
      </c>
      <c r="D88" s="276">
        <v>-0.98407061080141456</v>
      </c>
      <c r="E88" s="275">
        <v>-65669</v>
      </c>
      <c r="F88" s="276">
        <f t="shared" si="16"/>
        <v>2.7354395102456748E-3</v>
      </c>
      <c r="G88" s="342"/>
      <c r="H88" s="275">
        <v>314753</v>
      </c>
      <c r="I88" s="275">
        <v>2279</v>
      </c>
      <c r="J88" s="276">
        <v>-0.99275940181666256</v>
      </c>
      <c r="K88" s="275">
        <v>-312474</v>
      </c>
      <c r="L88" s="276">
        <f t="shared" si="15"/>
        <v>2.4577417246682211E-3</v>
      </c>
    </row>
    <row r="89" spans="1:12" x14ac:dyDescent="0.25">
      <c r="A89" s="299" t="s">
        <v>77</v>
      </c>
      <c r="B89" s="275">
        <v>536442</v>
      </c>
      <c r="C89" s="275">
        <v>13459</v>
      </c>
      <c r="D89" s="276">
        <v>-0.97491061475425111</v>
      </c>
      <c r="E89" s="275">
        <v>-522983</v>
      </c>
      <c r="F89" s="276">
        <f t="shared" si="16"/>
        <v>3.4634318314578118E-2</v>
      </c>
      <c r="G89" s="342"/>
      <c r="H89" s="275">
        <v>2697245</v>
      </c>
      <c r="I89" s="275">
        <v>57483</v>
      </c>
      <c r="J89" s="276">
        <v>-0.97868825412596927</v>
      </c>
      <c r="K89" s="275">
        <v>-2639762</v>
      </c>
      <c r="L89" s="276">
        <f t="shared" si="15"/>
        <v>6.1991385502019901E-2</v>
      </c>
    </row>
    <row r="90" spans="1:12" x14ac:dyDescent="0.25">
      <c r="A90" s="299" t="s">
        <v>78</v>
      </c>
      <c r="B90" s="275">
        <v>41843</v>
      </c>
      <c r="C90" s="275">
        <v>48116</v>
      </c>
      <c r="D90" s="276">
        <v>0.14991754893291587</v>
      </c>
      <c r="E90" s="275">
        <v>6273</v>
      </c>
      <c r="F90" s="276">
        <f t="shared" si="16"/>
        <v>0.12381788097364148</v>
      </c>
      <c r="G90" s="342"/>
      <c r="H90" s="275">
        <v>262729</v>
      </c>
      <c r="I90" s="275">
        <v>124815</v>
      </c>
      <c r="J90" s="276">
        <v>-0.52492872884226704</v>
      </c>
      <c r="K90" s="275">
        <v>-137914</v>
      </c>
      <c r="L90" s="276">
        <f t="shared" si="15"/>
        <v>0.13460422701380606</v>
      </c>
    </row>
    <row r="91" spans="1:12" x14ac:dyDescent="0.25">
      <c r="A91" s="299" t="s">
        <v>79</v>
      </c>
      <c r="B91" s="275">
        <v>38687</v>
      </c>
      <c r="C91" s="275">
        <v>3882</v>
      </c>
      <c r="D91" s="276">
        <v>-0.89965621526611006</v>
      </c>
      <c r="E91" s="275">
        <v>-34805</v>
      </c>
      <c r="F91" s="276">
        <f t="shared" si="16"/>
        <v>9.9896295190721636E-3</v>
      </c>
      <c r="G91" s="342"/>
      <c r="H91" s="275">
        <v>217619</v>
      </c>
      <c r="I91" s="275">
        <v>10480</v>
      </c>
      <c r="J91" s="276">
        <v>-0.95184244022810505</v>
      </c>
      <c r="K91" s="275">
        <v>-207139</v>
      </c>
      <c r="L91" s="276">
        <f t="shared" si="15"/>
        <v>1.1301945271839822E-2</v>
      </c>
    </row>
    <row r="92" spans="1:12" x14ac:dyDescent="0.25">
      <c r="A92" s="299" t="s">
        <v>80</v>
      </c>
      <c r="B92" s="275">
        <v>44968</v>
      </c>
      <c r="C92" s="275">
        <v>6283</v>
      </c>
      <c r="D92" s="276">
        <v>-0.86027842020992706</v>
      </c>
      <c r="E92" s="275">
        <v>-38685</v>
      </c>
      <c r="F92" s="276">
        <f t="shared" si="16"/>
        <v>1.6168171630172694E-2</v>
      </c>
      <c r="G92" s="342"/>
      <c r="H92" s="275">
        <v>253374</v>
      </c>
      <c r="I92" s="275">
        <v>28226</v>
      </c>
      <c r="J92" s="276">
        <v>-0.8885994616653643</v>
      </c>
      <c r="K92" s="275">
        <v>-225148</v>
      </c>
      <c r="L92" s="276">
        <f t="shared" si="15"/>
        <v>3.0439762141502943E-2</v>
      </c>
    </row>
    <row r="93" spans="1:12" x14ac:dyDescent="0.25">
      <c r="A93" s="299" t="s">
        <v>81</v>
      </c>
      <c r="B93" s="275">
        <v>24298</v>
      </c>
      <c r="C93" s="275">
        <v>5251</v>
      </c>
      <c r="D93" s="276">
        <v>-0.78389167832743434</v>
      </c>
      <c r="E93" s="275">
        <v>-19047</v>
      </c>
      <c r="F93" s="276">
        <f t="shared" si="16"/>
        <v>1.3512505050141147E-2</v>
      </c>
      <c r="G93" s="342"/>
      <c r="H93" s="275">
        <v>159355</v>
      </c>
      <c r="I93" s="275">
        <v>19389</v>
      </c>
      <c r="J93" s="276">
        <v>-0.87832826080135551</v>
      </c>
      <c r="K93" s="275">
        <v>-139966</v>
      </c>
      <c r="L93" s="276">
        <f t="shared" si="15"/>
        <v>2.0909677182796023E-2</v>
      </c>
    </row>
    <row r="94" spans="1:12" x14ac:dyDescent="0.25">
      <c r="A94" s="299" t="s">
        <v>82</v>
      </c>
      <c r="B94" s="275">
        <v>20351</v>
      </c>
      <c r="C94" s="275">
        <v>14052</v>
      </c>
      <c r="D94" s="276">
        <v>-0.30951795980541497</v>
      </c>
      <c r="E94" s="275">
        <v>-6299</v>
      </c>
      <c r="F94" s="276">
        <f t="shared" si="16"/>
        <v>3.6160297269964461E-2</v>
      </c>
      <c r="G94" s="342"/>
      <c r="H94" s="275">
        <v>219280</v>
      </c>
      <c r="I94" s="275">
        <v>31384</v>
      </c>
      <c r="J94" s="276">
        <v>-0.85687705217074062</v>
      </c>
      <c r="K94" s="275">
        <v>-187896</v>
      </c>
      <c r="L94" s="276">
        <f t="shared" si="15"/>
        <v>3.3845443741547805E-2</v>
      </c>
    </row>
    <row r="95" spans="1:12" x14ac:dyDescent="0.25">
      <c r="A95" s="299" t="s">
        <v>83</v>
      </c>
      <c r="B95" s="275">
        <v>50721</v>
      </c>
      <c r="C95" s="275">
        <v>388</v>
      </c>
      <c r="D95" s="276">
        <v>-0.99235030855069895</v>
      </c>
      <c r="E95" s="275">
        <v>-50333</v>
      </c>
      <c r="F95" s="276">
        <f t="shared" si="16"/>
        <v>9.9844828784131879E-4</v>
      </c>
      <c r="G95" s="342"/>
      <c r="H95" s="275">
        <v>218917</v>
      </c>
      <c r="I95" s="275">
        <v>885</v>
      </c>
      <c r="J95" s="276">
        <v>-0.99595737197202594</v>
      </c>
      <c r="K95" s="275">
        <v>-218032</v>
      </c>
      <c r="L95" s="276">
        <f t="shared" si="15"/>
        <v>9.5441045473074844E-4</v>
      </c>
    </row>
    <row r="96" spans="1:12" x14ac:dyDescent="0.25">
      <c r="A96" s="299" t="s">
        <v>84</v>
      </c>
      <c r="B96" s="275">
        <v>75000</v>
      </c>
      <c r="C96" s="275">
        <v>8493</v>
      </c>
      <c r="D96" s="276">
        <v>-0.88675999999999999</v>
      </c>
      <c r="E96" s="275">
        <v>-66507</v>
      </c>
      <c r="F96" s="276">
        <f t="shared" si="16"/>
        <v>2.1855209558341034E-2</v>
      </c>
      <c r="G96" s="342"/>
      <c r="H96" s="275">
        <v>385409</v>
      </c>
      <c r="I96" s="275">
        <v>18125</v>
      </c>
      <c r="J96" s="276">
        <v>-0.952972037497827</v>
      </c>
      <c r="K96" s="275">
        <v>-367284</v>
      </c>
      <c r="L96" s="276">
        <f t="shared" si="15"/>
        <v>1.9546541798864198E-2</v>
      </c>
    </row>
    <row r="97" spans="1:12" x14ac:dyDescent="0.25">
      <c r="A97" s="299" t="s">
        <v>85</v>
      </c>
      <c r="B97" s="275">
        <v>8706</v>
      </c>
      <c r="C97" s="275">
        <v>6291</v>
      </c>
      <c r="D97" s="276">
        <v>-0.27739490006891798</v>
      </c>
      <c r="E97" s="275">
        <v>-2415</v>
      </c>
      <c r="F97" s="276">
        <f t="shared" si="16"/>
        <v>1.61887581928086E-2</v>
      </c>
      <c r="G97" s="342"/>
      <c r="H97" s="275">
        <v>65573</v>
      </c>
      <c r="I97" s="275">
        <v>14406</v>
      </c>
      <c r="J97" s="276">
        <v>-0.78030591859454346</v>
      </c>
      <c r="K97" s="275">
        <v>-51167</v>
      </c>
      <c r="L97" s="276">
        <f t="shared" si="15"/>
        <v>1.5535861029210353E-2</v>
      </c>
    </row>
    <row r="98" spans="1:12" x14ac:dyDescent="0.25">
      <c r="A98" s="343" t="s">
        <v>86</v>
      </c>
      <c r="B98" s="309">
        <v>95734</v>
      </c>
      <c r="C98" s="309">
        <v>102885</v>
      </c>
      <c r="D98" s="310">
        <v>7.46965550379175E-2</v>
      </c>
      <c r="E98" s="309">
        <v>7151</v>
      </c>
      <c r="F98" s="310">
        <f t="shared" si="16"/>
        <v>0.2647560620993662</v>
      </c>
      <c r="G98" s="342"/>
      <c r="H98" s="309">
        <v>665299</v>
      </c>
      <c r="I98" s="309">
        <v>229608</v>
      </c>
      <c r="J98" s="310">
        <v>-0.65487998629187771</v>
      </c>
      <c r="K98" s="309">
        <v>-435691</v>
      </c>
      <c r="L98" s="310">
        <f t="shared" si="15"/>
        <v>0.24761613072295782</v>
      </c>
    </row>
    <row r="99" spans="1:12" ht="21" x14ac:dyDescent="0.35">
      <c r="A99" s="311" t="s">
        <v>96</v>
      </c>
      <c r="B99" s="311"/>
      <c r="C99" s="311"/>
      <c r="D99" s="311"/>
      <c r="E99" s="311"/>
      <c r="F99" s="311"/>
      <c r="G99" s="311"/>
      <c r="H99" s="311"/>
      <c r="I99" s="311"/>
      <c r="J99" s="311"/>
      <c r="K99" s="311"/>
      <c r="L99" s="311"/>
    </row>
    <row r="100" spans="1:12" x14ac:dyDescent="0.25">
      <c r="A100" s="55"/>
      <c r="B100" s="56" t="s">
        <v>150</v>
      </c>
      <c r="C100" s="57"/>
      <c r="D100" s="57"/>
      <c r="E100" s="57"/>
      <c r="F100" s="58"/>
      <c r="G100" s="312"/>
      <c r="H100" s="56" t="str">
        <f>CONCATENATE("acumulado ",B100)</f>
        <v>acumulado marzo</v>
      </c>
      <c r="I100" s="57"/>
      <c r="J100" s="57"/>
      <c r="K100" s="57"/>
      <c r="L100" s="58"/>
    </row>
    <row r="101" spans="1:12" ht="30" x14ac:dyDescent="0.25">
      <c r="A101" s="12"/>
      <c r="B101" s="256">
        <v>2020</v>
      </c>
      <c r="C101" s="256">
        <v>2021</v>
      </c>
      <c r="D101" s="256" t="s">
        <v>1</v>
      </c>
      <c r="E101" s="256" t="s">
        <v>2</v>
      </c>
      <c r="F101" s="256" t="s">
        <v>3</v>
      </c>
      <c r="G101" s="313"/>
      <c r="H101" s="256">
        <v>2020</v>
      </c>
      <c r="I101" s="256">
        <v>2021</v>
      </c>
      <c r="J101" s="256" t="s">
        <v>1</v>
      </c>
      <c r="K101" s="256" t="s">
        <v>2</v>
      </c>
      <c r="L101" s="256" t="s">
        <v>3</v>
      </c>
    </row>
    <row r="102" spans="1:12" x14ac:dyDescent="0.25">
      <c r="A102" s="314" t="s">
        <v>88</v>
      </c>
      <c r="B102" s="315">
        <v>1381420</v>
      </c>
      <c r="C102" s="315">
        <v>388603</v>
      </c>
      <c r="D102" s="316">
        <v>-0.71869308392813191</v>
      </c>
      <c r="E102" s="315">
        <v>-992817</v>
      </c>
      <c r="F102" s="316">
        <f t="shared" ref="F102:F109" si="17">C102/$C$60</f>
        <v>1</v>
      </c>
      <c r="G102" s="317"/>
      <c r="H102" s="315">
        <v>7520593</v>
      </c>
      <c r="I102" s="315">
        <v>927274</v>
      </c>
      <c r="J102" s="316">
        <v>-0.87670201006755721</v>
      </c>
      <c r="K102" s="315">
        <v>1381420</v>
      </c>
      <c r="L102" s="316">
        <f t="shared" ref="L102:L109" si="18">I102/$I$60</f>
        <v>1</v>
      </c>
    </row>
    <row r="103" spans="1:12" x14ac:dyDescent="0.25">
      <c r="A103" s="344" t="s">
        <v>89</v>
      </c>
      <c r="B103" s="345">
        <v>513649</v>
      </c>
      <c r="C103" s="345">
        <v>131663</v>
      </c>
      <c r="D103" s="346">
        <v>-0.74367126189284893</v>
      </c>
      <c r="E103" s="345">
        <v>-381986</v>
      </c>
      <c r="F103" s="346">
        <f t="shared" si="17"/>
        <v>0.33881107454136999</v>
      </c>
      <c r="G103" s="342"/>
      <c r="H103" s="345">
        <v>2885469</v>
      </c>
      <c r="I103" s="345">
        <v>329487</v>
      </c>
      <c r="J103" s="346">
        <v>-0.88581163062226631</v>
      </c>
      <c r="K103" s="345">
        <v>-2555982</v>
      </c>
      <c r="L103" s="346">
        <f t="shared" si="18"/>
        <v>0.35532862994109615</v>
      </c>
    </row>
    <row r="104" spans="1:12" x14ac:dyDescent="0.25">
      <c r="A104" s="347" t="s">
        <v>90</v>
      </c>
      <c r="B104" s="275">
        <v>410836</v>
      </c>
      <c r="C104" s="275">
        <v>108608</v>
      </c>
      <c r="D104" s="276">
        <v>-0.7356414725097119</v>
      </c>
      <c r="E104" s="275">
        <v>-302228</v>
      </c>
      <c r="F104" s="276">
        <f t="shared" si="17"/>
        <v>0.27948317434502562</v>
      </c>
      <c r="G104" s="342"/>
      <c r="H104" s="275">
        <v>2207492</v>
      </c>
      <c r="I104" s="275">
        <v>233852</v>
      </c>
      <c r="J104" s="276">
        <v>-0.89406439525035653</v>
      </c>
      <c r="K104" s="275">
        <v>-1973640</v>
      </c>
      <c r="L104" s="276">
        <f t="shared" si="18"/>
        <v>0.25219298718609601</v>
      </c>
    </row>
    <row r="105" spans="1:12" x14ac:dyDescent="0.25">
      <c r="A105" s="347" t="s">
        <v>91</v>
      </c>
      <c r="B105" s="275">
        <v>13944</v>
      </c>
      <c r="C105" s="275">
        <v>3882</v>
      </c>
      <c r="D105" s="276">
        <v>-0.72160068846815828</v>
      </c>
      <c r="E105" s="275">
        <v>-10062</v>
      </c>
      <c r="F105" s="276">
        <f t="shared" si="17"/>
        <v>9.9896295190721636E-3</v>
      </c>
      <c r="G105" s="342"/>
      <c r="H105" s="275">
        <v>56716</v>
      </c>
      <c r="I105" s="275">
        <v>8847</v>
      </c>
      <c r="J105" s="276">
        <v>-0.84401227166937021</v>
      </c>
      <c r="K105" s="275">
        <v>-47869</v>
      </c>
      <c r="L105" s="276">
        <f t="shared" si="18"/>
        <v>9.5408692576304313E-3</v>
      </c>
    </row>
    <row r="106" spans="1:12" x14ac:dyDescent="0.25">
      <c r="A106" s="347" t="s">
        <v>92</v>
      </c>
      <c r="B106" s="275">
        <v>223006</v>
      </c>
      <c r="C106" s="275">
        <v>37882</v>
      </c>
      <c r="D106" s="276">
        <v>-0.8301301310278647</v>
      </c>
      <c r="E106" s="275">
        <v>-185124</v>
      </c>
      <c r="F106" s="276">
        <f t="shared" si="17"/>
        <v>9.7482520721661955E-2</v>
      </c>
      <c r="G106" s="342"/>
      <c r="H106" s="275">
        <v>1189988</v>
      </c>
      <c r="I106" s="275">
        <v>95461</v>
      </c>
      <c r="J106" s="276">
        <v>-0.91977986332635286</v>
      </c>
      <c r="K106" s="275">
        <v>-1094527</v>
      </c>
      <c r="L106" s="276">
        <f t="shared" si="18"/>
        <v>0.10294799595373104</v>
      </c>
    </row>
    <row r="107" spans="1:12" x14ac:dyDescent="0.25">
      <c r="A107" s="347" t="s">
        <v>93</v>
      </c>
      <c r="B107" s="275">
        <v>21147</v>
      </c>
      <c r="C107" s="275">
        <v>23400</v>
      </c>
      <c r="D107" s="276">
        <v>0.10653993474251666</v>
      </c>
      <c r="E107" s="275">
        <v>2253</v>
      </c>
      <c r="F107" s="276">
        <f t="shared" si="17"/>
        <v>6.0215695710017676E-2</v>
      </c>
      <c r="G107" s="342"/>
      <c r="H107" s="275">
        <v>123152</v>
      </c>
      <c r="I107" s="275">
        <v>49195</v>
      </c>
      <c r="J107" s="276">
        <v>-0.60053429907756262</v>
      </c>
      <c r="K107" s="275">
        <v>-73957</v>
      </c>
      <c r="L107" s="276">
        <f t="shared" si="18"/>
        <v>5.3053358554213746E-2</v>
      </c>
    </row>
    <row r="108" spans="1:12" x14ac:dyDescent="0.25">
      <c r="A108" s="347" t="s">
        <v>94</v>
      </c>
      <c r="B108" s="275">
        <v>84026</v>
      </c>
      <c r="C108" s="275">
        <v>22164</v>
      </c>
      <c r="D108" s="276">
        <v>-0.73622450193987576</v>
      </c>
      <c r="E108" s="275">
        <v>-61862</v>
      </c>
      <c r="F108" s="276">
        <f t="shared" si="17"/>
        <v>5.7035071782770591E-2</v>
      </c>
      <c r="G108" s="342"/>
      <c r="H108" s="275">
        <v>424020</v>
      </c>
      <c r="I108" s="275">
        <v>67311</v>
      </c>
      <c r="J108" s="276">
        <v>-0.84125512947502479</v>
      </c>
      <c r="K108" s="275">
        <v>-356709</v>
      </c>
      <c r="L108" s="276">
        <f t="shared" si="18"/>
        <v>7.2590194484046786E-2</v>
      </c>
    </row>
    <row r="109" spans="1:12" x14ac:dyDescent="0.25">
      <c r="A109" s="348" t="s">
        <v>95</v>
      </c>
      <c r="B109" s="349">
        <v>114812</v>
      </c>
      <c r="C109" s="349">
        <v>61004</v>
      </c>
      <c r="D109" s="350">
        <v>-0.46866181235410931</v>
      </c>
      <c r="E109" s="349">
        <v>-53808</v>
      </c>
      <c r="F109" s="350">
        <f t="shared" si="17"/>
        <v>0.15698283338008198</v>
      </c>
      <c r="G109" s="342"/>
      <c r="H109" s="349">
        <v>633756</v>
      </c>
      <c r="I109" s="349">
        <v>143121</v>
      </c>
      <c r="J109" s="350">
        <v>-0.77417018537102611</v>
      </c>
      <c r="K109" s="349">
        <v>-490635</v>
      </c>
      <c r="L109" s="350">
        <f t="shared" si="18"/>
        <v>0.15434596462318581</v>
      </c>
    </row>
    <row r="110" spans="1:12" ht="21" x14ac:dyDescent="0.35">
      <c r="A110" s="351" t="s">
        <v>97</v>
      </c>
      <c r="B110" s="351"/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</row>
    <row r="111" spans="1:12" x14ac:dyDescent="0.25">
      <c r="A111" s="55"/>
      <c r="B111" s="56" t="s">
        <v>150</v>
      </c>
      <c r="C111" s="57"/>
      <c r="D111" s="57"/>
      <c r="E111" s="57"/>
      <c r="F111" s="58"/>
      <c r="G111" s="59"/>
      <c r="H111" s="56" t="str">
        <f>CONCATENATE("acumulado ",B111)</f>
        <v>acumulado marzo</v>
      </c>
      <c r="I111" s="57"/>
      <c r="J111" s="57"/>
      <c r="K111" s="57"/>
      <c r="L111" s="58"/>
    </row>
    <row r="112" spans="1:12" x14ac:dyDescent="0.25">
      <c r="A112" s="12"/>
      <c r="B112" s="56">
        <v>2020</v>
      </c>
      <c r="C112" s="58"/>
      <c r="D112" s="352">
        <v>2021</v>
      </c>
      <c r="E112" s="56" t="s">
        <v>2</v>
      </c>
      <c r="F112" s="58"/>
      <c r="G112" s="353"/>
      <c r="H112" s="354">
        <v>2020</v>
      </c>
      <c r="I112" s="355"/>
      <c r="J112" s="352">
        <v>2021</v>
      </c>
      <c r="K112" s="56" t="s">
        <v>2</v>
      </c>
      <c r="L112" s="58"/>
    </row>
    <row r="113" spans="1:18" x14ac:dyDescent="0.25">
      <c r="A113" s="356" t="s">
        <v>56</v>
      </c>
      <c r="B113" s="357">
        <v>8.4</v>
      </c>
      <c r="C113" s="357"/>
      <c r="D113" s="358">
        <v>4.54</v>
      </c>
      <c r="E113" s="357">
        <v>-3.8600000000000003</v>
      </c>
      <c r="F113" s="357"/>
      <c r="G113" s="359"/>
      <c r="H113" s="360">
        <f t="shared" ref="H113:H124" si="19">H60/H7</f>
        <v>7.5935518461376912</v>
      </c>
      <c r="I113" s="361"/>
      <c r="J113" s="362">
        <f>I60/I7</f>
        <v>4.7353869409349496</v>
      </c>
      <c r="K113" s="363">
        <f>J113-H113</f>
        <v>-2.8581649052027416</v>
      </c>
      <c r="L113" s="363"/>
      <c r="Q113" s="83"/>
      <c r="R113" s="83"/>
    </row>
    <row r="114" spans="1:18" x14ac:dyDescent="0.25">
      <c r="A114" s="364" t="s">
        <v>8</v>
      </c>
      <c r="B114" s="365">
        <v>7.77</v>
      </c>
      <c r="C114" s="365"/>
      <c r="D114" s="366">
        <v>4.3899999999999997</v>
      </c>
      <c r="E114" s="365">
        <v>-3.38</v>
      </c>
      <c r="F114" s="365"/>
      <c r="G114" s="359"/>
      <c r="H114" s="367">
        <f t="shared" si="19"/>
        <v>7.0734398378947789</v>
      </c>
      <c r="I114" s="368"/>
      <c r="J114" s="369">
        <f>I61/I8</f>
        <v>4.5106926634575188</v>
      </c>
      <c r="K114" s="370">
        <f t="shared" ref="K114:K124" si="20">J114-H114</f>
        <v>-2.5627471744372601</v>
      </c>
      <c r="L114" s="370"/>
      <c r="Q114" s="83"/>
      <c r="R114" s="83"/>
    </row>
    <row r="115" spans="1:18" x14ac:dyDescent="0.25">
      <c r="A115" s="371" t="s">
        <v>57</v>
      </c>
      <c r="B115" s="372">
        <v>7.55</v>
      </c>
      <c r="C115" s="372"/>
      <c r="D115" s="373">
        <v>5.54</v>
      </c>
      <c r="E115" s="372">
        <v>-2.0099999999999998</v>
      </c>
      <c r="F115" s="372"/>
      <c r="G115" s="374"/>
      <c r="H115" s="375">
        <f t="shared" si="19"/>
        <v>6.5604428033656514</v>
      </c>
      <c r="I115" s="376"/>
      <c r="J115" s="377">
        <f t="shared" ref="J115:J124" si="21">I62/I9</f>
        <v>6.1018487394957983</v>
      </c>
      <c r="K115" s="378">
        <f t="shared" si="20"/>
        <v>-0.45859406386985313</v>
      </c>
      <c r="L115" s="378"/>
      <c r="Q115" s="83"/>
      <c r="R115" s="83"/>
    </row>
    <row r="116" spans="1:18" x14ac:dyDescent="0.25">
      <c r="A116" s="324" t="s">
        <v>58</v>
      </c>
      <c r="B116" s="379">
        <v>7.97</v>
      </c>
      <c r="C116" s="379"/>
      <c r="D116" s="380">
        <v>4.1100000000000003</v>
      </c>
      <c r="E116" s="379">
        <v>-3.8599999999999994</v>
      </c>
      <c r="F116" s="379"/>
      <c r="G116" s="374"/>
      <c r="H116" s="381">
        <f t="shared" si="19"/>
        <v>7.374804542049052</v>
      </c>
      <c r="I116" s="382"/>
      <c r="J116" s="383">
        <f t="shared" si="21"/>
        <v>4.0592868783643636</v>
      </c>
      <c r="K116" s="384">
        <f t="shared" si="20"/>
        <v>-3.3155176636846884</v>
      </c>
      <c r="L116" s="384"/>
      <c r="Q116" s="83"/>
      <c r="R116" s="83"/>
    </row>
    <row r="117" spans="1:18" x14ac:dyDescent="0.25">
      <c r="A117" s="324" t="s">
        <v>59</v>
      </c>
      <c r="B117" s="379">
        <v>8.6300000000000008</v>
      </c>
      <c r="C117" s="379"/>
      <c r="D117" s="380">
        <v>4.09</v>
      </c>
      <c r="E117" s="379">
        <v>-4.5400000000000009</v>
      </c>
      <c r="F117" s="379"/>
      <c r="G117" s="374"/>
      <c r="H117" s="381">
        <f t="shared" si="19"/>
        <v>7.7207940719055896</v>
      </c>
      <c r="I117" s="382"/>
      <c r="J117" s="383">
        <f t="shared" si="21"/>
        <v>4.4212124028126256</v>
      </c>
      <c r="K117" s="384">
        <f t="shared" si="20"/>
        <v>-3.299581669092964</v>
      </c>
      <c r="L117" s="384"/>
      <c r="Q117" s="83"/>
      <c r="R117" s="83"/>
    </row>
    <row r="118" spans="1:18" x14ac:dyDescent="0.25">
      <c r="A118" s="324" t="s">
        <v>60</v>
      </c>
      <c r="B118" s="379">
        <v>3.97</v>
      </c>
      <c r="C118" s="379"/>
      <c r="D118" s="380">
        <v>3.35</v>
      </c>
      <c r="E118" s="379">
        <v>-0.62000000000000011</v>
      </c>
      <c r="F118" s="379"/>
      <c r="G118" s="374"/>
      <c r="H118" s="381">
        <f t="shared" si="19"/>
        <v>3.5889996760375795</v>
      </c>
      <c r="I118" s="382"/>
      <c r="J118" s="383">
        <f t="shared" si="21"/>
        <v>3.8807201800450111</v>
      </c>
      <c r="K118" s="384">
        <f t="shared" si="20"/>
        <v>0.29172050400743155</v>
      </c>
      <c r="L118" s="384"/>
      <c r="Q118" s="83"/>
      <c r="R118" s="83"/>
    </row>
    <row r="119" spans="1:18" x14ac:dyDescent="0.25">
      <c r="A119" s="385" t="s">
        <v>61</v>
      </c>
      <c r="B119" s="386">
        <v>4.1399999999999997</v>
      </c>
      <c r="C119" s="386"/>
      <c r="D119" s="387">
        <v>2.97</v>
      </c>
      <c r="E119" s="386">
        <v>-1.1699999999999995</v>
      </c>
      <c r="F119" s="386"/>
      <c r="G119" s="374"/>
      <c r="H119" s="388">
        <f t="shared" si="19"/>
        <v>3.8992084815917507</v>
      </c>
      <c r="I119" s="389"/>
      <c r="J119" s="390">
        <f t="shared" si="21"/>
        <v>2.733097880928355</v>
      </c>
      <c r="K119" s="391">
        <f t="shared" si="20"/>
        <v>-1.1661106006633957</v>
      </c>
      <c r="L119" s="391"/>
      <c r="Q119" s="83"/>
      <c r="R119" s="83"/>
    </row>
    <row r="120" spans="1:18" x14ac:dyDescent="0.25">
      <c r="A120" s="392" t="s">
        <v>9</v>
      </c>
      <c r="B120" s="393">
        <v>10.220000000000001</v>
      </c>
      <c r="C120" s="393"/>
      <c r="D120" s="394">
        <v>5.0199999999999996</v>
      </c>
      <c r="E120" s="393">
        <v>-5.2000000000000011</v>
      </c>
      <c r="F120" s="393"/>
      <c r="G120" s="359"/>
      <c r="H120" s="367">
        <f t="shared" si="19"/>
        <v>9.1742598808305154</v>
      </c>
      <c r="I120" s="368"/>
      <c r="J120" s="395">
        <f t="shared" si="21"/>
        <v>5.4371473090204665</v>
      </c>
      <c r="K120" s="396">
        <f t="shared" si="20"/>
        <v>-3.7371125718100489</v>
      </c>
      <c r="L120" s="396"/>
      <c r="Q120" s="83"/>
      <c r="R120" s="83"/>
    </row>
    <row r="121" spans="1:18" x14ac:dyDescent="0.25">
      <c r="A121" s="397" t="s">
        <v>62</v>
      </c>
      <c r="B121" s="398">
        <v>10.039999999999999</v>
      </c>
      <c r="C121" s="398"/>
      <c r="D121" s="399">
        <v>4.8600000000000003</v>
      </c>
      <c r="E121" s="398">
        <v>-5.1799999999999988</v>
      </c>
      <c r="F121" s="398"/>
      <c r="G121" s="374"/>
      <c r="H121" s="400">
        <f t="shared" si="19"/>
        <v>9.1573235755358073</v>
      </c>
      <c r="I121" s="401"/>
      <c r="J121" s="402">
        <f t="shared" si="21"/>
        <v>5.1778239924184586</v>
      </c>
      <c r="K121" s="403">
        <f t="shared" si="20"/>
        <v>-3.9794995831173487</v>
      </c>
      <c r="L121" s="403"/>
      <c r="Q121" s="83"/>
      <c r="R121" s="83"/>
    </row>
    <row r="122" spans="1:18" x14ac:dyDescent="0.25">
      <c r="A122" s="404" t="s">
        <v>63</v>
      </c>
      <c r="B122" s="405">
        <v>10.17</v>
      </c>
      <c r="C122" s="405"/>
      <c r="D122" s="406">
        <v>5.18</v>
      </c>
      <c r="E122" s="405">
        <v>-4.99</v>
      </c>
      <c r="F122" s="405"/>
      <c r="G122" s="374"/>
      <c r="H122" s="407">
        <f t="shared" si="19"/>
        <v>9.3328763197236224</v>
      </c>
      <c r="I122" s="408"/>
      <c r="J122" s="409">
        <f t="shared" si="21"/>
        <v>5.5692183835626032</v>
      </c>
      <c r="K122" s="410">
        <f t="shared" si="20"/>
        <v>-3.7636579361610192</v>
      </c>
      <c r="L122" s="410"/>
      <c r="Q122" s="83"/>
      <c r="R122" s="83"/>
    </row>
    <row r="123" spans="1:18" x14ac:dyDescent="0.25">
      <c r="A123" s="404" t="s">
        <v>64</v>
      </c>
      <c r="B123" s="405">
        <v>10.88</v>
      </c>
      <c r="C123" s="405"/>
      <c r="D123" s="406">
        <v>5.13</v>
      </c>
      <c r="E123" s="405">
        <v>-5.7500000000000009</v>
      </c>
      <c r="F123" s="405"/>
      <c r="G123" s="374"/>
      <c r="H123" s="407">
        <f t="shared" si="19"/>
        <v>9.0187517492303382</v>
      </c>
      <c r="I123" s="408"/>
      <c r="J123" s="409">
        <f t="shared" si="21"/>
        <v>6.3106779661016947</v>
      </c>
      <c r="K123" s="410">
        <f t="shared" si="20"/>
        <v>-2.7080737831286434</v>
      </c>
      <c r="L123" s="410"/>
      <c r="Q123" s="83"/>
      <c r="R123" s="83"/>
    </row>
    <row r="124" spans="1:18" x14ac:dyDescent="0.25">
      <c r="A124" s="411" t="s">
        <v>65</v>
      </c>
      <c r="B124" s="412">
        <v>9.92</v>
      </c>
      <c r="C124" s="412"/>
      <c r="D124" s="413">
        <v>6.61</v>
      </c>
      <c r="E124" s="412">
        <v>-3.3099999999999996</v>
      </c>
      <c r="F124" s="412"/>
      <c r="G124" s="374"/>
      <c r="H124" s="414">
        <f t="shared" si="19"/>
        <v>9.5065761334473908</v>
      </c>
      <c r="I124" s="415"/>
      <c r="J124" s="416">
        <f t="shared" si="21"/>
        <v>6.7400832177531207</v>
      </c>
      <c r="K124" s="417">
        <f t="shared" si="20"/>
        <v>-2.7664929156942701</v>
      </c>
      <c r="L124" s="417"/>
      <c r="Q124" s="83"/>
      <c r="R124" s="83"/>
    </row>
    <row r="125" spans="1:18" x14ac:dyDescent="0.25">
      <c r="A125" s="147" t="s">
        <v>27</v>
      </c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9"/>
    </row>
    <row r="126" spans="1:18" ht="21" x14ac:dyDescent="0.35">
      <c r="A126" s="351" t="s">
        <v>98</v>
      </c>
      <c r="B126" s="351"/>
      <c r="C126" s="351"/>
      <c r="D126" s="351"/>
      <c r="E126" s="351"/>
      <c r="F126" s="351"/>
      <c r="G126" s="351"/>
      <c r="H126" s="351"/>
      <c r="I126" s="351"/>
      <c r="J126" s="351"/>
      <c r="K126" s="351"/>
      <c r="L126" s="351"/>
    </row>
    <row r="127" spans="1:18" x14ac:dyDescent="0.25">
      <c r="A127" s="55"/>
      <c r="B127" s="56" t="s">
        <v>150</v>
      </c>
      <c r="C127" s="57"/>
      <c r="D127" s="57"/>
      <c r="E127" s="57"/>
      <c r="F127" s="58"/>
      <c r="G127" s="59"/>
      <c r="H127" s="56" t="str">
        <f>CONCATENATE("acumulado ",B127)</f>
        <v>acumulado marzo</v>
      </c>
      <c r="I127" s="57"/>
      <c r="J127" s="57"/>
      <c r="K127" s="57"/>
      <c r="L127" s="58"/>
    </row>
    <row r="128" spans="1:18" x14ac:dyDescent="0.25">
      <c r="A128" s="12"/>
      <c r="B128" s="56">
        <v>2020</v>
      </c>
      <c r="C128" s="58"/>
      <c r="D128" s="352">
        <v>2021</v>
      </c>
      <c r="E128" s="56" t="s">
        <v>2</v>
      </c>
      <c r="F128" s="58"/>
      <c r="G128" s="353"/>
      <c r="H128" s="354">
        <v>2020</v>
      </c>
      <c r="I128" s="355"/>
      <c r="J128" s="352">
        <v>2021</v>
      </c>
      <c r="K128" s="56" t="s">
        <v>2</v>
      </c>
      <c r="L128" s="58"/>
    </row>
    <row r="129" spans="1:18" x14ac:dyDescent="0.25">
      <c r="A129" s="356" t="s">
        <v>66</v>
      </c>
      <c r="B129" s="357">
        <v>8.4</v>
      </c>
      <c r="C129" s="357"/>
      <c r="D129" s="358">
        <v>4.54</v>
      </c>
      <c r="E129" s="357">
        <v>-3.8600000000000003</v>
      </c>
      <c r="F129" s="357"/>
      <c r="G129" s="359"/>
      <c r="H129" s="360">
        <f t="shared" ref="H129:H144" si="22">H76/H23</f>
        <v>7.5935518461376912</v>
      </c>
      <c r="I129" s="361"/>
      <c r="J129" s="358">
        <f t="shared" ref="J129:J151" si="23">I76/I23</f>
        <v>4.7353869409349496</v>
      </c>
      <c r="K129" s="357">
        <f>J129-H129</f>
        <v>-2.8581649052027416</v>
      </c>
      <c r="L129" s="357"/>
      <c r="Q129" s="83"/>
      <c r="R129" s="83"/>
    </row>
    <row r="130" spans="1:18" x14ac:dyDescent="0.25">
      <c r="A130" s="418" t="s">
        <v>11</v>
      </c>
      <c r="B130" s="357">
        <v>4.59</v>
      </c>
      <c r="C130" s="357"/>
      <c r="D130" s="419">
        <v>2.7</v>
      </c>
      <c r="E130" s="357">
        <v>-1.8899999999999997</v>
      </c>
      <c r="F130" s="357"/>
      <c r="G130" s="359"/>
      <c r="H130" s="360">
        <f t="shared" si="22"/>
        <v>4.3650226775349674</v>
      </c>
      <c r="I130" s="361" t="e">
        <v>#REF!</v>
      </c>
      <c r="J130" s="358">
        <f t="shared" si="23"/>
        <v>2.657426087312722</v>
      </c>
      <c r="K130" s="357">
        <f>J130-H130</f>
        <v>-1.7075965902222454</v>
      </c>
      <c r="L130" s="357"/>
      <c r="Q130" s="83"/>
      <c r="R130" s="83"/>
    </row>
    <row r="131" spans="1:18" x14ac:dyDescent="0.25">
      <c r="A131" s="420" t="s">
        <v>67</v>
      </c>
      <c r="B131" s="372">
        <v>3.53</v>
      </c>
      <c r="C131" s="372"/>
      <c r="D131" s="373">
        <v>2.36</v>
      </c>
      <c r="E131" s="372">
        <v>-1.17</v>
      </c>
      <c r="F131" s="372"/>
      <c r="G131" s="374"/>
      <c r="H131" s="375">
        <f t="shared" si="22"/>
        <v>3.0184162924151696</v>
      </c>
      <c r="I131" s="376" t="e">
        <v>#REF!</v>
      </c>
      <c r="J131" s="373">
        <f t="shared" si="23"/>
        <v>2.2899729381260716</v>
      </c>
      <c r="K131" s="372">
        <f t="shared" ref="K131:K151" si="24">J131-H131</f>
        <v>-0.72844335428909801</v>
      </c>
      <c r="L131" s="372"/>
      <c r="Q131" s="83"/>
      <c r="R131" s="83"/>
    </row>
    <row r="132" spans="1:18" x14ac:dyDescent="0.25">
      <c r="A132" s="371" t="s">
        <v>68</v>
      </c>
      <c r="B132" s="372">
        <v>3.92</v>
      </c>
      <c r="C132" s="372" t="e">
        <v>#REF!</v>
      </c>
      <c r="D132" s="421">
        <v>2.54</v>
      </c>
      <c r="E132" s="372">
        <f>D132-B132</f>
        <v>-1.38</v>
      </c>
      <c r="F132" s="372" t="e">
        <f>C132/$C$7</f>
        <v>#REF!</v>
      </c>
      <c r="G132" s="374"/>
      <c r="H132" s="375">
        <f t="shared" si="22"/>
        <v>3.1529451044767813</v>
      </c>
      <c r="I132" s="376" t="e">
        <v>#REF!</v>
      </c>
      <c r="J132" s="373">
        <f t="shared" si="23"/>
        <v>2.4145347364542795</v>
      </c>
      <c r="K132" s="372">
        <f t="shared" si="24"/>
        <v>-0.73841036802250182</v>
      </c>
      <c r="L132" s="372"/>
      <c r="Q132" s="83"/>
      <c r="R132" s="83"/>
    </row>
    <row r="133" spans="1:18" x14ac:dyDescent="0.25">
      <c r="A133" s="371" t="s">
        <v>69</v>
      </c>
      <c r="B133" s="372">
        <f>B80/B27</f>
        <v>2.8926912735272547</v>
      </c>
      <c r="C133" s="372" t="e">
        <f>C131-C132</f>
        <v>#REF!</v>
      </c>
      <c r="D133" s="422">
        <f>C80/C27</f>
        <v>2.1111924992675064</v>
      </c>
      <c r="E133" s="372">
        <f>D133-B133</f>
        <v>-0.78149877425974834</v>
      </c>
      <c r="F133" s="372" t="e">
        <f>C133/$C$7</f>
        <v>#REF!</v>
      </c>
      <c r="G133" s="374"/>
      <c r="H133" s="375">
        <f t="shared" si="22"/>
        <v>2.8468797672685988</v>
      </c>
      <c r="I133" s="376" t="e">
        <v>#REF!</v>
      </c>
      <c r="J133" s="373">
        <f t="shared" si="23"/>
        <v>2.0907483794932231</v>
      </c>
      <c r="K133" s="372">
        <f t="shared" si="24"/>
        <v>-0.7561313877753757</v>
      </c>
      <c r="L133" s="372"/>
      <c r="Q133" s="83"/>
      <c r="R133" s="83"/>
    </row>
    <row r="134" spans="1:18" x14ac:dyDescent="0.25">
      <c r="A134" s="423" t="s">
        <v>99</v>
      </c>
      <c r="B134" s="386">
        <v>5.35</v>
      </c>
      <c r="C134" s="386"/>
      <c r="D134" s="387">
        <v>3.58</v>
      </c>
      <c r="E134" s="386">
        <v>-1.7699999999999996</v>
      </c>
      <c r="F134" s="386"/>
      <c r="G134" s="374"/>
      <c r="H134" s="388">
        <f t="shared" si="22"/>
        <v>5.2884395350577966</v>
      </c>
      <c r="I134" s="389" t="e">
        <v>#REF!</v>
      </c>
      <c r="J134" s="387">
        <f t="shared" si="23"/>
        <v>3.6154783893609159</v>
      </c>
      <c r="K134" s="386">
        <f t="shared" si="24"/>
        <v>-1.6729611456968807</v>
      </c>
      <c r="L134" s="386"/>
      <c r="Q134" s="83"/>
      <c r="R134" s="83"/>
    </row>
    <row r="135" spans="1:18" x14ac:dyDescent="0.25">
      <c r="A135" s="424" t="s">
        <v>12</v>
      </c>
      <c r="B135" s="365">
        <v>9.1</v>
      </c>
      <c r="C135" s="365"/>
      <c r="D135" s="366">
        <v>6.61</v>
      </c>
      <c r="E135" s="365">
        <v>-2.4899999999999993</v>
      </c>
      <c r="F135" s="365"/>
      <c r="G135" s="359"/>
      <c r="H135" s="367">
        <f t="shared" si="22"/>
        <v>8.2047356520047501</v>
      </c>
      <c r="I135" s="368" t="e">
        <v>#REF!</v>
      </c>
      <c r="J135" s="366">
        <f t="shared" si="23"/>
        <v>6.8023408611679859</v>
      </c>
      <c r="K135" s="365">
        <f t="shared" si="24"/>
        <v>-1.4023947908367642</v>
      </c>
      <c r="L135" s="365"/>
      <c r="Q135" s="83"/>
      <c r="R135" s="83"/>
    </row>
    <row r="136" spans="1:18" x14ac:dyDescent="0.25">
      <c r="A136" s="425" t="s">
        <v>71</v>
      </c>
      <c r="B136" s="426">
        <v>9.41</v>
      </c>
      <c r="C136" s="426"/>
      <c r="D136" s="427">
        <v>7.35</v>
      </c>
      <c r="E136" s="426">
        <v>-2.0600000000000005</v>
      </c>
      <c r="F136" s="426"/>
      <c r="G136" s="374"/>
      <c r="H136" s="400">
        <f t="shared" si="22"/>
        <v>9.7371998099725623</v>
      </c>
      <c r="I136" s="401" t="e">
        <v>#REF!</v>
      </c>
      <c r="J136" s="427">
        <f t="shared" si="23"/>
        <v>7.8132534177385686</v>
      </c>
      <c r="K136" s="426">
        <f t="shared" si="24"/>
        <v>-1.9239463922339937</v>
      </c>
      <c r="L136" s="426"/>
      <c r="Q136" s="83"/>
      <c r="R136" s="83"/>
    </row>
    <row r="137" spans="1:18" x14ac:dyDescent="0.25">
      <c r="A137" s="428" t="s">
        <v>72</v>
      </c>
      <c r="B137" s="405">
        <v>12.17</v>
      </c>
      <c r="C137" s="405"/>
      <c r="D137" s="406">
        <v>6.57</v>
      </c>
      <c r="E137" s="405">
        <v>-5.6</v>
      </c>
      <c r="F137" s="405"/>
      <c r="G137" s="374"/>
      <c r="H137" s="407">
        <f t="shared" si="22"/>
        <v>10.375990249847654</v>
      </c>
      <c r="I137" s="408" t="e">
        <v>#REF!</v>
      </c>
      <c r="J137" s="406">
        <f t="shared" si="23"/>
        <v>6.8371080139372822</v>
      </c>
      <c r="K137" s="405">
        <f t="shared" si="24"/>
        <v>-3.5388822359103713</v>
      </c>
      <c r="L137" s="405"/>
      <c r="Q137" s="83"/>
      <c r="R137" s="83"/>
    </row>
    <row r="138" spans="1:18" x14ac:dyDescent="0.25">
      <c r="A138" s="428" t="s">
        <v>73</v>
      </c>
      <c r="B138" s="405">
        <v>9.57</v>
      </c>
      <c r="C138" s="405"/>
      <c r="D138" s="406">
        <v>5.29</v>
      </c>
      <c r="E138" s="405">
        <v>-4.28</v>
      </c>
      <c r="F138" s="405"/>
      <c r="G138" s="374"/>
      <c r="H138" s="407">
        <f t="shared" si="22"/>
        <v>7.1482834185536888</v>
      </c>
      <c r="I138" s="408" t="e">
        <v>#REF!</v>
      </c>
      <c r="J138" s="406">
        <f t="shared" si="23"/>
        <v>5.1368421052631579</v>
      </c>
      <c r="K138" s="405">
        <f t="shared" si="24"/>
        <v>-2.0114413132905309</v>
      </c>
      <c r="L138" s="405"/>
      <c r="Q138" s="83"/>
      <c r="R138" s="83"/>
    </row>
    <row r="139" spans="1:18" x14ac:dyDescent="0.25">
      <c r="A139" s="428" t="s">
        <v>74</v>
      </c>
      <c r="B139" s="405">
        <v>9.6999999999999993</v>
      </c>
      <c r="C139" s="405"/>
      <c r="D139" s="406">
        <v>6.07</v>
      </c>
      <c r="E139" s="405">
        <v>-3.629999999999999</v>
      </c>
      <c r="F139" s="405"/>
      <c r="G139" s="374"/>
      <c r="H139" s="407">
        <f t="shared" si="22"/>
        <v>8.5725162139298803</v>
      </c>
      <c r="I139" s="408" t="e">
        <v>#REF!</v>
      </c>
      <c r="J139" s="406">
        <f t="shared" si="23"/>
        <v>5.9215189873417717</v>
      </c>
      <c r="K139" s="405">
        <f t="shared" si="24"/>
        <v>-2.6509972265881085</v>
      </c>
      <c r="L139" s="405"/>
      <c r="Q139" s="83"/>
      <c r="R139" s="83"/>
    </row>
    <row r="140" spans="1:18" x14ac:dyDescent="0.25">
      <c r="A140" s="428" t="s">
        <v>75</v>
      </c>
      <c r="B140" s="405">
        <v>4.92</v>
      </c>
      <c r="C140" s="405"/>
      <c r="D140" s="406">
        <v>8.9499999999999993</v>
      </c>
      <c r="E140" s="405">
        <v>4.0299999999999994</v>
      </c>
      <c r="F140" s="405"/>
      <c r="G140" s="374"/>
      <c r="H140" s="407">
        <f t="shared" si="22"/>
        <v>4.8923561408531349</v>
      </c>
      <c r="I140" s="408" t="e">
        <v>#REF!</v>
      </c>
      <c r="J140" s="406">
        <f t="shared" si="23"/>
        <v>7.1372549019607847</v>
      </c>
      <c r="K140" s="405">
        <f t="shared" si="24"/>
        <v>2.2448987611076499</v>
      </c>
      <c r="L140" s="405"/>
      <c r="Q140" s="83"/>
      <c r="R140" s="83"/>
    </row>
    <row r="141" spans="1:18" x14ac:dyDescent="0.25">
      <c r="A141" s="428" t="s">
        <v>76</v>
      </c>
      <c r="B141" s="405">
        <v>9.69</v>
      </c>
      <c r="C141" s="405"/>
      <c r="D141" s="406">
        <v>7.65</v>
      </c>
      <c r="E141" s="405">
        <v>-2.0399999999999991</v>
      </c>
      <c r="F141" s="405"/>
      <c r="G141" s="374"/>
      <c r="H141" s="407">
        <f t="shared" si="22"/>
        <v>8.7787415630055232</v>
      </c>
      <c r="I141" s="408" t="e">
        <v>#REF!</v>
      </c>
      <c r="J141" s="406">
        <f t="shared" si="23"/>
        <v>6.8233532934131738</v>
      </c>
      <c r="K141" s="405">
        <f t="shared" si="24"/>
        <v>-1.9553882695923495</v>
      </c>
      <c r="L141" s="405"/>
      <c r="Q141" s="83"/>
      <c r="R141" s="83"/>
    </row>
    <row r="142" spans="1:18" x14ac:dyDescent="0.25">
      <c r="A142" s="428" t="s">
        <v>77</v>
      </c>
      <c r="B142" s="405">
        <v>9.25</v>
      </c>
      <c r="C142" s="405"/>
      <c r="D142" s="406">
        <v>8.49</v>
      </c>
      <c r="E142" s="405">
        <v>-0.75999999999999979</v>
      </c>
      <c r="F142" s="405"/>
      <c r="G142" s="374"/>
      <c r="H142" s="407">
        <f t="shared" si="22"/>
        <v>8.0408205244392512</v>
      </c>
      <c r="I142" s="408" t="e">
        <v>#REF!</v>
      </c>
      <c r="J142" s="406">
        <f t="shared" si="23"/>
        <v>11.403094624082524</v>
      </c>
      <c r="K142" s="405">
        <f t="shared" si="24"/>
        <v>3.3622740996432725</v>
      </c>
      <c r="L142" s="405"/>
      <c r="Q142" s="83"/>
      <c r="R142" s="83"/>
    </row>
    <row r="143" spans="1:18" x14ac:dyDescent="0.25">
      <c r="A143" s="428" t="s">
        <v>78</v>
      </c>
      <c r="B143" s="405">
        <v>7.73</v>
      </c>
      <c r="C143" s="405"/>
      <c r="D143" s="406">
        <v>5.85</v>
      </c>
      <c r="E143" s="405">
        <v>-1.8800000000000008</v>
      </c>
      <c r="F143" s="405"/>
      <c r="G143" s="374"/>
      <c r="H143" s="407">
        <f t="shared" si="22"/>
        <v>6.8881810078129098</v>
      </c>
      <c r="I143" s="408" t="e">
        <v>#REF!</v>
      </c>
      <c r="J143" s="406">
        <f t="shared" si="23"/>
        <v>5.8259428678117997</v>
      </c>
      <c r="K143" s="405">
        <f t="shared" si="24"/>
        <v>-1.0622381400011101</v>
      </c>
      <c r="L143" s="405"/>
      <c r="Q143" s="83"/>
      <c r="R143" s="83"/>
    </row>
    <row r="144" spans="1:18" x14ac:dyDescent="0.25">
      <c r="A144" s="428" t="s">
        <v>79</v>
      </c>
      <c r="B144" s="405">
        <v>8.4499999999999993</v>
      </c>
      <c r="C144" s="405"/>
      <c r="D144" s="406">
        <v>7.07</v>
      </c>
      <c r="E144" s="405">
        <v>-1.379999999999999</v>
      </c>
      <c r="F144" s="405"/>
      <c r="G144" s="374"/>
      <c r="H144" s="407">
        <f t="shared" si="22"/>
        <v>7.8322476156199388</v>
      </c>
      <c r="I144" s="408" t="e">
        <v>#REF!</v>
      </c>
      <c r="J144" s="406">
        <f t="shared" si="23"/>
        <v>6.3669501822600241</v>
      </c>
      <c r="K144" s="405">
        <f t="shared" si="24"/>
        <v>-1.4652974333599147</v>
      </c>
      <c r="L144" s="405"/>
      <c r="Q144" s="83"/>
      <c r="R144" s="83"/>
    </row>
    <row r="145" spans="1:18" x14ac:dyDescent="0.25">
      <c r="A145" s="428" t="s">
        <v>80</v>
      </c>
      <c r="B145" s="405">
        <v>9.6</v>
      </c>
      <c r="C145" s="405"/>
      <c r="D145" s="406">
        <v>9.73</v>
      </c>
      <c r="E145" s="405">
        <v>0.13000000000000078</v>
      </c>
      <c r="F145" s="405"/>
      <c r="G145" s="374"/>
      <c r="H145" s="407">
        <f>H92/H39</f>
        <v>8.5434804599251439</v>
      </c>
      <c r="I145" s="408" t="e">
        <v>#REF!</v>
      </c>
      <c r="J145" s="406">
        <f t="shared" si="23"/>
        <v>11.051683633516053</v>
      </c>
      <c r="K145" s="405">
        <f t="shared" si="24"/>
        <v>2.5082031735909087</v>
      </c>
      <c r="L145" s="405"/>
      <c r="Q145" s="83"/>
      <c r="R145" s="83"/>
    </row>
    <row r="146" spans="1:18" x14ac:dyDescent="0.25">
      <c r="A146" s="428" t="s">
        <v>81</v>
      </c>
      <c r="B146" s="405">
        <v>8.1999999999999993</v>
      </c>
      <c r="C146" s="405"/>
      <c r="D146" s="406">
        <v>8.14</v>
      </c>
      <c r="E146" s="405">
        <v>-5.9999999999998721E-2</v>
      </c>
      <c r="F146" s="405"/>
      <c r="G146" s="374"/>
      <c r="H146" s="407">
        <f t="shared" ref="H146:H151" si="25">H93/H40</f>
        <v>7.4378063010501752</v>
      </c>
      <c r="I146" s="408" t="e">
        <v>#REF!</v>
      </c>
      <c r="J146" s="406">
        <f t="shared" si="23"/>
        <v>8.303640256959314</v>
      </c>
      <c r="K146" s="405">
        <f t="shared" si="24"/>
        <v>0.86583395590913881</v>
      </c>
      <c r="L146" s="405"/>
      <c r="Q146" s="83"/>
      <c r="R146" s="83"/>
    </row>
    <row r="147" spans="1:18" x14ac:dyDescent="0.25">
      <c r="A147" s="428" t="s">
        <v>82</v>
      </c>
      <c r="B147" s="405">
        <v>11.08</v>
      </c>
      <c r="C147" s="405"/>
      <c r="D147" s="406">
        <v>5.91</v>
      </c>
      <c r="E147" s="405">
        <v>-5.17</v>
      </c>
      <c r="F147" s="405"/>
      <c r="G147" s="374"/>
      <c r="H147" s="407">
        <f t="shared" si="25"/>
        <v>9.0301857266400365</v>
      </c>
      <c r="I147" s="408" t="e">
        <v>#REF!</v>
      </c>
      <c r="J147" s="406">
        <f t="shared" si="23"/>
        <v>5.8859714928732183</v>
      </c>
      <c r="K147" s="405">
        <f t="shared" si="24"/>
        <v>-3.1442142337668182</v>
      </c>
      <c r="L147" s="405"/>
      <c r="Q147" s="83"/>
      <c r="R147" s="83"/>
    </row>
    <row r="148" spans="1:18" x14ac:dyDescent="0.25">
      <c r="A148" s="428" t="s">
        <v>83</v>
      </c>
      <c r="B148" s="405">
        <v>10.24</v>
      </c>
      <c r="C148" s="405"/>
      <c r="D148" s="406">
        <v>5.04</v>
      </c>
      <c r="E148" s="405">
        <v>-5.2</v>
      </c>
      <c r="F148" s="405"/>
      <c r="G148" s="374"/>
      <c r="H148" s="407">
        <f t="shared" si="25"/>
        <v>9.4385185823919979</v>
      </c>
      <c r="I148" s="408" t="e">
        <v>#REF!</v>
      </c>
      <c r="J148" s="406">
        <f t="shared" si="23"/>
        <v>5.4294478527607364</v>
      </c>
      <c r="K148" s="405">
        <f t="shared" si="24"/>
        <v>-4.0090707296312615</v>
      </c>
      <c r="L148" s="405"/>
      <c r="Q148" s="83"/>
      <c r="R148" s="83"/>
    </row>
    <row r="149" spans="1:18" x14ac:dyDescent="0.25">
      <c r="A149" s="428" t="s">
        <v>84</v>
      </c>
      <c r="B149" s="405">
        <v>9.08</v>
      </c>
      <c r="C149" s="405"/>
      <c r="D149" s="406">
        <v>9.61</v>
      </c>
      <c r="E149" s="405">
        <v>0.52999999999999936</v>
      </c>
      <c r="F149" s="405"/>
      <c r="G149" s="374"/>
      <c r="H149" s="407">
        <f t="shared" si="25"/>
        <v>8.6130690325608423</v>
      </c>
      <c r="I149" s="408" t="e">
        <v>#REF!</v>
      </c>
      <c r="J149" s="406">
        <f t="shared" si="23"/>
        <v>8.2876085962505712</v>
      </c>
      <c r="K149" s="405">
        <f t="shared" si="24"/>
        <v>-0.32546043631027111</v>
      </c>
      <c r="L149" s="405"/>
      <c r="Q149" s="83"/>
      <c r="R149" s="83"/>
    </row>
    <row r="150" spans="1:18" x14ac:dyDescent="0.25">
      <c r="A150" s="428" t="s">
        <v>85</v>
      </c>
      <c r="B150" s="405">
        <v>8.5399999999999991</v>
      </c>
      <c r="C150" s="405"/>
      <c r="D150" s="406">
        <v>7.68</v>
      </c>
      <c r="E150" s="405">
        <v>-0.85999999999999943</v>
      </c>
      <c r="F150" s="405"/>
      <c r="G150" s="374"/>
      <c r="H150" s="407">
        <f t="shared" si="25"/>
        <v>7.9996340124435772</v>
      </c>
      <c r="I150" s="408" t="e">
        <v>#REF!</v>
      </c>
      <c r="J150" s="406">
        <f t="shared" si="23"/>
        <v>7.749327595481442</v>
      </c>
      <c r="K150" s="405">
        <f t="shared" si="24"/>
        <v>-0.25030641696213518</v>
      </c>
      <c r="L150" s="405"/>
      <c r="Q150" s="83"/>
      <c r="R150" s="83"/>
    </row>
    <row r="151" spans="1:18" x14ac:dyDescent="0.25">
      <c r="A151" s="429" t="s">
        <v>86</v>
      </c>
      <c r="B151" s="412">
        <v>7.54</v>
      </c>
      <c r="C151" s="412"/>
      <c r="D151" s="413">
        <v>6.18</v>
      </c>
      <c r="E151" s="412">
        <v>-1.3600000000000003</v>
      </c>
      <c r="F151" s="412"/>
      <c r="G151" s="374"/>
      <c r="H151" s="414">
        <f t="shared" si="25"/>
        <v>6.821270749387387</v>
      </c>
      <c r="I151" s="415" t="e">
        <v>#REF!</v>
      </c>
      <c r="J151" s="413">
        <f t="shared" si="23"/>
        <v>6.0034513413167394</v>
      </c>
      <c r="K151" s="412">
        <f t="shared" si="24"/>
        <v>-0.81781940807064757</v>
      </c>
      <c r="L151" s="412"/>
      <c r="Q151" s="83"/>
      <c r="R151" s="83"/>
    </row>
    <row r="152" spans="1:18" ht="21" x14ac:dyDescent="0.35">
      <c r="A152" s="351" t="s">
        <v>100</v>
      </c>
      <c r="B152" s="351"/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</row>
    <row r="153" spans="1:18" x14ac:dyDescent="0.25">
      <c r="A153" s="55"/>
      <c r="B153" s="56" t="s">
        <v>150</v>
      </c>
      <c r="C153" s="57"/>
      <c r="D153" s="57"/>
      <c r="E153" s="57"/>
      <c r="F153" s="58"/>
      <c r="G153" s="59"/>
      <c r="H153" s="56" t="str">
        <f>CONCATENATE("acumulado ",B153)</f>
        <v>acumulado marzo</v>
      </c>
      <c r="I153" s="57"/>
      <c r="J153" s="57"/>
      <c r="K153" s="57"/>
      <c r="L153" s="58"/>
    </row>
    <row r="154" spans="1:18" x14ac:dyDescent="0.25">
      <c r="A154" s="12"/>
      <c r="B154" s="56">
        <v>2020</v>
      </c>
      <c r="C154" s="58"/>
      <c r="D154" s="430">
        <v>2021</v>
      </c>
      <c r="E154" s="56" t="s">
        <v>2</v>
      </c>
      <c r="F154" s="58"/>
      <c r="G154" s="353"/>
      <c r="H154" s="354">
        <v>2020</v>
      </c>
      <c r="I154" s="355"/>
      <c r="J154" s="352">
        <v>2021</v>
      </c>
      <c r="K154" s="56" t="s">
        <v>2</v>
      </c>
      <c r="L154" s="58"/>
    </row>
    <row r="155" spans="1:18" x14ac:dyDescent="0.25">
      <c r="A155" s="356" t="s">
        <v>88</v>
      </c>
      <c r="B155" s="357">
        <v>8.4</v>
      </c>
      <c r="C155" s="357"/>
      <c r="D155" s="358">
        <v>4.54</v>
      </c>
      <c r="E155" s="357">
        <v>-3.8600000000000003</v>
      </c>
      <c r="F155" s="357"/>
      <c r="G155" s="359"/>
      <c r="H155" s="360">
        <f t="shared" ref="H155:H162" si="26">H102/H49</f>
        <v>7.5935518461376912</v>
      </c>
      <c r="I155" s="361"/>
      <c r="J155" s="358">
        <f t="shared" ref="J155:J162" si="27">I102/I49</f>
        <v>4.7353869409349496</v>
      </c>
      <c r="K155" s="357">
        <f>J155-H155</f>
        <v>-2.8581649052027416</v>
      </c>
      <c r="L155" s="357"/>
      <c r="Q155" s="83"/>
      <c r="R155" s="83"/>
    </row>
    <row r="156" spans="1:18" x14ac:dyDescent="0.25">
      <c r="A156" s="431" t="s">
        <v>89</v>
      </c>
      <c r="B156" s="432">
        <v>8.64</v>
      </c>
      <c r="C156" s="432"/>
      <c r="D156" s="433">
        <v>4.8</v>
      </c>
      <c r="E156" s="432">
        <v>-3.8400000000000007</v>
      </c>
      <c r="F156" s="432"/>
      <c r="G156" s="374"/>
      <c r="H156" s="434">
        <f t="shared" si="26"/>
        <v>8.0463489177537468</v>
      </c>
      <c r="I156" s="435"/>
      <c r="J156" s="433">
        <f t="shared" si="27"/>
        <v>5.3399727723574602</v>
      </c>
      <c r="K156" s="432">
        <f>J156-H156</f>
        <v>-2.7063761453962867</v>
      </c>
      <c r="L156" s="432"/>
      <c r="Q156" s="83"/>
      <c r="R156" s="83"/>
    </row>
    <row r="157" spans="1:18" x14ac:dyDescent="0.25">
      <c r="A157" s="436" t="s">
        <v>90</v>
      </c>
      <c r="B157" s="405">
        <v>9.2799999999999994</v>
      </c>
      <c r="C157" s="405"/>
      <c r="D157" s="406">
        <v>5.42</v>
      </c>
      <c r="E157" s="405">
        <v>-3.8599999999999994</v>
      </c>
      <c r="F157" s="405"/>
      <c r="G157" s="374"/>
      <c r="H157" s="407">
        <f t="shared" si="26"/>
        <v>8.4883623457573414</v>
      </c>
      <c r="I157" s="408"/>
      <c r="J157" s="406">
        <f t="shared" si="27"/>
        <v>5.4731668500011699</v>
      </c>
      <c r="K157" s="405">
        <f t="shared" ref="K157:K162" si="28">J157-H157</f>
        <v>-3.0151954957561715</v>
      </c>
      <c r="L157" s="405"/>
      <c r="Q157" s="83"/>
      <c r="R157" s="83"/>
    </row>
    <row r="158" spans="1:18" x14ac:dyDescent="0.25">
      <c r="A158" s="436" t="s">
        <v>91</v>
      </c>
      <c r="B158" s="405">
        <v>8.01</v>
      </c>
      <c r="C158" s="405"/>
      <c r="D158" s="406">
        <v>4.62</v>
      </c>
      <c r="E158" s="405">
        <v>-3.3899999999999997</v>
      </c>
      <c r="F158" s="405"/>
      <c r="G158" s="374"/>
      <c r="H158" s="407">
        <f t="shared" si="26"/>
        <v>5.7802690582959642</v>
      </c>
      <c r="I158" s="408"/>
      <c r="J158" s="406">
        <f t="shared" si="27"/>
        <v>4.9983050847457626</v>
      </c>
      <c r="K158" s="405">
        <f t="shared" si="28"/>
        <v>-0.78196397355020153</v>
      </c>
      <c r="L158" s="405"/>
      <c r="Q158" s="83"/>
      <c r="R158" s="83"/>
    </row>
    <row r="159" spans="1:18" x14ac:dyDescent="0.25">
      <c r="A159" s="436" t="s">
        <v>92</v>
      </c>
      <c r="B159" s="405">
        <v>9.1300000000000008</v>
      </c>
      <c r="C159" s="405"/>
      <c r="D159" s="406">
        <v>4.24</v>
      </c>
      <c r="E159" s="405">
        <v>-4.8900000000000006</v>
      </c>
      <c r="F159" s="405"/>
      <c r="G159" s="374"/>
      <c r="H159" s="407">
        <f t="shared" si="26"/>
        <v>7.9433678884446195</v>
      </c>
      <c r="I159" s="408"/>
      <c r="J159" s="406">
        <f t="shared" si="27"/>
        <v>4.7274302976278912</v>
      </c>
      <c r="K159" s="405">
        <f t="shared" si="28"/>
        <v>-3.2159375908167283</v>
      </c>
      <c r="L159" s="405"/>
      <c r="Q159" s="83"/>
      <c r="R159" s="83"/>
    </row>
    <row r="160" spans="1:18" x14ac:dyDescent="0.25">
      <c r="A160" s="436" t="s">
        <v>93</v>
      </c>
      <c r="B160" s="405">
        <v>2.25</v>
      </c>
      <c r="C160" s="405"/>
      <c r="D160" s="406">
        <v>2.15</v>
      </c>
      <c r="E160" s="405">
        <v>-0.10000000000000009</v>
      </c>
      <c r="F160" s="405"/>
      <c r="G160" s="374"/>
      <c r="H160" s="407">
        <f t="shared" si="26"/>
        <v>2.224887989593872</v>
      </c>
      <c r="I160" s="408"/>
      <c r="J160" s="406">
        <f t="shared" si="27"/>
        <v>1.9984157289677864</v>
      </c>
      <c r="K160" s="405">
        <f t="shared" si="28"/>
        <v>-0.22647226062608561</v>
      </c>
      <c r="L160" s="405"/>
      <c r="Q160" s="83"/>
      <c r="R160" s="83"/>
    </row>
    <row r="161" spans="1:18" x14ac:dyDescent="0.25">
      <c r="A161" s="436" t="s">
        <v>94</v>
      </c>
      <c r="B161" s="405">
        <v>9.18</v>
      </c>
      <c r="C161" s="405"/>
      <c r="D161" s="406">
        <v>4.09</v>
      </c>
      <c r="E161" s="405">
        <v>-5.09</v>
      </c>
      <c r="F161" s="405"/>
      <c r="G161" s="374"/>
      <c r="H161" s="407">
        <f t="shared" si="26"/>
        <v>7.8532402348452575</v>
      </c>
      <c r="I161" s="408"/>
      <c r="J161" s="406">
        <f t="shared" si="27"/>
        <v>4.0001782848992686</v>
      </c>
      <c r="K161" s="405">
        <f t="shared" si="28"/>
        <v>-3.8530619499459888</v>
      </c>
      <c r="L161" s="405"/>
      <c r="Q161" s="83"/>
      <c r="R161" s="83"/>
    </row>
    <row r="162" spans="1:18" x14ac:dyDescent="0.25">
      <c r="A162" s="437" t="s">
        <v>95</v>
      </c>
      <c r="B162" s="412">
        <v>7.18</v>
      </c>
      <c r="C162" s="412"/>
      <c r="D162" s="413">
        <v>5.07</v>
      </c>
      <c r="E162" s="412">
        <v>-2.1099999999999994</v>
      </c>
      <c r="F162" s="412"/>
      <c r="G162" s="374"/>
      <c r="H162" s="414">
        <f t="shared" si="26"/>
        <v>6.1674013954982048</v>
      </c>
      <c r="I162" s="415"/>
      <c r="J162" s="413">
        <f t="shared" si="27"/>
        <v>5.114752340790508</v>
      </c>
      <c r="K162" s="412">
        <f t="shared" si="28"/>
        <v>-1.0526490547076968</v>
      </c>
      <c r="L162" s="412"/>
      <c r="Q162" s="83"/>
      <c r="R162" s="83"/>
    </row>
    <row r="163" spans="1:18" ht="21" x14ac:dyDescent="0.35">
      <c r="A163" s="438" t="s">
        <v>19</v>
      </c>
      <c r="B163" s="438"/>
      <c r="C163" s="438"/>
      <c r="D163" s="438"/>
      <c r="E163" s="438"/>
      <c r="F163" s="438"/>
      <c r="G163" s="438"/>
      <c r="H163" s="438"/>
      <c r="I163" s="438"/>
      <c r="J163" s="438"/>
      <c r="K163" s="438"/>
      <c r="L163" s="438"/>
    </row>
    <row r="164" spans="1:18" x14ac:dyDescent="0.25">
      <c r="A164" s="55"/>
      <c r="B164" s="56" t="s">
        <v>150</v>
      </c>
      <c r="C164" s="57"/>
      <c r="D164" s="57"/>
      <c r="E164" s="57"/>
      <c r="F164" s="58"/>
      <c r="G164" s="98"/>
      <c r="H164" s="56" t="str">
        <f>CONCATENATE("acumulado ",B164)</f>
        <v>acumulado marzo</v>
      </c>
      <c r="I164" s="57"/>
      <c r="J164" s="57"/>
      <c r="K164" s="57"/>
      <c r="L164" s="58"/>
    </row>
    <row r="165" spans="1:18" ht="30" x14ac:dyDescent="0.25">
      <c r="A165" s="12"/>
      <c r="B165" s="256">
        <v>2020</v>
      </c>
      <c r="C165" s="256">
        <v>2021</v>
      </c>
      <c r="D165" s="256" t="s">
        <v>1</v>
      </c>
      <c r="E165" s="56" t="s">
        <v>2</v>
      </c>
      <c r="F165" s="58"/>
      <c r="G165" s="439"/>
      <c r="H165" s="256">
        <v>2020</v>
      </c>
      <c r="I165" s="256">
        <v>2021</v>
      </c>
      <c r="J165" s="256" t="s">
        <v>1</v>
      </c>
      <c r="K165" s="56" t="s">
        <v>2</v>
      </c>
      <c r="L165" s="58"/>
    </row>
    <row r="166" spans="1:18" x14ac:dyDescent="0.25">
      <c r="A166" s="440" t="s">
        <v>56</v>
      </c>
      <c r="B166" s="441">
        <v>0.3145</v>
      </c>
      <c r="C166" s="441">
        <v>0.23420000000000002</v>
      </c>
      <c r="D166" s="441">
        <v>-0.2553259141494435</v>
      </c>
      <c r="E166" s="442">
        <v>-8.0299999999999976</v>
      </c>
      <c r="F166" s="442"/>
      <c r="G166" s="443"/>
      <c r="H166" s="441">
        <v>0.58930743656746709</v>
      </c>
      <c r="I166" s="441">
        <v>0.18709898849106174</v>
      </c>
      <c r="J166" s="441">
        <f>I166/H166-1</f>
        <v>-0.68251038951611531</v>
      </c>
      <c r="K166" s="442">
        <f>(I166-H166)*100</f>
        <v>-40.220844807640532</v>
      </c>
      <c r="L166" s="442"/>
    </row>
    <row r="167" spans="1:18" x14ac:dyDescent="0.25">
      <c r="A167" s="444" t="s">
        <v>8</v>
      </c>
      <c r="B167" s="445">
        <v>0.3226</v>
      </c>
      <c r="C167" s="445">
        <v>0.2868</v>
      </c>
      <c r="D167" s="445">
        <v>-0.11097334159950401</v>
      </c>
      <c r="E167" s="446">
        <v>-3.5799999999999983</v>
      </c>
      <c r="F167" s="446"/>
      <c r="G167" s="443"/>
      <c r="H167" s="445">
        <v>0.61574789518006656</v>
      </c>
      <c r="I167" s="441">
        <v>0.21901430420019136</v>
      </c>
      <c r="J167" s="447">
        <f>I167/H167-1</f>
        <v>-0.64431172901347267</v>
      </c>
      <c r="K167" s="446">
        <f>(I167-H167)*100</f>
        <v>-39.673359097987522</v>
      </c>
      <c r="L167" s="446"/>
    </row>
    <row r="168" spans="1:18" x14ac:dyDescent="0.25">
      <c r="A168" s="448" t="s">
        <v>57</v>
      </c>
      <c r="B168" s="449">
        <v>0.2621</v>
      </c>
      <c r="C168" s="449">
        <v>0.28960000000000002</v>
      </c>
      <c r="D168" s="449">
        <v>0.10492178557802356</v>
      </c>
      <c r="E168" s="450">
        <v>2.75</v>
      </c>
      <c r="F168" s="450"/>
      <c r="G168" s="451"/>
      <c r="H168" s="452">
        <v>0.54481279535583771</v>
      </c>
      <c r="I168" s="452">
        <v>0.23427125289241693</v>
      </c>
      <c r="J168" s="452">
        <f>I168/H168-1</f>
        <v>-0.56999678625498218</v>
      </c>
      <c r="K168" s="450">
        <f>(I168-H168)*100</f>
        <v>-31.05415424634208</v>
      </c>
      <c r="L168" s="450"/>
    </row>
    <row r="169" spans="1:18" x14ac:dyDescent="0.25">
      <c r="A169" s="324" t="s">
        <v>58</v>
      </c>
      <c r="B169" s="276">
        <v>0.35020000000000001</v>
      </c>
      <c r="C169" s="276">
        <v>0.29339999999999999</v>
      </c>
      <c r="D169" s="276">
        <v>-0.16219303255282702</v>
      </c>
      <c r="E169" s="453">
        <v>-5.6800000000000033</v>
      </c>
      <c r="F169" s="453"/>
      <c r="G169" s="451"/>
      <c r="H169" s="278">
        <v>0.66146834756413553</v>
      </c>
      <c r="I169" s="278">
        <v>0.21365334178972184</v>
      </c>
      <c r="J169" s="278">
        <f t="shared" ref="J169:J172" si="29">I169/H169-1</f>
        <v>-0.67700141272594128</v>
      </c>
      <c r="K169" s="454">
        <f t="shared" ref="K169:K172" si="30">(I169-H169)*100</f>
        <v>-44.781500577441371</v>
      </c>
      <c r="L169" s="455"/>
    </row>
    <row r="170" spans="1:18" x14ac:dyDescent="0.25">
      <c r="A170" s="324" t="s">
        <v>59</v>
      </c>
      <c r="B170" s="276">
        <v>0.31059999999999999</v>
      </c>
      <c r="C170" s="276">
        <v>0.25569999999999998</v>
      </c>
      <c r="D170" s="276">
        <v>-0.17675466838377329</v>
      </c>
      <c r="E170" s="453">
        <v>-5.4899999999999984</v>
      </c>
      <c r="F170" s="453"/>
      <c r="G170" s="451"/>
      <c r="H170" s="278">
        <v>0.57498296770677204</v>
      </c>
      <c r="I170" s="278">
        <v>0.20038186693621979</v>
      </c>
      <c r="J170" s="278">
        <f t="shared" si="29"/>
        <v>-0.65149947356630244</v>
      </c>
      <c r="K170" s="454">
        <f t="shared" si="30"/>
        <v>-37.460110077055226</v>
      </c>
      <c r="L170" s="455"/>
    </row>
    <row r="171" spans="1:18" x14ac:dyDescent="0.25">
      <c r="A171" s="324" t="s">
        <v>60</v>
      </c>
      <c r="B171" s="276">
        <v>0.24590000000000001</v>
      </c>
      <c r="C171" s="276">
        <v>0.63479999999999992</v>
      </c>
      <c r="D171" s="276">
        <v>1.5815372102480683</v>
      </c>
      <c r="E171" s="453">
        <v>38.89</v>
      </c>
      <c r="F171" s="453"/>
      <c r="G171" s="451"/>
      <c r="H171" s="278">
        <v>0.45981156700070558</v>
      </c>
      <c r="I171" s="278">
        <v>0.68425925925925923</v>
      </c>
      <c r="J171" s="278">
        <f t="shared" si="29"/>
        <v>0.48812972175232217</v>
      </c>
      <c r="K171" s="454">
        <f t="shared" si="30"/>
        <v>22.444769225855367</v>
      </c>
      <c r="L171" s="455"/>
    </row>
    <row r="172" spans="1:18" x14ac:dyDescent="0.25">
      <c r="A172" s="456" t="s">
        <v>61</v>
      </c>
      <c r="B172" s="457">
        <v>0.3221</v>
      </c>
      <c r="C172" s="457">
        <v>0.60099999999999998</v>
      </c>
      <c r="D172" s="457">
        <v>0.86588016144054647</v>
      </c>
      <c r="E172" s="458">
        <v>27.89</v>
      </c>
      <c r="F172" s="458"/>
      <c r="G172" s="451"/>
      <c r="H172" s="459">
        <v>0.53365136155833826</v>
      </c>
      <c r="I172" s="459">
        <v>0.51007532956685497</v>
      </c>
      <c r="J172" s="459">
        <f t="shared" si="29"/>
        <v>-4.4178716086543668E-2</v>
      </c>
      <c r="K172" s="460">
        <f t="shared" si="30"/>
        <v>-2.3576031991483282</v>
      </c>
      <c r="L172" s="461"/>
    </row>
    <row r="173" spans="1:18" x14ac:dyDescent="0.25">
      <c r="A173" s="444" t="s">
        <v>9</v>
      </c>
      <c r="B173" s="445">
        <v>0.29799999999999999</v>
      </c>
      <c r="C173" s="445">
        <v>0.15609999999999999</v>
      </c>
      <c r="D173" s="445">
        <v>-0.47617449664429534</v>
      </c>
      <c r="E173" s="446">
        <v>-14.190000000000001</v>
      </c>
      <c r="F173" s="446"/>
      <c r="G173" s="443"/>
      <c r="H173" s="445">
        <v>0.53543267915921755</v>
      </c>
      <c r="I173" s="441">
        <v>0.13581829389908817</v>
      </c>
      <c r="J173" s="447">
        <f>I173/H173-1</f>
        <v>-0.74633917729421795</v>
      </c>
      <c r="K173" s="446">
        <f>(I173-H173)*100</f>
        <v>-39.961438526012941</v>
      </c>
      <c r="L173" s="446"/>
    </row>
    <row r="174" spans="1:18" x14ac:dyDescent="0.25">
      <c r="A174" s="448" t="s">
        <v>62</v>
      </c>
      <c r="B174" s="449">
        <v>0.30120000000000002</v>
      </c>
      <c r="C174" s="449">
        <v>0.18989999999999999</v>
      </c>
      <c r="D174" s="449">
        <v>-0.36952191235059773</v>
      </c>
      <c r="E174" s="450">
        <v>-11.130000000000003</v>
      </c>
      <c r="F174" s="450"/>
      <c r="G174" s="451"/>
      <c r="H174" s="452">
        <v>0.54825749403794433</v>
      </c>
      <c r="I174" s="452">
        <v>0.16155634225073306</v>
      </c>
      <c r="J174" s="452">
        <f>I174/H174-1</f>
        <v>-0.70532761702742564</v>
      </c>
      <c r="K174" s="450">
        <f>(I174-H174)*100</f>
        <v>-38.670115178721126</v>
      </c>
      <c r="L174" s="450"/>
    </row>
    <row r="175" spans="1:18" x14ac:dyDescent="0.25">
      <c r="A175" s="324" t="s">
        <v>63</v>
      </c>
      <c r="B175" s="276">
        <v>0.29930000000000001</v>
      </c>
      <c r="C175" s="276">
        <v>0.18149999999999999</v>
      </c>
      <c r="D175" s="276">
        <v>-0.39358503174072845</v>
      </c>
      <c r="E175" s="453">
        <v>-11.780000000000001</v>
      </c>
      <c r="F175" s="453"/>
      <c r="G175" s="451"/>
      <c r="H175" s="278">
        <v>0.54159098152226148</v>
      </c>
      <c r="I175" s="278">
        <v>0.15352039290228581</v>
      </c>
      <c r="J175" s="278">
        <f t="shared" ref="J175:J177" si="31">I175/H175-1</f>
        <v>-0.71653812906783876</v>
      </c>
      <c r="K175" s="454">
        <f t="shared" ref="K175:K177" si="32">(I175-H175)*100</f>
        <v>-38.807058861997568</v>
      </c>
      <c r="L175" s="455"/>
    </row>
    <row r="176" spans="1:18" x14ac:dyDescent="0.25">
      <c r="A176" s="324" t="s">
        <v>64</v>
      </c>
      <c r="B176" s="276">
        <v>0.26069999999999999</v>
      </c>
      <c r="C176" s="276">
        <v>7.46E-2</v>
      </c>
      <c r="D176" s="276">
        <v>-0.71384733410049872</v>
      </c>
      <c r="E176" s="453">
        <v>-18.61</v>
      </c>
      <c r="F176" s="453"/>
      <c r="G176" s="451"/>
      <c r="H176" s="278">
        <v>0.46660424168122716</v>
      </c>
      <c r="I176" s="278">
        <v>8.0201359629849825E-2</v>
      </c>
      <c r="J176" s="278">
        <f t="shared" si="31"/>
        <v>-0.82811695122857143</v>
      </c>
      <c r="K176" s="454">
        <f t="shared" si="32"/>
        <v>-38.640288205137736</v>
      </c>
      <c r="L176" s="455"/>
    </row>
    <row r="177" spans="1:12" x14ac:dyDescent="0.25">
      <c r="A177" s="462" t="s">
        <v>65</v>
      </c>
      <c r="B177" s="350">
        <v>0.3664</v>
      </c>
      <c r="C177" s="350">
        <v>0.1361</v>
      </c>
      <c r="D177" s="350">
        <v>-0.62854803493449785</v>
      </c>
      <c r="E177" s="463">
        <v>-23.03</v>
      </c>
      <c r="F177" s="463"/>
      <c r="G177" s="451"/>
      <c r="H177" s="278">
        <v>0.63302716365837164</v>
      </c>
      <c r="I177" s="278">
        <v>0.11069199580884698</v>
      </c>
      <c r="J177" s="278">
        <f t="shared" si="31"/>
        <v>-0.82513863201519011</v>
      </c>
      <c r="K177" s="454">
        <f t="shared" si="32"/>
        <v>-52.233516784952471</v>
      </c>
      <c r="L177" s="455"/>
    </row>
    <row r="178" spans="1:12" x14ac:dyDescent="0.25">
      <c r="A178" s="147" t="s">
        <v>27</v>
      </c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9"/>
    </row>
    <row r="179" spans="1:12" ht="21" x14ac:dyDescent="0.35">
      <c r="A179" s="438" t="s">
        <v>101</v>
      </c>
      <c r="B179" s="438"/>
      <c r="C179" s="438"/>
      <c r="D179" s="438"/>
      <c r="E179" s="438"/>
      <c r="F179" s="438"/>
      <c r="G179" s="438"/>
      <c r="H179" s="438"/>
      <c r="I179" s="438"/>
      <c r="J179" s="438"/>
      <c r="K179" s="438"/>
      <c r="L179" s="438"/>
    </row>
    <row r="180" spans="1:12" x14ac:dyDescent="0.25">
      <c r="A180" s="55"/>
      <c r="B180" s="56" t="s">
        <v>150</v>
      </c>
      <c r="C180" s="57"/>
      <c r="D180" s="57"/>
      <c r="E180" s="57"/>
      <c r="F180" s="58"/>
      <c r="G180" s="98"/>
      <c r="H180" s="56" t="str">
        <f>CONCATENATE("acumulado ",B180)</f>
        <v>acumulado marzo</v>
      </c>
      <c r="I180" s="57"/>
      <c r="J180" s="57"/>
      <c r="K180" s="57"/>
      <c r="L180" s="58"/>
    </row>
    <row r="181" spans="1:12" ht="30" x14ac:dyDescent="0.25">
      <c r="A181" s="5"/>
      <c r="B181" s="464">
        <v>2020</v>
      </c>
      <c r="C181" s="464">
        <v>2021</v>
      </c>
      <c r="D181" s="464" t="s">
        <v>1</v>
      </c>
      <c r="E181" s="465" t="s">
        <v>2</v>
      </c>
      <c r="F181" s="466"/>
      <c r="G181" s="439"/>
      <c r="H181" s="256">
        <v>2020</v>
      </c>
      <c r="I181" s="256">
        <v>2021</v>
      </c>
      <c r="J181" s="256" t="s">
        <v>1</v>
      </c>
      <c r="K181" s="56" t="s">
        <v>2</v>
      </c>
      <c r="L181" s="58"/>
    </row>
    <row r="182" spans="1:12" x14ac:dyDescent="0.25">
      <c r="A182" s="440" t="s">
        <v>88</v>
      </c>
      <c r="B182" s="441">
        <v>0.3145</v>
      </c>
      <c r="C182" s="441">
        <v>0.23420000000000002</v>
      </c>
      <c r="D182" s="441">
        <v>-0.2553259141494435</v>
      </c>
      <c r="E182" s="442">
        <v>-8.0299999999999976</v>
      </c>
      <c r="F182" s="442"/>
      <c r="G182" s="443"/>
      <c r="H182" s="441">
        <v>0.58930743656746709</v>
      </c>
      <c r="I182" s="441">
        <v>0.18709898849106174</v>
      </c>
      <c r="J182" s="441">
        <f>I182/H182-1</f>
        <v>-0.68251038951611531</v>
      </c>
      <c r="K182" s="442">
        <f>(I182-H182)*100</f>
        <v>-40.220844807640532</v>
      </c>
      <c r="L182" s="442"/>
    </row>
    <row r="183" spans="1:12" x14ac:dyDescent="0.25">
      <c r="A183" s="467" t="s">
        <v>89</v>
      </c>
      <c r="B183" s="449">
        <v>0.32240000000000002</v>
      </c>
      <c r="C183" s="449">
        <v>0.23370000000000002</v>
      </c>
      <c r="D183" s="449">
        <v>-0.27512406947890822</v>
      </c>
      <c r="E183" s="450">
        <v>-8.870000000000001</v>
      </c>
      <c r="F183" s="450"/>
      <c r="G183" s="439"/>
      <c r="H183" s="346">
        <v>0.62187662852391568</v>
      </c>
      <c r="I183" s="346">
        <v>0.2015028609031109</v>
      </c>
      <c r="J183" s="346">
        <f>I183/H183-1</f>
        <v>-0.67597614758188063</v>
      </c>
      <c r="K183" s="468">
        <f>(I183-H183)*100</f>
        <v>-42.037376762080484</v>
      </c>
      <c r="L183" s="468"/>
    </row>
    <row r="184" spans="1:12" x14ac:dyDescent="0.25">
      <c r="A184" s="347" t="s">
        <v>90</v>
      </c>
      <c r="B184" s="276">
        <v>0.30530000000000002</v>
      </c>
      <c r="C184" s="276">
        <v>0.21559999999999999</v>
      </c>
      <c r="D184" s="276">
        <v>-0.29380936783491651</v>
      </c>
      <c r="E184" s="453">
        <v>-8.9700000000000024</v>
      </c>
      <c r="F184" s="453"/>
      <c r="G184" s="439"/>
      <c r="H184" s="276">
        <v>0.56593956948442781</v>
      </c>
      <c r="I184" s="276">
        <v>0.1528164780301644</v>
      </c>
      <c r="J184" s="276">
        <f t="shared" ref="J184:J189" si="33">I184/H184-1</f>
        <v>-0.72997739287008945</v>
      </c>
      <c r="K184" s="453">
        <f t="shared" ref="K184:K189" si="34">(I184-H184)*100</f>
        <v>-41.31230914542634</v>
      </c>
      <c r="L184" s="453"/>
    </row>
    <row r="185" spans="1:12" x14ac:dyDescent="0.25">
      <c r="A185" s="347" t="s">
        <v>91</v>
      </c>
      <c r="B185" s="276">
        <v>0.377</v>
      </c>
      <c r="C185" s="276">
        <v>0.25980000000000003</v>
      </c>
      <c r="D185" s="276">
        <v>-0.31087533156498681</v>
      </c>
      <c r="E185" s="453">
        <v>-11.720000000000002</v>
      </c>
      <c r="F185" s="453"/>
      <c r="G185" s="439"/>
      <c r="H185" s="276">
        <v>0.52822948682127224</v>
      </c>
      <c r="I185" s="276">
        <v>0.20394190871369294</v>
      </c>
      <c r="J185" s="276">
        <f t="shared" si="33"/>
        <v>-0.6139141910820719</v>
      </c>
      <c r="K185" s="453">
        <f t="shared" si="34"/>
        <v>-32.428757810757929</v>
      </c>
      <c r="L185" s="453"/>
    </row>
    <row r="186" spans="1:12" x14ac:dyDescent="0.25">
      <c r="A186" s="347" t="s">
        <v>92</v>
      </c>
      <c r="B186" s="276">
        <v>0.33</v>
      </c>
      <c r="C186" s="276">
        <v>0.2281</v>
      </c>
      <c r="D186" s="276">
        <v>-0.30878787878787883</v>
      </c>
      <c r="E186" s="453">
        <v>-10.190000000000001</v>
      </c>
      <c r="F186" s="453"/>
      <c r="G186" s="439"/>
      <c r="H186" s="276">
        <v>0.60335315630401398</v>
      </c>
      <c r="I186" s="276">
        <v>0.18012427048170379</v>
      </c>
      <c r="J186" s="276">
        <f t="shared" si="33"/>
        <v>-0.70146129410327662</v>
      </c>
      <c r="K186" s="453">
        <f t="shared" si="34"/>
        <v>-42.322888582231023</v>
      </c>
      <c r="L186" s="453"/>
    </row>
    <row r="187" spans="1:12" x14ac:dyDescent="0.25">
      <c r="A187" s="347" t="s">
        <v>93</v>
      </c>
      <c r="B187" s="276">
        <v>0.2369</v>
      </c>
      <c r="C187" s="276">
        <v>0.34119999999999995</v>
      </c>
      <c r="D187" s="276">
        <v>0.44027015618404364</v>
      </c>
      <c r="E187" s="453">
        <v>10.429999999999996</v>
      </c>
      <c r="F187" s="453"/>
      <c r="G187" s="439"/>
      <c r="H187" s="276">
        <v>0.47512345679012347</v>
      </c>
      <c r="I187" s="276">
        <v>0.29575855953347163</v>
      </c>
      <c r="J187" s="276">
        <f t="shared" si="33"/>
        <v>-0.37751219118588542</v>
      </c>
      <c r="K187" s="453">
        <f t="shared" si="34"/>
        <v>-17.936489725665183</v>
      </c>
      <c r="L187" s="453"/>
    </row>
    <row r="188" spans="1:12" x14ac:dyDescent="0.25">
      <c r="A188" s="347" t="s">
        <v>94</v>
      </c>
      <c r="B188" s="276">
        <v>0.36520000000000002</v>
      </c>
      <c r="C188" s="276">
        <v>0.25290000000000001</v>
      </c>
      <c r="D188" s="276">
        <v>-0.3075027382256299</v>
      </c>
      <c r="E188" s="453">
        <v>-11.230000000000004</v>
      </c>
      <c r="F188" s="453"/>
      <c r="G188" s="439"/>
      <c r="H188" s="276">
        <v>0.64401775218029211</v>
      </c>
      <c r="I188" s="276">
        <v>0.23579753451434696</v>
      </c>
      <c r="J188" s="276">
        <f t="shared" si="33"/>
        <v>-0.63386485276831983</v>
      </c>
      <c r="K188" s="453">
        <f t="shared" si="34"/>
        <v>-40.822021766594517</v>
      </c>
      <c r="L188" s="453"/>
    </row>
    <row r="189" spans="1:12" x14ac:dyDescent="0.25">
      <c r="A189" s="348" t="s">
        <v>95</v>
      </c>
      <c r="B189" s="350">
        <v>0.27229999999999999</v>
      </c>
      <c r="C189" s="350">
        <v>0.23899999999999999</v>
      </c>
      <c r="D189" s="350">
        <v>-0.12229159015791413</v>
      </c>
      <c r="E189" s="463">
        <v>-3.3300000000000018</v>
      </c>
      <c r="F189" s="463"/>
      <c r="G189" s="439"/>
      <c r="H189" s="350">
        <v>0.51778635458981093</v>
      </c>
      <c r="I189" s="350">
        <v>0.18696798365478573</v>
      </c>
      <c r="J189" s="350">
        <f t="shared" si="33"/>
        <v>-0.63890901720864912</v>
      </c>
      <c r="K189" s="463">
        <f t="shared" si="34"/>
        <v>-33.081837093502521</v>
      </c>
      <c r="L189" s="463"/>
    </row>
    <row r="190" spans="1:12" ht="23.25" x14ac:dyDescent="0.35">
      <c r="A190" s="469" t="s">
        <v>102</v>
      </c>
      <c r="B190" s="469"/>
      <c r="C190" s="469"/>
      <c r="D190" s="469"/>
      <c r="E190" s="469"/>
      <c r="F190" s="469"/>
      <c r="G190" s="469"/>
      <c r="H190" s="469"/>
      <c r="I190" s="469"/>
      <c r="J190" s="469"/>
      <c r="K190" s="469"/>
      <c r="L190" s="469"/>
    </row>
    <row r="191" spans="1:12" ht="21" x14ac:dyDescent="0.35">
      <c r="A191" s="470" t="s">
        <v>21</v>
      </c>
      <c r="B191" s="470"/>
      <c r="C191" s="470"/>
      <c r="D191" s="470"/>
      <c r="E191" s="470"/>
      <c r="F191" s="470"/>
      <c r="G191" s="470"/>
      <c r="H191" s="470"/>
      <c r="I191" s="470"/>
      <c r="J191" s="470"/>
      <c r="K191" s="470"/>
      <c r="L191" s="470"/>
    </row>
    <row r="192" spans="1:12" x14ac:dyDescent="0.25">
      <c r="A192" s="55"/>
      <c r="B192" s="56" t="s">
        <v>150</v>
      </c>
      <c r="C192" s="57"/>
      <c r="D192" s="57"/>
      <c r="E192" s="57"/>
      <c r="F192" s="58"/>
      <c r="G192" s="115"/>
      <c r="H192" s="56" t="str">
        <f>CONCATENATE("acumulado ",B192)</f>
        <v>acumulado marzo</v>
      </c>
      <c r="I192" s="57"/>
      <c r="J192" s="57"/>
      <c r="K192" s="57"/>
      <c r="L192" s="58"/>
    </row>
    <row r="193" spans="1:12" ht="30" x14ac:dyDescent="0.25">
      <c r="A193" s="12"/>
      <c r="B193" s="256">
        <v>2020</v>
      </c>
      <c r="C193" s="256">
        <v>2021</v>
      </c>
      <c r="D193" s="256" t="s">
        <v>1</v>
      </c>
      <c r="E193" s="256" t="s">
        <v>2</v>
      </c>
      <c r="F193" s="256" t="s">
        <v>3</v>
      </c>
      <c r="G193" s="471"/>
      <c r="H193" s="256">
        <v>2020</v>
      </c>
      <c r="I193" s="256">
        <v>2021</v>
      </c>
      <c r="J193" s="256" t="s">
        <v>1</v>
      </c>
      <c r="K193" s="256" t="s">
        <v>2</v>
      </c>
      <c r="L193" s="256" t="s">
        <v>3</v>
      </c>
    </row>
    <row r="194" spans="1:12" x14ac:dyDescent="0.25">
      <c r="A194" s="472" t="s">
        <v>56</v>
      </c>
      <c r="B194" s="473">
        <v>67821651.390000001</v>
      </c>
      <c r="C194" s="473">
        <v>17292466.789999999</v>
      </c>
      <c r="D194" s="474">
        <v>-0.74503028995030196</v>
      </c>
      <c r="E194" s="473">
        <v>-50529184.600000001</v>
      </c>
      <c r="F194" s="474">
        <f t="shared" ref="F194:F202" si="35">C194/$C$194</f>
        <v>1</v>
      </c>
      <c r="G194" s="475"/>
      <c r="H194" s="473">
        <v>355964510.28999996</v>
      </c>
      <c r="I194" s="473">
        <v>40255036</v>
      </c>
      <c r="J194" s="474">
        <v>-0.88691278249282568</v>
      </c>
      <c r="K194" s="473">
        <v>-315709474.28999996</v>
      </c>
      <c r="L194" s="474">
        <f>I194/$I$194</f>
        <v>1</v>
      </c>
    </row>
    <row r="195" spans="1:12" x14ac:dyDescent="0.25">
      <c r="A195" s="476" t="s">
        <v>8</v>
      </c>
      <c r="B195" s="477">
        <v>52429977.189999998</v>
      </c>
      <c r="C195" s="477">
        <v>13759398.23</v>
      </c>
      <c r="D195" s="478">
        <v>-0.73756619843381621</v>
      </c>
      <c r="E195" s="477">
        <v>-38670578.959999993</v>
      </c>
      <c r="F195" s="478">
        <f t="shared" si="35"/>
        <v>0.79568741678641686</v>
      </c>
      <c r="G195" s="479"/>
      <c r="H195" s="477">
        <v>283623628.98000002</v>
      </c>
      <c r="I195" s="477">
        <v>32464162.809999999</v>
      </c>
      <c r="J195" s="480">
        <f t="shared" ref="J195:J202" si="36">I195/H195-1</f>
        <v>-0.88553787663337025</v>
      </c>
      <c r="K195" s="481">
        <f t="shared" ref="K195:K202" si="37">I195-H195</f>
        <v>-251159466.17000002</v>
      </c>
      <c r="L195" s="480">
        <f t="shared" ref="L195:L202" si="38">I195/$I$7</f>
        <v>165.78742919445608</v>
      </c>
    </row>
    <row r="196" spans="1:12" x14ac:dyDescent="0.25">
      <c r="A196" s="482" t="s">
        <v>103</v>
      </c>
      <c r="B196" s="483">
        <v>45601236.729999997</v>
      </c>
      <c r="C196" s="483">
        <v>12166418.33</v>
      </c>
      <c r="D196" s="484">
        <v>-0.73319981644278531</v>
      </c>
      <c r="E196" s="483">
        <v>-33434818.399999999</v>
      </c>
      <c r="F196" s="484">
        <f t="shared" si="35"/>
        <v>0.70356754057990589</v>
      </c>
      <c r="G196" s="485"/>
      <c r="H196" s="486">
        <v>249001560.83999997</v>
      </c>
      <c r="I196" s="486">
        <v>28168115.41</v>
      </c>
      <c r="J196" s="487">
        <f t="shared" si="36"/>
        <v>-0.88687574762593602</v>
      </c>
      <c r="K196" s="488">
        <f t="shared" si="37"/>
        <v>-220833445.42999998</v>
      </c>
      <c r="L196" s="487">
        <f t="shared" si="38"/>
        <v>143.8484480997661</v>
      </c>
    </row>
    <row r="197" spans="1:12" x14ac:dyDescent="0.25">
      <c r="A197" s="489" t="s">
        <v>104</v>
      </c>
      <c r="B197" s="490">
        <v>6828740.46</v>
      </c>
      <c r="C197" s="490">
        <v>1592979.9</v>
      </c>
      <c r="D197" s="491">
        <v>-0.76672419909190692</v>
      </c>
      <c r="E197" s="490">
        <v>-5235760.5600000005</v>
      </c>
      <c r="F197" s="491">
        <f t="shared" si="35"/>
        <v>9.211987620651084E-2</v>
      </c>
      <c r="G197" s="485"/>
      <c r="H197" s="492">
        <v>34622068.140000001</v>
      </c>
      <c r="I197" s="492">
        <v>4296047.4000000004</v>
      </c>
      <c r="J197" s="493">
        <f t="shared" si="36"/>
        <v>-0.8759159221041265</v>
      </c>
      <c r="K197" s="494">
        <f t="shared" si="37"/>
        <v>-30326020.740000002</v>
      </c>
      <c r="L197" s="493">
        <f t="shared" si="38"/>
        <v>21.938981094689968</v>
      </c>
    </row>
    <row r="198" spans="1:12" x14ac:dyDescent="0.25">
      <c r="A198" s="476" t="s">
        <v>9</v>
      </c>
      <c r="B198" s="477">
        <v>15391674.199999999</v>
      </c>
      <c r="C198" s="477">
        <v>3533068.56</v>
      </c>
      <c r="D198" s="478">
        <v>-0.77045586372923613</v>
      </c>
      <c r="E198" s="477">
        <v>-11858605.639999999</v>
      </c>
      <c r="F198" s="478">
        <f t="shared" si="35"/>
        <v>0.20431258321358328</v>
      </c>
      <c r="G198" s="479"/>
      <c r="H198" s="477">
        <v>72340881.310000002</v>
      </c>
      <c r="I198" s="477">
        <v>7790873.1799999997</v>
      </c>
      <c r="J198" s="480">
        <f t="shared" si="36"/>
        <v>-0.89230331399179352</v>
      </c>
      <c r="K198" s="481">
        <f t="shared" si="37"/>
        <v>-64550008.130000003</v>
      </c>
      <c r="L198" s="480">
        <f t="shared" si="38"/>
        <v>39.786297378177693</v>
      </c>
    </row>
    <row r="199" spans="1:12" x14ac:dyDescent="0.25">
      <c r="A199" s="495" t="s">
        <v>62</v>
      </c>
      <c r="B199" s="496">
        <v>9950698.4900000002</v>
      </c>
      <c r="C199" s="496">
        <v>2742205.6</v>
      </c>
      <c r="D199" s="497">
        <v>-0.72442079289651962</v>
      </c>
      <c r="E199" s="496">
        <v>-7208492.8900000006</v>
      </c>
      <c r="F199" s="497">
        <f t="shared" si="35"/>
        <v>0.15857804634245593</v>
      </c>
      <c r="G199" s="485"/>
      <c r="H199" s="496">
        <v>47358039.460000001</v>
      </c>
      <c r="I199" s="496">
        <v>5930423.6199999992</v>
      </c>
      <c r="J199" s="498">
        <f t="shared" si="36"/>
        <v>-0.87477472277945523</v>
      </c>
      <c r="K199" s="499">
        <f t="shared" si="37"/>
        <v>-41427615.840000004</v>
      </c>
      <c r="L199" s="498">
        <f t="shared" si="38"/>
        <v>30.285385511035752</v>
      </c>
    </row>
    <row r="200" spans="1:12" x14ac:dyDescent="0.25">
      <c r="A200" s="324" t="s">
        <v>63</v>
      </c>
      <c r="B200" s="500">
        <v>9114213.8599999994</v>
      </c>
      <c r="C200" s="500">
        <v>2182994.58</v>
      </c>
      <c r="D200" s="276">
        <v>-0.76048459982043914</v>
      </c>
      <c r="E200" s="500">
        <v>-6931219.2799999993</v>
      </c>
      <c r="F200" s="276">
        <f t="shared" si="35"/>
        <v>0.12623962830233085</v>
      </c>
      <c r="G200" s="485"/>
      <c r="H200" s="500">
        <v>42661885.18</v>
      </c>
      <c r="I200" s="500">
        <v>4653748.9800000004</v>
      </c>
      <c r="J200" s="278">
        <f t="shared" si="36"/>
        <v>-0.89091553361121301</v>
      </c>
      <c r="K200" s="277">
        <f t="shared" si="37"/>
        <v>-38008136.200000003</v>
      </c>
      <c r="L200" s="278">
        <f t="shared" si="38"/>
        <v>23.765685381323475</v>
      </c>
    </row>
    <row r="201" spans="1:12" x14ac:dyDescent="0.25">
      <c r="A201" s="324" t="s">
        <v>64</v>
      </c>
      <c r="B201" s="500">
        <v>3348615.01</v>
      </c>
      <c r="C201" s="500">
        <v>301424.81</v>
      </c>
      <c r="D201" s="276">
        <v>-0.90998522998318643</v>
      </c>
      <c r="E201" s="500">
        <v>-3047190.1999999997</v>
      </c>
      <c r="F201" s="276">
        <f t="shared" si="35"/>
        <v>1.7430989670849616E-2</v>
      </c>
      <c r="G201" s="485"/>
      <c r="H201" s="500">
        <v>14713781.08</v>
      </c>
      <c r="I201" s="500">
        <v>861681.47</v>
      </c>
      <c r="J201" s="278">
        <f t="shared" si="36"/>
        <v>-0.94143711495264415</v>
      </c>
      <c r="K201" s="277">
        <f t="shared" si="37"/>
        <v>-13852099.609999999</v>
      </c>
      <c r="L201" s="278">
        <f t="shared" si="38"/>
        <v>4.4004201350233378</v>
      </c>
    </row>
    <row r="202" spans="1:12" x14ac:dyDescent="0.25">
      <c r="A202" s="462" t="s">
        <v>65</v>
      </c>
      <c r="B202" s="501">
        <v>2092360.69</v>
      </c>
      <c r="C202" s="501">
        <v>489438.16</v>
      </c>
      <c r="D202" s="350">
        <v>-0.7660832750590435</v>
      </c>
      <c r="E202" s="501">
        <v>-1602922.53</v>
      </c>
      <c r="F202" s="350">
        <f t="shared" si="35"/>
        <v>2.8303547778564218E-2</v>
      </c>
      <c r="G202" s="485"/>
      <c r="H202" s="501">
        <v>10269060.75</v>
      </c>
      <c r="I202" s="501">
        <v>998768.11</v>
      </c>
      <c r="J202" s="502">
        <f t="shared" si="36"/>
        <v>-0.9027400719194304</v>
      </c>
      <c r="K202" s="503">
        <f t="shared" si="37"/>
        <v>-9270292.6400000006</v>
      </c>
      <c r="L202" s="502">
        <f t="shared" si="38"/>
        <v>5.1004918342542567</v>
      </c>
    </row>
    <row r="203" spans="1:12" x14ac:dyDescent="0.25">
      <c r="A203" s="147" t="s">
        <v>27</v>
      </c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9"/>
    </row>
    <row r="204" spans="1:12" ht="21" x14ac:dyDescent="0.35">
      <c r="A204" s="470" t="s">
        <v>105</v>
      </c>
      <c r="B204" s="470"/>
      <c r="C204" s="470"/>
      <c r="D204" s="470"/>
      <c r="E204" s="470"/>
      <c r="F204" s="470"/>
      <c r="G204" s="470"/>
      <c r="H204" s="470"/>
      <c r="I204" s="470"/>
      <c r="J204" s="470"/>
      <c r="K204" s="470"/>
      <c r="L204" s="470"/>
    </row>
    <row r="205" spans="1:12" x14ac:dyDescent="0.25">
      <c r="A205" s="55"/>
      <c r="B205" s="56" t="s">
        <v>150</v>
      </c>
      <c r="C205" s="57"/>
      <c r="D205" s="57"/>
      <c r="E205" s="57"/>
      <c r="F205" s="58"/>
      <c r="G205" s="115"/>
      <c r="H205" s="56" t="str">
        <f>CONCATENATE("acumulado ",B205)</f>
        <v>acumulado marzo</v>
      </c>
      <c r="I205" s="57"/>
      <c r="J205" s="57"/>
      <c r="K205" s="57"/>
      <c r="L205" s="58"/>
    </row>
    <row r="206" spans="1:12" ht="30" x14ac:dyDescent="0.25">
      <c r="A206" s="12"/>
      <c r="B206" s="256">
        <v>2020</v>
      </c>
      <c r="C206" s="256">
        <v>2021</v>
      </c>
      <c r="D206" s="256" t="s">
        <v>1</v>
      </c>
      <c r="E206" s="256" t="s">
        <v>2</v>
      </c>
      <c r="F206" s="256" t="s">
        <v>3</v>
      </c>
      <c r="G206" s="471"/>
      <c r="H206" s="256">
        <v>2020</v>
      </c>
      <c r="I206" s="256">
        <v>2021</v>
      </c>
      <c r="J206" s="256" t="s">
        <v>1</v>
      </c>
      <c r="K206" s="256" t="s">
        <v>2</v>
      </c>
      <c r="L206" s="256" t="s">
        <v>3</v>
      </c>
    </row>
    <row r="207" spans="1:12" x14ac:dyDescent="0.25">
      <c r="A207" s="472" t="s">
        <v>88</v>
      </c>
      <c r="B207" s="473">
        <v>67821651.390000001</v>
      </c>
      <c r="C207" s="473">
        <v>17292466.789999999</v>
      </c>
      <c r="D207" s="474">
        <v>-0.74503028995030196</v>
      </c>
      <c r="E207" s="473">
        <v>-50529184.600000001</v>
      </c>
      <c r="F207" s="474">
        <f t="shared" ref="F207:F214" si="39">C207/$C$194</f>
        <v>1</v>
      </c>
      <c r="G207" s="475"/>
      <c r="H207" s="473">
        <v>355964510.28999996</v>
      </c>
      <c r="I207" s="473">
        <v>40255036</v>
      </c>
      <c r="J207" s="474">
        <v>-0.88691278249282568</v>
      </c>
      <c r="K207" s="473">
        <v>-315709474.28999996</v>
      </c>
      <c r="L207" s="474">
        <f>I207/$I$194</f>
        <v>1</v>
      </c>
    </row>
    <row r="208" spans="1:12" x14ac:dyDescent="0.25">
      <c r="A208" s="344" t="s">
        <v>89</v>
      </c>
      <c r="B208" s="504">
        <v>30010243.52</v>
      </c>
      <c r="C208" s="504">
        <v>7817391.0800000001</v>
      </c>
      <c r="D208" s="346">
        <v>-0.73950924207628688</v>
      </c>
      <c r="E208" s="504">
        <v>-22192852.439999998</v>
      </c>
      <c r="F208" s="346">
        <f t="shared" si="39"/>
        <v>0.45206916832251443</v>
      </c>
      <c r="G208" s="471"/>
      <c r="H208" s="504">
        <v>164371335.93000001</v>
      </c>
      <c r="I208" s="504">
        <v>18386239.229999997</v>
      </c>
      <c r="J208" s="346">
        <v>-0.888142058796492</v>
      </c>
      <c r="K208" s="504">
        <v>-145985096.70000002</v>
      </c>
      <c r="L208" s="346">
        <f t="shared" ref="L208:L214" si="40">I208/$I$194</f>
        <v>0.45674382777846717</v>
      </c>
    </row>
    <row r="209" spans="1:12" x14ac:dyDescent="0.25">
      <c r="A209" s="347" t="s">
        <v>90</v>
      </c>
      <c r="B209" s="500">
        <v>20068249.699999999</v>
      </c>
      <c r="C209" s="500">
        <v>4166319.66</v>
      </c>
      <c r="D209" s="276">
        <v>-0.79239247456642914</v>
      </c>
      <c r="E209" s="500">
        <v>-15901930.039999999</v>
      </c>
      <c r="F209" s="276">
        <f t="shared" si="39"/>
        <v>0.24093263908474449</v>
      </c>
      <c r="G209" s="471"/>
      <c r="H209" s="500">
        <v>97965624.079999998</v>
      </c>
      <c r="I209" s="500">
        <v>8490491.1099999994</v>
      </c>
      <c r="J209" s="276">
        <v>-0.9133319346481521</v>
      </c>
      <c r="K209" s="500">
        <v>-89475132.969999999</v>
      </c>
      <c r="L209" s="276">
        <f t="shared" si="40"/>
        <v>0.21091748893231643</v>
      </c>
    </row>
    <row r="210" spans="1:12" x14ac:dyDescent="0.25">
      <c r="A210" s="347" t="s">
        <v>91</v>
      </c>
      <c r="B210" s="500">
        <v>673657.49</v>
      </c>
      <c r="C210" s="500">
        <v>165110.24</v>
      </c>
      <c r="D210" s="276">
        <v>-0.75490476621880953</v>
      </c>
      <c r="E210" s="500">
        <v>-508547.25</v>
      </c>
      <c r="F210" s="276">
        <f t="shared" si="39"/>
        <v>9.5481021883749417E-3</v>
      </c>
      <c r="G210" s="471"/>
      <c r="H210" s="500">
        <v>2284250.0599999996</v>
      </c>
      <c r="I210" s="500">
        <v>377855.49</v>
      </c>
      <c r="J210" s="276">
        <v>-0.8345822567254304</v>
      </c>
      <c r="K210" s="500">
        <v>-1906394.5699999996</v>
      </c>
      <c r="L210" s="276">
        <f t="shared" si="40"/>
        <v>9.3865396120872916E-3</v>
      </c>
    </row>
    <row r="211" spans="1:12" x14ac:dyDescent="0.25">
      <c r="A211" s="347" t="s">
        <v>92</v>
      </c>
      <c r="B211" s="500">
        <v>7174004.9699999997</v>
      </c>
      <c r="C211" s="500">
        <v>931308.48</v>
      </c>
      <c r="D211" s="276">
        <v>-0.87018290565806511</v>
      </c>
      <c r="E211" s="500">
        <v>-6242696.4900000002</v>
      </c>
      <c r="F211" s="276">
        <f t="shared" si="39"/>
        <v>5.385631161301771E-2</v>
      </c>
      <c r="G211" s="471"/>
      <c r="H211" s="500">
        <v>36900665.060000002</v>
      </c>
      <c r="I211" s="500">
        <v>2417267.4699999997</v>
      </c>
      <c r="J211" s="276">
        <v>-0.9344925771373076</v>
      </c>
      <c r="K211" s="500">
        <v>-34483397.590000004</v>
      </c>
      <c r="L211" s="276">
        <f t="shared" si="40"/>
        <v>6.0048821469194553E-2</v>
      </c>
    </row>
    <row r="212" spans="1:12" x14ac:dyDescent="0.25">
      <c r="A212" s="347" t="s">
        <v>93</v>
      </c>
      <c r="B212" s="500">
        <v>940031.57</v>
      </c>
      <c r="C212" s="500">
        <v>1176700.08</v>
      </c>
      <c r="D212" s="276">
        <v>0.25176655503176359</v>
      </c>
      <c r="E212" s="500">
        <v>236668.51000000013</v>
      </c>
      <c r="F212" s="276">
        <f t="shared" si="39"/>
        <v>6.8046976425623087E-2</v>
      </c>
      <c r="G212" s="471"/>
      <c r="H212" s="500">
        <v>5759171.5700000003</v>
      </c>
      <c r="I212" s="500">
        <v>2311792</v>
      </c>
      <c r="J212" s="276">
        <v>-0.59858948949492752</v>
      </c>
      <c r="K212" s="500">
        <v>-3447379.5700000003</v>
      </c>
      <c r="L212" s="276">
        <f t="shared" si="40"/>
        <v>5.7428640729572322E-2</v>
      </c>
    </row>
    <row r="213" spans="1:12" x14ac:dyDescent="0.25">
      <c r="A213" s="347" t="s">
        <v>94</v>
      </c>
      <c r="B213" s="500">
        <v>3519648.44</v>
      </c>
      <c r="C213" s="500">
        <v>941653.77</v>
      </c>
      <c r="D213" s="276">
        <v>-0.73245800367493519</v>
      </c>
      <c r="E213" s="500">
        <v>-2577994.67</v>
      </c>
      <c r="F213" s="276">
        <f t="shared" si="39"/>
        <v>5.4454565761811714E-2</v>
      </c>
      <c r="G213" s="471"/>
      <c r="H213" s="500">
        <v>18691292.949999999</v>
      </c>
      <c r="I213" s="500">
        <v>2551740.8600000003</v>
      </c>
      <c r="J213" s="276">
        <v>-0.8634797032593724</v>
      </c>
      <c r="K213" s="500">
        <v>-16139552.09</v>
      </c>
      <c r="L213" s="276">
        <f t="shared" si="40"/>
        <v>6.3389357296811263E-2</v>
      </c>
    </row>
    <row r="214" spans="1:12" x14ac:dyDescent="0.25">
      <c r="A214" s="348" t="s">
        <v>95</v>
      </c>
      <c r="B214" s="501">
        <v>5435815.7000000002</v>
      </c>
      <c r="C214" s="501">
        <v>2093983.48</v>
      </c>
      <c r="D214" s="350">
        <v>-0.61478026563704136</v>
      </c>
      <c r="E214" s="501">
        <v>-3341832.22</v>
      </c>
      <c r="F214" s="350">
        <f t="shared" si="39"/>
        <v>0.1210922366039137</v>
      </c>
      <c r="G214" s="471"/>
      <c r="H214" s="501">
        <v>29992170.640000001</v>
      </c>
      <c r="I214" s="501">
        <v>5719649.8500000006</v>
      </c>
      <c r="J214" s="350">
        <v>-0.80929523512473589</v>
      </c>
      <c r="K214" s="501">
        <v>-24272520.789999999</v>
      </c>
      <c r="L214" s="350">
        <f t="shared" si="40"/>
        <v>0.14208532442996699</v>
      </c>
    </row>
    <row r="215" spans="1:12" ht="21" x14ac:dyDescent="0.35">
      <c r="A215" s="470" t="s">
        <v>23</v>
      </c>
      <c r="B215" s="470"/>
      <c r="C215" s="470"/>
      <c r="D215" s="470"/>
      <c r="E215" s="470"/>
      <c r="F215" s="470"/>
      <c r="G215" s="470"/>
      <c r="H215" s="470"/>
      <c r="I215" s="470"/>
      <c r="J215" s="470"/>
      <c r="K215" s="470"/>
      <c r="L215" s="470"/>
    </row>
    <row r="216" spans="1:12" x14ac:dyDescent="0.25">
      <c r="A216" s="55"/>
      <c r="B216" s="56" t="s">
        <v>150</v>
      </c>
      <c r="C216" s="57"/>
      <c r="D216" s="57"/>
      <c r="E216" s="57"/>
      <c r="F216" s="58"/>
      <c r="G216" s="115"/>
      <c r="H216" s="56" t="str">
        <f>CONCATENATE("acumulado ",B216)</f>
        <v>acumulado marzo</v>
      </c>
      <c r="I216" s="57"/>
      <c r="J216" s="57"/>
      <c r="K216" s="57"/>
      <c r="L216" s="58"/>
    </row>
    <row r="217" spans="1:12" ht="30" customHeight="1" x14ac:dyDescent="0.25">
      <c r="A217" s="12"/>
      <c r="B217" s="256">
        <v>2020</v>
      </c>
      <c r="C217" s="505">
        <v>2021</v>
      </c>
      <c r="D217" s="506" t="s">
        <v>1</v>
      </c>
      <c r="E217" s="354" t="s">
        <v>2</v>
      </c>
      <c r="F217" s="355"/>
      <c r="G217" s="471"/>
      <c r="H217" s="256">
        <v>2020</v>
      </c>
      <c r="I217" s="256">
        <v>2021</v>
      </c>
      <c r="J217" s="506" t="s">
        <v>1</v>
      </c>
      <c r="K217" s="354" t="s">
        <v>2</v>
      </c>
      <c r="L217" s="355"/>
    </row>
    <row r="218" spans="1:12" x14ac:dyDescent="0.25">
      <c r="A218" s="472" t="s">
        <v>56</v>
      </c>
      <c r="B218" s="507">
        <v>97.15</v>
      </c>
      <c r="C218" s="508">
        <v>89.48</v>
      </c>
      <c r="D218" s="509">
        <v>-7.8950077200205859E-2</v>
      </c>
      <c r="E218" s="510">
        <v>-7.6700000000000017</v>
      </c>
      <c r="F218" s="510"/>
      <c r="G218" s="511"/>
      <c r="H218" s="507">
        <v>96.48176331031388</v>
      </c>
      <c r="I218" s="507">
        <v>86.623217627614864</v>
      </c>
      <c r="J218" s="512">
        <f>I218/H218-1</f>
        <v>-0.10218040533723471</v>
      </c>
      <c r="K218" s="510">
        <f>I218-H218</f>
        <v>-9.8585456826990168</v>
      </c>
      <c r="L218" s="510"/>
    </row>
    <row r="219" spans="1:12" x14ac:dyDescent="0.25">
      <c r="A219" s="476" t="s">
        <v>8</v>
      </c>
      <c r="B219" s="513">
        <v>106.84</v>
      </c>
      <c r="C219" s="514">
        <v>101.06</v>
      </c>
      <c r="D219" s="515">
        <v>-5.4099588169224999E-2</v>
      </c>
      <c r="E219" s="516">
        <v>-5.7800000000000011</v>
      </c>
      <c r="F219" s="516"/>
      <c r="G219" s="517"/>
      <c r="H219" s="513">
        <v>105.33035321742153</v>
      </c>
      <c r="I219" s="513">
        <v>98.037830107949659</v>
      </c>
      <c r="J219" s="518">
        <f t="shared" ref="J219:J226" si="41">I219/H219-1</f>
        <v>-6.9234773137224148E-2</v>
      </c>
      <c r="K219" s="516">
        <f t="shared" ref="K219:K226" si="42">I219-H219</f>
        <v>-7.2925231094718725</v>
      </c>
      <c r="L219" s="516"/>
    </row>
    <row r="220" spans="1:12" x14ac:dyDescent="0.25">
      <c r="A220" s="519" t="s">
        <v>103</v>
      </c>
      <c r="B220" s="520">
        <v>118.99</v>
      </c>
      <c r="C220" s="521">
        <v>117.69</v>
      </c>
      <c r="D220" s="522">
        <v>-1.0925287839314235E-2</v>
      </c>
      <c r="E220" s="523">
        <v>-1.2999999999999972</v>
      </c>
      <c r="F220" s="523"/>
      <c r="G220" s="471"/>
      <c r="H220" s="520">
        <v>116.69792163882045</v>
      </c>
      <c r="I220" s="520">
        <v>116.52141502144526</v>
      </c>
      <c r="J220" s="524">
        <f t="shared" si="41"/>
        <v>-1.5125086625061845E-3</v>
      </c>
      <c r="K220" s="523">
        <f t="shared" si="42"/>
        <v>-0.17650661737518192</v>
      </c>
      <c r="L220" s="523"/>
    </row>
    <row r="221" spans="1:12" x14ac:dyDescent="0.25">
      <c r="A221" s="525" t="s">
        <v>104</v>
      </c>
      <c r="B221" s="526">
        <v>63.54</v>
      </c>
      <c r="C221" s="527">
        <v>48.6</v>
      </c>
      <c r="D221" s="528">
        <v>-0.23512747875354101</v>
      </c>
      <c r="E221" s="529">
        <v>-14.939999999999998</v>
      </c>
      <c r="F221" s="529"/>
      <c r="G221" s="471"/>
      <c r="H221" s="526">
        <v>61.937510264454765</v>
      </c>
      <c r="I221" s="526">
        <v>48.050468417595653</v>
      </c>
      <c r="J221" s="530">
        <f t="shared" si="41"/>
        <v>-0.22421052747463643</v>
      </c>
      <c r="K221" s="529">
        <f t="shared" si="42"/>
        <v>-13.887041846859113</v>
      </c>
      <c r="L221" s="529"/>
    </row>
    <row r="222" spans="1:12" x14ac:dyDescent="0.25">
      <c r="A222" s="476" t="s">
        <v>9</v>
      </c>
      <c r="B222" s="513">
        <v>74.23</v>
      </c>
      <c r="C222" s="514">
        <v>61.88</v>
      </c>
      <c r="D222" s="515">
        <v>-0.16637478108581438</v>
      </c>
      <c r="E222" s="516">
        <v>-12.350000000000001</v>
      </c>
      <c r="F222" s="516"/>
      <c r="G222" s="517"/>
      <c r="H222" s="513">
        <v>72.804898715408527</v>
      </c>
      <c r="I222" s="513">
        <v>58.322522950808889</v>
      </c>
      <c r="J222" s="518">
        <f t="shared" si="41"/>
        <v>-0.19892034767070654</v>
      </c>
      <c r="K222" s="516">
        <f t="shared" si="42"/>
        <v>-14.482375764599638</v>
      </c>
      <c r="L222" s="516"/>
    </row>
    <row r="223" spans="1:12" x14ac:dyDescent="0.25">
      <c r="A223" s="495" t="s">
        <v>62</v>
      </c>
      <c r="B223" s="531">
        <v>82.16</v>
      </c>
      <c r="C223" s="532">
        <v>64.430000000000007</v>
      </c>
      <c r="D223" s="533">
        <v>-0.21579844206426468</v>
      </c>
      <c r="E223" s="534">
        <v>-17.72999999999999</v>
      </c>
      <c r="F223" s="534"/>
      <c r="G223" s="471"/>
      <c r="H223" s="531">
        <v>79.047992328905579</v>
      </c>
      <c r="I223" s="531">
        <v>62.187473505575063</v>
      </c>
      <c r="J223" s="535">
        <f t="shared" si="41"/>
        <v>-0.21329471282681911</v>
      </c>
      <c r="K223" s="534">
        <f t="shared" si="42"/>
        <v>-16.860518823330516</v>
      </c>
      <c r="L223" s="534"/>
    </row>
    <row r="224" spans="1:12" x14ac:dyDescent="0.25">
      <c r="A224" s="324" t="s">
        <v>63</v>
      </c>
      <c r="B224" s="536">
        <v>80.66</v>
      </c>
      <c r="C224" s="537">
        <v>60.61</v>
      </c>
      <c r="D224" s="538">
        <v>-0.24857426233573021</v>
      </c>
      <c r="E224" s="539">
        <v>-20.049999999999997</v>
      </c>
      <c r="F224" s="539"/>
      <c r="G224" s="471"/>
      <c r="H224" s="536">
        <v>76.869318302145587</v>
      </c>
      <c r="I224" s="536">
        <v>58.697264235961491</v>
      </c>
      <c r="J224" s="540">
        <f t="shared" si="41"/>
        <v>-0.23640191519269493</v>
      </c>
      <c r="K224" s="539">
        <f t="shared" si="42"/>
        <v>-18.172054066184096</v>
      </c>
      <c r="L224" s="539"/>
    </row>
    <row r="225" spans="1:12" x14ac:dyDescent="0.25">
      <c r="A225" s="324" t="s">
        <v>64</v>
      </c>
      <c r="B225" s="536">
        <v>58.33</v>
      </c>
      <c r="C225" s="537">
        <v>40.08</v>
      </c>
      <c r="D225" s="538">
        <v>-0.31287502142979595</v>
      </c>
      <c r="E225" s="539">
        <v>-18.25</v>
      </c>
      <c r="F225" s="539"/>
      <c r="G225" s="471"/>
      <c r="H225" s="536">
        <v>56.24972783712807</v>
      </c>
      <c r="I225" s="536">
        <v>40.693662928487761</v>
      </c>
      <c r="J225" s="540">
        <f t="shared" si="41"/>
        <v>-0.27655360313356769</v>
      </c>
      <c r="K225" s="539">
        <f t="shared" si="42"/>
        <v>-15.556064908640309</v>
      </c>
      <c r="L225" s="539"/>
    </row>
    <row r="226" spans="1:12" x14ac:dyDescent="0.25">
      <c r="A226" s="541" t="s">
        <v>65</v>
      </c>
      <c r="B226" s="542">
        <v>72.55</v>
      </c>
      <c r="C226" s="543">
        <v>69.77</v>
      </c>
      <c r="D226" s="544">
        <v>-3.8318401102687805E-2</v>
      </c>
      <c r="E226" s="545">
        <v>-2.7800000000000011</v>
      </c>
      <c r="F226" s="545"/>
      <c r="G226" s="471"/>
      <c r="H226" s="542">
        <v>77.217646191604018</v>
      </c>
      <c r="I226" s="542">
        <v>58.617028238266478</v>
      </c>
      <c r="J226" s="546">
        <f t="shared" si="41"/>
        <v>-0.2408855860120741</v>
      </c>
      <c r="K226" s="545">
        <f t="shared" si="42"/>
        <v>-18.60061795333754</v>
      </c>
      <c r="L226" s="545"/>
    </row>
    <row r="227" spans="1:12" x14ac:dyDescent="0.25">
      <c r="A227" s="147" t="s">
        <v>27</v>
      </c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9"/>
    </row>
    <row r="228" spans="1:12" ht="21" x14ac:dyDescent="0.35">
      <c r="A228" s="470" t="s">
        <v>106</v>
      </c>
      <c r="B228" s="470"/>
      <c r="C228" s="470"/>
      <c r="D228" s="470"/>
      <c r="E228" s="470"/>
      <c r="F228" s="470"/>
      <c r="G228" s="470"/>
      <c r="H228" s="470"/>
      <c r="I228" s="470"/>
      <c r="J228" s="470"/>
      <c r="K228" s="470"/>
      <c r="L228" s="470"/>
    </row>
    <row r="229" spans="1:12" x14ac:dyDescent="0.25">
      <c r="A229" s="55"/>
      <c r="B229" s="56" t="s">
        <v>150</v>
      </c>
      <c r="C229" s="57"/>
      <c r="D229" s="57"/>
      <c r="E229" s="57"/>
      <c r="F229" s="58"/>
      <c r="G229" s="115"/>
      <c r="H229" s="56" t="str">
        <f>CONCATENATE("acumulado ",B229)</f>
        <v>acumulado marzo</v>
      </c>
      <c r="I229" s="57"/>
      <c r="J229" s="57"/>
      <c r="K229" s="57"/>
      <c r="L229" s="58"/>
    </row>
    <row r="230" spans="1:12" ht="30" customHeight="1" x14ac:dyDescent="0.25">
      <c r="A230" s="12"/>
      <c r="B230" s="256">
        <v>2020</v>
      </c>
      <c r="C230" s="506">
        <v>2021</v>
      </c>
      <c r="D230" s="506" t="s">
        <v>1</v>
      </c>
      <c r="E230" s="354" t="s">
        <v>2</v>
      </c>
      <c r="F230" s="355"/>
      <c r="G230" s="471"/>
      <c r="H230" s="256">
        <v>2020</v>
      </c>
      <c r="I230" s="256">
        <v>2021</v>
      </c>
      <c r="J230" s="506" t="s">
        <v>1</v>
      </c>
      <c r="K230" s="354" t="s">
        <v>2</v>
      </c>
      <c r="L230" s="355"/>
    </row>
    <row r="231" spans="1:12" x14ac:dyDescent="0.25">
      <c r="A231" s="472" t="s">
        <v>88</v>
      </c>
      <c r="B231" s="507">
        <v>97.15</v>
      </c>
      <c r="C231" s="508">
        <v>89.48</v>
      </c>
      <c r="D231" s="509">
        <v>-7.8950077200205859E-2</v>
      </c>
      <c r="E231" s="510">
        <v>-7.6700000000000017</v>
      </c>
      <c r="F231" s="510"/>
      <c r="G231" s="511"/>
      <c r="H231" s="507">
        <v>96.48176331031388</v>
      </c>
      <c r="I231" s="507">
        <v>86.623217627614864</v>
      </c>
      <c r="J231" s="512">
        <f>I231/H231-1</f>
        <v>-0.10218040533723471</v>
      </c>
      <c r="K231" s="510">
        <f>I231-H231</f>
        <v>-9.8585456826990168</v>
      </c>
      <c r="L231" s="510"/>
    </row>
    <row r="232" spans="1:12" x14ac:dyDescent="0.25">
      <c r="A232" s="344" t="s">
        <v>89</v>
      </c>
      <c r="B232" s="547">
        <v>118.44</v>
      </c>
      <c r="C232" s="548">
        <v>124.38</v>
      </c>
      <c r="D232" s="549">
        <v>5.0151975683890626E-2</v>
      </c>
      <c r="E232" s="550">
        <v>5.9399999999999977</v>
      </c>
      <c r="F232" s="550"/>
      <c r="G232" s="471"/>
      <c r="H232" s="547">
        <v>120.67924796650762</v>
      </c>
      <c r="I232" s="551">
        <v>118.43219754458984</v>
      </c>
      <c r="J232" s="535">
        <f t="shared" ref="J232:J238" si="43">I232/H232-1</f>
        <v>-1.8620023407350139E-2</v>
      </c>
      <c r="K232" s="534">
        <f t="shared" ref="K232:K238" si="44">I232-H232</f>
        <v>-2.2470504219177769</v>
      </c>
      <c r="L232" s="534"/>
    </row>
    <row r="233" spans="1:12" x14ac:dyDescent="0.25">
      <c r="A233" s="347" t="s">
        <v>90</v>
      </c>
      <c r="B233" s="536">
        <v>97.01</v>
      </c>
      <c r="C233" s="537">
        <v>79.27</v>
      </c>
      <c r="D233" s="538">
        <v>-0.18286774559323793</v>
      </c>
      <c r="E233" s="539">
        <v>-17.740000000000009</v>
      </c>
      <c r="F233" s="539"/>
      <c r="G233" s="471"/>
      <c r="H233" s="536">
        <v>93.259331015638978</v>
      </c>
      <c r="I233" s="552">
        <v>74.992676432211368</v>
      </c>
      <c r="J233" s="540">
        <f t="shared" si="43"/>
        <v>-0.19586945761346297</v>
      </c>
      <c r="K233" s="539">
        <f t="shared" si="44"/>
        <v>-18.266654583427609</v>
      </c>
      <c r="L233" s="539"/>
    </row>
    <row r="234" spans="1:12" x14ac:dyDescent="0.25">
      <c r="A234" s="347" t="s">
        <v>91</v>
      </c>
      <c r="B234" s="536">
        <v>100.64</v>
      </c>
      <c r="C234" s="537">
        <v>57.26</v>
      </c>
      <c r="D234" s="538">
        <v>-0.43104133545310019</v>
      </c>
      <c r="E234" s="539">
        <v>-43.38</v>
      </c>
      <c r="F234" s="539"/>
      <c r="G234" s="471"/>
      <c r="H234" s="536">
        <v>75.262665772937012</v>
      </c>
      <c r="I234" s="552">
        <v>55.723863424863737</v>
      </c>
      <c r="J234" s="540">
        <f t="shared" si="43"/>
        <v>-0.25960816225963457</v>
      </c>
      <c r="K234" s="539">
        <f t="shared" si="44"/>
        <v>-19.538802348073276</v>
      </c>
      <c r="L234" s="539"/>
    </row>
    <row r="235" spans="1:12" x14ac:dyDescent="0.25">
      <c r="A235" s="347" t="s">
        <v>92</v>
      </c>
      <c r="B235" s="536">
        <v>59.96</v>
      </c>
      <c r="C235" s="537">
        <v>36.299999999999997</v>
      </c>
      <c r="D235" s="538">
        <v>-0.39459639759839904</v>
      </c>
      <c r="E235" s="539">
        <v>-23.660000000000004</v>
      </c>
      <c r="F235" s="539"/>
      <c r="G235" s="471"/>
      <c r="H235" s="536">
        <v>57.178915827776379</v>
      </c>
      <c r="I235" s="552">
        <v>36.447398839919877</v>
      </c>
      <c r="J235" s="540">
        <f t="shared" si="43"/>
        <v>-0.36257275409523493</v>
      </c>
      <c r="K235" s="539">
        <f t="shared" si="44"/>
        <v>-20.731516987856502</v>
      </c>
      <c r="L235" s="539"/>
    </row>
    <row r="236" spans="1:12" x14ac:dyDescent="0.25">
      <c r="A236" s="347" t="s">
        <v>93</v>
      </c>
      <c r="B236" s="536">
        <v>61.15</v>
      </c>
      <c r="C236" s="537">
        <v>65.62</v>
      </c>
      <c r="D236" s="538">
        <v>7.3098937040065426E-2</v>
      </c>
      <c r="E236" s="539">
        <v>4.470000000000006</v>
      </c>
      <c r="F236" s="539"/>
      <c r="G236" s="471"/>
      <c r="H236" s="536">
        <v>67.254186823514445</v>
      </c>
      <c r="I236" s="552">
        <v>62.19055343376909</v>
      </c>
      <c r="J236" s="540">
        <f t="shared" si="43"/>
        <v>-7.5290976352641481E-2</v>
      </c>
      <c r="K236" s="539">
        <f t="shared" si="44"/>
        <v>-5.0636333897453554</v>
      </c>
      <c r="L236" s="539"/>
    </row>
    <row r="237" spans="1:12" x14ac:dyDescent="0.25">
      <c r="A237" s="347" t="s">
        <v>94</v>
      </c>
      <c r="B237" s="536">
        <v>96.77</v>
      </c>
      <c r="C237" s="537">
        <v>94.23</v>
      </c>
      <c r="D237" s="538">
        <v>-2.6247804071509728E-2</v>
      </c>
      <c r="E237" s="539">
        <v>-2.539999999999992</v>
      </c>
      <c r="F237" s="539"/>
      <c r="G237" s="471"/>
      <c r="H237" s="536">
        <v>101.83784275309766</v>
      </c>
      <c r="I237" s="552">
        <v>87.912052426000258</v>
      </c>
      <c r="J237" s="540">
        <f t="shared" si="43"/>
        <v>-0.13674474979659579</v>
      </c>
      <c r="K237" s="539">
        <f t="shared" si="44"/>
        <v>-13.925790327097403</v>
      </c>
      <c r="L237" s="539"/>
    </row>
    <row r="238" spans="1:12" x14ac:dyDescent="0.25">
      <c r="A238" s="348" t="s">
        <v>95</v>
      </c>
      <c r="B238" s="553">
        <v>91</v>
      </c>
      <c r="C238" s="554">
        <v>97.94</v>
      </c>
      <c r="D238" s="555">
        <v>7.626373626373617E-2</v>
      </c>
      <c r="E238" s="556">
        <v>6.9399999999999977</v>
      </c>
      <c r="F238" s="556"/>
      <c r="G238" s="471"/>
      <c r="H238" s="553">
        <v>91.170444189733871</v>
      </c>
      <c r="I238" s="557">
        <v>100.4086525433582</v>
      </c>
      <c r="J238" s="558">
        <f t="shared" si="43"/>
        <v>0.10132898260755185</v>
      </c>
      <c r="K238" s="556">
        <f t="shared" si="44"/>
        <v>9.23820835362433</v>
      </c>
      <c r="L238" s="556"/>
    </row>
    <row r="239" spans="1:12" x14ac:dyDescent="0.25">
      <c r="A239" s="147" t="s">
        <v>27</v>
      </c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9"/>
    </row>
    <row r="240" spans="1:12" ht="21" x14ac:dyDescent="0.35">
      <c r="A240" s="470" t="s">
        <v>25</v>
      </c>
      <c r="B240" s="470"/>
      <c r="C240" s="470"/>
      <c r="D240" s="470"/>
      <c r="E240" s="470"/>
      <c r="F240" s="470"/>
      <c r="G240" s="470"/>
      <c r="H240" s="470"/>
      <c r="I240" s="470"/>
      <c r="J240" s="470"/>
      <c r="K240" s="470"/>
      <c r="L240" s="470"/>
    </row>
    <row r="241" spans="1:12" x14ac:dyDescent="0.25">
      <c r="A241" s="55"/>
      <c r="B241" s="56" t="s">
        <v>150</v>
      </c>
      <c r="C241" s="57"/>
      <c r="D241" s="57"/>
      <c r="E241" s="57"/>
      <c r="F241" s="58"/>
      <c r="G241" s="115"/>
      <c r="H241" s="56" t="str">
        <f>CONCATENATE("acumulado ",B241)</f>
        <v>acumulado marzo</v>
      </c>
      <c r="I241" s="57"/>
      <c r="J241" s="57"/>
      <c r="K241" s="57"/>
      <c r="L241" s="58"/>
    </row>
    <row r="242" spans="1:12" ht="30" customHeight="1" x14ac:dyDescent="0.25">
      <c r="A242" s="12"/>
      <c r="B242" s="256">
        <v>2020</v>
      </c>
      <c r="C242" s="506">
        <v>2021</v>
      </c>
      <c r="D242" s="506" t="s">
        <v>1</v>
      </c>
      <c r="E242" s="354" t="s">
        <v>2</v>
      </c>
      <c r="F242" s="355"/>
      <c r="G242" s="471"/>
      <c r="H242" s="256">
        <v>2020</v>
      </c>
      <c r="I242" s="256">
        <v>2021</v>
      </c>
      <c r="J242" s="506" t="s">
        <v>1</v>
      </c>
      <c r="K242" s="354" t="s">
        <v>2</v>
      </c>
      <c r="L242" s="355"/>
    </row>
    <row r="243" spans="1:12" x14ac:dyDescent="0.25">
      <c r="A243" s="472" t="s">
        <v>56</v>
      </c>
      <c r="B243" s="507">
        <v>26.72</v>
      </c>
      <c r="C243" s="508">
        <v>26.72</v>
      </c>
      <c r="D243" s="509">
        <v>-0.27803296406376654</v>
      </c>
      <c r="E243" s="510">
        <v>-10.29</v>
      </c>
      <c r="F243" s="510"/>
      <c r="G243" s="511"/>
      <c r="H243" s="507">
        <v>65.503066997390263</v>
      </c>
      <c r="I243" s="507">
        <v>20.83535284762732</v>
      </c>
      <c r="J243" s="512">
        <f>I243/H243-1</f>
        <v>-0.68191790395925378</v>
      </c>
      <c r="K243" s="510">
        <f>I243-H243</f>
        <v>-44.667714149762944</v>
      </c>
      <c r="L243" s="510"/>
    </row>
    <row r="244" spans="1:12" x14ac:dyDescent="0.25">
      <c r="A244" s="476" t="s">
        <v>8</v>
      </c>
      <c r="B244" s="513">
        <v>31.94</v>
      </c>
      <c r="C244" s="514">
        <v>31.94</v>
      </c>
      <c r="D244" s="515">
        <v>-0.17828659634679689</v>
      </c>
      <c r="E244" s="516">
        <v>-6.9299999999999962</v>
      </c>
      <c r="F244" s="516"/>
      <c r="G244" s="517"/>
      <c r="H244" s="513">
        <v>71.496896652681954</v>
      </c>
      <c r="I244" s="513">
        <v>24.265239094270576</v>
      </c>
      <c r="J244" s="518">
        <f t="shared" ref="J244:J251" si="45">I244/H244-1</f>
        <v>-0.66061129600986179</v>
      </c>
      <c r="K244" s="516">
        <f t="shared" ref="K244:K251" si="46">I244-H244</f>
        <v>-47.231657558411378</v>
      </c>
      <c r="L244" s="516"/>
    </row>
    <row r="245" spans="1:12" x14ac:dyDescent="0.25">
      <c r="A245" s="519" t="s">
        <v>103</v>
      </c>
      <c r="B245" s="520">
        <v>36.29</v>
      </c>
      <c r="C245" s="521">
        <v>36.29</v>
      </c>
      <c r="D245" s="522">
        <v>-0.14631851329099033</v>
      </c>
      <c r="E245" s="523">
        <v>-6.2199999999999989</v>
      </c>
      <c r="F245" s="523"/>
      <c r="G245" s="471"/>
      <c r="H245" s="520">
        <v>79.172852266816847</v>
      </c>
      <c r="I245" s="520">
        <v>27.079311048994764</v>
      </c>
      <c r="J245" s="524">
        <f t="shared" si="45"/>
        <v>-0.65797226860368752</v>
      </c>
      <c r="K245" s="523">
        <f t="shared" si="46"/>
        <v>-52.093541217822079</v>
      </c>
      <c r="L245" s="523"/>
    </row>
    <row r="246" spans="1:12" x14ac:dyDescent="0.25">
      <c r="A246" s="525" t="s">
        <v>104</v>
      </c>
      <c r="B246" s="526">
        <v>16.68</v>
      </c>
      <c r="C246" s="527">
        <v>16.68</v>
      </c>
      <c r="D246" s="528">
        <v>-0.32551556813586735</v>
      </c>
      <c r="E246" s="529">
        <v>-8.0500000000000007</v>
      </c>
      <c r="F246" s="529"/>
      <c r="G246" s="471"/>
      <c r="H246" s="526">
        <v>42.122047098457202</v>
      </c>
      <c r="I246" s="526">
        <v>14.437263642328656</v>
      </c>
      <c r="J246" s="530">
        <f t="shared" si="45"/>
        <v>-0.65725161437233548</v>
      </c>
      <c r="K246" s="529">
        <f t="shared" si="46"/>
        <v>-27.684783456128546</v>
      </c>
      <c r="L246" s="529"/>
    </row>
    <row r="247" spans="1:12" x14ac:dyDescent="0.25">
      <c r="A247" s="476" t="s">
        <v>9</v>
      </c>
      <c r="B247" s="513">
        <v>16.32</v>
      </c>
      <c r="C247" s="514">
        <v>16.32</v>
      </c>
      <c r="D247" s="515">
        <v>-0.48695378811694434</v>
      </c>
      <c r="E247" s="516">
        <v>-15.489999999999998</v>
      </c>
      <c r="F247" s="516"/>
      <c r="G247" s="517"/>
      <c r="H247" s="513">
        <v>50.940043175105529</v>
      </c>
      <c r="I247" s="513">
        <v>13.106094128414721</v>
      </c>
      <c r="J247" s="518">
        <f t="shared" si="45"/>
        <v>-0.74271529210600107</v>
      </c>
      <c r="K247" s="516">
        <f t="shared" si="46"/>
        <v>-37.833949046690805</v>
      </c>
      <c r="L247" s="516"/>
    </row>
    <row r="248" spans="1:12" x14ac:dyDescent="0.25">
      <c r="A248" s="495" t="s">
        <v>62</v>
      </c>
      <c r="B248" s="531">
        <v>35.15</v>
      </c>
      <c r="C248" s="532">
        <v>19.14</v>
      </c>
      <c r="D248" s="533">
        <v>-0.45547652916073966</v>
      </c>
      <c r="E248" s="534">
        <v>-16.009999999999998</v>
      </c>
      <c r="F248" s="534"/>
      <c r="G248" s="471"/>
      <c r="H248" s="531">
        <v>57.009924375167714</v>
      </c>
      <c r="I248" s="531">
        <v>15.338922028750492</v>
      </c>
      <c r="J248" s="535">
        <f t="shared" si="45"/>
        <v>-0.7309429507780264</v>
      </c>
      <c r="K248" s="534">
        <f t="shared" si="46"/>
        <v>-41.671002346417225</v>
      </c>
      <c r="L248" s="534"/>
    </row>
    <row r="249" spans="1:12" x14ac:dyDescent="0.25">
      <c r="A249" s="324" t="s">
        <v>63</v>
      </c>
      <c r="B249" s="536">
        <v>34.76</v>
      </c>
      <c r="C249" s="537">
        <v>17.43</v>
      </c>
      <c r="D249" s="538">
        <v>-0.49856156501726123</v>
      </c>
      <c r="E249" s="539">
        <v>-17.329999999999998</v>
      </c>
      <c r="F249" s="539"/>
      <c r="G249" s="471"/>
      <c r="H249" s="536">
        <v>55.486363069012555</v>
      </c>
      <c r="I249" s="536">
        <v>13.919192525923327</v>
      </c>
      <c r="J249" s="540">
        <f t="shared" si="45"/>
        <v>-0.74914209985954594</v>
      </c>
      <c r="K249" s="539">
        <f t="shared" si="46"/>
        <v>-41.567170543089226</v>
      </c>
      <c r="L249" s="539"/>
    </row>
    <row r="250" spans="1:12" x14ac:dyDescent="0.25">
      <c r="A250" s="324" t="s">
        <v>64</v>
      </c>
      <c r="B250" s="536">
        <v>24.12</v>
      </c>
      <c r="C250" s="537">
        <v>6.09</v>
      </c>
      <c r="D250" s="538">
        <v>-0.74751243781094523</v>
      </c>
      <c r="E250" s="539">
        <v>-18.03</v>
      </c>
      <c r="F250" s="539"/>
      <c r="G250" s="471"/>
      <c r="H250" s="536">
        <v>36.086566005882709</v>
      </c>
      <c r="I250" s="536">
        <v>6.1988448085346519</v>
      </c>
      <c r="J250" s="540">
        <f t="shared" si="45"/>
        <v>-0.82822292352439031</v>
      </c>
      <c r="K250" s="539">
        <f t="shared" si="46"/>
        <v>-29.887721197348057</v>
      </c>
      <c r="L250" s="539"/>
    </row>
    <row r="251" spans="1:12" x14ac:dyDescent="0.25">
      <c r="A251" s="462" t="s">
        <v>65</v>
      </c>
      <c r="B251" s="553">
        <v>33.799999999999997</v>
      </c>
      <c r="C251" s="554">
        <v>20.67</v>
      </c>
      <c r="D251" s="555">
        <v>-0.38846153846153841</v>
      </c>
      <c r="E251" s="556">
        <v>-13.129999999999995</v>
      </c>
      <c r="F251" s="556"/>
      <c r="G251" s="471"/>
      <c r="H251" s="542">
        <v>56.50838566263554</v>
      </c>
      <c r="I251" s="542">
        <v>14.525863904674818</v>
      </c>
      <c r="J251" s="546">
        <f t="shared" si="45"/>
        <v>-0.74294321569551391</v>
      </c>
      <c r="K251" s="545">
        <f t="shared" si="46"/>
        <v>-41.982521757960725</v>
      </c>
      <c r="L251" s="545"/>
    </row>
    <row r="252" spans="1:12" x14ac:dyDescent="0.25">
      <c r="A252" s="147" t="s">
        <v>27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9"/>
    </row>
    <row r="253" spans="1:12" ht="21" x14ac:dyDescent="0.35">
      <c r="A253" s="470" t="s">
        <v>107</v>
      </c>
      <c r="B253" s="470"/>
      <c r="C253" s="470"/>
      <c r="D253" s="470"/>
      <c r="E253" s="470"/>
      <c r="F253" s="470"/>
      <c r="G253" s="470"/>
      <c r="H253" s="470"/>
      <c r="I253" s="470"/>
      <c r="J253" s="470"/>
      <c r="K253" s="470"/>
      <c r="L253" s="470"/>
    </row>
    <row r="254" spans="1:12" x14ac:dyDescent="0.25">
      <c r="A254" s="55"/>
      <c r="B254" s="56" t="s">
        <v>150</v>
      </c>
      <c r="C254" s="57"/>
      <c r="D254" s="57"/>
      <c r="E254" s="57"/>
      <c r="F254" s="58"/>
      <c r="G254" s="115"/>
      <c r="H254" s="56" t="str">
        <f>CONCATENATE("acumulado ",B254)</f>
        <v>acumulado marzo</v>
      </c>
      <c r="I254" s="57"/>
      <c r="J254" s="57"/>
      <c r="K254" s="57"/>
      <c r="L254" s="58"/>
    </row>
    <row r="255" spans="1:12" ht="30" customHeight="1" x14ac:dyDescent="0.25">
      <c r="A255" s="12"/>
      <c r="B255" s="256">
        <v>2020</v>
      </c>
      <c r="C255" s="506">
        <v>2021</v>
      </c>
      <c r="D255" s="506" t="s">
        <v>1</v>
      </c>
      <c r="E255" s="354" t="s">
        <v>2</v>
      </c>
      <c r="F255" s="355"/>
      <c r="G255" s="471"/>
      <c r="H255" s="256">
        <v>2020</v>
      </c>
      <c r="I255" s="256">
        <v>2021</v>
      </c>
      <c r="J255" s="506" t="s">
        <v>1</v>
      </c>
      <c r="K255" s="354" t="s">
        <v>2</v>
      </c>
      <c r="L255" s="355"/>
    </row>
    <row r="256" spans="1:12" x14ac:dyDescent="0.25">
      <c r="A256" s="472" t="s">
        <v>88</v>
      </c>
      <c r="B256" s="507">
        <v>26.72</v>
      </c>
      <c r="C256" s="508">
        <v>26.72</v>
      </c>
      <c r="D256" s="509">
        <v>-0.27803296406376654</v>
      </c>
      <c r="E256" s="510">
        <v>-10.29</v>
      </c>
      <c r="F256" s="510"/>
      <c r="G256" s="511"/>
      <c r="H256" s="507">
        <v>65.503066997390263</v>
      </c>
      <c r="I256" s="507">
        <v>20.83535284762732</v>
      </c>
      <c r="J256" s="512">
        <f>I256/H256-1</f>
        <v>-0.68191790395925378</v>
      </c>
      <c r="K256" s="510">
        <f>I256-H256</f>
        <v>-44.667714149762944</v>
      </c>
      <c r="L256" s="510"/>
    </row>
    <row r="257" spans="1:12" x14ac:dyDescent="0.25">
      <c r="A257" s="344" t="s">
        <v>89</v>
      </c>
      <c r="B257" s="547">
        <v>45.15</v>
      </c>
      <c r="C257" s="548">
        <v>34.72</v>
      </c>
      <c r="D257" s="549">
        <v>-0.23100775193798451</v>
      </c>
      <c r="E257" s="550">
        <v>-10.43</v>
      </c>
      <c r="F257" s="550"/>
      <c r="G257" s="471"/>
      <c r="H257" s="547">
        <v>83.963408532075533</v>
      </c>
      <c r="I257" s="547">
        <v>28.294090081160061</v>
      </c>
      <c r="J257" s="559">
        <f t="shared" ref="J257:J263" si="47">I257/H257-1</f>
        <v>-0.66301880097743759</v>
      </c>
      <c r="K257" s="550">
        <f t="shared" ref="K257:K263" si="48">I257-H257</f>
        <v>-55.669318450915469</v>
      </c>
      <c r="L257" s="550"/>
    </row>
    <row r="258" spans="1:12" x14ac:dyDescent="0.25">
      <c r="A258" s="347" t="s">
        <v>90</v>
      </c>
      <c r="B258" s="536">
        <v>39.43</v>
      </c>
      <c r="C258" s="537">
        <v>23.36</v>
      </c>
      <c r="D258" s="538">
        <v>-0.40755769718488466</v>
      </c>
      <c r="E258" s="539">
        <v>-16.07</v>
      </c>
      <c r="F258" s="539"/>
      <c r="G258" s="471"/>
      <c r="H258" s="536">
        <v>65.597497389260909</v>
      </c>
      <c r="I258" s="536">
        <v>15.754879867661915</v>
      </c>
      <c r="J258" s="540">
        <f t="shared" si="47"/>
        <v>-0.75982498578915036</v>
      </c>
      <c r="K258" s="539">
        <f t="shared" si="48"/>
        <v>-49.842617521598996</v>
      </c>
      <c r="L258" s="539"/>
    </row>
    <row r="259" spans="1:12" x14ac:dyDescent="0.25">
      <c r="A259" s="347" t="s">
        <v>91</v>
      </c>
      <c r="B259" s="536">
        <v>40.32</v>
      </c>
      <c r="C259" s="537">
        <v>22.57</v>
      </c>
      <c r="D259" s="538">
        <v>-0.44022817460317465</v>
      </c>
      <c r="E259" s="539">
        <v>-17.75</v>
      </c>
      <c r="F259" s="539"/>
      <c r="G259" s="471"/>
      <c r="H259" s="536">
        <v>46.573220400200427</v>
      </c>
      <c r="I259" s="536">
        <v>17.790211293140118</v>
      </c>
      <c r="J259" s="540">
        <f t="shared" si="47"/>
        <v>-0.61801629476617514</v>
      </c>
      <c r="K259" s="539">
        <f t="shared" si="48"/>
        <v>-28.783009107060309</v>
      </c>
      <c r="L259" s="539"/>
    </row>
    <row r="260" spans="1:12" x14ac:dyDescent="0.25">
      <c r="A260" s="347" t="s">
        <v>92</v>
      </c>
      <c r="B260" s="536">
        <v>22.04</v>
      </c>
      <c r="C260" s="537">
        <v>11.9</v>
      </c>
      <c r="D260" s="538">
        <v>-0.46007259528130673</v>
      </c>
      <c r="E260" s="539">
        <v>-10.139999999999999</v>
      </c>
      <c r="F260" s="539"/>
      <c r="G260" s="471"/>
      <c r="H260" s="536">
        <v>38.408735914013882</v>
      </c>
      <c r="I260" s="536">
        <v>9.6391835048581633</v>
      </c>
      <c r="J260" s="540">
        <f t="shared" si="47"/>
        <v>-0.74903668981875571</v>
      </c>
      <c r="K260" s="539">
        <f t="shared" si="48"/>
        <v>-28.769552409155718</v>
      </c>
      <c r="L260" s="539"/>
    </row>
    <row r="261" spans="1:12" x14ac:dyDescent="0.25">
      <c r="A261" s="347" t="s">
        <v>93</v>
      </c>
      <c r="B261" s="536">
        <v>19.350000000000001</v>
      </c>
      <c r="C261" s="537">
        <v>32.5</v>
      </c>
      <c r="D261" s="538">
        <v>0.67958656330749334</v>
      </c>
      <c r="E261" s="539">
        <v>13.149999999999999</v>
      </c>
      <c r="F261" s="539"/>
      <c r="G261" s="471"/>
      <c r="H261" s="536">
        <v>40.385593388565326</v>
      </c>
      <c r="I261" s="536">
        <v>25.766976132429559</v>
      </c>
      <c r="J261" s="540">
        <f t="shared" si="47"/>
        <v>-0.36197604218624269</v>
      </c>
      <c r="K261" s="539">
        <f t="shared" si="48"/>
        <v>-14.618617256135767</v>
      </c>
      <c r="L261" s="539"/>
    </row>
    <row r="262" spans="1:12" x14ac:dyDescent="0.25">
      <c r="A262" s="347" t="s">
        <v>94</v>
      </c>
      <c r="B262" s="536">
        <v>37.770000000000003</v>
      </c>
      <c r="C262" s="537">
        <v>30.96</v>
      </c>
      <c r="D262" s="538">
        <v>-0.18030182684670382</v>
      </c>
      <c r="E262" s="539">
        <v>-6.8100000000000023</v>
      </c>
      <c r="F262" s="539"/>
      <c r="G262" s="471"/>
      <c r="H262" s="536">
        <v>69.272980058677305</v>
      </c>
      <c r="I262" s="536">
        <v>24.453270046244103</v>
      </c>
      <c r="J262" s="540">
        <f t="shared" si="47"/>
        <v>-0.64700132684444789</v>
      </c>
      <c r="K262" s="539">
        <f t="shared" si="48"/>
        <v>-44.819710012433205</v>
      </c>
      <c r="L262" s="539"/>
    </row>
    <row r="263" spans="1:12" x14ac:dyDescent="0.25">
      <c r="A263" s="348" t="s">
        <v>95</v>
      </c>
      <c r="B263" s="553">
        <v>31.06</v>
      </c>
      <c r="C263" s="554">
        <v>22.89</v>
      </c>
      <c r="D263" s="555">
        <v>-0.2630392788151964</v>
      </c>
      <c r="E263" s="556">
        <v>-8.1699999999999982</v>
      </c>
      <c r="F263" s="556"/>
      <c r="G263" s="471"/>
      <c r="H263" s="553">
        <v>58.389695790744099</v>
      </c>
      <c r="I263" s="553">
        <v>20.615737777457461</v>
      </c>
      <c r="J263" s="558">
        <f t="shared" si="47"/>
        <v>-0.64692849486080972</v>
      </c>
      <c r="K263" s="556">
        <f t="shared" si="48"/>
        <v>-37.773958013286638</v>
      </c>
      <c r="L263" s="556"/>
    </row>
    <row r="264" spans="1:12" x14ac:dyDescent="0.25">
      <c r="A264" s="147" t="s">
        <v>27</v>
      </c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9"/>
    </row>
    <row r="265" spans="1:12" ht="23.25" x14ac:dyDescent="0.35">
      <c r="A265" s="560" t="s">
        <v>108</v>
      </c>
      <c r="B265" s="560"/>
      <c r="C265" s="560"/>
      <c r="D265" s="560"/>
      <c r="E265" s="560"/>
      <c r="F265" s="560"/>
      <c r="G265" s="560"/>
      <c r="H265" s="560"/>
      <c r="I265" s="560"/>
      <c r="J265" s="560"/>
      <c r="K265" s="560"/>
      <c r="L265" s="560"/>
    </row>
    <row r="266" spans="1:12" ht="21" x14ac:dyDescent="0.35">
      <c r="A266" s="561" t="s">
        <v>28</v>
      </c>
      <c r="B266" s="561"/>
      <c r="C266" s="561"/>
      <c r="D266" s="561"/>
      <c r="E266" s="561"/>
      <c r="F266" s="561"/>
      <c r="G266" s="561"/>
      <c r="H266" s="561"/>
      <c r="I266" s="561"/>
      <c r="J266" s="561"/>
      <c r="K266" s="561"/>
      <c r="L266" s="561"/>
    </row>
    <row r="267" spans="1:12" x14ac:dyDescent="0.25">
      <c r="A267" s="55"/>
      <c r="B267" s="56" t="s">
        <v>150</v>
      </c>
      <c r="C267" s="57"/>
      <c r="D267" s="57"/>
      <c r="E267" s="57"/>
      <c r="F267" s="57"/>
      <c r="G267" s="57"/>
      <c r="H267" s="57"/>
      <c r="I267" s="57"/>
      <c r="J267" s="57"/>
      <c r="K267" s="57"/>
      <c r="L267" s="58"/>
    </row>
    <row r="268" spans="1:12" ht="30" customHeight="1" x14ac:dyDescent="0.25">
      <c r="A268" s="12"/>
      <c r="B268" s="354">
        <v>2020</v>
      </c>
      <c r="C268" s="355"/>
      <c r="D268" s="354">
        <v>2021</v>
      </c>
      <c r="E268" s="355"/>
      <c r="F268" s="354" t="s">
        <v>1</v>
      </c>
      <c r="G268" s="562"/>
      <c r="H268" s="355"/>
      <c r="I268" s="354" t="s">
        <v>2</v>
      </c>
      <c r="J268" s="355"/>
      <c r="K268" s="354" t="s">
        <v>3</v>
      </c>
      <c r="L268" s="355"/>
    </row>
    <row r="269" spans="1:12" x14ac:dyDescent="0.25">
      <c r="A269" s="563" t="s">
        <v>56</v>
      </c>
      <c r="B269" s="564">
        <v>435</v>
      </c>
      <c r="C269" s="565"/>
      <c r="D269" s="564">
        <v>138</v>
      </c>
      <c r="E269" s="565"/>
      <c r="F269" s="566">
        <f t="shared" ref="F269:F280" si="49">D269/B269-1</f>
        <v>-0.6827586206896552</v>
      </c>
      <c r="G269" s="567"/>
      <c r="H269" s="568"/>
      <c r="I269" s="564">
        <f t="shared" ref="I269:I280" si="50">D269-B269</f>
        <v>-297</v>
      </c>
      <c r="J269" s="565"/>
      <c r="K269" s="566">
        <f t="shared" ref="K269:K280" si="51">D269/$D$269</f>
        <v>1</v>
      </c>
      <c r="L269" s="568"/>
    </row>
    <row r="270" spans="1:12" x14ac:dyDescent="0.25">
      <c r="A270" s="569" t="s">
        <v>8</v>
      </c>
      <c r="B270" s="570">
        <v>249</v>
      </c>
      <c r="C270" s="571"/>
      <c r="D270" s="570">
        <v>80</v>
      </c>
      <c r="E270" s="571"/>
      <c r="F270" s="572">
        <f t="shared" si="49"/>
        <v>-0.67871485943775101</v>
      </c>
      <c r="G270" s="573"/>
      <c r="H270" s="574"/>
      <c r="I270" s="570">
        <f t="shared" si="50"/>
        <v>-169</v>
      </c>
      <c r="J270" s="571"/>
      <c r="K270" s="572">
        <f t="shared" si="51"/>
        <v>0.57971014492753625</v>
      </c>
      <c r="L270" s="574"/>
    </row>
    <row r="271" spans="1:12" x14ac:dyDescent="0.25">
      <c r="A271" s="575" t="s">
        <v>57</v>
      </c>
      <c r="B271" s="576">
        <v>31</v>
      </c>
      <c r="C271" s="577"/>
      <c r="D271" s="576">
        <v>15</v>
      </c>
      <c r="E271" s="577"/>
      <c r="F271" s="578">
        <f t="shared" si="49"/>
        <v>-0.5161290322580645</v>
      </c>
      <c r="G271" s="579"/>
      <c r="H271" s="580"/>
      <c r="I271" s="576">
        <f t="shared" si="50"/>
        <v>-16</v>
      </c>
      <c r="J271" s="577"/>
      <c r="K271" s="578">
        <f t="shared" si="51"/>
        <v>0.10869565217391304</v>
      </c>
      <c r="L271" s="580"/>
    </row>
    <row r="272" spans="1:12" x14ac:dyDescent="0.25">
      <c r="A272" s="324" t="s">
        <v>58</v>
      </c>
      <c r="B272" s="581">
        <v>104</v>
      </c>
      <c r="C272" s="582"/>
      <c r="D272" s="581">
        <v>36</v>
      </c>
      <c r="E272" s="582"/>
      <c r="F272" s="583">
        <f t="shared" si="49"/>
        <v>-0.65384615384615385</v>
      </c>
      <c r="G272" s="584"/>
      <c r="H272" s="585"/>
      <c r="I272" s="581">
        <f t="shared" si="50"/>
        <v>-68</v>
      </c>
      <c r="J272" s="582"/>
      <c r="K272" s="583">
        <f t="shared" si="51"/>
        <v>0.2608695652173913</v>
      </c>
      <c r="L272" s="585"/>
    </row>
    <row r="273" spans="1:12" x14ac:dyDescent="0.25">
      <c r="A273" s="324" t="s">
        <v>59</v>
      </c>
      <c r="B273" s="581">
        <v>55</v>
      </c>
      <c r="C273" s="582"/>
      <c r="D273" s="581">
        <v>22</v>
      </c>
      <c r="E273" s="582"/>
      <c r="F273" s="583">
        <f t="shared" si="49"/>
        <v>-0.6</v>
      </c>
      <c r="G273" s="584"/>
      <c r="H273" s="585"/>
      <c r="I273" s="581">
        <f t="shared" si="50"/>
        <v>-33</v>
      </c>
      <c r="J273" s="582"/>
      <c r="K273" s="583">
        <f t="shared" si="51"/>
        <v>0.15942028985507245</v>
      </c>
      <c r="L273" s="585"/>
    </row>
    <row r="274" spans="1:12" x14ac:dyDescent="0.25">
      <c r="A274" s="324" t="s">
        <v>60</v>
      </c>
      <c r="B274" s="581">
        <v>22</v>
      </c>
      <c r="C274" s="582"/>
      <c r="D274" s="581">
        <v>2</v>
      </c>
      <c r="E274" s="582"/>
      <c r="F274" s="583">
        <f t="shared" si="49"/>
        <v>-0.90909090909090906</v>
      </c>
      <c r="G274" s="584"/>
      <c r="H274" s="585"/>
      <c r="I274" s="581">
        <f t="shared" si="50"/>
        <v>-20</v>
      </c>
      <c r="J274" s="582"/>
      <c r="K274" s="583">
        <f t="shared" si="51"/>
        <v>1.4492753623188406E-2</v>
      </c>
      <c r="L274" s="585"/>
    </row>
    <row r="275" spans="1:12" x14ac:dyDescent="0.25">
      <c r="A275" s="541" t="s">
        <v>61</v>
      </c>
      <c r="B275" s="586">
        <v>37</v>
      </c>
      <c r="C275" s="587"/>
      <c r="D275" s="586">
        <v>5</v>
      </c>
      <c r="E275" s="587"/>
      <c r="F275" s="588">
        <f t="shared" si="49"/>
        <v>-0.86486486486486491</v>
      </c>
      <c r="G275" s="589"/>
      <c r="H275" s="590"/>
      <c r="I275" s="586">
        <f t="shared" si="50"/>
        <v>-32</v>
      </c>
      <c r="J275" s="587"/>
      <c r="K275" s="588">
        <f t="shared" si="51"/>
        <v>3.6231884057971016E-2</v>
      </c>
      <c r="L275" s="590"/>
    </row>
    <row r="276" spans="1:12" x14ac:dyDescent="0.25">
      <c r="A276" s="591" t="s">
        <v>9</v>
      </c>
      <c r="B276" s="570">
        <v>186</v>
      </c>
      <c r="C276" s="571"/>
      <c r="D276" s="570">
        <v>58</v>
      </c>
      <c r="E276" s="571"/>
      <c r="F276" s="572">
        <f t="shared" si="49"/>
        <v>-0.68817204301075274</v>
      </c>
      <c r="G276" s="573"/>
      <c r="H276" s="574"/>
      <c r="I276" s="570">
        <f t="shared" si="50"/>
        <v>-128</v>
      </c>
      <c r="J276" s="571"/>
      <c r="K276" s="572">
        <f t="shared" si="51"/>
        <v>0.42028985507246375</v>
      </c>
      <c r="L276" s="574"/>
    </row>
    <row r="277" spans="1:12" x14ac:dyDescent="0.25">
      <c r="A277" s="575" t="s">
        <v>62</v>
      </c>
      <c r="B277" s="576">
        <v>74</v>
      </c>
      <c r="C277" s="577"/>
      <c r="D277" s="576">
        <v>29</v>
      </c>
      <c r="E277" s="577"/>
      <c r="F277" s="578">
        <f t="shared" si="49"/>
        <v>-0.60810810810810811</v>
      </c>
      <c r="G277" s="579"/>
      <c r="H277" s="580"/>
      <c r="I277" s="576">
        <f t="shared" si="50"/>
        <v>-45</v>
      </c>
      <c r="J277" s="577"/>
      <c r="K277" s="578">
        <f t="shared" si="51"/>
        <v>0.21014492753623187</v>
      </c>
      <c r="L277" s="580"/>
    </row>
    <row r="278" spans="1:12" x14ac:dyDescent="0.25">
      <c r="A278" s="324" t="s">
        <v>63</v>
      </c>
      <c r="B278" s="581">
        <v>69</v>
      </c>
      <c r="C278" s="582"/>
      <c r="D278" s="581">
        <v>25</v>
      </c>
      <c r="E278" s="582"/>
      <c r="F278" s="583">
        <f t="shared" si="49"/>
        <v>-0.6376811594202898</v>
      </c>
      <c r="G278" s="584"/>
      <c r="H278" s="585"/>
      <c r="I278" s="581">
        <f t="shared" si="50"/>
        <v>-44</v>
      </c>
      <c r="J278" s="582"/>
      <c r="K278" s="583">
        <f t="shared" si="51"/>
        <v>0.18115942028985507</v>
      </c>
      <c r="L278" s="585"/>
    </row>
    <row r="279" spans="1:12" x14ac:dyDescent="0.25">
      <c r="A279" s="324" t="s">
        <v>64</v>
      </c>
      <c r="B279" s="581">
        <v>62</v>
      </c>
      <c r="C279" s="582"/>
      <c r="D279" s="581">
        <v>17</v>
      </c>
      <c r="E279" s="582"/>
      <c r="F279" s="583">
        <f t="shared" si="49"/>
        <v>-0.72580645161290325</v>
      </c>
      <c r="G279" s="584"/>
      <c r="H279" s="585"/>
      <c r="I279" s="581">
        <f t="shared" si="50"/>
        <v>-45</v>
      </c>
      <c r="J279" s="582"/>
      <c r="K279" s="583">
        <f t="shared" si="51"/>
        <v>0.12318840579710146</v>
      </c>
      <c r="L279" s="585"/>
    </row>
    <row r="280" spans="1:12" x14ac:dyDescent="0.25">
      <c r="A280" s="327" t="s">
        <v>65</v>
      </c>
      <c r="B280" s="592">
        <v>50</v>
      </c>
      <c r="C280" s="593"/>
      <c r="D280" s="592">
        <v>12</v>
      </c>
      <c r="E280" s="593"/>
      <c r="F280" s="594">
        <f t="shared" si="49"/>
        <v>-0.76</v>
      </c>
      <c r="G280" s="595"/>
      <c r="H280" s="596"/>
      <c r="I280" s="592">
        <f t="shared" si="50"/>
        <v>-38</v>
      </c>
      <c r="J280" s="593"/>
      <c r="K280" s="594">
        <f t="shared" si="51"/>
        <v>8.6956521739130432E-2</v>
      </c>
      <c r="L280" s="596"/>
    </row>
    <row r="281" spans="1:12" ht="21" x14ac:dyDescent="0.35">
      <c r="A281" s="561" t="s">
        <v>109</v>
      </c>
      <c r="B281" s="561"/>
      <c r="C281" s="561"/>
      <c r="D281" s="561"/>
      <c r="E281" s="561"/>
      <c r="F281" s="561"/>
      <c r="G281" s="561"/>
      <c r="H281" s="561"/>
      <c r="I281" s="561"/>
      <c r="J281" s="561"/>
      <c r="K281" s="561"/>
      <c r="L281" s="561"/>
    </row>
    <row r="282" spans="1:12" x14ac:dyDescent="0.25">
      <c r="A282" s="55"/>
      <c r="B282" s="56" t="s">
        <v>150</v>
      </c>
      <c r="C282" s="57"/>
      <c r="D282" s="57"/>
      <c r="E282" s="57"/>
      <c r="F282" s="57"/>
      <c r="G282" s="57"/>
      <c r="H282" s="57"/>
      <c r="I282" s="57"/>
      <c r="J282" s="57"/>
      <c r="K282" s="57"/>
      <c r="L282" s="58"/>
    </row>
    <row r="283" spans="1:12" ht="30" customHeight="1" x14ac:dyDescent="0.25">
      <c r="A283" s="12"/>
      <c r="B283" s="354">
        <v>2020</v>
      </c>
      <c r="C283" s="355"/>
      <c r="D283" s="354">
        <v>2021</v>
      </c>
      <c r="E283" s="355"/>
      <c r="F283" s="354" t="s">
        <v>1</v>
      </c>
      <c r="G283" s="562"/>
      <c r="H283" s="355"/>
      <c r="I283" s="354" t="s">
        <v>2</v>
      </c>
      <c r="J283" s="355"/>
      <c r="K283" s="354" t="s">
        <v>3</v>
      </c>
      <c r="L283" s="355"/>
    </row>
    <row r="284" spans="1:12" x14ac:dyDescent="0.25">
      <c r="A284" s="563" t="s">
        <v>88</v>
      </c>
      <c r="B284" s="564">
        <v>435</v>
      </c>
      <c r="C284" s="565"/>
      <c r="D284" s="564">
        <v>138</v>
      </c>
      <c r="E284" s="565"/>
      <c r="F284" s="566">
        <f t="shared" ref="F284:F291" si="52">D284/B284-1</f>
        <v>-0.6827586206896552</v>
      </c>
      <c r="G284" s="567"/>
      <c r="H284" s="568"/>
      <c r="I284" s="564">
        <f t="shared" ref="I284:I291" si="53">D284-B284</f>
        <v>-297</v>
      </c>
      <c r="J284" s="565"/>
      <c r="K284" s="566">
        <f t="shared" ref="K284:K291" si="54">D284/$D$269</f>
        <v>1</v>
      </c>
      <c r="L284" s="568"/>
    </row>
    <row r="285" spans="1:12" x14ac:dyDescent="0.25">
      <c r="A285" s="344" t="s">
        <v>89</v>
      </c>
      <c r="B285" s="597">
        <v>113</v>
      </c>
      <c r="C285" s="598"/>
      <c r="D285" s="597">
        <v>41</v>
      </c>
      <c r="E285" s="598"/>
      <c r="F285" s="599">
        <f t="shared" si="52"/>
        <v>-0.63716814159292035</v>
      </c>
      <c r="G285" s="600"/>
      <c r="H285" s="601"/>
      <c r="I285" s="597">
        <f t="shared" si="53"/>
        <v>-72</v>
      </c>
      <c r="J285" s="598"/>
      <c r="K285" s="599">
        <f t="shared" si="54"/>
        <v>0.29710144927536231</v>
      </c>
      <c r="L285" s="601"/>
    </row>
    <row r="286" spans="1:12" x14ac:dyDescent="0.25">
      <c r="A286" s="347" t="s">
        <v>90</v>
      </c>
      <c r="B286" s="581">
        <v>115</v>
      </c>
      <c r="C286" s="582"/>
      <c r="D286" s="581">
        <v>34</v>
      </c>
      <c r="E286" s="582"/>
      <c r="F286" s="583">
        <f t="shared" si="52"/>
        <v>-0.70434782608695645</v>
      </c>
      <c r="G286" s="584"/>
      <c r="H286" s="585"/>
      <c r="I286" s="581">
        <f t="shared" si="53"/>
        <v>-81</v>
      </c>
      <c r="J286" s="582"/>
      <c r="K286" s="583">
        <f t="shared" si="54"/>
        <v>0.24637681159420291</v>
      </c>
      <c r="L286" s="585"/>
    </row>
    <row r="287" spans="1:12" x14ac:dyDescent="0.25">
      <c r="A287" s="347" t="s">
        <v>92</v>
      </c>
      <c r="B287" s="581">
        <v>81</v>
      </c>
      <c r="C287" s="582"/>
      <c r="D287" s="581">
        <v>20</v>
      </c>
      <c r="E287" s="582"/>
      <c r="F287" s="583">
        <f t="shared" si="52"/>
        <v>-0.75308641975308643</v>
      </c>
      <c r="G287" s="584"/>
      <c r="H287" s="585"/>
      <c r="I287" s="581">
        <f t="shared" si="53"/>
        <v>-61</v>
      </c>
      <c r="J287" s="582"/>
      <c r="K287" s="583">
        <f t="shared" si="54"/>
        <v>0.14492753623188406</v>
      </c>
      <c r="L287" s="585"/>
    </row>
    <row r="288" spans="1:12" x14ac:dyDescent="0.25">
      <c r="A288" s="347" t="s">
        <v>93</v>
      </c>
      <c r="B288" s="581">
        <v>27</v>
      </c>
      <c r="C288" s="582"/>
      <c r="D288" s="581">
        <v>11</v>
      </c>
      <c r="E288" s="582"/>
      <c r="F288" s="583">
        <f t="shared" si="52"/>
        <v>-0.59259259259259256</v>
      </c>
      <c r="G288" s="584"/>
      <c r="H288" s="585"/>
      <c r="I288" s="581">
        <f t="shared" si="53"/>
        <v>-16</v>
      </c>
      <c r="J288" s="582"/>
      <c r="K288" s="583">
        <f t="shared" si="54"/>
        <v>7.9710144927536225E-2</v>
      </c>
      <c r="L288" s="585"/>
    </row>
    <row r="289" spans="1:12" x14ac:dyDescent="0.25">
      <c r="A289" s="347" t="s">
        <v>94</v>
      </c>
      <c r="B289" s="581">
        <v>23</v>
      </c>
      <c r="C289" s="582"/>
      <c r="D289" s="581">
        <v>8</v>
      </c>
      <c r="E289" s="582"/>
      <c r="F289" s="583">
        <f t="shared" si="52"/>
        <v>-0.65217391304347827</v>
      </c>
      <c r="G289" s="584"/>
      <c r="H289" s="585"/>
      <c r="I289" s="581">
        <f t="shared" si="53"/>
        <v>-15</v>
      </c>
      <c r="J289" s="582"/>
      <c r="K289" s="583">
        <f t="shared" si="54"/>
        <v>5.7971014492753624E-2</v>
      </c>
      <c r="L289" s="585"/>
    </row>
    <row r="290" spans="1:12" x14ac:dyDescent="0.25">
      <c r="A290" s="347" t="s">
        <v>91</v>
      </c>
      <c r="B290" s="581">
        <v>17</v>
      </c>
      <c r="C290" s="582"/>
      <c r="D290" s="581">
        <v>3</v>
      </c>
      <c r="E290" s="582"/>
      <c r="F290" s="583">
        <f t="shared" si="52"/>
        <v>-0.82352941176470584</v>
      </c>
      <c r="G290" s="584"/>
      <c r="H290" s="585"/>
      <c r="I290" s="581">
        <f t="shared" si="53"/>
        <v>-14</v>
      </c>
      <c r="J290" s="582"/>
      <c r="K290" s="583">
        <f t="shared" si="54"/>
        <v>2.1739130434782608E-2</v>
      </c>
      <c r="L290" s="585"/>
    </row>
    <row r="291" spans="1:12" x14ac:dyDescent="0.25">
      <c r="A291" s="348" t="s">
        <v>95</v>
      </c>
      <c r="B291" s="602">
        <v>59</v>
      </c>
      <c r="C291" s="603"/>
      <c r="D291" s="602">
        <v>21</v>
      </c>
      <c r="E291" s="603"/>
      <c r="F291" s="604">
        <f t="shared" si="52"/>
        <v>-0.64406779661016955</v>
      </c>
      <c r="G291" s="605"/>
      <c r="H291" s="606"/>
      <c r="I291" s="602">
        <f t="shared" si="53"/>
        <v>-38</v>
      </c>
      <c r="J291" s="603"/>
      <c r="K291" s="604">
        <f t="shared" si="54"/>
        <v>0.15217391304347827</v>
      </c>
      <c r="L291" s="606"/>
    </row>
    <row r="292" spans="1:12" ht="21" x14ac:dyDescent="0.35">
      <c r="A292" s="561" t="s">
        <v>30</v>
      </c>
      <c r="B292" s="561"/>
      <c r="C292" s="561"/>
      <c r="D292" s="561"/>
      <c r="E292" s="561"/>
      <c r="F292" s="561"/>
      <c r="G292" s="561"/>
      <c r="H292" s="561"/>
      <c r="I292" s="561"/>
      <c r="J292" s="561"/>
      <c r="K292" s="561"/>
      <c r="L292" s="561"/>
    </row>
    <row r="293" spans="1:12" x14ac:dyDescent="0.25">
      <c r="A293" s="55"/>
      <c r="B293" s="56" t="s">
        <v>150</v>
      </c>
      <c r="C293" s="57"/>
      <c r="D293" s="57"/>
      <c r="E293" s="57"/>
      <c r="F293" s="57"/>
      <c r="G293" s="57"/>
      <c r="H293" s="57"/>
      <c r="I293" s="57"/>
      <c r="J293" s="57"/>
      <c r="K293" s="57"/>
      <c r="L293" s="58"/>
    </row>
    <row r="294" spans="1:12" ht="30" customHeight="1" x14ac:dyDescent="0.25">
      <c r="A294" s="12"/>
      <c r="B294" s="354">
        <v>2020</v>
      </c>
      <c r="C294" s="355"/>
      <c r="D294" s="354">
        <v>2021</v>
      </c>
      <c r="E294" s="355"/>
      <c r="F294" s="354" t="s">
        <v>1</v>
      </c>
      <c r="G294" s="562"/>
      <c r="H294" s="355"/>
      <c r="I294" s="354" t="s">
        <v>2</v>
      </c>
      <c r="J294" s="355"/>
      <c r="K294" s="354" t="s">
        <v>3</v>
      </c>
      <c r="L294" s="355"/>
    </row>
    <row r="295" spans="1:12" x14ac:dyDescent="0.25">
      <c r="A295" s="563" t="s">
        <v>56</v>
      </c>
      <c r="B295" s="564">
        <v>141693</v>
      </c>
      <c r="C295" s="565"/>
      <c r="D295" s="564">
        <v>53533</v>
      </c>
      <c r="E295" s="565"/>
      <c r="F295" s="566">
        <f t="shared" ref="F295:F306" si="55">D295/B295-1</f>
        <v>-0.6221902281693521</v>
      </c>
      <c r="G295" s="567"/>
      <c r="H295" s="568"/>
      <c r="I295" s="564">
        <f t="shared" ref="I295:I306" si="56">D295-B295</f>
        <v>-88160</v>
      </c>
      <c r="J295" s="565"/>
      <c r="K295" s="566">
        <f>D295/$D$295</f>
        <v>1</v>
      </c>
      <c r="L295" s="568"/>
    </row>
    <row r="296" spans="1:12" x14ac:dyDescent="0.25">
      <c r="A296" s="569" t="s">
        <v>8</v>
      </c>
      <c r="B296" s="570">
        <v>94956</v>
      </c>
      <c r="C296" s="571"/>
      <c r="D296" s="570">
        <v>31986</v>
      </c>
      <c r="E296" s="571"/>
      <c r="F296" s="572">
        <f t="shared" si="55"/>
        <v>-0.66314924807279163</v>
      </c>
      <c r="G296" s="573"/>
      <c r="H296" s="574"/>
      <c r="I296" s="570">
        <f t="shared" si="56"/>
        <v>-62970</v>
      </c>
      <c r="J296" s="571"/>
      <c r="K296" s="572">
        <f t="shared" ref="K296:K306" si="57">D296/$D$295</f>
        <v>0.59750060710216124</v>
      </c>
      <c r="L296" s="574"/>
    </row>
    <row r="297" spans="1:12" x14ac:dyDescent="0.25">
      <c r="A297" s="575" t="s">
        <v>57</v>
      </c>
      <c r="B297" s="576">
        <v>18590</v>
      </c>
      <c r="C297" s="577"/>
      <c r="D297" s="576">
        <v>8701</v>
      </c>
      <c r="E297" s="577"/>
      <c r="F297" s="578">
        <f t="shared" si="55"/>
        <v>-0.53195266272189357</v>
      </c>
      <c r="G297" s="579"/>
      <c r="H297" s="580"/>
      <c r="I297" s="576">
        <f t="shared" si="56"/>
        <v>-9889</v>
      </c>
      <c r="J297" s="577"/>
      <c r="K297" s="578">
        <f t="shared" si="57"/>
        <v>0.16253525862552071</v>
      </c>
      <c r="L297" s="580"/>
    </row>
    <row r="298" spans="1:12" x14ac:dyDescent="0.25">
      <c r="A298" s="324" t="s">
        <v>58</v>
      </c>
      <c r="B298" s="581">
        <v>55168</v>
      </c>
      <c r="C298" s="582"/>
      <c r="D298" s="581">
        <v>15518</v>
      </c>
      <c r="E298" s="582"/>
      <c r="F298" s="583">
        <f t="shared" si="55"/>
        <v>-0.71871374709976799</v>
      </c>
      <c r="G298" s="584"/>
      <c r="H298" s="585"/>
      <c r="I298" s="581">
        <f t="shared" si="56"/>
        <v>-39650</v>
      </c>
      <c r="J298" s="582"/>
      <c r="K298" s="583">
        <f t="shared" si="57"/>
        <v>0.28987727196308821</v>
      </c>
      <c r="L298" s="585"/>
    </row>
    <row r="299" spans="1:12" x14ac:dyDescent="0.25">
      <c r="A299" s="324" t="s">
        <v>59</v>
      </c>
      <c r="B299" s="581">
        <v>17671</v>
      </c>
      <c r="C299" s="582"/>
      <c r="D299" s="581">
        <v>7447</v>
      </c>
      <c r="E299" s="582"/>
      <c r="F299" s="583">
        <f t="shared" si="55"/>
        <v>-0.5785750664931244</v>
      </c>
      <c r="G299" s="584"/>
      <c r="H299" s="585"/>
      <c r="I299" s="581">
        <f t="shared" si="56"/>
        <v>-10224</v>
      </c>
      <c r="J299" s="582"/>
      <c r="K299" s="583">
        <f t="shared" si="57"/>
        <v>0.13911045523322063</v>
      </c>
      <c r="L299" s="585"/>
    </row>
    <row r="300" spans="1:12" x14ac:dyDescent="0.25">
      <c r="A300" s="324" t="s">
        <v>60</v>
      </c>
      <c r="B300" s="581">
        <v>2409</v>
      </c>
      <c r="C300" s="582"/>
      <c r="D300" s="581">
        <v>84</v>
      </c>
      <c r="E300" s="582"/>
      <c r="F300" s="583">
        <f t="shared" si="55"/>
        <v>-0.96513075965130757</v>
      </c>
      <c r="G300" s="584"/>
      <c r="H300" s="585"/>
      <c r="I300" s="581">
        <f t="shared" si="56"/>
        <v>-2325</v>
      </c>
      <c r="J300" s="582"/>
      <c r="K300" s="583">
        <f t="shared" si="57"/>
        <v>1.5691255860870864E-3</v>
      </c>
      <c r="L300" s="585"/>
    </row>
    <row r="301" spans="1:12" x14ac:dyDescent="0.25">
      <c r="A301" s="541" t="s">
        <v>61</v>
      </c>
      <c r="B301" s="586">
        <v>1118</v>
      </c>
      <c r="C301" s="587"/>
      <c r="D301" s="586">
        <v>236</v>
      </c>
      <c r="E301" s="587"/>
      <c r="F301" s="588">
        <f t="shared" si="55"/>
        <v>-0.78890876565295165</v>
      </c>
      <c r="G301" s="589"/>
      <c r="H301" s="590"/>
      <c r="I301" s="586">
        <f t="shared" si="56"/>
        <v>-882</v>
      </c>
      <c r="J301" s="587"/>
      <c r="K301" s="588">
        <f t="shared" si="57"/>
        <v>4.4084956942446714E-3</v>
      </c>
      <c r="L301" s="590"/>
    </row>
    <row r="302" spans="1:12" x14ac:dyDescent="0.25">
      <c r="A302" s="591" t="s">
        <v>9</v>
      </c>
      <c r="B302" s="570">
        <v>46737</v>
      </c>
      <c r="C302" s="571"/>
      <c r="D302" s="570">
        <v>21547</v>
      </c>
      <c r="E302" s="571"/>
      <c r="F302" s="572">
        <f t="shared" si="55"/>
        <v>-0.53897340436912944</v>
      </c>
      <c r="G302" s="573"/>
      <c r="H302" s="574"/>
      <c r="I302" s="570">
        <f t="shared" si="56"/>
        <v>-25190</v>
      </c>
      <c r="J302" s="571"/>
      <c r="K302" s="572">
        <f t="shared" si="57"/>
        <v>0.4024993928978387</v>
      </c>
      <c r="L302" s="574"/>
    </row>
    <row r="303" spans="1:12" x14ac:dyDescent="0.25">
      <c r="A303" s="575" t="s">
        <v>62</v>
      </c>
      <c r="B303" s="576">
        <v>26687</v>
      </c>
      <c r="C303" s="577"/>
      <c r="D303" s="576">
        <v>13924</v>
      </c>
      <c r="E303" s="577"/>
      <c r="F303" s="578">
        <f t="shared" si="55"/>
        <v>-0.47824783602503096</v>
      </c>
      <c r="G303" s="579"/>
      <c r="H303" s="580"/>
      <c r="I303" s="576">
        <f t="shared" si="56"/>
        <v>-12763</v>
      </c>
      <c r="J303" s="577"/>
      <c r="K303" s="578">
        <f t="shared" si="57"/>
        <v>0.2601012459604356</v>
      </c>
      <c r="L303" s="580"/>
    </row>
    <row r="304" spans="1:12" x14ac:dyDescent="0.25">
      <c r="A304" s="324" t="s">
        <v>63</v>
      </c>
      <c r="B304" s="581">
        <v>24792</v>
      </c>
      <c r="C304" s="582"/>
      <c r="D304" s="581">
        <v>11912</v>
      </c>
      <c r="E304" s="582"/>
      <c r="F304" s="583">
        <f t="shared" si="55"/>
        <v>-0.51952242658922232</v>
      </c>
      <c r="G304" s="584"/>
      <c r="H304" s="585"/>
      <c r="I304" s="581">
        <f t="shared" si="56"/>
        <v>-12880</v>
      </c>
      <c r="J304" s="582"/>
      <c r="K304" s="583">
        <f t="shared" si="57"/>
        <v>0.2225169521603497</v>
      </c>
      <c r="L304" s="585"/>
    </row>
    <row r="305" spans="1:12" x14ac:dyDescent="0.25">
      <c r="A305" s="324" t="s">
        <v>64</v>
      </c>
      <c r="B305" s="581">
        <v>13808</v>
      </c>
      <c r="C305" s="582"/>
      <c r="D305" s="581">
        <v>5184</v>
      </c>
      <c r="E305" s="582"/>
      <c r="F305" s="583">
        <f t="shared" si="55"/>
        <v>-0.62456546929316337</v>
      </c>
      <c r="G305" s="584"/>
      <c r="H305" s="585"/>
      <c r="I305" s="581">
        <f t="shared" si="56"/>
        <v>-8624</v>
      </c>
      <c r="J305" s="582"/>
      <c r="K305" s="583">
        <f t="shared" si="57"/>
        <v>9.6837464741374474E-2</v>
      </c>
      <c r="L305" s="585"/>
    </row>
    <row r="306" spans="1:12" x14ac:dyDescent="0.25">
      <c r="A306" s="327" t="s">
        <v>65</v>
      </c>
      <c r="B306" s="592">
        <v>6242</v>
      </c>
      <c r="C306" s="593"/>
      <c r="D306" s="592">
        <v>2439</v>
      </c>
      <c r="E306" s="593"/>
      <c r="F306" s="594">
        <f t="shared" si="55"/>
        <v>-0.60925985261134252</v>
      </c>
      <c r="G306" s="595"/>
      <c r="H306" s="596"/>
      <c r="I306" s="592">
        <f t="shared" si="56"/>
        <v>-3803</v>
      </c>
      <c r="J306" s="593"/>
      <c r="K306" s="594">
        <f t="shared" si="57"/>
        <v>4.5560682196028615E-2</v>
      </c>
      <c r="L306" s="596"/>
    </row>
    <row r="307" spans="1:12" ht="21" x14ac:dyDescent="0.35">
      <c r="A307" s="561" t="s">
        <v>110</v>
      </c>
      <c r="B307" s="561"/>
      <c r="C307" s="561"/>
      <c r="D307" s="561"/>
      <c r="E307" s="561"/>
      <c r="F307" s="561"/>
      <c r="G307" s="561"/>
      <c r="H307" s="561"/>
      <c r="I307" s="561"/>
      <c r="J307" s="561"/>
      <c r="K307" s="561"/>
      <c r="L307" s="561"/>
    </row>
    <row r="308" spans="1:12" x14ac:dyDescent="0.25">
      <c r="A308" s="55"/>
      <c r="B308" s="56" t="s">
        <v>150</v>
      </c>
      <c r="C308" s="57"/>
      <c r="D308" s="57"/>
      <c r="E308" s="57"/>
      <c r="F308" s="57"/>
      <c r="G308" s="57"/>
      <c r="H308" s="57"/>
      <c r="I308" s="57"/>
      <c r="J308" s="57"/>
      <c r="K308" s="57"/>
      <c r="L308" s="58"/>
    </row>
    <row r="309" spans="1:12" ht="30" customHeight="1" x14ac:dyDescent="0.25">
      <c r="A309" s="12"/>
      <c r="B309" s="354">
        <v>2020</v>
      </c>
      <c r="C309" s="355"/>
      <c r="D309" s="354">
        <v>2021</v>
      </c>
      <c r="E309" s="355"/>
      <c r="F309" s="354" t="s">
        <v>1</v>
      </c>
      <c r="G309" s="355"/>
      <c r="H309" s="607"/>
      <c r="I309" s="354" t="s">
        <v>2</v>
      </c>
      <c r="J309" s="355"/>
      <c r="K309" s="354" t="s">
        <v>3</v>
      </c>
      <c r="L309" s="355"/>
    </row>
    <row r="310" spans="1:12" x14ac:dyDescent="0.25">
      <c r="A310" s="563" t="s">
        <v>88</v>
      </c>
      <c r="B310" s="564">
        <v>141693</v>
      </c>
      <c r="C310" s="565"/>
      <c r="D310" s="564">
        <v>53533</v>
      </c>
      <c r="E310" s="565"/>
      <c r="F310" s="566">
        <f t="shared" ref="F310:F317" si="58">D310/B310-1</f>
        <v>-0.6221902281693521</v>
      </c>
      <c r="G310" s="567"/>
      <c r="H310" s="568"/>
      <c r="I310" s="564">
        <f t="shared" ref="I310:I317" si="59">D310-B310</f>
        <v>-88160</v>
      </c>
      <c r="J310" s="565"/>
      <c r="K310" s="566">
        <f t="shared" ref="K310" si="60">D310/$D$310</f>
        <v>1</v>
      </c>
      <c r="L310" s="568"/>
    </row>
    <row r="311" spans="1:12" x14ac:dyDescent="0.25">
      <c r="A311" s="344" t="s">
        <v>89</v>
      </c>
      <c r="B311" s="597">
        <v>51391</v>
      </c>
      <c r="C311" s="598"/>
      <c r="D311" s="597">
        <v>18171</v>
      </c>
      <c r="E311" s="598"/>
      <c r="F311" s="608">
        <f t="shared" si="58"/>
        <v>-0.64641668774688177</v>
      </c>
      <c r="G311" s="609"/>
      <c r="H311" s="610"/>
      <c r="I311" s="597">
        <f t="shared" si="59"/>
        <v>-33220</v>
      </c>
      <c r="J311" s="598"/>
      <c r="K311" s="599">
        <f>D311/$D$310</f>
        <v>0.33943548839033866</v>
      </c>
      <c r="L311" s="601"/>
    </row>
    <row r="312" spans="1:12" x14ac:dyDescent="0.25">
      <c r="A312" s="347" t="s">
        <v>90</v>
      </c>
      <c r="B312" s="581">
        <v>43409</v>
      </c>
      <c r="C312" s="582"/>
      <c r="D312" s="581">
        <v>16250</v>
      </c>
      <c r="E312" s="582"/>
      <c r="F312" s="608">
        <f t="shared" si="58"/>
        <v>-0.62565366629040065</v>
      </c>
      <c r="G312" s="609"/>
      <c r="H312" s="610"/>
      <c r="I312" s="581">
        <f t="shared" si="59"/>
        <v>-27159</v>
      </c>
      <c r="J312" s="582"/>
      <c r="K312" s="583">
        <f t="shared" ref="K312:K317" si="61">D312/$D$310</f>
        <v>0.3035510806418471</v>
      </c>
      <c r="L312" s="585"/>
    </row>
    <row r="313" spans="1:12" x14ac:dyDescent="0.25">
      <c r="A313" s="347" t="s">
        <v>92</v>
      </c>
      <c r="B313" s="581">
        <v>21796</v>
      </c>
      <c r="C313" s="582"/>
      <c r="D313" s="581">
        <v>5357</v>
      </c>
      <c r="E313" s="582"/>
      <c r="F313" s="608">
        <f t="shared" si="58"/>
        <v>-0.75422095797394018</v>
      </c>
      <c r="G313" s="609"/>
      <c r="H313" s="610"/>
      <c r="I313" s="581">
        <f t="shared" si="59"/>
        <v>-16439</v>
      </c>
      <c r="J313" s="582"/>
      <c r="K313" s="583">
        <f t="shared" si="61"/>
        <v>0.10006911624605383</v>
      </c>
      <c r="L313" s="585"/>
    </row>
    <row r="314" spans="1:12" x14ac:dyDescent="0.25">
      <c r="A314" s="347" t="s">
        <v>93</v>
      </c>
      <c r="B314" s="581">
        <v>2880</v>
      </c>
      <c r="C314" s="582"/>
      <c r="D314" s="581">
        <v>2212</v>
      </c>
      <c r="E314" s="582"/>
      <c r="F314" s="608">
        <f t="shared" si="58"/>
        <v>-0.2319444444444444</v>
      </c>
      <c r="G314" s="609"/>
      <c r="H314" s="610"/>
      <c r="I314" s="581">
        <f t="shared" si="59"/>
        <v>-668</v>
      </c>
      <c r="J314" s="582"/>
      <c r="K314" s="583">
        <f t="shared" si="61"/>
        <v>4.1320307100293274E-2</v>
      </c>
      <c r="L314" s="585"/>
    </row>
    <row r="315" spans="1:12" x14ac:dyDescent="0.25">
      <c r="A315" s="347" t="s">
        <v>94</v>
      </c>
      <c r="B315" s="581">
        <v>7423</v>
      </c>
      <c r="C315" s="582"/>
      <c r="D315" s="581">
        <v>2827</v>
      </c>
      <c r="E315" s="582"/>
      <c r="F315" s="608">
        <f t="shared" si="58"/>
        <v>-0.61915667519870676</v>
      </c>
      <c r="G315" s="609"/>
      <c r="H315" s="610"/>
      <c r="I315" s="581">
        <f t="shared" si="59"/>
        <v>-4596</v>
      </c>
      <c r="J315" s="582"/>
      <c r="K315" s="583">
        <f t="shared" si="61"/>
        <v>5.2808547998430877E-2</v>
      </c>
      <c r="L315" s="585"/>
    </row>
    <row r="316" spans="1:12" x14ac:dyDescent="0.25">
      <c r="A316" s="347" t="s">
        <v>91</v>
      </c>
      <c r="B316" s="581">
        <v>1193</v>
      </c>
      <c r="C316" s="582"/>
      <c r="D316" s="581">
        <v>482</v>
      </c>
      <c r="E316" s="582"/>
      <c r="F316" s="608">
        <f t="shared" si="58"/>
        <v>-0.59597652975691529</v>
      </c>
      <c r="G316" s="609"/>
      <c r="H316" s="610"/>
      <c r="I316" s="581">
        <f t="shared" si="59"/>
        <v>-711</v>
      </c>
      <c r="J316" s="582"/>
      <c r="K316" s="583">
        <f t="shared" si="61"/>
        <v>9.0037920534997099E-3</v>
      </c>
      <c r="L316" s="585"/>
    </row>
    <row r="317" spans="1:12" x14ac:dyDescent="0.25">
      <c r="A317" s="348" t="s">
        <v>95</v>
      </c>
      <c r="B317" s="602">
        <v>13601</v>
      </c>
      <c r="C317" s="603"/>
      <c r="D317" s="602">
        <v>8234</v>
      </c>
      <c r="E317" s="603"/>
      <c r="F317" s="608">
        <f t="shared" si="58"/>
        <v>-0.3946033379898537</v>
      </c>
      <c r="G317" s="609"/>
      <c r="H317" s="610"/>
      <c r="I317" s="602">
        <f t="shared" si="59"/>
        <v>-5367</v>
      </c>
      <c r="J317" s="603"/>
      <c r="K317" s="604">
        <f t="shared" si="61"/>
        <v>0.15381166756953654</v>
      </c>
      <c r="L317" s="606"/>
    </row>
    <row r="318" spans="1:12" ht="21" x14ac:dyDescent="0.35">
      <c r="A318" s="561" t="s">
        <v>111</v>
      </c>
      <c r="B318" s="561"/>
      <c r="C318" s="561"/>
      <c r="D318" s="561"/>
      <c r="E318" s="561"/>
      <c r="F318" s="561"/>
      <c r="G318" s="561"/>
      <c r="H318" s="561"/>
      <c r="I318" s="561"/>
      <c r="J318" s="561"/>
      <c r="K318" s="561"/>
      <c r="L318" s="561"/>
    </row>
  </sheetData>
  <mergeCells count="598">
    <mergeCell ref="A318:L318"/>
    <mergeCell ref="B316:C316"/>
    <mergeCell ref="D316:E316"/>
    <mergeCell ref="F316:H316"/>
    <mergeCell ref="I316:J316"/>
    <mergeCell ref="K316:L316"/>
    <mergeCell ref="B317:C317"/>
    <mergeCell ref="D317:E317"/>
    <mergeCell ref="F317:H317"/>
    <mergeCell ref="I317:J317"/>
    <mergeCell ref="K317:L317"/>
    <mergeCell ref="B314:C314"/>
    <mergeCell ref="D314:E314"/>
    <mergeCell ref="F314:H314"/>
    <mergeCell ref="I314:J314"/>
    <mergeCell ref="K314:L314"/>
    <mergeCell ref="B315:C315"/>
    <mergeCell ref="D315:E315"/>
    <mergeCell ref="F315:H315"/>
    <mergeCell ref="I315:J315"/>
    <mergeCell ref="K315:L315"/>
    <mergeCell ref="B312:C312"/>
    <mergeCell ref="D312:E312"/>
    <mergeCell ref="F312:H312"/>
    <mergeCell ref="I312:J312"/>
    <mergeCell ref="K312:L312"/>
    <mergeCell ref="B313:C313"/>
    <mergeCell ref="D313:E313"/>
    <mergeCell ref="F313:H313"/>
    <mergeCell ref="I313:J313"/>
    <mergeCell ref="K313:L313"/>
    <mergeCell ref="B310:C310"/>
    <mergeCell ref="D310:E310"/>
    <mergeCell ref="F310:H310"/>
    <mergeCell ref="I310:J310"/>
    <mergeCell ref="K310:L310"/>
    <mergeCell ref="B311:C311"/>
    <mergeCell ref="D311:E311"/>
    <mergeCell ref="F311:H311"/>
    <mergeCell ref="I311:J311"/>
    <mergeCell ref="K311:L311"/>
    <mergeCell ref="A307:L307"/>
    <mergeCell ref="B308:L308"/>
    <mergeCell ref="B309:C309"/>
    <mergeCell ref="D309:E309"/>
    <mergeCell ref="F309:G309"/>
    <mergeCell ref="I309:J309"/>
    <mergeCell ref="K309:L309"/>
    <mergeCell ref="B305:C305"/>
    <mergeCell ref="D305:E305"/>
    <mergeCell ref="F305:H305"/>
    <mergeCell ref="I305:J305"/>
    <mergeCell ref="K305:L305"/>
    <mergeCell ref="B306:C306"/>
    <mergeCell ref="D306:E306"/>
    <mergeCell ref="F306:H306"/>
    <mergeCell ref="I306:J306"/>
    <mergeCell ref="K306:L306"/>
    <mergeCell ref="B303:C303"/>
    <mergeCell ref="D303:E303"/>
    <mergeCell ref="F303:H303"/>
    <mergeCell ref="I303:J303"/>
    <mergeCell ref="K303:L303"/>
    <mergeCell ref="B304:C304"/>
    <mergeCell ref="D304:E304"/>
    <mergeCell ref="F304:H304"/>
    <mergeCell ref="I304:J304"/>
    <mergeCell ref="K304:L304"/>
    <mergeCell ref="B301:C301"/>
    <mergeCell ref="D301:E301"/>
    <mergeCell ref="F301:H301"/>
    <mergeCell ref="I301:J301"/>
    <mergeCell ref="K301:L301"/>
    <mergeCell ref="B302:C302"/>
    <mergeCell ref="D302:E302"/>
    <mergeCell ref="F302:H302"/>
    <mergeCell ref="I302:J302"/>
    <mergeCell ref="K302:L302"/>
    <mergeCell ref="B299:C299"/>
    <mergeCell ref="D299:E299"/>
    <mergeCell ref="F299:H299"/>
    <mergeCell ref="I299:J299"/>
    <mergeCell ref="K299:L299"/>
    <mergeCell ref="B300:C300"/>
    <mergeCell ref="D300:E300"/>
    <mergeCell ref="F300:H300"/>
    <mergeCell ref="I300:J300"/>
    <mergeCell ref="K300:L300"/>
    <mergeCell ref="B297:C297"/>
    <mergeCell ref="D297:E297"/>
    <mergeCell ref="F297:H297"/>
    <mergeCell ref="I297:J297"/>
    <mergeCell ref="K297:L297"/>
    <mergeCell ref="B298:C298"/>
    <mergeCell ref="D298:E298"/>
    <mergeCell ref="F298:H298"/>
    <mergeCell ref="I298:J298"/>
    <mergeCell ref="K298:L298"/>
    <mergeCell ref="B295:C295"/>
    <mergeCell ref="D295:E295"/>
    <mergeCell ref="F295:H295"/>
    <mergeCell ref="I295:J295"/>
    <mergeCell ref="K295:L295"/>
    <mergeCell ref="B296:C296"/>
    <mergeCell ref="D296:E296"/>
    <mergeCell ref="F296:H296"/>
    <mergeCell ref="I296:J296"/>
    <mergeCell ref="K296:L296"/>
    <mergeCell ref="A292:L292"/>
    <mergeCell ref="B293:L293"/>
    <mergeCell ref="B294:C294"/>
    <mergeCell ref="D294:E294"/>
    <mergeCell ref="F294:H294"/>
    <mergeCell ref="I294:J294"/>
    <mergeCell ref="K294:L294"/>
    <mergeCell ref="B290:C290"/>
    <mergeCell ref="D290:E290"/>
    <mergeCell ref="F290:H290"/>
    <mergeCell ref="I290:J290"/>
    <mergeCell ref="K290:L290"/>
    <mergeCell ref="B291:C291"/>
    <mergeCell ref="D291:E291"/>
    <mergeCell ref="F291:H291"/>
    <mergeCell ref="I291:J291"/>
    <mergeCell ref="K291:L291"/>
    <mergeCell ref="B288:C288"/>
    <mergeCell ref="D288:E288"/>
    <mergeCell ref="F288:H288"/>
    <mergeCell ref="I288:J288"/>
    <mergeCell ref="K288:L288"/>
    <mergeCell ref="B289:C289"/>
    <mergeCell ref="D289:E289"/>
    <mergeCell ref="F289:H289"/>
    <mergeCell ref="I289:J289"/>
    <mergeCell ref="K289:L289"/>
    <mergeCell ref="B286:C286"/>
    <mergeCell ref="D286:E286"/>
    <mergeCell ref="F286:H286"/>
    <mergeCell ref="I286:J286"/>
    <mergeCell ref="K286:L286"/>
    <mergeCell ref="B287:C287"/>
    <mergeCell ref="D287:E287"/>
    <mergeCell ref="F287:H287"/>
    <mergeCell ref="I287:J287"/>
    <mergeCell ref="K287:L287"/>
    <mergeCell ref="B284:C284"/>
    <mergeCell ref="D284:E284"/>
    <mergeCell ref="F284:H284"/>
    <mergeCell ref="I284:J284"/>
    <mergeCell ref="K284:L284"/>
    <mergeCell ref="B285:C285"/>
    <mergeCell ref="D285:E285"/>
    <mergeCell ref="F285:H285"/>
    <mergeCell ref="I285:J285"/>
    <mergeCell ref="K285:L285"/>
    <mergeCell ref="B282:L282"/>
    <mergeCell ref="B283:C283"/>
    <mergeCell ref="D283:E283"/>
    <mergeCell ref="F283:H283"/>
    <mergeCell ref="I283:J283"/>
    <mergeCell ref="K283:L283"/>
    <mergeCell ref="B280:C280"/>
    <mergeCell ref="D280:E280"/>
    <mergeCell ref="F280:H280"/>
    <mergeCell ref="I280:J280"/>
    <mergeCell ref="K280:L280"/>
    <mergeCell ref="A281:L281"/>
    <mergeCell ref="B278:C278"/>
    <mergeCell ref="D278:E278"/>
    <mergeCell ref="F278:H278"/>
    <mergeCell ref="I278:J278"/>
    <mergeCell ref="K278:L278"/>
    <mergeCell ref="B279:C279"/>
    <mergeCell ref="D279:E279"/>
    <mergeCell ref="F279:H279"/>
    <mergeCell ref="I279:J279"/>
    <mergeCell ref="K279:L279"/>
    <mergeCell ref="B276:C276"/>
    <mergeCell ref="D276:E276"/>
    <mergeCell ref="F276:H276"/>
    <mergeCell ref="I276:J276"/>
    <mergeCell ref="K276:L276"/>
    <mergeCell ref="B277:C277"/>
    <mergeCell ref="D277:E277"/>
    <mergeCell ref="F277:H277"/>
    <mergeCell ref="I277:J277"/>
    <mergeCell ref="K277:L277"/>
    <mergeCell ref="B274:C274"/>
    <mergeCell ref="D274:E274"/>
    <mergeCell ref="F274:H274"/>
    <mergeCell ref="I274:J274"/>
    <mergeCell ref="K274:L274"/>
    <mergeCell ref="B275:C275"/>
    <mergeCell ref="D275:E275"/>
    <mergeCell ref="F275:H275"/>
    <mergeCell ref="I275:J275"/>
    <mergeCell ref="K275:L275"/>
    <mergeCell ref="B272:C272"/>
    <mergeCell ref="D272:E272"/>
    <mergeCell ref="F272:H272"/>
    <mergeCell ref="I272:J272"/>
    <mergeCell ref="K272:L272"/>
    <mergeCell ref="B273:C273"/>
    <mergeCell ref="D273:E273"/>
    <mergeCell ref="F273:H273"/>
    <mergeCell ref="I273:J273"/>
    <mergeCell ref="K273:L273"/>
    <mergeCell ref="B270:C270"/>
    <mergeCell ref="D270:E270"/>
    <mergeCell ref="F270:H270"/>
    <mergeCell ref="I270:J270"/>
    <mergeCell ref="K270:L270"/>
    <mergeCell ref="B271:C271"/>
    <mergeCell ref="D271:E271"/>
    <mergeCell ref="F271:H271"/>
    <mergeCell ref="I271:J271"/>
    <mergeCell ref="K271:L271"/>
    <mergeCell ref="B268:C268"/>
    <mergeCell ref="D268:E268"/>
    <mergeCell ref="F268:H268"/>
    <mergeCell ref="I268:J268"/>
    <mergeCell ref="K268:L268"/>
    <mergeCell ref="B269:C269"/>
    <mergeCell ref="D269:E269"/>
    <mergeCell ref="F269:H269"/>
    <mergeCell ref="I269:J269"/>
    <mergeCell ref="K269:L269"/>
    <mergeCell ref="E263:F263"/>
    <mergeCell ref="K263:L263"/>
    <mergeCell ref="A264:L264"/>
    <mergeCell ref="A265:L265"/>
    <mergeCell ref="A266:L266"/>
    <mergeCell ref="B267:L267"/>
    <mergeCell ref="E260:F260"/>
    <mergeCell ref="K260:L260"/>
    <mergeCell ref="E261:F261"/>
    <mergeCell ref="K261:L261"/>
    <mergeCell ref="E262:F262"/>
    <mergeCell ref="K262:L262"/>
    <mergeCell ref="E257:F257"/>
    <mergeCell ref="K257:L257"/>
    <mergeCell ref="E258:F258"/>
    <mergeCell ref="K258:L258"/>
    <mergeCell ref="E259:F259"/>
    <mergeCell ref="K259:L259"/>
    <mergeCell ref="B254:F254"/>
    <mergeCell ref="H254:L254"/>
    <mergeCell ref="E255:F255"/>
    <mergeCell ref="K255:L255"/>
    <mergeCell ref="E256:F256"/>
    <mergeCell ref="K256:L256"/>
    <mergeCell ref="E250:F250"/>
    <mergeCell ref="K250:L250"/>
    <mergeCell ref="E251:F251"/>
    <mergeCell ref="K251:L251"/>
    <mergeCell ref="A252:L252"/>
    <mergeCell ref="A253:L253"/>
    <mergeCell ref="E247:F247"/>
    <mergeCell ref="K247:L247"/>
    <mergeCell ref="E248:F248"/>
    <mergeCell ref="K248:L248"/>
    <mergeCell ref="E249:F249"/>
    <mergeCell ref="K249:L249"/>
    <mergeCell ref="E244:F244"/>
    <mergeCell ref="K244:L244"/>
    <mergeCell ref="E245:F245"/>
    <mergeCell ref="K245:L245"/>
    <mergeCell ref="E246:F246"/>
    <mergeCell ref="K246:L246"/>
    <mergeCell ref="B241:F241"/>
    <mergeCell ref="H241:L241"/>
    <mergeCell ref="E242:F242"/>
    <mergeCell ref="K242:L242"/>
    <mergeCell ref="E243:F243"/>
    <mergeCell ref="K243:L243"/>
    <mergeCell ref="E237:F237"/>
    <mergeCell ref="K237:L237"/>
    <mergeCell ref="E238:F238"/>
    <mergeCell ref="K238:L238"/>
    <mergeCell ref="A239:L239"/>
    <mergeCell ref="A240:L240"/>
    <mergeCell ref="E234:F234"/>
    <mergeCell ref="K234:L234"/>
    <mergeCell ref="E235:F235"/>
    <mergeCell ref="K235:L235"/>
    <mergeCell ref="E236:F236"/>
    <mergeCell ref="K236:L236"/>
    <mergeCell ref="E231:F231"/>
    <mergeCell ref="K231:L231"/>
    <mergeCell ref="E232:F232"/>
    <mergeCell ref="K232:L232"/>
    <mergeCell ref="E233:F233"/>
    <mergeCell ref="K233:L233"/>
    <mergeCell ref="A227:L227"/>
    <mergeCell ref="A228:L228"/>
    <mergeCell ref="B229:F229"/>
    <mergeCell ref="H229:L229"/>
    <mergeCell ref="E230:F230"/>
    <mergeCell ref="K230:L230"/>
    <mergeCell ref="E224:F224"/>
    <mergeCell ref="K224:L224"/>
    <mergeCell ref="E225:F225"/>
    <mergeCell ref="K225:L225"/>
    <mergeCell ref="E226:F226"/>
    <mergeCell ref="K226:L226"/>
    <mergeCell ref="E221:F221"/>
    <mergeCell ref="K221:L221"/>
    <mergeCell ref="E222:F222"/>
    <mergeCell ref="K222:L222"/>
    <mergeCell ref="E223:F223"/>
    <mergeCell ref="K223:L223"/>
    <mergeCell ref="E218:F218"/>
    <mergeCell ref="K218:L218"/>
    <mergeCell ref="E219:F219"/>
    <mergeCell ref="K219:L219"/>
    <mergeCell ref="E220:F220"/>
    <mergeCell ref="K220:L220"/>
    <mergeCell ref="B205:F205"/>
    <mergeCell ref="H205:L205"/>
    <mergeCell ref="A215:L215"/>
    <mergeCell ref="B216:F216"/>
    <mergeCell ref="H216:L216"/>
    <mergeCell ref="E217:F217"/>
    <mergeCell ref="K217:L217"/>
    <mergeCell ref="A190:L190"/>
    <mergeCell ref="A191:L191"/>
    <mergeCell ref="B192:F192"/>
    <mergeCell ref="H192:L192"/>
    <mergeCell ref="A203:L203"/>
    <mergeCell ref="A204:L204"/>
    <mergeCell ref="E187:F187"/>
    <mergeCell ref="K187:L187"/>
    <mergeCell ref="E188:F188"/>
    <mergeCell ref="K188:L188"/>
    <mergeCell ref="E189:F189"/>
    <mergeCell ref="K189:L189"/>
    <mergeCell ref="E184:F184"/>
    <mergeCell ref="K184:L184"/>
    <mergeCell ref="E185:F185"/>
    <mergeCell ref="K185:L185"/>
    <mergeCell ref="E186:F186"/>
    <mergeCell ref="K186:L186"/>
    <mergeCell ref="E181:F181"/>
    <mergeCell ref="K181:L181"/>
    <mergeCell ref="E182:F182"/>
    <mergeCell ref="K182:L182"/>
    <mergeCell ref="E183:F183"/>
    <mergeCell ref="K183:L183"/>
    <mergeCell ref="E177:F177"/>
    <mergeCell ref="K177:L177"/>
    <mergeCell ref="A178:L178"/>
    <mergeCell ref="A179:L179"/>
    <mergeCell ref="B180:F180"/>
    <mergeCell ref="H180:L180"/>
    <mergeCell ref="E174:F174"/>
    <mergeCell ref="K174:L174"/>
    <mergeCell ref="E175:F175"/>
    <mergeCell ref="K175:L175"/>
    <mergeCell ref="E176:F176"/>
    <mergeCell ref="K176:L176"/>
    <mergeCell ref="E171:F171"/>
    <mergeCell ref="K171:L171"/>
    <mergeCell ref="E172:F172"/>
    <mergeCell ref="K172:L172"/>
    <mergeCell ref="E173:F173"/>
    <mergeCell ref="K173:L173"/>
    <mergeCell ref="E168:F168"/>
    <mergeCell ref="K168:L168"/>
    <mergeCell ref="E169:F169"/>
    <mergeCell ref="K169:L169"/>
    <mergeCell ref="E170:F170"/>
    <mergeCell ref="K170:L170"/>
    <mergeCell ref="E165:F165"/>
    <mergeCell ref="K165:L165"/>
    <mergeCell ref="E166:F166"/>
    <mergeCell ref="K166:L166"/>
    <mergeCell ref="E167:F167"/>
    <mergeCell ref="K167:L167"/>
    <mergeCell ref="B162:C162"/>
    <mergeCell ref="E162:F162"/>
    <mergeCell ref="H162:I162"/>
    <mergeCell ref="K162:L162"/>
    <mergeCell ref="A163:L163"/>
    <mergeCell ref="B164:F164"/>
    <mergeCell ref="H164:L164"/>
    <mergeCell ref="B160:C160"/>
    <mergeCell ref="E160:F160"/>
    <mergeCell ref="H160:I160"/>
    <mergeCell ref="K160:L160"/>
    <mergeCell ref="B161:C161"/>
    <mergeCell ref="E161:F161"/>
    <mergeCell ref="H161:I161"/>
    <mergeCell ref="K161:L161"/>
    <mergeCell ref="B158:C158"/>
    <mergeCell ref="E158:F158"/>
    <mergeCell ref="H158:I158"/>
    <mergeCell ref="K158:L158"/>
    <mergeCell ref="B159:C159"/>
    <mergeCell ref="E159:F159"/>
    <mergeCell ref="H159:I159"/>
    <mergeCell ref="K159:L159"/>
    <mergeCell ref="B156:C156"/>
    <mergeCell ref="E156:F156"/>
    <mergeCell ref="H156:I156"/>
    <mergeCell ref="K156:L156"/>
    <mergeCell ref="B157:C157"/>
    <mergeCell ref="E157:F157"/>
    <mergeCell ref="H157:I157"/>
    <mergeCell ref="K157:L157"/>
    <mergeCell ref="B154:C154"/>
    <mergeCell ref="E154:F154"/>
    <mergeCell ref="H154:I154"/>
    <mergeCell ref="K154:L154"/>
    <mergeCell ref="B155:C155"/>
    <mergeCell ref="E155:F155"/>
    <mergeCell ref="H155:I155"/>
    <mergeCell ref="K155:L155"/>
    <mergeCell ref="B151:C151"/>
    <mergeCell ref="E151:F151"/>
    <mergeCell ref="H151:I151"/>
    <mergeCell ref="K151:L151"/>
    <mergeCell ref="A152:L152"/>
    <mergeCell ref="B153:F153"/>
    <mergeCell ref="H153:L153"/>
    <mergeCell ref="B149:C149"/>
    <mergeCell ref="E149:F149"/>
    <mergeCell ref="H149:I149"/>
    <mergeCell ref="K149:L149"/>
    <mergeCell ref="B150:C150"/>
    <mergeCell ref="E150:F150"/>
    <mergeCell ref="H150:I150"/>
    <mergeCell ref="K150:L150"/>
    <mergeCell ref="B147:C147"/>
    <mergeCell ref="E147:F147"/>
    <mergeCell ref="H147:I147"/>
    <mergeCell ref="K147:L147"/>
    <mergeCell ref="B148:C148"/>
    <mergeCell ref="E148:F148"/>
    <mergeCell ref="H148:I148"/>
    <mergeCell ref="K148:L148"/>
    <mergeCell ref="B145:C145"/>
    <mergeCell ref="E145:F145"/>
    <mergeCell ref="H145:I145"/>
    <mergeCell ref="K145:L145"/>
    <mergeCell ref="B146:C146"/>
    <mergeCell ref="E146:F146"/>
    <mergeCell ref="H146:I146"/>
    <mergeCell ref="K146:L146"/>
    <mergeCell ref="B143:C143"/>
    <mergeCell ref="E143:F143"/>
    <mergeCell ref="H143:I143"/>
    <mergeCell ref="K143:L143"/>
    <mergeCell ref="B144:C144"/>
    <mergeCell ref="E144:F144"/>
    <mergeCell ref="H144:I144"/>
    <mergeCell ref="K144:L144"/>
    <mergeCell ref="B141:C141"/>
    <mergeCell ref="E141:F141"/>
    <mergeCell ref="H141:I141"/>
    <mergeCell ref="K141:L141"/>
    <mergeCell ref="B142:C142"/>
    <mergeCell ref="E142:F142"/>
    <mergeCell ref="H142:I142"/>
    <mergeCell ref="K142:L142"/>
    <mergeCell ref="B139:C139"/>
    <mergeCell ref="E139:F139"/>
    <mergeCell ref="H139:I139"/>
    <mergeCell ref="K139:L139"/>
    <mergeCell ref="B140:C140"/>
    <mergeCell ref="E140:F140"/>
    <mergeCell ref="H140:I140"/>
    <mergeCell ref="K140:L140"/>
    <mergeCell ref="B137:C137"/>
    <mergeCell ref="E137:F137"/>
    <mergeCell ref="H137:I137"/>
    <mergeCell ref="K137:L137"/>
    <mergeCell ref="B138:C138"/>
    <mergeCell ref="E138:F138"/>
    <mergeCell ref="H138:I138"/>
    <mergeCell ref="K138:L138"/>
    <mergeCell ref="B135:C135"/>
    <mergeCell ref="E135:F135"/>
    <mergeCell ref="H135:I135"/>
    <mergeCell ref="K135:L135"/>
    <mergeCell ref="B136:C136"/>
    <mergeCell ref="E136:F136"/>
    <mergeCell ref="H136:I136"/>
    <mergeCell ref="K136:L136"/>
    <mergeCell ref="B133:C133"/>
    <mergeCell ref="E133:F133"/>
    <mergeCell ref="H133:I133"/>
    <mergeCell ref="K133:L133"/>
    <mergeCell ref="B134:C134"/>
    <mergeCell ref="E134:F134"/>
    <mergeCell ref="H134:I134"/>
    <mergeCell ref="K134:L134"/>
    <mergeCell ref="B131:C131"/>
    <mergeCell ref="E131:F131"/>
    <mergeCell ref="H131:I131"/>
    <mergeCell ref="K131:L131"/>
    <mergeCell ref="B132:C132"/>
    <mergeCell ref="E132:F132"/>
    <mergeCell ref="H132:I132"/>
    <mergeCell ref="K132:L132"/>
    <mergeCell ref="B129:C129"/>
    <mergeCell ref="E129:F129"/>
    <mergeCell ref="H129:I129"/>
    <mergeCell ref="K129:L129"/>
    <mergeCell ref="B130:C130"/>
    <mergeCell ref="E130:F130"/>
    <mergeCell ref="H130:I130"/>
    <mergeCell ref="K130:L130"/>
    <mergeCell ref="B127:F127"/>
    <mergeCell ref="H127:L127"/>
    <mergeCell ref="B128:C128"/>
    <mergeCell ref="E128:F128"/>
    <mergeCell ref="H128:I128"/>
    <mergeCell ref="K128:L128"/>
    <mergeCell ref="B124:C124"/>
    <mergeCell ref="E124:F124"/>
    <mergeCell ref="H124:I124"/>
    <mergeCell ref="K124:L124"/>
    <mergeCell ref="A125:L125"/>
    <mergeCell ref="A126:L126"/>
    <mergeCell ref="B122:C122"/>
    <mergeCell ref="E122:F122"/>
    <mergeCell ref="H122:I122"/>
    <mergeCell ref="K122:L122"/>
    <mergeCell ref="B123:C123"/>
    <mergeCell ref="E123:F123"/>
    <mergeCell ref="H123:I123"/>
    <mergeCell ref="K123:L123"/>
    <mergeCell ref="B120:C120"/>
    <mergeCell ref="E120:F120"/>
    <mergeCell ref="H120:I120"/>
    <mergeCell ref="K120:L120"/>
    <mergeCell ref="B121:C121"/>
    <mergeCell ref="E121:F121"/>
    <mergeCell ref="H121:I121"/>
    <mergeCell ref="K121:L121"/>
    <mergeCell ref="B118:C118"/>
    <mergeCell ref="E118:F118"/>
    <mergeCell ref="H118:I118"/>
    <mergeCell ref="K118:L118"/>
    <mergeCell ref="B119:C119"/>
    <mergeCell ref="E119:F119"/>
    <mergeCell ref="H119:I119"/>
    <mergeCell ref="K119:L119"/>
    <mergeCell ref="B116:C116"/>
    <mergeCell ref="E116:F116"/>
    <mergeCell ref="H116:I116"/>
    <mergeCell ref="K116:L116"/>
    <mergeCell ref="B117:C117"/>
    <mergeCell ref="E117:F117"/>
    <mergeCell ref="H117:I117"/>
    <mergeCell ref="K117:L117"/>
    <mergeCell ref="B114:C114"/>
    <mergeCell ref="E114:F114"/>
    <mergeCell ref="H114:I114"/>
    <mergeCell ref="K114:L114"/>
    <mergeCell ref="B115:C115"/>
    <mergeCell ref="E115:F115"/>
    <mergeCell ref="H115:I115"/>
    <mergeCell ref="K115:L115"/>
    <mergeCell ref="B112:C112"/>
    <mergeCell ref="E112:F112"/>
    <mergeCell ref="H112:I112"/>
    <mergeCell ref="K112:L112"/>
    <mergeCell ref="B113:C113"/>
    <mergeCell ref="E113:F113"/>
    <mergeCell ref="H113:I113"/>
    <mergeCell ref="K113:L113"/>
    <mergeCell ref="A99:L99"/>
    <mergeCell ref="B100:F100"/>
    <mergeCell ref="H100:L100"/>
    <mergeCell ref="A110:L110"/>
    <mergeCell ref="B111:F111"/>
    <mergeCell ref="H111:L111"/>
    <mergeCell ref="A57:L57"/>
    <mergeCell ref="B58:F58"/>
    <mergeCell ref="H58:L58"/>
    <mergeCell ref="A72:L72"/>
    <mergeCell ref="A73:L73"/>
    <mergeCell ref="B74:F74"/>
    <mergeCell ref="H74:L74"/>
    <mergeCell ref="A19:L19"/>
    <mergeCell ref="A20:L20"/>
    <mergeCell ref="B21:F21"/>
    <mergeCell ref="H21:L21"/>
    <mergeCell ref="A46:L46"/>
    <mergeCell ref="B47:F47"/>
    <mergeCell ref="H47:L47"/>
    <mergeCell ref="A1:L1"/>
    <mergeCell ref="A2:L2"/>
    <mergeCell ref="A3:L3"/>
    <mergeCell ref="A4:L4"/>
    <mergeCell ref="B5:F5"/>
    <mergeCell ref="H5:L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D9153-9514-433E-B3EC-CCF87BCF5514}">
  <dimension ref="A1:R78"/>
  <sheetViews>
    <sheetView topLeftCell="A7" workbookViewId="0">
      <selection activeCell="A4" sqref="A4:L4"/>
    </sheetView>
  </sheetViews>
  <sheetFormatPr baseColWidth="10" defaultRowHeight="15" x14ac:dyDescent="0.25"/>
  <cols>
    <col min="1" max="1" width="29.85546875" bestFit="1" customWidth="1"/>
    <col min="2" max="3" width="11.42578125" style="150"/>
    <col min="4" max="4" width="12.28515625" style="150" bestFit="1" customWidth="1"/>
    <col min="5" max="5" width="12.7109375" style="150" customWidth="1"/>
    <col min="6" max="6" width="11.42578125" style="150"/>
    <col min="7" max="7" width="1.28515625" style="150" customWidth="1"/>
    <col min="8" max="8" width="12.5703125" style="150" customWidth="1"/>
    <col min="9" max="10" width="11.42578125" style="150"/>
    <col min="11" max="11" width="14" style="150" customWidth="1"/>
    <col min="12" max="12" width="11.42578125" style="150"/>
    <col min="17" max="17" width="24" customWidth="1"/>
  </cols>
  <sheetData>
    <row r="1" spans="1:18" ht="53.25" customHeight="1" x14ac:dyDescent="0.25">
      <c r="A1" s="246" t="s">
        <v>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8" ht="21" x14ac:dyDescent="0.35">
      <c r="A2" s="611" t="s">
        <v>112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</row>
    <row r="3" spans="1:18" ht="21" x14ac:dyDescent="0.25">
      <c r="A3" s="249" t="s">
        <v>113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1"/>
    </row>
    <row r="4" spans="1:18" ht="21" x14ac:dyDescent="0.35">
      <c r="A4" s="612" t="s">
        <v>33</v>
      </c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</row>
    <row r="5" spans="1:18" x14ac:dyDescent="0.25">
      <c r="A5" s="55"/>
      <c r="B5" s="56" t="s">
        <v>150</v>
      </c>
      <c r="C5" s="57"/>
      <c r="D5" s="57"/>
      <c r="E5" s="57"/>
      <c r="F5" s="58"/>
      <c r="G5" s="169"/>
      <c r="H5" s="56" t="str">
        <f>CONCATENATE("acumulado ",B5)</f>
        <v>acumulado marzo</v>
      </c>
      <c r="I5" s="57"/>
      <c r="J5" s="57"/>
      <c r="K5" s="57"/>
      <c r="L5" s="58"/>
    </row>
    <row r="6" spans="1:18" ht="30" x14ac:dyDescent="0.25">
      <c r="A6" s="12"/>
      <c r="B6" s="13">
        <v>2020</v>
      </c>
      <c r="C6" s="13">
        <v>2021</v>
      </c>
      <c r="D6" s="13" t="s">
        <v>1</v>
      </c>
      <c r="E6" s="13" t="s">
        <v>2</v>
      </c>
      <c r="F6" s="13" t="s">
        <v>3</v>
      </c>
      <c r="G6" s="173"/>
      <c r="H6" s="13">
        <v>2020</v>
      </c>
      <c r="I6" s="13">
        <v>2021</v>
      </c>
      <c r="J6" s="13" t="s">
        <v>1</v>
      </c>
      <c r="K6" s="13" t="s">
        <v>2</v>
      </c>
      <c r="L6" s="13" t="s">
        <v>3</v>
      </c>
      <c r="R6" s="18"/>
    </row>
    <row r="7" spans="1:18" x14ac:dyDescent="0.25">
      <c r="A7" s="613" t="s">
        <v>34</v>
      </c>
      <c r="B7" s="614">
        <v>269403</v>
      </c>
      <c r="C7" s="614">
        <v>150367</v>
      </c>
      <c r="D7" s="615">
        <f>C7/B7-1</f>
        <v>-0.44185105585312712</v>
      </c>
      <c r="E7" s="614">
        <f>C7-B7</f>
        <v>-119036</v>
      </c>
      <c r="F7" s="615">
        <f>C7/$C$7</f>
        <v>1</v>
      </c>
      <c r="G7" s="616"/>
      <c r="H7" s="614">
        <v>1618334</v>
      </c>
      <c r="I7" s="614">
        <v>371098</v>
      </c>
      <c r="J7" s="615">
        <f>I7/H7-1</f>
        <v>-0.77069134060088951</v>
      </c>
      <c r="K7" s="614">
        <f>I7-H7</f>
        <v>-1247236</v>
      </c>
      <c r="L7" s="615">
        <f>I7/$I$7</f>
        <v>1</v>
      </c>
      <c r="R7" s="99"/>
    </row>
    <row r="8" spans="1:18" x14ac:dyDescent="0.25">
      <c r="A8" s="617" t="s">
        <v>35</v>
      </c>
      <c r="B8" s="183">
        <v>235223</v>
      </c>
      <c r="C8" s="183">
        <v>145219</v>
      </c>
      <c r="D8" s="184">
        <f t="shared" ref="D8:D9" si="0">C8/B8-1</f>
        <v>-0.38263265071867969</v>
      </c>
      <c r="E8" s="183">
        <f>C8-B8</f>
        <v>-90004</v>
      </c>
      <c r="F8" s="184">
        <f>C8/$C$7</f>
        <v>0.96576376465580882</v>
      </c>
      <c r="G8" s="173"/>
      <c r="H8" s="183">
        <v>1395686</v>
      </c>
      <c r="I8" s="183">
        <v>361192</v>
      </c>
      <c r="J8" s="184">
        <f t="shared" ref="J8:J9" si="1">I8/H8-1</f>
        <v>-0.74120826604264856</v>
      </c>
      <c r="K8" s="183">
        <f t="shared" ref="K8:K9" si="2">I8-H8</f>
        <v>-1034494</v>
      </c>
      <c r="L8" s="184">
        <f t="shared" ref="L8:L9" si="3">I8/$I$7</f>
        <v>0.97330624255587472</v>
      </c>
    </row>
    <row r="9" spans="1:18" x14ac:dyDescent="0.25">
      <c r="A9" s="617" t="s">
        <v>36</v>
      </c>
      <c r="B9" s="183">
        <v>34180</v>
      </c>
      <c r="C9" s="183">
        <v>5148</v>
      </c>
      <c r="D9" s="184">
        <f t="shared" si="0"/>
        <v>-0.84938560561732013</v>
      </c>
      <c r="E9" s="183">
        <f>C9-B9</f>
        <v>-29032</v>
      </c>
      <c r="F9" s="184">
        <f>C9/$C$7</f>
        <v>3.4236235344191214E-2</v>
      </c>
      <c r="G9" s="173"/>
      <c r="H9" s="183">
        <v>222648</v>
      </c>
      <c r="I9" s="183">
        <v>9906</v>
      </c>
      <c r="J9" s="184">
        <f t="shared" si="1"/>
        <v>-0.9555082462002803</v>
      </c>
      <c r="K9" s="183">
        <f t="shared" si="2"/>
        <v>-212742</v>
      </c>
      <c r="L9" s="184">
        <f t="shared" si="3"/>
        <v>2.669375744412527E-2</v>
      </c>
    </row>
    <row r="10" spans="1:18" ht="21" x14ac:dyDescent="0.35">
      <c r="A10" s="612" t="s">
        <v>37</v>
      </c>
      <c r="B10" s="612"/>
      <c r="C10" s="612"/>
      <c r="D10" s="612"/>
      <c r="E10" s="612"/>
      <c r="F10" s="612"/>
      <c r="G10" s="612"/>
      <c r="H10" s="612"/>
      <c r="I10" s="612"/>
      <c r="J10" s="612"/>
      <c r="K10" s="612"/>
      <c r="L10" s="612"/>
    </row>
    <row r="11" spans="1:18" x14ac:dyDescent="0.25">
      <c r="A11" s="55"/>
      <c r="B11" s="56" t="s">
        <v>150</v>
      </c>
      <c r="C11" s="57"/>
      <c r="D11" s="57"/>
      <c r="E11" s="57"/>
      <c r="F11" s="58"/>
      <c r="G11" s="169"/>
      <c r="H11" s="56" t="str">
        <f>CONCATENATE("acumulado ",B11)</f>
        <v>acumulado marzo</v>
      </c>
      <c r="I11" s="57"/>
      <c r="J11" s="57"/>
      <c r="K11" s="57"/>
      <c r="L11" s="58"/>
      <c r="Q11" s="618"/>
    </row>
    <row r="12" spans="1:18" ht="30" x14ac:dyDescent="0.25">
      <c r="A12" s="12" t="s">
        <v>114</v>
      </c>
      <c r="B12" s="13">
        <v>2020</v>
      </c>
      <c r="C12" s="13">
        <v>2021</v>
      </c>
      <c r="D12" s="13" t="s">
        <v>1</v>
      </c>
      <c r="E12" s="13" t="s">
        <v>2</v>
      </c>
      <c r="F12" s="13" t="s">
        <v>3</v>
      </c>
      <c r="G12" s="173"/>
      <c r="H12" s="13">
        <v>2020</v>
      </c>
      <c r="I12" s="13">
        <v>2021</v>
      </c>
      <c r="J12" s="13" t="s">
        <v>1</v>
      </c>
      <c r="K12" s="13" t="s">
        <v>2</v>
      </c>
      <c r="L12" s="13" t="s">
        <v>3</v>
      </c>
      <c r="Q12" s="619"/>
    </row>
    <row r="13" spans="1:18" x14ac:dyDescent="0.25">
      <c r="A13" s="620" t="s">
        <v>115</v>
      </c>
      <c r="B13" s="621">
        <v>269403</v>
      </c>
      <c r="C13" s="621">
        <v>150367</v>
      </c>
      <c r="D13" s="622">
        <f t="shared" ref="D13:D20" si="4">IFERROR(C13/B13-1,"-")</f>
        <v>-0.44185105585312712</v>
      </c>
      <c r="E13" s="621">
        <f t="shared" ref="E13:E34" si="5">IFERROR(C13-B13,"-")</f>
        <v>-119036</v>
      </c>
      <c r="F13" s="622">
        <f>IFERROR(C13/$C$7,"-")</f>
        <v>1</v>
      </c>
      <c r="G13" s="616"/>
      <c r="H13" s="614">
        <v>1618334</v>
      </c>
      <c r="I13" s="614">
        <v>371098</v>
      </c>
      <c r="J13" s="615">
        <f t="shared" ref="J13:J20" si="6">IFERROR(I13/H13-1,"-")</f>
        <v>-0.77069134060088951</v>
      </c>
      <c r="K13" s="614">
        <f t="shared" ref="K13:K20" si="7">IFERROR(I13-H13,"-")</f>
        <v>-1247236</v>
      </c>
      <c r="L13" s="615">
        <f>I13/$I$13</f>
        <v>1</v>
      </c>
      <c r="Q13" s="619"/>
    </row>
    <row r="14" spans="1:18" x14ac:dyDescent="0.25">
      <c r="A14" s="623" t="s">
        <v>38</v>
      </c>
      <c r="B14" s="624">
        <v>107567</v>
      </c>
      <c r="C14" s="624">
        <v>108679</v>
      </c>
      <c r="D14" s="625">
        <f t="shared" si="4"/>
        <v>1.0337742988091092E-2</v>
      </c>
      <c r="E14" s="624">
        <f t="shared" si="5"/>
        <v>1112</v>
      </c>
      <c r="F14" s="625">
        <f t="shared" ref="F14:F20" si="8">IFERROR(C14/$C$7,"-")</f>
        <v>0.72275831798200407</v>
      </c>
      <c r="G14" s="616"/>
      <c r="H14" s="624">
        <v>587415</v>
      </c>
      <c r="I14" s="624">
        <v>261889</v>
      </c>
      <c r="J14" s="625">
        <f t="shared" si="6"/>
        <v>-0.55416698586178426</v>
      </c>
      <c r="K14" s="624">
        <f t="shared" si="7"/>
        <v>-325526</v>
      </c>
      <c r="L14" s="625">
        <f t="shared" ref="L14:L34" si="9">I14/$I$13</f>
        <v>0.70571385456132885</v>
      </c>
    </row>
    <row r="15" spans="1:18" x14ac:dyDescent="0.25">
      <c r="A15" s="617" t="s">
        <v>116</v>
      </c>
      <c r="B15" s="183">
        <v>49080</v>
      </c>
      <c r="C15" s="183">
        <v>72434</v>
      </c>
      <c r="D15" s="184">
        <f t="shared" si="4"/>
        <v>0.47583537082314598</v>
      </c>
      <c r="E15" s="183">
        <f t="shared" si="5"/>
        <v>23354</v>
      </c>
      <c r="F15" s="184">
        <f t="shared" si="8"/>
        <v>0.48171473794117059</v>
      </c>
      <c r="G15" s="173"/>
      <c r="H15" s="183">
        <v>266455</v>
      </c>
      <c r="I15" s="183">
        <v>171123</v>
      </c>
      <c r="J15" s="184">
        <f t="shared" si="6"/>
        <v>-0.35777898707098754</v>
      </c>
      <c r="K15" s="183">
        <f t="shared" si="7"/>
        <v>-95332</v>
      </c>
      <c r="L15" s="184">
        <f t="shared" si="9"/>
        <v>0.46112617152342505</v>
      </c>
    </row>
    <row r="16" spans="1:18" x14ac:dyDescent="0.25">
      <c r="A16" s="626" t="s">
        <v>117</v>
      </c>
      <c r="B16" s="200">
        <v>58487</v>
      </c>
      <c r="C16" s="200">
        <v>36210</v>
      </c>
      <c r="D16" s="201">
        <f t="shared" si="4"/>
        <v>-0.38088806059466207</v>
      </c>
      <c r="E16" s="200">
        <f t="shared" si="5"/>
        <v>-22277</v>
      </c>
      <c r="F16" s="201">
        <f t="shared" si="8"/>
        <v>0.24081081620302328</v>
      </c>
      <c r="G16" s="173"/>
      <c r="H16" s="200">
        <v>320960</v>
      </c>
      <c r="I16" s="200">
        <v>90731</v>
      </c>
      <c r="J16" s="201">
        <f t="shared" si="6"/>
        <v>-0.71731368394815553</v>
      </c>
      <c r="K16" s="200">
        <f t="shared" si="7"/>
        <v>-230229</v>
      </c>
      <c r="L16" s="201">
        <f t="shared" si="9"/>
        <v>0.24449336832858168</v>
      </c>
    </row>
    <row r="17" spans="1:12" x14ac:dyDescent="0.25">
      <c r="A17" s="623" t="s">
        <v>39</v>
      </c>
      <c r="B17" s="624">
        <v>161836</v>
      </c>
      <c r="C17" s="624">
        <v>41688</v>
      </c>
      <c r="D17" s="625">
        <f t="shared" si="4"/>
        <v>-0.74240589238488353</v>
      </c>
      <c r="E17" s="624">
        <f t="shared" si="5"/>
        <v>-120148</v>
      </c>
      <c r="F17" s="625">
        <f t="shared" si="8"/>
        <v>0.27724168201799598</v>
      </c>
      <c r="G17" s="616"/>
      <c r="H17" s="624">
        <v>1030919</v>
      </c>
      <c r="I17" s="624">
        <v>109209</v>
      </c>
      <c r="J17" s="625">
        <f t="shared" si="6"/>
        <v>-0.89406636214872359</v>
      </c>
      <c r="K17" s="624">
        <f t="shared" si="7"/>
        <v>-921710</v>
      </c>
      <c r="L17" s="625">
        <f t="shared" si="9"/>
        <v>0.29428614543867121</v>
      </c>
    </row>
    <row r="18" spans="1:12" x14ac:dyDescent="0.25">
      <c r="A18" s="617" t="s">
        <v>118</v>
      </c>
      <c r="B18" s="183">
        <v>71597</v>
      </c>
      <c r="C18" s="183">
        <v>519</v>
      </c>
      <c r="D18" s="184">
        <f t="shared" si="4"/>
        <v>-0.99275109292288788</v>
      </c>
      <c r="E18" s="183">
        <f t="shared" si="5"/>
        <v>-71078</v>
      </c>
      <c r="F18" s="184">
        <f t="shared" si="8"/>
        <v>3.4515551949563399E-3</v>
      </c>
      <c r="G18" s="173"/>
      <c r="H18" s="183">
        <v>416750</v>
      </c>
      <c r="I18" s="183">
        <v>2315</v>
      </c>
      <c r="J18" s="184">
        <f t="shared" si="6"/>
        <v>-0.99444511097780441</v>
      </c>
      <c r="K18" s="183">
        <f t="shared" si="7"/>
        <v>-414435</v>
      </c>
      <c r="L18" s="184">
        <f t="shared" si="9"/>
        <v>6.2382443451594995E-3</v>
      </c>
    </row>
    <row r="19" spans="1:12" x14ac:dyDescent="0.25">
      <c r="A19" s="617" t="s">
        <v>71</v>
      </c>
      <c r="B19" s="183">
        <v>28364</v>
      </c>
      <c r="C19" s="183">
        <v>14040</v>
      </c>
      <c r="D19" s="184">
        <f t="shared" si="4"/>
        <v>-0.50500634607248629</v>
      </c>
      <c r="E19" s="183">
        <f t="shared" si="5"/>
        <v>-14324</v>
      </c>
      <c r="F19" s="184">
        <f t="shared" si="8"/>
        <v>9.3371550938703307E-2</v>
      </c>
      <c r="G19" s="173"/>
      <c r="H19" s="183">
        <v>181117</v>
      </c>
      <c r="I19" s="183">
        <v>33913</v>
      </c>
      <c r="J19" s="184">
        <f t="shared" si="6"/>
        <v>-0.812756395037462</v>
      </c>
      <c r="K19" s="183">
        <f t="shared" si="7"/>
        <v>-147204</v>
      </c>
      <c r="L19" s="184">
        <f t="shared" si="9"/>
        <v>9.1385563921120572E-2</v>
      </c>
    </row>
    <row r="20" spans="1:12" x14ac:dyDescent="0.25">
      <c r="A20" s="617" t="s">
        <v>80</v>
      </c>
      <c r="B20" s="183">
        <v>8614</v>
      </c>
      <c r="C20" s="183">
        <v>1522</v>
      </c>
      <c r="D20" s="184">
        <f t="shared" si="4"/>
        <v>-0.82331088925005802</v>
      </c>
      <c r="E20" s="183">
        <f t="shared" si="5"/>
        <v>-7092</v>
      </c>
      <c r="F20" s="184">
        <f t="shared" si="8"/>
        <v>1.0121901747058862E-2</v>
      </c>
      <c r="G20" s="173"/>
      <c r="H20" s="183">
        <v>49936</v>
      </c>
      <c r="I20" s="183">
        <v>5883</v>
      </c>
      <c r="J20" s="184">
        <f t="shared" si="6"/>
        <v>-0.88218920217878882</v>
      </c>
      <c r="K20" s="183">
        <f t="shared" si="7"/>
        <v>-44053</v>
      </c>
      <c r="L20" s="184">
        <f t="shared" si="9"/>
        <v>1.5852955284048956E-2</v>
      </c>
    </row>
    <row r="21" spans="1:12" x14ac:dyDescent="0.25">
      <c r="A21" s="617" t="s">
        <v>76</v>
      </c>
      <c r="B21" s="183">
        <v>6670</v>
      </c>
      <c r="C21" s="183">
        <v>0</v>
      </c>
      <c r="D21" s="184">
        <f>IFERROR(C21/B21-1,"-")</f>
        <v>-1</v>
      </c>
      <c r="E21" s="183">
        <f t="shared" si="5"/>
        <v>-6670</v>
      </c>
      <c r="F21" s="184">
        <f>IFERROR(C21/$C$7,"-")</f>
        <v>0</v>
      </c>
      <c r="G21" s="173"/>
      <c r="H21" s="183">
        <v>41126</v>
      </c>
      <c r="I21" s="183">
        <v>0</v>
      </c>
      <c r="J21" s="184">
        <f>IFERROR(I21/H21-1,"-")</f>
        <v>-1</v>
      </c>
      <c r="K21" s="183">
        <f>IFERROR(I21-H21,"-")</f>
        <v>-41126</v>
      </c>
      <c r="L21" s="184">
        <f t="shared" si="9"/>
        <v>0</v>
      </c>
    </row>
    <row r="22" spans="1:12" x14ac:dyDescent="0.25">
      <c r="A22" s="617" t="s">
        <v>84</v>
      </c>
      <c r="B22" s="183">
        <v>5720</v>
      </c>
      <c r="C22" s="183">
        <v>714</v>
      </c>
      <c r="D22" s="184">
        <f t="shared" ref="D22:D34" si="10">IFERROR(C22/B22-1,"-")</f>
        <v>-0.87517482517482514</v>
      </c>
      <c r="E22" s="183">
        <f t="shared" si="5"/>
        <v>-5006</v>
      </c>
      <c r="F22" s="184">
        <f t="shared" ref="F22:F34" si="11">IFERROR(C22/$C$7,"-")</f>
        <v>4.7483822913272191E-3</v>
      </c>
      <c r="G22" s="173"/>
      <c r="H22" s="183">
        <v>39912</v>
      </c>
      <c r="I22" s="183">
        <v>2027</v>
      </c>
      <c r="J22" s="184">
        <f t="shared" ref="J22:J34" si="12">IFERROR(I22/H22-1,"-")</f>
        <v>-0.94921326919222293</v>
      </c>
      <c r="K22" s="183">
        <f t="shared" ref="K22:K34" si="13">IFERROR(I22-H22,"-")</f>
        <v>-37885</v>
      </c>
      <c r="L22" s="184">
        <f t="shared" si="9"/>
        <v>5.462169022737929E-3</v>
      </c>
    </row>
    <row r="23" spans="1:12" x14ac:dyDescent="0.25">
      <c r="A23" s="617" t="s">
        <v>78</v>
      </c>
      <c r="B23" s="183">
        <v>4887</v>
      </c>
      <c r="C23" s="183">
        <v>4897</v>
      </c>
      <c r="D23" s="184">
        <f t="shared" si="10"/>
        <v>2.0462451401677129E-3</v>
      </c>
      <c r="E23" s="183">
        <f t="shared" si="5"/>
        <v>10</v>
      </c>
      <c r="F23" s="184">
        <f t="shared" si="11"/>
        <v>3.2566986107324079E-2</v>
      </c>
      <c r="G23" s="173"/>
      <c r="H23" s="183">
        <v>38563</v>
      </c>
      <c r="I23" s="183">
        <v>14940</v>
      </c>
      <c r="J23" s="184">
        <f t="shared" si="12"/>
        <v>-0.61258200866115187</v>
      </c>
      <c r="K23" s="183">
        <f t="shared" si="13"/>
        <v>-23623</v>
      </c>
      <c r="L23" s="184">
        <f t="shared" si="9"/>
        <v>4.0258907350618975E-2</v>
      </c>
    </row>
    <row r="24" spans="1:12" x14ac:dyDescent="0.25">
      <c r="A24" s="617" t="s">
        <v>79</v>
      </c>
      <c r="B24" s="183">
        <v>5587</v>
      </c>
      <c r="C24" s="183">
        <v>599</v>
      </c>
      <c r="D24" s="184">
        <f t="shared" si="10"/>
        <v>-0.89278682656166097</v>
      </c>
      <c r="E24" s="183">
        <f t="shared" si="5"/>
        <v>-4988</v>
      </c>
      <c r="F24" s="184">
        <f t="shared" si="11"/>
        <v>3.9835868242367005E-3</v>
      </c>
      <c r="G24" s="173"/>
      <c r="H24" s="183">
        <v>33790</v>
      </c>
      <c r="I24" s="183">
        <v>2542</v>
      </c>
      <c r="J24" s="184">
        <f t="shared" si="12"/>
        <v>-0.92477064220183491</v>
      </c>
      <c r="K24" s="183">
        <f t="shared" si="13"/>
        <v>-31248</v>
      </c>
      <c r="L24" s="184">
        <f t="shared" si="9"/>
        <v>6.8499426027626127E-3</v>
      </c>
    </row>
    <row r="25" spans="1:12" x14ac:dyDescent="0.25">
      <c r="A25" s="617" t="s">
        <v>82</v>
      </c>
      <c r="B25" s="183">
        <v>2290</v>
      </c>
      <c r="C25" s="183">
        <v>2924</v>
      </c>
      <c r="D25" s="184">
        <f t="shared" si="10"/>
        <v>0.27685589519650655</v>
      </c>
      <c r="E25" s="183">
        <f t="shared" si="5"/>
        <v>634</v>
      </c>
      <c r="F25" s="184">
        <f t="shared" si="11"/>
        <v>1.9445756050197185E-2</v>
      </c>
      <c r="G25" s="173"/>
      <c r="H25" s="183">
        <v>30912</v>
      </c>
      <c r="I25" s="183">
        <v>8276</v>
      </c>
      <c r="J25" s="184">
        <f t="shared" si="12"/>
        <v>-0.73227225672877849</v>
      </c>
      <c r="K25" s="183">
        <f t="shared" si="13"/>
        <v>-22636</v>
      </c>
      <c r="L25" s="184">
        <f t="shared" si="9"/>
        <v>2.2301386695697631E-2</v>
      </c>
    </row>
    <row r="26" spans="1:12" x14ac:dyDescent="0.25">
      <c r="A26" s="617" t="s">
        <v>74</v>
      </c>
      <c r="B26" s="183">
        <v>5418</v>
      </c>
      <c r="C26" s="183">
        <v>0</v>
      </c>
      <c r="D26" s="184">
        <f t="shared" si="10"/>
        <v>-1</v>
      </c>
      <c r="E26" s="183">
        <f t="shared" si="5"/>
        <v>-5418</v>
      </c>
      <c r="F26" s="184">
        <f t="shared" si="11"/>
        <v>0</v>
      </c>
      <c r="G26" s="173"/>
      <c r="H26" s="183">
        <v>36005</v>
      </c>
      <c r="I26" s="183">
        <v>0</v>
      </c>
      <c r="J26" s="184">
        <f t="shared" si="12"/>
        <v>-1</v>
      </c>
      <c r="K26" s="183">
        <f t="shared" si="13"/>
        <v>-36005</v>
      </c>
      <c r="L26" s="184">
        <f t="shared" si="9"/>
        <v>0</v>
      </c>
    </row>
    <row r="27" spans="1:12" x14ac:dyDescent="0.25">
      <c r="A27" s="617" t="s">
        <v>119</v>
      </c>
      <c r="B27" s="183">
        <v>2654</v>
      </c>
      <c r="C27" s="183">
        <v>4076</v>
      </c>
      <c r="D27" s="184">
        <f t="shared" si="10"/>
        <v>0.53579502637528265</v>
      </c>
      <c r="E27" s="183">
        <f t="shared" si="5"/>
        <v>1422</v>
      </c>
      <c r="F27" s="184">
        <f t="shared" si="11"/>
        <v>2.7107011511834377E-2</v>
      </c>
      <c r="G27" s="173"/>
      <c r="H27" s="183">
        <v>23890</v>
      </c>
      <c r="I27" s="183">
        <v>9995</v>
      </c>
      <c r="J27" s="184">
        <f t="shared" si="12"/>
        <v>-0.5816241105064881</v>
      </c>
      <c r="K27" s="183">
        <f t="shared" si="13"/>
        <v>-13895</v>
      </c>
      <c r="L27" s="184">
        <f t="shared" si="9"/>
        <v>2.6933586276401383E-2</v>
      </c>
    </row>
    <row r="28" spans="1:12" x14ac:dyDescent="0.25">
      <c r="A28" s="617" t="s">
        <v>81</v>
      </c>
      <c r="B28" s="183">
        <v>3990</v>
      </c>
      <c r="C28" s="183">
        <v>302</v>
      </c>
      <c r="D28" s="184">
        <f t="shared" si="10"/>
        <v>-0.92431077694235586</v>
      </c>
      <c r="E28" s="183">
        <f t="shared" si="5"/>
        <v>-3688</v>
      </c>
      <c r="F28" s="184">
        <f t="shared" si="11"/>
        <v>2.0084194005333617E-3</v>
      </c>
      <c r="G28" s="173"/>
      <c r="H28" s="183">
        <v>26981</v>
      </c>
      <c r="I28" s="183">
        <v>2385</v>
      </c>
      <c r="J28" s="184">
        <f t="shared" si="12"/>
        <v>-0.91160446239946635</v>
      </c>
      <c r="K28" s="183">
        <f t="shared" si="13"/>
        <v>-24596</v>
      </c>
      <c r="L28" s="184">
        <f t="shared" si="9"/>
        <v>6.4268737638036311E-3</v>
      </c>
    </row>
    <row r="29" spans="1:12" x14ac:dyDescent="0.25">
      <c r="A29" s="617" t="s">
        <v>85</v>
      </c>
      <c r="B29" s="183">
        <v>2544</v>
      </c>
      <c r="C29" s="183">
        <v>2610</v>
      </c>
      <c r="D29" s="184">
        <f t="shared" si="10"/>
        <v>2.5943396226415061E-2</v>
      </c>
      <c r="E29" s="183">
        <f t="shared" si="5"/>
        <v>66</v>
      </c>
      <c r="F29" s="184">
        <f t="shared" si="11"/>
        <v>1.735753190527177E-2</v>
      </c>
      <c r="G29" s="173"/>
      <c r="H29" s="183">
        <v>20367</v>
      </c>
      <c r="I29" s="183">
        <v>6576</v>
      </c>
      <c r="J29" s="184">
        <f t="shared" si="12"/>
        <v>-0.67712476064221527</v>
      </c>
      <c r="K29" s="183">
        <f t="shared" si="13"/>
        <v>-13791</v>
      </c>
      <c r="L29" s="184">
        <f t="shared" si="9"/>
        <v>1.7720386528625863E-2</v>
      </c>
    </row>
    <row r="30" spans="1:12" x14ac:dyDescent="0.25">
      <c r="A30" s="617" t="s">
        <v>83</v>
      </c>
      <c r="B30" s="183">
        <v>3568</v>
      </c>
      <c r="C30" s="183">
        <v>0</v>
      </c>
      <c r="D30" s="184">
        <f t="shared" si="10"/>
        <v>-1</v>
      </c>
      <c r="E30" s="183">
        <f t="shared" si="5"/>
        <v>-3568</v>
      </c>
      <c r="F30" s="184">
        <f t="shared" si="11"/>
        <v>0</v>
      </c>
      <c r="G30" s="173"/>
      <c r="H30" s="183">
        <v>20900</v>
      </c>
      <c r="I30" s="183">
        <v>0</v>
      </c>
      <c r="J30" s="184">
        <f t="shared" si="12"/>
        <v>-1</v>
      </c>
      <c r="K30" s="183">
        <f t="shared" si="13"/>
        <v>-20900</v>
      </c>
      <c r="L30" s="184">
        <f t="shared" si="9"/>
        <v>0</v>
      </c>
    </row>
    <row r="31" spans="1:12" x14ac:dyDescent="0.25">
      <c r="A31" s="617" t="s">
        <v>72</v>
      </c>
      <c r="B31" s="183">
        <v>1880</v>
      </c>
      <c r="C31" s="183">
        <v>1470</v>
      </c>
      <c r="D31" s="184">
        <f t="shared" si="10"/>
        <v>-0.21808510638297873</v>
      </c>
      <c r="E31" s="183">
        <f t="shared" si="5"/>
        <v>-410</v>
      </c>
      <c r="F31" s="184">
        <f t="shared" si="11"/>
        <v>9.776081188026628E-3</v>
      </c>
      <c r="G31" s="173"/>
      <c r="H31" s="183">
        <v>15061</v>
      </c>
      <c r="I31" s="183">
        <v>3500</v>
      </c>
      <c r="J31" s="184">
        <f t="shared" si="12"/>
        <v>-0.76761171236969661</v>
      </c>
      <c r="K31" s="183">
        <f t="shared" si="13"/>
        <v>-11561</v>
      </c>
      <c r="L31" s="184">
        <f t="shared" si="9"/>
        <v>9.4314709322065871E-3</v>
      </c>
    </row>
    <row r="32" spans="1:12" x14ac:dyDescent="0.25">
      <c r="A32" s="617" t="s">
        <v>120</v>
      </c>
      <c r="B32" s="183">
        <v>1908</v>
      </c>
      <c r="C32" s="183">
        <v>228</v>
      </c>
      <c r="D32" s="184">
        <f t="shared" si="10"/>
        <v>-0.88050314465408808</v>
      </c>
      <c r="E32" s="183">
        <f t="shared" si="5"/>
        <v>-1680</v>
      </c>
      <c r="F32" s="184">
        <f t="shared" si="11"/>
        <v>1.516290143449028E-3</v>
      </c>
      <c r="G32" s="173"/>
      <c r="H32" s="183">
        <v>11646</v>
      </c>
      <c r="I32" s="183">
        <v>1001</v>
      </c>
      <c r="J32" s="184">
        <f t="shared" si="12"/>
        <v>-0.91404774171389314</v>
      </c>
      <c r="K32" s="183">
        <f t="shared" si="13"/>
        <v>-10645</v>
      </c>
      <c r="L32" s="184">
        <f t="shared" si="9"/>
        <v>2.6974006866110839E-3</v>
      </c>
    </row>
    <row r="33" spans="1:12" x14ac:dyDescent="0.25">
      <c r="A33" s="617" t="s">
        <v>121</v>
      </c>
      <c r="B33" s="183">
        <v>1325</v>
      </c>
      <c r="C33" s="183">
        <v>0</v>
      </c>
      <c r="D33" s="184">
        <f t="shared" si="10"/>
        <v>-1</v>
      </c>
      <c r="E33" s="183">
        <f t="shared" si="5"/>
        <v>-1325</v>
      </c>
      <c r="F33" s="184">
        <f t="shared" si="11"/>
        <v>0</v>
      </c>
      <c r="G33" s="173"/>
      <c r="H33" s="183">
        <v>10837</v>
      </c>
      <c r="I33" s="183">
        <v>0</v>
      </c>
      <c r="J33" s="184">
        <f t="shared" si="12"/>
        <v>-1</v>
      </c>
      <c r="K33" s="183">
        <f t="shared" si="13"/>
        <v>-10837</v>
      </c>
      <c r="L33" s="184">
        <f t="shared" si="9"/>
        <v>0</v>
      </c>
    </row>
    <row r="34" spans="1:12" x14ac:dyDescent="0.25">
      <c r="A34" s="617" t="s">
        <v>122</v>
      </c>
      <c r="B34" s="183">
        <v>4820</v>
      </c>
      <c r="C34" s="183">
        <v>7787</v>
      </c>
      <c r="D34" s="184">
        <f t="shared" si="10"/>
        <v>0.61556016597510377</v>
      </c>
      <c r="E34" s="183">
        <f t="shared" si="5"/>
        <v>2967</v>
      </c>
      <c r="F34" s="184">
        <f t="shared" si="11"/>
        <v>5.178662871507711E-2</v>
      </c>
      <c r="G34" s="173"/>
      <c r="H34" s="183">
        <v>33126</v>
      </c>
      <c r="I34" s="183">
        <v>15856</v>
      </c>
      <c r="J34" s="184">
        <f t="shared" si="12"/>
        <v>-0.52134275191692325</v>
      </c>
      <c r="K34" s="183">
        <f t="shared" si="13"/>
        <v>-17270</v>
      </c>
      <c r="L34" s="184">
        <f t="shared" si="9"/>
        <v>4.2727258028876468E-2</v>
      </c>
    </row>
    <row r="35" spans="1:12" ht="21" x14ac:dyDescent="0.35">
      <c r="A35" s="612" t="s">
        <v>40</v>
      </c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</row>
    <row r="36" spans="1:12" x14ac:dyDescent="0.25">
      <c r="A36" s="55"/>
      <c r="B36" s="56" t="s">
        <v>150</v>
      </c>
      <c r="C36" s="57"/>
      <c r="D36" s="57"/>
      <c r="E36" s="57"/>
      <c r="F36" s="58"/>
      <c r="G36" s="169"/>
      <c r="H36" s="56" t="str">
        <f>CONCATENATE("acumulado ",B36)</f>
        <v>acumulado marzo</v>
      </c>
      <c r="I36" s="57"/>
      <c r="J36" s="57"/>
      <c r="K36" s="57"/>
      <c r="L36" s="58"/>
    </row>
    <row r="37" spans="1:12" ht="30" x14ac:dyDescent="0.25">
      <c r="A37" s="12"/>
      <c r="B37" s="13">
        <v>2020</v>
      </c>
      <c r="C37" s="13">
        <v>2021</v>
      </c>
      <c r="D37" s="13" t="s">
        <v>1</v>
      </c>
      <c r="E37" s="13" t="s">
        <v>2</v>
      </c>
      <c r="F37" s="13" t="s">
        <v>3</v>
      </c>
      <c r="G37" s="173"/>
      <c r="H37" s="13">
        <v>2020</v>
      </c>
      <c r="I37" s="13">
        <v>2021</v>
      </c>
      <c r="J37" s="13" t="s">
        <v>1</v>
      </c>
      <c r="K37" s="13" t="s">
        <v>2</v>
      </c>
      <c r="L37" s="13" t="s">
        <v>3</v>
      </c>
    </row>
    <row r="38" spans="1:12" x14ac:dyDescent="0.25">
      <c r="A38" s="627" t="s">
        <v>34</v>
      </c>
      <c r="B38" s="614">
        <v>269403</v>
      </c>
      <c r="C38" s="614">
        <v>150367</v>
      </c>
      <c r="D38" s="615">
        <f>C38/B38-1</f>
        <v>-0.44185105585312712</v>
      </c>
      <c r="E38" s="614">
        <f>C38-B38</f>
        <v>-119036</v>
      </c>
      <c r="F38" s="615">
        <f>C38/$C$38</f>
        <v>1</v>
      </c>
      <c r="G38" s="616"/>
      <c r="H38" s="614">
        <v>1618334</v>
      </c>
      <c r="I38" s="614">
        <v>371098</v>
      </c>
      <c r="J38" s="615">
        <f>I38/H38-1</f>
        <v>-0.77069134060088951</v>
      </c>
      <c r="K38" s="614">
        <f>I38-H38</f>
        <v>-1247236</v>
      </c>
      <c r="L38" s="615">
        <f>I38/$I$38</f>
        <v>1</v>
      </c>
    </row>
    <row r="39" spans="1:12" x14ac:dyDescent="0.25">
      <c r="A39" s="617" t="s">
        <v>41</v>
      </c>
      <c r="B39" s="183">
        <v>99728</v>
      </c>
      <c r="C39" s="183">
        <v>99949</v>
      </c>
      <c r="D39" s="184">
        <f t="shared" ref="D39:D40" si="14">C39/B39-1</f>
        <v>2.2160275950584563E-3</v>
      </c>
      <c r="E39" s="183">
        <f>C39-B39</f>
        <v>221</v>
      </c>
      <c r="F39" s="184">
        <f>C39/$C$38</f>
        <v>0.66470036643678465</v>
      </c>
      <c r="G39" s="173"/>
      <c r="H39" s="183">
        <v>1395686</v>
      </c>
      <c r="I39" s="183">
        <v>361192</v>
      </c>
      <c r="J39" s="184">
        <f t="shared" ref="J39:J40" si="15">I39/H39-1</f>
        <v>-0.74120826604264856</v>
      </c>
      <c r="K39" s="183">
        <f t="shared" ref="K39:K40" si="16">I39-H39</f>
        <v>-1034494</v>
      </c>
      <c r="L39" s="184">
        <f t="shared" ref="L39:L40" si="17">I39/$I$38</f>
        <v>0.97330624255587472</v>
      </c>
    </row>
    <row r="40" spans="1:12" x14ac:dyDescent="0.25">
      <c r="A40" s="617" t="s">
        <v>42</v>
      </c>
      <c r="B40" s="183">
        <v>169675</v>
      </c>
      <c r="C40" s="183">
        <v>50418</v>
      </c>
      <c r="D40" s="184">
        <f t="shared" si="14"/>
        <v>-0.7028554589656697</v>
      </c>
      <c r="E40" s="183">
        <f>C40-B40</f>
        <v>-119257</v>
      </c>
      <c r="F40" s="184">
        <f>C40/$C$38</f>
        <v>0.33529963356321535</v>
      </c>
      <c r="G40" s="173"/>
      <c r="H40" s="183">
        <v>222648</v>
      </c>
      <c r="I40" s="183">
        <v>9906</v>
      </c>
      <c r="J40" s="184">
        <f t="shared" si="15"/>
        <v>-0.9555082462002803</v>
      </c>
      <c r="K40" s="183">
        <f t="shared" si="16"/>
        <v>-212742</v>
      </c>
      <c r="L40" s="184">
        <f t="shared" si="17"/>
        <v>2.669375744412527E-2</v>
      </c>
    </row>
    <row r="41" spans="1:12" ht="21" x14ac:dyDescent="0.35">
      <c r="A41" s="561" t="s">
        <v>43</v>
      </c>
      <c r="B41" s="561"/>
      <c r="C41" s="561"/>
      <c r="D41" s="561"/>
      <c r="E41" s="561"/>
      <c r="F41" s="561"/>
      <c r="G41" s="561"/>
      <c r="H41" s="561"/>
      <c r="I41" s="561"/>
      <c r="J41" s="561"/>
      <c r="K41" s="561"/>
      <c r="L41" s="561"/>
    </row>
    <row r="42" spans="1:12" x14ac:dyDescent="0.25">
      <c r="A42" s="55"/>
      <c r="B42" s="56" t="s">
        <v>150</v>
      </c>
      <c r="C42" s="57"/>
      <c r="D42" s="57"/>
      <c r="E42" s="57"/>
      <c r="F42" s="58"/>
      <c r="G42" s="628"/>
      <c r="H42" s="56" t="str">
        <f>CONCATENATE("acumulado ",B42)</f>
        <v>acumulado marzo</v>
      </c>
      <c r="I42" s="57"/>
      <c r="J42" s="57"/>
      <c r="K42" s="57"/>
      <c r="L42" s="58"/>
    </row>
    <row r="43" spans="1:12" ht="30" x14ac:dyDescent="0.25">
      <c r="A43" s="12"/>
      <c r="B43" s="13">
        <v>2020</v>
      </c>
      <c r="C43" s="13">
        <v>2021</v>
      </c>
      <c r="D43" s="13" t="s">
        <v>1</v>
      </c>
      <c r="E43" s="13" t="s">
        <v>2</v>
      </c>
      <c r="F43" s="13" t="s">
        <v>3</v>
      </c>
      <c r="G43" s="629"/>
      <c r="H43" s="13">
        <v>2020</v>
      </c>
      <c r="I43" s="13">
        <v>2021</v>
      </c>
      <c r="J43" s="13" t="s">
        <v>1</v>
      </c>
      <c r="K43" s="13" t="s">
        <v>2</v>
      </c>
      <c r="L43" s="13" t="s">
        <v>3</v>
      </c>
    </row>
    <row r="44" spans="1:12" x14ac:dyDescent="0.25">
      <c r="A44" s="630" t="s">
        <v>34</v>
      </c>
      <c r="B44" s="631">
        <v>3285</v>
      </c>
      <c r="C44" s="631">
        <v>2061</v>
      </c>
      <c r="D44" s="632">
        <f>C44/B44-1</f>
        <v>-0.37260273972602742</v>
      </c>
      <c r="E44" s="631">
        <f>C44-B44</f>
        <v>-1224</v>
      </c>
      <c r="F44" s="632">
        <f>C44/$C$44</f>
        <v>1</v>
      </c>
      <c r="G44" s="212"/>
      <c r="H44" s="631">
        <v>14326</v>
      </c>
      <c r="I44" s="631">
        <v>5595</v>
      </c>
      <c r="J44" s="632">
        <f>I44/H44-1</f>
        <v>-0.60945134720089356</v>
      </c>
      <c r="K44" s="631">
        <f>I44-H44</f>
        <v>-8731</v>
      </c>
      <c r="L44" s="632">
        <f>I44/$I$44</f>
        <v>1</v>
      </c>
    </row>
    <row r="45" spans="1:12" x14ac:dyDescent="0.25">
      <c r="A45" s="617" t="s">
        <v>35</v>
      </c>
      <c r="B45" s="183">
        <v>2960</v>
      </c>
      <c r="C45" s="183">
        <v>1956</v>
      </c>
      <c r="D45" s="184">
        <f t="shared" ref="D45:D46" si="18">C45/B45-1</f>
        <v>-0.33918918918918917</v>
      </c>
      <c r="E45" s="183">
        <f>C45-B45</f>
        <v>-1004</v>
      </c>
      <c r="F45" s="184">
        <f>C45/$C$44</f>
        <v>0.94905385735080061</v>
      </c>
      <c r="G45" s="629"/>
      <c r="H45" s="183">
        <v>12821</v>
      </c>
      <c r="I45" s="183">
        <v>5312</v>
      </c>
      <c r="J45" s="184">
        <f t="shared" ref="J45:J46" si="19">I45/H45-1</f>
        <v>-0.58567974416972157</v>
      </c>
      <c r="K45" s="183">
        <f t="shared" ref="K45:K46" si="20">I45-H45</f>
        <v>-7509</v>
      </c>
      <c r="L45" s="184">
        <f t="shared" ref="L45:L46" si="21">I45/$I$44</f>
        <v>0.94941912421805186</v>
      </c>
    </row>
    <row r="46" spans="1:12" x14ac:dyDescent="0.25">
      <c r="A46" s="617" t="s">
        <v>36</v>
      </c>
      <c r="B46" s="183">
        <v>325</v>
      </c>
      <c r="C46" s="183">
        <v>105</v>
      </c>
      <c r="D46" s="184">
        <f t="shared" si="18"/>
        <v>-0.67692307692307696</v>
      </c>
      <c r="E46" s="183">
        <f>C46-B46</f>
        <v>-220</v>
      </c>
      <c r="F46" s="184">
        <f>C46/$C$44</f>
        <v>5.0946142649199416E-2</v>
      </c>
      <c r="G46" s="629"/>
      <c r="H46" s="183">
        <v>1505</v>
      </c>
      <c r="I46" s="183">
        <v>283</v>
      </c>
      <c r="J46" s="184">
        <f t="shared" si="19"/>
        <v>-0.81196013289036539</v>
      </c>
      <c r="K46" s="183">
        <f t="shared" si="20"/>
        <v>-1222</v>
      </c>
      <c r="L46" s="184">
        <f t="shared" si="21"/>
        <v>5.058087578194817E-2</v>
      </c>
    </row>
    <row r="47" spans="1:12" ht="21" x14ac:dyDescent="0.35">
      <c r="A47" s="561" t="s">
        <v>45</v>
      </c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</row>
    <row r="48" spans="1:12" x14ac:dyDescent="0.25">
      <c r="A48" s="55"/>
      <c r="B48" s="56" t="s">
        <v>150</v>
      </c>
      <c r="C48" s="57"/>
      <c r="D48" s="57"/>
      <c r="E48" s="57"/>
      <c r="F48" s="58"/>
      <c r="G48" s="628"/>
      <c r="H48" s="56" t="str">
        <f>CONCATENATE("acumulado ",B48)</f>
        <v>acumulado marzo</v>
      </c>
      <c r="I48" s="57"/>
      <c r="J48" s="57"/>
      <c r="K48" s="57"/>
      <c r="L48" s="58"/>
    </row>
    <row r="49" spans="1:12" ht="30" x14ac:dyDescent="0.25">
      <c r="A49" s="12" t="s">
        <v>114</v>
      </c>
      <c r="B49" s="13">
        <v>2020</v>
      </c>
      <c r="C49" s="13">
        <v>2021</v>
      </c>
      <c r="D49" s="13" t="s">
        <v>1</v>
      </c>
      <c r="E49" s="13" t="s">
        <v>2</v>
      </c>
      <c r="F49" s="13" t="s">
        <v>3</v>
      </c>
      <c r="G49" s="629"/>
      <c r="H49" s="13">
        <v>2020</v>
      </c>
      <c r="I49" s="13">
        <v>2021</v>
      </c>
      <c r="J49" s="13" t="s">
        <v>1</v>
      </c>
      <c r="K49" s="13" t="s">
        <v>2</v>
      </c>
      <c r="L49" s="13" t="s">
        <v>3</v>
      </c>
    </row>
    <row r="50" spans="1:12" x14ac:dyDescent="0.25">
      <c r="A50" s="633" t="s">
        <v>115</v>
      </c>
      <c r="B50" s="205">
        <v>3285</v>
      </c>
      <c r="C50" s="205">
        <v>2061</v>
      </c>
      <c r="D50" s="206">
        <f t="shared" ref="D50:D57" si="22">IFERROR(C50/B50-1,"-")</f>
        <v>-0.37260273972602742</v>
      </c>
      <c r="E50" s="205">
        <f t="shared" ref="E50:E57" si="23">IFERROR(C50-B50,"-")</f>
        <v>-1224</v>
      </c>
      <c r="F50" s="206">
        <f t="shared" ref="F50:F57" si="24">IFERROR(C50/$C$50,"-")</f>
        <v>1</v>
      </c>
      <c r="G50" s="212"/>
      <c r="H50" s="205">
        <v>14326</v>
      </c>
      <c r="I50" s="205">
        <v>5595</v>
      </c>
      <c r="J50" s="206">
        <f t="shared" ref="J50:J57" si="25">IFERROR(I50/H50-1,"-")</f>
        <v>-0.60945134720089356</v>
      </c>
      <c r="K50" s="205">
        <f t="shared" ref="K50:K57" si="26">IFERROR(I50-H50,"-")</f>
        <v>-8731</v>
      </c>
      <c r="L50" s="206">
        <f>I50/$I$50</f>
        <v>1</v>
      </c>
    </row>
    <row r="51" spans="1:12" x14ac:dyDescent="0.25">
      <c r="A51" s="634" t="s">
        <v>38</v>
      </c>
      <c r="B51" s="635">
        <v>1857</v>
      </c>
      <c r="C51" s="635">
        <v>1712</v>
      </c>
      <c r="D51" s="636">
        <f t="shared" si="22"/>
        <v>-7.808292945611206E-2</v>
      </c>
      <c r="E51" s="635">
        <f t="shared" si="23"/>
        <v>-145</v>
      </c>
      <c r="F51" s="636">
        <f t="shared" si="24"/>
        <v>0.83066472586123241</v>
      </c>
      <c r="G51" s="637"/>
      <c r="H51" s="635">
        <v>7799</v>
      </c>
      <c r="I51" s="635">
        <v>4389</v>
      </c>
      <c r="J51" s="636">
        <f t="shared" si="25"/>
        <v>-0.43723554301833567</v>
      </c>
      <c r="K51" s="635">
        <f t="shared" si="26"/>
        <v>-3410</v>
      </c>
      <c r="L51" s="636">
        <f t="shared" ref="L51:L71" si="27">I51/$I$50</f>
        <v>0.78445040214477213</v>
      </c>
    </row>
    <row r="52" spans="1:12" x14ac:dyDescent="0.25">
      <c r="A52" s="617" t="s">
        <v>116</v>
      </c>
      <c r="B52" s="183">
        <v>1306</v>
      </c>
      <c r="C52" s="183">
        <v>1391</v>
      </c>
      <c r="D52" s="184">
        <f t="shared" si="22"/>
        <v>6.5084226646248133E-2</v>
      </c>
      <c r="E52" s="183">
        <f t="shared" si="23"/>
        <v>85</v>
      </c>
      <c r="F52" s="184">
        <f t="shared" si="24"/>
        <v>0.67491508976225134</v>
      </c>
      <c r="G52" s="629"/>
      <c r="H52" s="183">
        <v>5477</v>
      </c>
      <c r="I52" s="183">
        <v>3422</v>
      </c>
      <c r="J52" s="184">
        <f t="shared" si="25"/>
        <v>-0.37520540441847727</v>
      </c>
      <c r="K52" s="183">
        <f t="shared" si="26"/>
        <v>-2055</v>
      </c>
      <c r="L52" s="184">
        <f t="shared" si="27"/>
        <v>0.61161751563896338</v>
      </c>
    </row>
    <row r="53" spans="1:12" x14ac:dyDescent="0.25">
      <c r="A53" s="617" t="s">
        <v>117</v>
      </c>
      <c r="B53" s="183">
        <v>551</v>
      </c>
      <c r="C53" s="183">
        <v>320</v>
      </c>
      <c r="D53" s="184">
        <f t="shared" si="22"/>
        <v>-0.41923774954627946</v>
      </c>
      <c r="E53" s="183">
        <f t="shared" si="23"/>
        <v>-231</v>
      </c>
      <c r="F53" s="184">
        <f t="shared" si="24"/>
        <v>0.15526443474041726</v>
      </c>
      <c r="G53" s="629"/>
      <c r="H53" s="183">
        <v>2322</v>
      </c>
      <c r="I53" s="183">
        <v>966</v>
      </c>
      <c r="J53" s="184">
        <f t="shared" si="25"/>
        <v>-0.58397932816537468</v>
      </c>
      <c r="K53" s="183">
        <f t="shared" si="26"/>
        <v>-1356</v>
      </c>
      <c r="L53" s="184">
        <f t="shared" si="27"/>
        <v>0.17265415549597854</v>
      </c>
    </row>
    <row r="54" spans="1:12" x14ac:dyDescent="0.25">
      <c r="A54" s="634" t="s">
        <v>39</v>
      </c>
      <c r="B54" s="635">
        <v>1428</v>
      </c>
      <c r="C54" s="635">
        <v>349</v>
      </c>
      <c r="D54" s="636">
        <f t="shared" si="22"/>
        <v>-0.75560224089635852</v>
      </c>
      <c r="E54" s="635">
        <f t="shared" si="23"/>
        <v>-1079</v>
      </c>
      <c r="F54" s="636">
        <f t="shared" si="24"/>
        <v>0.16933527413876759</v>
      </c>
      <c r="G54" s="637"/>
      <c r="H54" s="635">
        <v>6527</v>
      </c>
      <c r="I54" s="635">
        <v>1206</v>
      </c>
      <c r="J54" s="636">
        <f t="shared" si="25"/>
        <v>-0.8152290485674889</v>
      </c>
      <c r="K54" s="635">
        <f t="shared" si="26"/>
        <v>-5321</v>
      </c>
      <c r="L54" s="636">
        <f t="shared" si="27"/>
        <v>0.21554959785522787</v>
      </c>
    </row>
    <row r="55" spans="1:12" x14ac:dyDescent="0.25">
      <c r="A55" s="617" t="s">
        <v>118</v>
      </c>
      <c r="B55" s="183">
        <v>543</v>
      </c>
      <c r="C55" s="183">
        <v>35</v>
      </c>
      <c r="D55" s="184">
        <f t="shared" si="22"/>
        <v>-0.9355432780847146</v>
      </c>
      <c r="E55" s="183">
        <f t="shared" si="23"/>
        <v>-508</v>
      </c>
      <c r="F55" s="184">
        <f t="shared" si="24"/>
        <v>1.6982047549733138E-2</v>
      </c>
      <c r="G55" s="629"/>
      <c r="H55" s="183">
        <v>2447</v>
      </c>
      <c r="I55" s="183">
        <v>183</v>
      </c>
      <c r="J55" s="184">
        <f t="shared" si="25"/>
        <v>-0.92521454842664486</v>
      </c>
      <c r="K55" s="183">
        <f t="shared" si="26"/>
        <v>-2264</v>
      </c>
      <c r="L55" s="184">
        <f t="shared" si="27"/>
        <v>3.2707774798927614E-2</v>
      </c>
    </row>
    <row r="56" spans="1:12" x14ac:dyDescent="0.25">
      <c r="A56" s="617" t="s">
        <v>71</v>
      </c>
      <c r="B56" s="183">
        <v>276</v>
      </c>
      <c r="C56" s="183">
        <v>107</v>
      </c>
      <c r="D56" s="184">
        <f t="shared" si="22"/>
        <v>-0.6123188405797102</v>
      </c>
      <c r="E56" s="183">
        <f t="shared" si="23"/>
        <v>-169</v>
      </c>
      <c r="F56" s="184">
        <f t="shared" si="24"/>
        <v>5.1916545366327026E-2</v>
      </c>
      <c r="G56" s="629"/>
      <c r="H56" s="183">
        <v>1168</v>
      </c>
      <c r="I56" s="183">
        <v>343</v>
      </c>
      <c r="J56" s="184">
        <f t="shared" si="25"/>
        <v>-0.70633561643835618</v>
      </c>
      <c r="K56" s="183">
        <f t="shared" si="26"/>
        <v>-825</v>
      </c>
      <c r="L56" s="184">
        <f t="shared" si="27"/>
        <v>6.1304736371760503E-2</v>
      </c>
    </row>
    <row r="57" spans="1:12" x14ac:dyDescent="0.25">
      <c r="A57" s="617" t="s">
        <v>80</v>
      </c>
      <c r="B57" s="183">
        <v>86</v>
      </c>
      <c r="C57" s="183">
        <v>16</v>
      </c>
      <c r="D57" s="184">
        <f t="shared" si="22"/>
        <v>-0.81395348837209303</v>
      </c>
      <c r="E57" s="183">
        <f t="shared" si="23"/>
        <v>-70</v>
      </c>
      <c r="F57" s="184">
        <f t="shared" si="24"/>
        <v>7.7632217370208634E-3</v>
      </c>
      <c r="G57" s="629"/>
      <c r="H57" s="183">
        <v>360</v>
      </c>
      <c r="I57" s="183">
        <v>90</v>
      </c>
      <c r="J57" s="184">
        <f t="shared" si="25"/>
        <v>-0.75</v>
      </c>
      <c r="K57" s="183">
        <f t="shared" si="26"/>
        <v>-270</v>
      </c>
      <c r="L57" s="184">
        <f t="shared" si="27"/>
        <v>1.6085790884718499E-2</v>
      </c>
    </row>
    <row r="58" spans="1:12" x14ac:dyDescent="0.25">
      <c r="A58" s="617" t="s">
        <v>76</v>
      </c>
      <c r="B58" s="183">
        <v>53</v>
      </c>
      <c r="C58" s="183">
        <v>0</v>
      </c>
      <c r="D58" s="184">
        <f>IFERROR(C58/B58-1,"-")</f>
        <v>-1</v>
      </c>
      <c r="E58" s="183">
        <f>IFERROR(C58-B58,"-")</f>
        <v>-53</v>
      </c>
      <c r="F58" s="184">
        <f>IFERROR(C58/$C$50,"-")</f>
        <v>0</v>
      </c>
      <c r="G58" s="629"/>
      <c r="H58" s="183">
        <v>247</v>
      </c>
      <c r="I58" s="183">
        <v>0</v>
      </c>
      <c r="J58" s="184">
        <f>IFERROR(I58/H58-1,"-")</f>
        <v>-1</v>
      </c>
      <c r="K58" s="183">
        <f>IFERROR(I58-H58,"-")</f>
        <v>-247</v>
      </c>
      <c r="L58" s="184">
        <f t="shared" si="27"/>
        <v>0</v>
      </c>
    </row>
    <row r="59" spans="1:12" x14ac:dyDescent="0.25">
      <c r="A59" s="617" t="s">
        <v>84</v>
      </c>
      <c r="B59" s="183">
        <v>50</v>
      </c>
      <c r="C59" s="183">
        <v>5</v>
      </c>
      <c r="D59" s="184">
        <f t="shared" ref="D59:D71" si="28">IFERROR(C59/B59-1,"-")</f>
        <v>-0.9</v>
      </c>
      <c r="E59" s="183">
        <f t="shared" ref="E59:E71" si="29">IFERROR(C59-B59,"-")</f>
        <v>-45</v>
      </c>
      <c r="F59" s="184">
        <f t="shared" ref="F59:F71" si="30">IFERROR(C59/$C$50,"-")</f>
        <v>2.4260067928190197E-3</v>
      </c>
      <c r="G59" s="629"/>
      <c r="H59" s="183">
        <v>222</v>
      </c>
      <c r="I59" s="183">
        <v>14</v>
      </c>
      <c r="J59" s="184">
        <f t="shared" ref="J59:J71" si="31">IFERROR(I59/H59-1,"-")</f>
        <v>-0.93693693693693691</v>
      </c>
      <c r="K59" s="183">
        <f t="shared" ref="K59:K71" si="32">IFERROR(I59-H59,"-")</f>
        <v>-208</v>
      </c>
      <c r="L59" s="184">
        <f t="shared" si="27"/>
        <v>2.5022341376228774E-3</v>
      </c>
    </row>
    <row r="60" spans="1:12" x14ac:dyDescent="0.25">
      <c r="A60" s="617" t="s">
        <v>78</v>
      </c>
      <c r="B60" s="183">
        <v>46</v>
      </c>
      <c r="C60" s="183">
        <v>33</v>
      </c>
      <c r="D60" s="184">
        <f t="shared" si="28"/>
        <v>-0.28260869565217395</v>
      </c>
      <c r="E60" s="183">
        <f t="shared" si="29"/>
        <v>-13</v>
      </c>
      <c r="F60" s="184">
        <f t="shared" si="30"/>
        <v>1.6011644832605532E-2</v>
      </c>
      <c r="G60" s="629"/>
      <c r="H60" s="183">
        <v>263</v>
      </c>
      <c r="I60" s="183">
        <v>113</v>
      </c>
      <c r="J60" s="184">
        <f t="shared" si="31"/>
        <v>-0.57034220532319391</v>
      </c>
      <c r="K60" s="183">
        <f t="shared" si="32"/>
        <v>-150</v>
      </c>
      <c r="L60" s="184">
        <f t="shared" si="27"/>
        <v>2.0196604110813227E-2</v>
      </c>
    </row>
    <row r="61" spans="1:12" x14ac:dyDescent="0.25">
      <c r="A61" s="617" t="s">
        <v>79</v>
      </c>
      <c r="B61" s="183">
        <v>51</v>
      </c>
      <c r="C61" s="183">
        <v>9</v>
      </c>
      <c r="D61" s="184">
        <f t="shared" si="28"/>
        <v>-0.82352941176470584</v>
      </c>
      <c r="E61" s="183">
        <f t="shared" si="29"/>
        <v>-42</v>
      </c>
      <c r="F61" s="184">
        <f t="shared" si="30"/>
        <v>4.3668122270742356E-3</v>
      </c>
      <c r="G61" s="629"/>
      <c r="H61" s="183">
        <v>221</v>
      </c>
      <c r="I61" s="183">
        <v>44</v>
      </c>
      <c r="J61" s="184">
        <f t="shared" si="31"/>
        <v>-0.80090497737556565</v>
      </c>
      <c r="K61" s="183">
        <f t="shared" si="32"/>
        <v>-177</v>
      </c>
      <c r="L61" s="184">
        <f t="shared" si="27"/>
        <v>7.8641644325290437E-3</v>
      </c>
    </row>
    <row r="62" spans="1:12" x14ac:dyDescent="0.25">
      <c r="A62" s="617" t="s">
        <v>82</v>
      </c>
      <c r="B62" s="183">
        <v>25</v>
      </c>
      <c r="C62" s="183">
        <v>21</v>
      </c>
      <c r="D62" s="184">
        <f t="shared" si="28"/>
        <v>-0.16000000000000003</v>
      </c>
      <c r="E62" s="183">
        <f t="shared" si="29"/>
        <v>-4</v>
      </c>
      <c r="F62" s="184">
        <f t="shared" si="30"/>
        <v>1.0189228529839884E-2</v>
      </c>
      <c r="G62" s="629"/>
      <c r="H62" s="183">
        <v>197</v>
      </c>
      <c r="I62" s="183">
        <v>68</v>
      </c>
      <c r="J62" s="184">
        <f t="shared" si="31"/>
        <v>-0.65482233502538079</v>
      </c>
      <c r="K62" s="183">
        <f t="shared" si="32"/>
        <v>-129</v>
      </c>
      <c r="L62" s="184">
        <f t="shared" si="27"/>
        <v>1.2153708668453977E-2</v>
      </c>
    </row>
    <row r="63" spans="1:12" x14ac:dyDescent="0.25">
      <c r="A63" s="617" t="s">
        <v>74</v>
      </c>
      <c r="B63" s="183">
        <v>47</v>
      </c>
      <c r="C63" s="183">
        <v>0</v>
      </c>
      <c r="D63" s="184">
        <f t="shared" si="28"/>
        <v>-1</v>
      </c>
      <c r="E63" s="183">
        <f t="shared" si="29"/>
        <v>-47</v>
      </c>
      <c r="F63" s="184">
        <f t="shared" si="30"/>
        <v>0</v>
      </c>
      <c r="G63" s="629"/>
      <c r="H63" s="183">
        <v>228</v>
      </c>
      <c r="I63" s="183">
        <v>0</v>
      </c>
      <c r="J63" s="184">
        <f t="shared" si="31"/>
        <v>-1</v>
      </c>
      <c r="K63" s="183">
        <f t="shared" si="32"/>
        <v>-228</v>
      </c>
      <c r="L63" s="184">
        <f t="shared" si="27"/>
        <v>0</v>
      </c>
    </row>
    <row r="64" spans="1:12" x14ac:dyDescent="0.25">
      <c r="A64" s="617" t="s">
        <v>119</v>
      </c>
      <c r="B64" s="183">
        <v>25</v>
      </c>
      <c r="C64" s="183">
        <v>24</v>
      </c>
      <c r="D64" s="184">
        <f t="shared" si="28"/>
        <v>-4.0000000000000036E-2</v>
      </c>
      <c r="E64" s="183">
        <f t="shared" si="29"/>
        <v>-1</v>
      </c>
      <c r="F64" s="184">
        <f t="shared" si="30"/>
        <v>1.1644832605531296E-2</v>
      </c>
      <c r="G64" s="629"/>
      <c r="H64" s="183">
        <v>147</v>
      </c>
      <c r="I64" s="183">
        <v>61</v>
      </c>
      <c r="J64" s="184">
        <f t="shared" si="31"/>
        <v>-0.58503401360544216</v>
      </c>
      <c r="K64" s="183">
        <f t="shared" si="32"/>
        <v>-86</v>
      </c>
      <c r="L64" s="184">
        <f t="shared" si="27"/>
        <v>1.0902591599642538E-2</v>
      </c>
    </row>
    <row r="65" spans="1:12" x14ac:dyDescent="0.25">
      <c r="A65" s="617" t="s">
        <v>81</v>
      </c>
      <c r="B65" s="183">
        <v>44</v>
      </c>
      <c r="C65" s="183">
        <v>4</v>
      </c>
      <c r="D65" s="184">
        <f t="shared" si="28"/>
        <v>-0.90909090909090906</v>
      </c>
      <c r="E65" s="183">
        <f t="shared" si="29"/>
        <v>-40</v>
      </c>
      <c r="F65" s="184">
        <f t="shared" si="30"/>
        <v>1.9408054342552159E-3</v>
      </c>
      <c r="G65" s="629"/>
      <c r="H65" s="183">
        <v>179</v>
      </c>
      <c r="I65" s="183">
        <v>29</v>
      </c>
      <c r="J65" s="184">
        <f t="shared" si="31"/>
        <v>-0.83798882681564246</v>
      </c>
      <c r="K65" s="183">
        <f t="shared" si="32"/>
        <v>-150</v>
      </c>
      <c r="L65" s="184">
        <f t="shared" si="27"/>
        <v>5.1831992850759605E-3</v>
      </c>
    </row>
    <row r="66" spans="1:12" x14ac:dyDescent="0.25">
      <c r="A66" s="617" t="s">
        <v>85</v>
      </c>
      <c r="B66" s="183">
        <v>35</v>
      </c>
      <c r="C66" s="183">
        <v>21</v>
      </c>
      <c r="D66" s="184">
        <f t="shared" si="28"/>
        <v>-0.4</v>
      </c>
      <c r="E66" s="183">
        <f t="shared" si="29"/>
        <v>-14</v>
      </c>
      <c r="F66" s="184">
        <f t="shared" si="30"/>
        <v>1.0189228529839884E-2</v>
      </c>
      <c r="G66" s="629"/>
      <c r="H66" s="183">
        <v>157</v>
      </c>
      <c r="I66" s="183">
        <v>73</v>
      </c>
      <c r="J66" s="184">
        <f t="shared" si="31"/>
        <v>-0.53503184713375795</v>
      </c>
      <c r="K66" s="183">
        <f t="shared" si="32"/>
        <v>-84</v>
      </c>
      <c r="L66" s="184">
        <f t="shared" si="27"/>
        <v>1.3047363717605004E-2</v>
      </c>
    </row>
    <row r="67" spans="1:12" x14ac:dyDescent="0.25">
      <c r="A67" s="617" t="s">
        <v>83</v>
      </c>
      <c r="B67" s="183">
        <v>29</v>
      </c>
      <c r="C67" s="183">
        <v>0</v>
      </c>
      <c r="D67" s="184">
        <f t="shared" si="28"/>
        <v>-1</v>
      </c>
      <c r="E67" s="183">
        <f t="shared" si="29"/>
        <v>-29</v>
      </c>
      <c r="F67" s="184">
        <f t="shared" si="30"/>
        <v>0</v>
      </c>
      <c r="G67" s="629"/>
      <c r="H67" s="183">
        <v>123</v>
      </c>
      <c r="I67" s="183">
        <v>1</v>
      </c>
      <c r="J67" s="184">
        <f t="shared" si="31"/>
        <v>-0.99186991869918695</v>
      </c>
      <c r="K67" s="183">
        <f t="shared" si="32"/>
        <v>-122</v>
      </c>
      <c r="L67" s="184">
        <f t="shared" si="27"/>
        <v>1.7873100983020553E-4</v>
      </c>
    </row>
    <row r="68" spans="1:12" x14ac:dyDescent="0.25">
      <c r="A68" s="617" t="s">
        <v>72</v>
      </c>
      <c r="B68" s="183">
        <v>21</v>
      </c>
      <c r="C68" s="183">
        <v>14</v>
      </c>
      <c r="D68" s="184">
        <f t="shared" si="28"/>
        <v>-0.33333333333333337</v>
      </c>
      <c r="E68" s="183">
        <f t="shared" si="29"/>
        <v>-7</v>
      </c>
      <c r="F68" s="184">
        <f t="shared" si="30"/>
        <v>6.7928190198932557E-3</v>
      </c>
      <c r="G68" s="629"/>
      <c r="H68" s="183">
        <v>108</v>
      </c>
      <c r="I68" s="183">
        <v>38</v>
      </c>
      <c r="J68" s="184">
        <f t="shared" si="31"/>
        <v>-0.64814814814814814</v>
      </c>
      <c r="K68" s="183">
        <f t="shared" si="32"/>
        <v>-70</v>
      </c>
      <c r="L68" s="184">
        <f t="shared" si="27"/>
        <v>6.7917783735478108E-3</v>
      </c>
    </row>
    <row r="69" spans="1:12" x14ac:dyDescent="0.25">
      <c r="A69" s="617" t="s">
        <v>120</v>
      </c>
      <c r="B69" s="183">
        <v>28</v>
      </c>
      <c r="C69" s="183">
        <v>2</v>
      </c>
      <c r="D69" s="184">
        <f t="shared" si="28"/>
        <v>-0.9285714285714286</v>
      </c>
      <c r="E69" s="183">
        <f t="shared" si="29"/>
        <v>-26</v>
      </c>
      <c r="F69" s="184">
        <f t="shared" si="30"/>
        <v>9.7040271712760793E-4</v>
      </c>
      <c r="G69" s="629"/>
      <c r="H69" s="183">
        <v>133</v>
      </c>
      <c r="I69" s="183">
        <v>19</v>
      </c>
      <c r="J69" s="184">
        <f t="shared" si="31"/>
        <v>-0.85714285714285721</v>
      </c>
      <c r="K69" s="183">
        <f t="shared" si="32"/>
        <v>-114</v>
      </c>
      <c r="L69" s="184">
        <f t="shared" si="27"/>
        <v>3.3958891867739054E-3</v>
      </c>
    </row>
    <row r="70" spans="1:12" x14ac:dyDescent="0.25">
      <c r="A70" s="617" t="s">
        <v>121</v>
      </c>
      <c r="B70" s="183">
        <v>16</v>
      </c>
      <c r="C70" s="183">
        <v>0</v>
      </c>
      <c r="D70" s="184">
        <f t="shared" si="28"/>
        <v>-1</v>
      </c>
      <c r="E70" s="183">
        <f t="shared" si="29"/>
        <v>-16</v>
      </c>
      <c r="F70" s="184">
        <f t="shared" si="30"/>
        <v>0</v>
      </c>
      <c r="G70" s="629"/>
      <c r="H70" s="183">
        <v>68</v>
      </c>
      <c r="I70" s="183">
        <v>0</v>
      </c>
      <c r="J70" s="184">
        <f t="shared" si="31"/>
        <v>-1</v>
      </c>
      <c r="K70" s="183">
        <f t="shared" si="32"/>
        <v>-68</v>
      </c>
      <c r="L70" s="184">
        <f t="shared" si="27"/>
        <v>0</v>
      </c>
    </row>
    <row r="71" spans="1:12" x14ac:dyDescent="0.25">
      <c r="A71" s="617" t="s">
        <v>122</v>
      </c>
      <c r="B71" s="183">
        <v>53</v>
      </c>
      <c r="C71" s="183">
        <v>58</v>
      </c>
      <c r="D71" s="184">
        <f t="shared" si="28"/>
        <v>9.4339622641509413E-2</v>
      </c>
      <c r="E71" s="183">
        <f t="shared" si="29"/>
        <v>5</v>
      </c>
      <c r="F71" s="184">
        <f t="shared" si="30"/>
        <v>2.8141678796700632E-2</v>
      </c>
      <c r="G71" s="629"/>
      <c r="H71" s="183">
        <v>259</v>
      </c>
      <c r="I71" s="183">
        <v>130</v>
      </c>
      <c r="J71" s="184">
        <f t="shared" si="31"/>
        <v>-0.49806949806949807</v>
      </c>
      <c r="K71" s="183">
        <f t="shared" si="32"/>
        <v>-129</v>
      </c>
      <c r="L71" s="184">
        <f t="shared" si="27"/>
        <v>2.323503127792672E-2</v>
      </c>
    </row>
    <row r="72" spans="1:12" ht="21" x14ac:dyDescent="0.35">
      <c r="A72" s="561" t="s">
        <v>46</v>
      </c>
      <c r="B72" s="561"/>
      <c r="C72" s="561"/>
      <c r="D72" s="561"/>
      <c r="E72" s="561"/>
      <c r="F72" s="561"/>
      <c r="G72" s="561"/>
      <c r="H72" s="561"/>
      <c r="I72" s="561"/>
      <c r="J72" s="561"/>
      <c r="K72" s="561"/>
      <c r="L72" s="561"/>
    </row>
    <row r="73" spans="1:12" x14ac:dyDescent="0.25">
      <c r="A73" s="55"/>
      <c r="B73" s="56" t="s">
        <v>150</v>
      </c>
      <c r="C73" s="57"/>
      <c r="D73" s="57"/>
      <c r="E73" s="57"/>
      <c r="F73" s="58"/>
      <c r="G73" s="628"/>
      <c r="H73" s="56" t="str">
        <f>CONCATENATE("acumulado ",B73)</f>
        <v>acumulado marzo</v>
      </c>
      <c r="I73" s="57"/>
      <c r="J73" s="57"/>
      <c r="K73" s="57"/>
      <c r="L73" s="58"/>
    </row>
    <row r="74" spans="1:12" ht="30" x14ac:dyDescent="0.25">
      <c r="A74" s="12"/>
      <c r="B74" s="13">
        <v>2020</v>
      </c>
      <c r="C74" s="13">
        <v>2021</v>
      </c>
      <c r="D74" s="13" t="s">
        <v>1</v>
      </c>
      <c r="E74" s="13" t="s">
        <v>2</v>
      </c>
      <c r="F74" s="13" t="s">
        <v>3</v>
      </c>
      <c r="G74" s="629"/>
      <c r="H74" s="13">
        <v>2020</v>
      </c>
      <c r="I74" s="13">
        <v>2021</v>
      </c>
      <c r="J74" s="13" t="s">
        <v>1</v>
      </c>
      <c r="K74" s="13" t="s">
        <v>2</v>
      </c>
      <c r="L74" s="13" t="s">
        <v>3</v>
      </c>
    </row>
    <row r="75" spans="1:12" x14ac:dyDescent="0.25">
      <c r="A75" s="630" t="s">
        <v>34</v>
      </c>
      <c r="B75" s="631">
        <v>3285</v>
      </c>
      <c r="C75" s="631">
        <v>2061</v>
      </c>
      <c r="D75" s="632">
        <f>C75/B75-1</f>
        <v>-0.37260273972602742</v>
      </c>
      <c r="E75" s="631">
        <f>C75-B75</f>
        <v>-1224</v>
      </c>
      <c r="F75" s="632">
        <f>C75/$C$75</f>
        <v>1</v>
      </c>
      <c r="G75" s="212"/>
      <c r="H75" s="631">
        <v>14326</v>
      </c>
      <c r="I75" s="631">
        <v>5595</v>
      </c>
      <c r="J75" s="632">
        <f>I75/H75-1</f>
        <v>-0.60945134720089356</v>
      </c>
      <c r="K75" s="631">
        <f>I75-H75</f>
        <v>-8731</v>
      </c>
      <c r="L75" s="632">
        <f>I75/$I$75</f>
        <v>1</v>
      </c>
    </row>
    <row r="76" spans="1:12" x14ac:dyDescent="0.25">
      <c r="A76" s="617" t="s">
        <v>41</v>
      </c>
      <c r="B76" s="183">
        <v>1724</v>
      </c>
      <c r="C76" s="183">
        <v>1598</v>
      </c>
      <c r="D76" s="184">
        <f t="shared" ref="D76:D77" si="33">C76/B76-1</f>
        <v>-7.3085846867749438E-2</v>
      </c>
      <c r="E76" s="183">
        <f>C76-B76</f>
        <v>-126</v>
      </c>
      <c r="F76" s="184">
        <f>C76/$C$75</f>
        <v>0.77535177098495878</v>
      </c>
      <c r="G76" s="629"/>
      <c r="H76" s="183">
        <v>7200</v>
      </c>
      <c r="I76" s="183">
        <v>4055</v>
      </c>
      <c r="J76" s="184">
        <f t="shared" ref="J76:J77" si="34">I76/H76-1</f>
        <v>-0.43680555555555556</v>
      </c>
      <c r="K76" s="183">
        <f t="shared" ref="K76:K77" si="35">I76-H76</f>
        <v>-3145</v>
      </c>
      <c r="L76" s="184">
        <f t="shared" ref="L76:L77" si="36">I76/$I$75</f>
        <v>0.72475424486148343</v>
      </c>
    </row>
    <row r="77" spans="1:12" x14ac:dyDescent="0.25">
      <c r="A77" s="617" t="s">
        <v>42</v>
      </c>
      <c r="B77" s="183">
        <v>1561</v>
      </c>
      <c r="C77" s="183">
        <v>463</v>
      </c>
      <c r="D77" s="184">
        <f t="shared" si="33"/>
        <v>-0.70339525944907111</v>
      </c>
      <c r="E77" s="183">
        <f>C77-B77</f>
        <v>-1098</v>
      </c>
      <c r="F77" s="184">
        <f>C77/$C$75</f>
        <v>0.22464822901504125</v>
      </c>
      <c r="G77" s="629"/>
      <c r="H77" s="183">
        <v>7126</v>
      </c>
      <c r="I77" s="183">
        <v>1540</v>
      </c>
      <c r="J77" s="184">
        <f t="shared" si="34"/>
        <v>-0.78388998035363455</v>
      </c>
      <c r="K77" s="183">
        <f t="shared" si="35"/>
        <v>-5586</v>
      </c>
      <c r="L77" s="184">
        <f t="shared" si="36"/>
        <v>0.27524575513851651</v>
      </c>
    </row>
    <row r="78" spans="1:12" ht="21" x14ac:dyDescent="0.35">
      <c r="A78" s="561" t="s">
        <v>123</v>
      </c>
      <c r="B78" s="561"/>
      <c r="C78" s="561"/>
      <c r="D78" s="561"/>
      <c r="E78" s="561"/>
      <c r="F78" s="561"/>
      <c r="G78" s="561"/>
      <c r="H78" s="561"/>
      <c r="I78" s="561"/>
      <c r="J78" s="561"/>
      <c r="K78" s="561"/>
      <c r="L78" s="561"/>
    </row>
  </sheetData>
  <mergeCells count="22">
    <mergeCell ref="A72:L72"/>
    <mergeCell ref="B73:F73"/>
    <mergeCell ref="H73:L73"/>
    <mergeCell ref="A78:L78"/>
    <mergeCell ref="A41:L41"/>
    <mergeCell ref="B42:F42"/>
    <mergeCell ref="H42:L42"/>
    <mergeCell ref="A47:L47"/>
    <mergeCell ref="B48:F48"/>
    <mergeCell ref="H48:L48"/>
    <mergeCell ref="A10:L10"/>
    <mergeCell ref="B11:F11"/>
    <mergeCell ref="H11:L11"/>
    <mergeCell ref="A35:L35"/>
    <mergeCell ref="B36:F36"/>
    <mergeCell ref="H36:L36"/>
    <mergeCell ref="A1:L1"/>
    <mergeCell ref="A2:L2"/>
    <mergeCell ref="A3:L3"/>
    <mergeCell ref="A4:L4"/>
    <mergeCell ref="B5:F5"/>
    <mergeCell ref="H5:L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C983-4F2C-42DC-B844-8DA8D85DB737}">
  <dimension ref="A1:L50"/>
  <sheetViews>
    <sheetView workbookViewId="0">
      <selection activeCell="A4" sqref="A4:L4"/>
    </sheetView>
  </sheetViews>
  <sheetFormatPr baseColWidth="10" defaultRowHeight="15" x14ac:dyDescent="0.25"/>
  <cols>
    <col min="1" max="1" width="37.85546875" customWidth="1"/>
    <col min="2" max="3" width="11.42578125" style="150"/>
    <col min="4" max="4" width="12.28515625" style="150" bestFit="1" customWidth="1"/>
    <col min="5" max="5" width="12.7109375" style="150" customWidth="1"/>
    <col min="6" max="6" width="11.42578125" style="150"/>
    <col min="7" max="7" width="1.28515625" style="150" customWidth="1"/>
    <col min="8" max="8" width="12.5703125" style="150" customWidth="1"/>
    <col min="9" max="10" width="11.42578125" style="150"/>
    <col min="11" max="11" width="14" style="150" customWidth="1"/>
    <col min="12" max="12" width="11.42578125" style="150"/>
  </cols>
  <sheetData>
    <row r="1" spans="1:12" ht="53.25" customHeight="1" x14ac:dyDescent="0.25">
      <c r="A1" s="246" t="s">
        <v>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ht="36.75" customHeight="1" x14ac:dyDescent="0.25">
      <c r="A2" s="638" t="s">
        <v>124</v>
      </c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</row>
    <row r="3" spans="1:12" ht="21" x14ac:dyDescent="0.25">
      <c r="A3" s="249" t="s">
        <v>125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1"/>
    </row>
    <row r="4" spans="1:12" ht="21" x14ac:dyDescent="0.35">
      <c r="A4" s="639" t="s">
        <v>48</v>
      </c>
      <c r="B4" s="639"/>
      <c r="C4" s="639"/>
      <c r="D4" s="639"/>
      <c r="E4" s="639"/>
      <c r="F4" s="639"/>
      <c r="G4" s="639"/>
      <c r="H4" s="639"/>
      <c r="I4" s="639"/>
      <c r="J4" s="639"/>
      <c r="K4" s="639"/>
      <c r="L4" s="639"/>
    </row>
    <row r="5" spans="1:12" x14ac:dyDescent="0.25">
      <c r="A5" s="55"/>
      <c r="B5" s="60" t="s">
        <v>151</v>
      </c>
      <c r="C5" s="66"/>
      <c r="D5" s="66"/>
      <c r="E5" s="66"/>
      <c r="F5" s="61"/>
      <c r="G5" s="224"/>
      <c r="H5" s="60" t="str">
        <f>CONCATENATE("acumulado ",B5)</f>
        <v>acumulado febrero</v>
      </c>
      <c r="I5" s="66"/>
      <c r="J5" s="66"/>
      <c r="K5" s="66"/>
      <c r="L5" s="61"/>
    </row>
    <row r="6" spans="1:12" ht="30" x14ac:dyDescent="0.25">
      <c r="A6" s="12"/>
      <c r="B6" s="13">
        <v>2020</v>
      </c>
      <c r="C6" s="13">
        <v>2021</v>
      </c>
      <c r="D6" s="13" t="s">
        <v>1</v>
      </c>
      <c r="E6" s="13" t="s">
        <v>2</v>
      </c>
      <c r="F6" s="13" t="s">
        <v>3</v>
      </c>
      <c r="G6" s="224"/>
      <c r="H6" s="13">
        <v>2020</v>
      </c>
      <c r="I6" s="13">
        <v>2021</v>
      </c>
      <c r="J6" s="13" t="s">
        <v>1</v>
      </c>
      <c r="K6" s="13" t="s">
        <v>2</v>
      </c>
      <c r="L6" s="13" t="s">
        <v>3</v>
      </c>
    </row>
    <row r="7" spans="1:12" x14ac:dyDescent="0.25">
      <c r="A7" s="640" t="s">
        <v>49</v>
      </c>
      <c r="B7" s="618">
        <v>528873</v>
      </c>
      <c r="C7" s="618">
        <v>57462</v>
      </c>
      <c r="D7" s="641">
        <f>C7/B7-1</f>
        <v>-0.89135009728233427</v>
      </c>
      <c r="E7" s="618">
        <f t="shared" ref="E7:E18" si="0">C7-B7</f>
        <v>-471411</v>
      </c>
      <c r="F7" s="641">
        <f t="shared" ref="F7:F18" si="1">C7/$C$7</f>
        <v>1</v>
      </c>
      <c r="G7" s="224"/>
      <c r="H7" s="618">
        <v>1041026</v>
      </c>
      <c r="I7" s="618">
        <v>113739</v>
      </c>
      <c r="J7" s="641">
        <f>I7/H7-1</f>
        <v>-0.89074336279785515</v>
      </c>
      <c r="K7" s="618">
        <f>I7-H7</f>
        <v>-927287</v>
      </c>
      <c r="L7" s="641">
        <f>I7/$I$7</f>
        <v>1</v>
      </c>
    </row>
    <row r="8" spans="1:12" x14ac:dyDescent="0.25">
      <c r="A8" s="642" t="s">
        <v>50</v>
      </c>
      <c r="B8" s="619">
        <v>49853</v>
      </c>
      <c r="C8" s="619">
        <v>12344</v>
      </c>
      <c r="D8" s="643">
        <f>C8/B8-1</f>
        <v>-0.75239203257577281</v>
      </c>
      <c r="E8" s="619">
        <f t="shared" si="0"/>
        <v>-37509</v>
      </c>
      <c r="F8" s="643">
        <f t="shared" si="1"/>
        <v>0.21482022902091819</v>
      </c>
      <c r="G8" s="224"/>
      <c r="H8" s="619">
        <v>103147</v>
      </c>
      <c r="I8" s="619">
        <v>26160</v>
      </c>
      <c r="J8" s="643">
        <f>I8/H8-1</f>
        <v>-0.7463813780332923</v>
      </c>
      <c r="K8" s="619">
        <f>I8-H8</f>
        <v>-76987</v>
      </c>
      <c r="L8" s="643">
        <f t="shared" ref="L8:L18" si="2">I8/$I$7</f>
        <v>0.23000026376177038</v>
      </c>
    </row>
    <row r="9" spans="1:12" x14ac:dyDescent="0.25">
      <c r="A9" s="642" t="s">
        <v>51</v>
      </c>
      <c r="B9" s="619">
        <v>479020</v>
      </c>
      <c r="C9" s="619">
        <v>45118</v>
      </c>
      <c r="D9" s="643">
        <f t="shared" ref="D9:D18" si="3">C9/B9-1</f>
        <v>-0.90581186589286455</v>
      </c>
      <c r="E9" s="619">
        <f t="shared" si="0"/>
        <v>-433902</v>
      </c>
      <c r="F9" s="643">
        <f t="shared" si="1"/>
        <v>0.78517977097908187</v>
      </c>
      <c r="G9" s="224"/>
      <c r="H9" s="619">
        <v>937880</v>
      </c>
      <c r="I9" s="619">
        <v>87579</v>
      </c>
      <c r="J9" s="643">
        <f t="shared" ref="J9:J18" si="4">I9/H9-1</f>
        <v>-0.90662024992536361</v>
      </c>
      <c r="K9" s="619">
        <f t="shared" ref="K9:K18" si="5">I9-H9</f>
        <v>-850301</v>
      </c>
      <c r="L9" s="643">
        <f t="shared" si="2"/>
        <v>0.76999973623822959</v>
      </c>
    </row>
    <row r="10" spans="1:12" x14ac:dyDescent="0.25">
      <c r="A10" s="617" t="s">
        <v>71</v>
      </c>
      <c r="B10" s="644">
        <v>84333</v>
      </c>
      <c r="C10" s="644">
        <v>9921</v>
      </c>
      <c r="D10" s="645">
        <f t="shared" si="3"/>
        <v>-0.88235921881114154</v>
      </c>
      <c r="E10" s="644">
        <f t="shared" si="0"/>
        <v>-74412</v>
      </c>
      <c r="F10" s="645">
        <f t="shared" si="1"/>
        <v>0.1726532317009502</v>
      </c>
      <c r="G10" s="224"/>
      <c r="H10" s="644">
        <v>165964</v>
      </c>
      <c r="I10" s="644">
        <v>21836</v>
      </c>
      <c r="J10" s="645">
        <f t="shared" si="4"/>
        <v>-0.86842929792003087</v>
      </c>
      <c r="K10" s="644">
        <f t="shared" si="5"/>
        <v>-144128</v>
      </c>
      <c r="L10" s="645">
        <f t="shared" si="2"/>
        <v>0.19198340059258479</v>
      </c>
    </row>
    <row r="11" spans="1:12" x14ac:dyDescent="0.25">
      <c r="A11" s="617" t="s">
        <v>80</v>
      </c>
      <c r="B11" s="277">
        <v>17979</v>
      </c>
      <c r="C11" s="277">
        <v>848</v>
      </c>
      <c r="D11" s="278">
        <f t="shared" si="3"/>
        <v>-0.95283386172757101</v>
      </c>
      <c r="E11" s="277">
        <f t="shared" si="0"/>
        <v>-17131</v>
      </c>
      <c r="F11" s="278">
        <f t="shared" si="1"/>
        <v>1.4757578921722182E-2</v>
      </c>
      <c r="G11" s="224"/>
      <c r="H11" s="277">
        <v>38136</v>
      </c>
      <c r="I11" s="277">
        <v>4193</v>
      </c>
      <c r="J11" s="278">
        <f t="shared" si="4"/>
        <v>-0.89005139500734209</v>
      </c>
      <c r="K11" s="277">
        <f t="shared" si="5"/>
        <v>-33943</v>
      </c>
      <c r="L11" s="278">
        <f t="shared" si="2"/>
        <v>3.6865103438574277E-2</v>
      </c>
    </row>
    <row r="12" spans="1:12" x14ac:dyDescent="0.25">
      <c r="A12" s="617" t="s">
        <v>78</v>
      </c>
      <c r="B12" s="277">
        <v>27506</v>
      </c>
      <c r="C12" s="277">
        <v>13016</v>
      </c>
      <c r="D12" s="278">
        <f t="shared" si="3"/>
        <v>-0.52679415400276297</v>
      </c>
      <c r="E12" s="277">
        <f t="shared" si="0"/>
        <v>-14490</v>
      </c>
      <c r="F12" s="278">
        <f t="shared" si="1"/>
        <v>0.22651491420416972</v>
      </c>
      <c r="G12" s="224"/>
      <c r="H12" s="277">
        <v>46115</v>
      </c>
      <c r="I12" s="277">
        <v>19653</v>
      </c>
      <c r="J12" s="278">
        <f t="shared" si="4"/>
        <v>-0.57382630380570321</v>
      </c>
      <c r="K12" s="277">
        <f t="shared" si="5"/>
        <v>-26462</v>
      </c>
      <c r="L12" s="278">
        <f t="shared" si="2"/>
        <v>0.17279033576873368</v>
      </c>
    </row>
    <row r="13" spans="1:12" x14ac:dyDescent="0.25">
      <c r="A13" s="617" t="s">
        <v>79</v>
      </c>
      <c r="B13" s="277">
        <v>15114</v>
      </c>
      <c r="C13" s="277">
        <v>930</v>
      </c>
      <c r="D13" s="278">
        <f t="shared" si="3"/>
        <v>-0.93846764589122667</v>
      </c>
      <c r="E13" s="277">
        <f t="shared" si="0"/>
        <v>-14184</v>
      </c>
      <c r="F13" s="278">
        <f t="shared" si="1"/>
        <v>1.6184608958964185E-2</v>
      </c>
      <c r="G13" s="224"/>
      <c r="H13" s="277">
        <v>31816</v>
      </c>
      <c r="I13" s="277">
        <v>1738</v>
      </c>
      <c r="J13" s="278">
        <f t="shared" si="4"/>
        <v>-0.94537339703293943</v>
      </c>
      <c r="K13" s="277">
        <f t="shared" si="5"/>
        <v>-30078</v>
      </c>
      <c r="L13" s="278">
        <f t="shared" si="2"/>
        <v>1.5280598563377558E-2</v>
      </c>
    </row>
    <row r="14" spans="1:12" x14ac:dyDescent="0.25">
      <c r="A14" s="617" t="s">
        <v>81</v>
      </c>
      <c r="B14" s="277">
        <v>12201</v>
      </c>
      <c r="C14" s="277">
        <v>593</v>
      </c>
      <c r="D14" s="278">
        <f t="shared" si="3"/>
        <v>-0.95139742644045566</v>
      </c>
      <c r="E14" s="277">
        <f t="shared" si="0"/>
        <v>-11608</v>
      </c>
      <c r="F14" s="278">
        <f t="shared" si="1"/>
        <v>1.0319863562006195E-2</v>
      </c>
      <c r="G14" s="224"/>
      <c r="H14" s="277">
        <v>24634</v>
      </c>
      <c r="I14" s="277">
        <v>2569</v>
      </c>
      <c r="J14" s="278">
        <f t="shared" si="4"/>
        <v>-0.89571324186084278</v>
      </c>
      <c r="K14" s="277">
        <f t="shared" si="5"/>
        <v>-22065</v>
      </c>
      <c r="L14" s="278">
        <f t="shared" si="2"/>
        <v>2.2586799602598934E-2</v>
      </c>
    </row>
    <row r="15" spans="1:12" x14ac:dyDescent="0.25">
      <c r="A15" s="617" t="s">
        <v>82</v>
      </c>
      <c r="B15" s="277">
        <v>17297</v>
      </c>
      <c r="C15" s="277">
        <v>3293</v>
      </c>
      <c r="D15" s="278">
        <f t="shared" si="3"/>
        <v>-0.80962016534659187</v>
      </c>
      <c r="E15" s="277">
        <f t="shared" si="0"/>
        <v>-14004</v>
      </c>
      <c r="F15" s="278">
        <f t="shared" si="1"/>
        <v>5.7307437958998994E-2</v>
      </c>
      <c r="G15" s="224"/>
      <c r="H15" s="277">
        <v>36251</v>
      </c>
      <c r="I15" s="277">
        <v>6292</v>
      </c>
      <c r="J15" s="278">
        <f t="shared" si="4"/>
        <v>-0.82643237427933025</v>
      </c>
      <c r="K15" s="277">
        <f t="shared" si="5"/>
        <v>-29959</v>
      </c>
      <c r="L15" s="278">
        <f t="shared" si="2"/>
        <v>5.5319635305392169E-2</v>
      </c>
    </row>
    <row r="16" spans="1:12" x14ac:dyDescent="0.25">
      <c r="A16" s="617" t="s">
        <v>126</v>
      </c>
      <c r="B16" s="277">
        <v>63872</v>
      </c>
      <c r="C16" s="277">
        <v>1142</v>
      </c>
      <c r="D16" s="278">
        <f t="shared" si="3"/>
        <v>-0.98212049098196397</v>
      </c>
      <c r="E16" s="277">
        <f t="shared" si="0"/>
        <v>-62730</v>
      </c>
      <c r="F16" s="278">
        <f t="shared" si="1"/>
        <v>1.987400368939473E-2</v>
      </c>
      <c r="G16" s="224"/>
      <c r="H16" s="277">
        <v>122807</v>
      </c>
      <c r="I16" s="277">
        <v>2330</v>
      </c>
      <c r="J16" s="278">
        <f t="shared" si="4"/>
        <v>-0.98102714014673431</v>
      </c>
      <c r="K16" s="277">
        <f t="shared" si="5"/>
        <v>-120477</v>
      </c>
      <c r="L16" s="278">
        <f t="shared" si="2"/>
        <v>2.0485497498659209E-2</v>
      </c>
    </row>
    <row r="17" spans="1:12" x14ac:dyDescent="0.25">
      <c r="A17" s="617" t="s">
        <v>118</v>
      </c>
      <c r="B17" s="277">
        <v>184208</v>
      </c>
      <c r="C17" s="277">
        <v>1244</v>
      </c>
      <c r="D17" s="278">
        <f t="shared" si="3"/>
        <v>-0.9932467645270564</v>
      </c>
      <c r="E17" s="277">
        <f t="shared" si="0"/>
        <v>-182964</v>
      </c>
      <c r="F17" s="278">
        <f t="shared" si="1"/>
        <v>2.1649089833281124E-2</v>
      </c>
      <c r="G17" s="224"/>
      <c r="H17" s="277">
        <v>356562</v>
      </c>
      <c r="I17" s="277">
        <v>2727</v>
      </c>
      <c r="J17" s="278">
        <f t="shared" si="4"/>
        <v>-0.99235196122974401</v>
      </c>
      <c r="K17" s="277">
        <f t="shared" si="5"/>
        <v>-353835</v>
      </c>
      <c r="L17" s="278">
        <f t="shared" si="2"/>
        <v>2.3975944926542345E-2</v>
      </c>
    </row>
    <row r="18" spans="1:12" x14ac:dyDescent="0.25">
      <c r="A18" s="617" t="s">
        <v>86</v>
      </c>
      <c r="B18" s="277">
        <v>56510</v>
      </c>
      <c r="C18" s="277">
        <v>14130</v>
      </c>
      <c r="D18" s="278">
        <f t="shared" si="3"/>
        <v>-0.74995576004247033</v>
      </c>
      <c r="E18" s="277">
        <f t="shared" si="0"/>
        <v>-42380</v>
      </c>
      <c r="F18" s="278">
        <f t="shared" si="1"/>
        <v>0.24590163934426229</v>
      </c>
      <c r="G18" s="224"/>
      <c r="H18" s="277">
        <v>115595</v>
      </c>
      <c r="I18" s="277">
        <v>26241</v>
      </c>
      <c r="J18" s="278">
        <f t="shared" si="4"/>
        <v>-0.77299191141485357</v>
      </c>
      <c r="K18" s="277">
        <f t="shared" si="5"/>
        <v>-89354</v>
      </c>
      <c r="L18" s="278">
        <f t="shared" si="2"/>
        <v>0.23071242054176669</v>
      </c>
    </row>
    <row r="19" spans="1:12" ht="21" x14ac:dyDescent="0.35">
      <c r="A19" s="646" t="s">
        <v>127</v>
      </c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</row>
    <row r="20" spans="1:12" x14ac:dyDescent="0.25">
      <c r="A20" s="55"/>
      <c r="B20" s="60" t="s">
        <v>151</v>
      </c>
      <c r="C20" s="66"/>
      <c r="D20" s="66"/>
      <c r="E20" s="66"/>
      <c r="F20" s="61"/>
      <c r="G20" s="647"/>
      <c r="H20" s="60" t="str">
        <f>CONCATENATE("acumulado ",B20)</f>
        <v>acumulado febrero</v>
      </c>
      <c r="I20" s="66"/>
      <c r="J20" s="66"/>
      <c r="K20" s="66"/>
      <c r="L20" s="61"/>
    </row>
    <row r="21" spans="1:12" ht="30" x14ac:dyDescent="0.25">
      <c r="A21" s="12"/>
      <c r="B21" s="13">
        <v>2020</v>
      </c>
      <c r="C21" s="13">
        <v>2021</v>
      </c>
      <c r="D21" s="13" t="s">
        <v>1</v>
      </c>
      <c r="E21" s="13" t="s">
        <v>2</v>
      </c>
      <c r="F21" s="13" t="s">
        <v>3</v>
      </c>
      <c r="G21" s="647"/>
      <c r="H21" s="13">
        <v>2020</v>
      </c>
      <c r="I21" s="13">
        <v>2021</v>
      </c>
      <c r="J21" s="13" t="s">
        <v>1</v>
      </c>
      <c r="K21" s="13" t="s">
        <v>2</v>
      </c>
      <c r="L21" s="13" t="s">
        <v>3</v>
      </c>
    </row>
    <row r="22" spans="1:12" x14ac:dyDescent="0.25">
      <c r="A22" s="648" t="s">
        <v>128</v>
      </c>
      <c r="B22" s="649">
        <v>528873</v>
      </c>
      <c r="C22" s="649">
        <v>57462</v>
      </c>
      <c r="D22" s="650">
        <f>C22/B22-1</f>
        <v>-0.89135009728233427</v>
      </c>
      <c r="E22" s="649">
        <f>C22-B22</f>
        <v>-471411</v>
      </c>
      <c r="F22" s="650">
        <f>C22/$C$22</f>
        <v>1</v>
      </c>
      <c r="G22" s="647"/>
      <c r="H22" s="649">
        <v>1041026</v>
      </c>
      <c r="I22" s="649">
        <v>113739</v>
      </c>
      <c r="J22" s="650">
        <f>I22/H22-1</f>
        <v>-0.89074336279785515</v>
      </c>
      <c r="K22" s="649">
        <f>I22-H22</f>
        <v>-927287</v>
      </c>
      <c r="L22" s="650">
        <f>I22/$I$22</f>
        <v>1</v>
      </c>
    </row>
    <row r="23" spans="1:12" x14ac:dyDescent="0.25">
      <c r="A23" s="617" t="s">
        <v>129</v>
      </c>
      <c r="B23" s="644">
        <v>380756</v>
      </c>
      <c r="C23" s="644">
        <v>29728</v>
      </c>
      <c r="D23" s="645">
        <f t="shared" ref="D23:D26" si="6">C23/B23-1</f>
        <v>-0.92192375169399821</v>
      </c>
      <c r="E23" s="644">
        <f>C23-B23</f>
        <v>-351028</v>
      </c>
      <c r="F23" s="645">
        <f>C23/$C$22</f>
        <v>0.51735059691622287</v>
      </c>
      <c r="G23" s="647"/>
      <c r="H23" s="644">
        <v>695273</v>
      </c>
      <c r="I23" s="644">
        <v>50350</v>
      </c>
      <c r="J23" s="645">
        <f t="shared" ref="J23:J26" si="7">I23/H23-1</f>
        <v>-0.92758240288347171</v>
      </c>
      <c r="K23" s="644">
        <f t="shared" ref="K23:K26" si="8">I23-H23</f>
        <v>-644923</v>
      </c>
      <c r="L23" s="645">
        <f t="shared" ref="L23:L26" si="9">I23/$I$22</f>
        <v>0.44268017126930959</v>
      </c>
    </row>
    <row r="24" spans="1:12" x14ac:dyDescent="0.25">
      <c r="A24" s="617" t="s">
        <v>130</v>
      </c>
      <c r="B24" s="644">
        <v>25898</v>
      </c>
      <c r="C24" s="644">
        <v>7056</v>
      </c>
      <c r="D24" s="645">
        <f t="shared" si="6"/>
        <v>-0.72754652868947411</v>
      </c>
      <c r="E24" s="644">
        <f>C24-B24</f>
        <v>-18842</v>
      </c>
      <c r="F24" s="645">
        <f>C24/$C$22</f>
        <v>0.12279419442414118</v>
      </c>
      <c r="G24" s="647"/>
      <c r="H24" s="644">
        <v>57612</v>
      </c>
      <c r="I24" s="644">
        <v>21257</v>
      </c>
      <c r="J24" s="645">
        <f t="shared" si="7"/>
        <v>-0.63103172950079844</v>
      </c>
      <c r="K24" s="644">
        <f t="shared" si="8"/>
        <v>-36355</v>
      </c>
      <c r="L24" s="645">
        <f t="shared" si="9"/>
        <v>0.18689279842446302</v>
      </c>
    </row>
    <row r="25" spans="1:12" x14ac:dyDescent="0.25">
      <c r="A25" s="617" t="s">
        <v>131</v>
      </c>
      <c r="B25" s="644">
        <v>115282</v>
      </c>
      <c r="C25" s="644">
        <v>15816</v>
      </c>
      <c r="D25" s="645">
        <f t="shared" si="6"/>
        <v>-0.86280598879269965</v>
      </c>
      <c r="E25" s="644">
        <f>C25-B25</f>
        <v>-99466</v>
      </c>
      <c r="F25" s="645">
        <f>C25/$C$22</f>
        <v>0.27524276913438445</v>
      </c>
      <c r="G25" s="647"/>
      <c r="H25" s="644">
        <v>272959</v>
      </c>
      <c r="I25" s="644">
        <v>32968</v>
      </c>
      <c r="J25" s="645">
        <f t="shared" si="7"/>
        <v>-0.87921995611062465</v>
      </c>
      <c r="K25" s="644">
        <f t="shared" si="8"/>
        <v>-239991</v>
      </c>
      <c r="L25" s="645">
        <f t="shared" si="9"/>
        <v>0.28985660151750936</v>
      </c>
    </row>
    <row r="26" spans="1:12" x14ac:dyDescent="0.25">
      <c r="A26" s="617" t="s">
        <v>132</v>
      </c>
      <c r="B26" s="644">
        <v>6937</v>
      </c>
      <c r="C26" s="644">
        <v>4862</v>
      </c>
      <c r="D26" s="645">
        <f t="shared" si="6"/>
        <v>-0.29912065734467352</v>
      </c>
      <c r="E26" s="644">
        <f>C26-B26</f>
        <v>-2075</v>
      </c>
      <c r="F26" s="645">
        <f>C26/$C$22</f>
        <v>8.4612439525251465E-2</v>
      </c>
      <c r="G26" s="647"/>
      <c r="H26" s="644">
        <v>15182</v>
      </c>
      <c r="I26" s="644">
        <v>9165</v>
      </c>
      <c r="J26" s="645">
        <f t="shared" si="7"/>
        <v>-0.39632459491503091</v>
      </c>
      <c r="K26" s="644">
        <f t="shared" si="8"/>
        <v>-6017</v>
      </c>
      <c r="L26" s="645">
        <f t="shared" si="9"/>
        <v>8.0579220847730323E-2</v>
      </c>
    </row>
    <row r="27" spans="1:12" ht="21" x14ac:dyDescent="0.35">
      <c r="A27" s="651" t="s">
        <v>133</v>
      </c>
      <c r="B27" s="651"/>
      <c r="C27" s="651"/>
      <c r="D27" s="651"/>
      <c r="E27" s="651"/>
      <c r="F27" s="651"/>
      <c r="G27" s="651"/>
      <c r="H27" s="651"/>
      <c r="I27" s="651"/>
      <c r="J27" s="651"/>
      <c r="K27" s="651"/>
      <c r="L27" s="651"/>
    </row>
    <row r="28" spans="1:12" x14ac:dyDescent="0.25">
      <c r="A28" s="55"/>
      <c r="B28" s="60" t="s">
        <v>151</v>
      </c>
      <c r="C28" s="66"/>
      <c r="D28" s="66"/>
      <c r="E28" s="66"/>
      <c r="F28" s="61"/>
      <c r="G28" s="652"/>
      <c r="H28" s="60" t="str">
        <f>CONCATENATE("acumulado ",B28)</f>
        <v>acumulado febrero</v>
      </c>
      <c r="I28" s="66"/>
      <c r="J28" s="66"/>
      <c r="K28" s="66"/>
      <c r="L28" s="61"/>
    </row>
    <row r="29" spans="1:12" ht="30" x14ac:dyDescent="0.25">
      <c r="A29" s="12"/>
      <c r="B29" s="13">
        <v>2020</v>
      </c>
      <c r="C29" s="13">
        <v>2021</v>
      </c>
      <c r="D29" s="13" t="s">
        <v>1</v>
      </c>
      <c r="E29" s="13" t="s">
        <v>2</v>
      </c>
      <c r="F29" s="13" t="s">
        <v>3</v>
      </c>
      <c r="G29" s="652"/>
      <c r="H29" s="13">
        <v>2020</v>
      </c>
      <c r="I29" s="13">
        <v>2021</v>
      </c>
      <c r="J29" s="13" t="s">
        <v>1</v>
      </c>
      <c r="K29" s="13" t="s">
        <v>2</v>
      </c>
      <c r="L29" s="13" t="s">
        <v>3</v>
      </c>
    </row>
    <row r="30" spans="1:12" x14ac:dyDescent="0.25">
      <c r="A30" s="653" t="s">
        <v>134</v>
      </c>
      <c r="B30" s="654">
        <v>528873</v>
      </c>
      <c r="C30" s="654">
        <v>57462</v>
      </c>
      <c r="D30" s="655">
        <f>C30/B30-1</f>
        <v>-0.89135009728233427</v>
      </c>
      <c r="E30" s="654">
        <f t="shared" ref="E30:E35" si="10">C30-B30</f>
        <v>-471411</v>
      </c>
      <c r="F30" s="655">
        <f t="shared" ref="F30:F35" si="11">C30/$C$30</f>
        <v>1</v>
      </c>
      <c r="G30" s="656"/>
      <c r="H30" s="654">
        <v>1041026</v>
      </c>
      <c r="I30" s="654">
        <v>113739</v>
      </c>
      <c r="J30" s="655">
        <f>I30/H30-1</f>
        <v>-0.89074336279785515</v>
      </c>
      <c r="K30" s="654">
        <f>I30-H30</f>
        <v>-927287</v>
      </c>
      <c r="L30" s="655">
        <f>I30/$I$30</f>
        <v>1</v>
      </c>
    </row>
    <row r="31" spans="1:12" x14ac:dyDescent="0.25">
      <c r="A31" s="617" t="s">
        <v>135</v>
      </c>
      <c r="B31" s="183">
        <v>339638</v>
      </c>
      <c r="C31" s="183">
        <v>28485</v>
      </c>
      <c r="D31" s="657">
        <f>C31/B31-1</f>
        <v>-0.9161312927293177</v>
      </c>
      <c r="E31" s="183">
        <f t="shared" si="10"/>
        <v>-311153</v>
      </c>
      <c r="F31" s="657">
        <f t="shared" si="11"/>
        <v>0.495718909888274</v>
      </c>
      <c r="G31" s="652"/>
      <c r="H31" s="183">
        <v>672899</v>
      </c>
      <c r="I31" s="183">
        <v>49780</v>
      </c>
      <c r="J31" s="657">
        <f>I31/H31-1</f>
        <v>-0.92602158719213434</v>
      </c>
      <c r="K31" s="183">
        <f>I31-H31</f>
        <v>-623119</v>
      </c>
      <c r="L31" s="657">
        <f t="shared" ref="L31:L35" si="12">I31/$I$30</f>
        <v>0.43766869763229849</v>
      </c>
    </row>
    <row r="32" spans="1:12" x14ac:dyDescent="0.25">
      <c r="A32" s="617" t="s">
        <v>136</v>
      </c>
      <c r="B32" s="183">
        <v>67595</v>
      </c>
      <c r="C32" s="183">
        <v>7359</v>
      </c>
      <c r="D32" s="657">
        <f t="shared" ref="D32:D35" si="13">C32/B32-1</f>
        <v>-0.89113100081366969</v>
      </c>
      <c r="E32" s="183">
        <f t="shared" si="10"/>
        <v>-60236</v>
      </c>
      <c r="F32" s="657">
        <f t="shared" si="11"/>
        <v>0.12806724443980369</v>
      </c>
      <c r="G32" s="652"/>
      <c r="H32" s="183">
        <v>124469</v>
      </c>
      <c r="I32" s="183">
        <v>14308</v>
      </c>
      <c r="J32" s="657">
        <f t="shared" ref="J32:J35" si="14">I32/H32-1</f>
        <v>-0.88504768255549571</v>
      </c>
      <c r="K32" s="183">
        <f t="shared" ref="K32:K35" si="15">I32-H32</f>
        <v>-110161</v>
      </c>
      <c r="L32" s="657">
        <f t="shared" si="12"/>
        <v>0.12579678034798969</v>
      </c>
    </row>
    <row r="33" spans="1:12" x14ac:dyDescent="0.25">
      <c r="A33" s="617" t="s">
        <v>137</v>
      </c>
      <c r="B33" s="183">
        <v>19622</v>
      </c>
      <c r="C33" s="183">
        <v>4304</v>
      </c>
      <c r="D33" s="657">
        <f t="shared" si="13"/>
        <v>-0.78065436754663131</v>
      </c>
      <c r="E33" s="183">
        <f t="shared" si="10"/>
        <v>-15318</v>
      </c>
      <c r="F33" s="657">
        <f t="shared" si="11"/>
        <v>7.4901674149872963E-2</v>
      </c>
      <c r="G33" s="652"/>
      <c r="H33" s="183">
        <v>40015</v>
      </c>
      <c r="I33" s="183">
        <v>9602</v>
      </c>
      <c r="J33" s="657">
        <f t="shared" si="14"/>
        <v>-0.76003998500562286</v>
      </c>
      <c r="K33" s="183">
        <f t="shared" si="15"/>
        <v>-30413</v>
      </c>
      <c r="L33" s="657">
        <f t="shared" si="12"/>
        <v>8.4421350636105466E-2</v>
      </c>
    </row>
    <row r="34" spans="1:12" ht="30" x14ac:dyDescent="0.25">
      <c r="A34" s="658" t="s">
        <v>138</v>
      </c>
      <c r="B34" s="183">
        <v>62489</v>
      </c>
      <c r="C34" s="183">
        <v>14423</v>
      </c>
      <c r="D34" s="657">
        <f t="shared" si="13"/>
        <v>-0.76919137768247214</v>
      </c>
      <c r="E34" s="183">
        <f t="shared" si="10"/>
        <v>-48066</v>
      </c>
      <c r="F34" s="657">
        <f t="shared" si="11"/>
        <v>0.25100066130660265</v>
      </c>
      <c r="G34" s="652"/>
      <c r="H34" s="183">
        <v>128703</v>
      </c>
      <c r="I34" s="183">
        <v>31904</v>
      </c>
      <c r="J34" s="657">
        <f t="shared" si="14"/>
        <v>-0.75211145039354177</v>
      </c>
      <c r="K34" s="183">
        <f t="shared" si="15"/>
        <v>-96799</v>
      </c>
      <c r="L34" s="657">
        <f t="shared" si="12"/>
        <v>0.2805018507284221</v>
      </c>
    </row>
    <row r="35" spans="1:12" x14ac:dyDescent="0.25">
      <c r="A35" s="617" t="s">
        <v>139</v>
      </c>
      <c r="B35" s="183">
        <v>39529</v>
      </c>
      <c r="C35" s="183">
        <v>2891</v>
      </c>
      <c r="D35" s="657">
        <f t="shared" si="13"/>
        <v>-0.92686382149814062</v>
      </c>
      <c r="E35" s="183">
        <f t="shared" si="10"/>
        <v>-36638</v>
      </c>
      <c r="F35" s="657">
        <f t="shared" si="11"/>
        <v>5.0311510215446727E-2</v>
      </c>
      <c r="G35" s="652"/>
      <c r="H35" s="183">
        <v>74941</v>
      </c>
      <c r="I35" s="183">
        <v>8146</v>
      </c>
      <c r="J35" s="657">
        <f t="shared" si="14"/>
        <v>-0.89130115691010259</v>
      </c>
      <c r="K35" s="183">
        <f t="shared" si="15"/>
        <v>-66795</v>
      </c>
      <c r="L35" s="657">
        <f t="shared" si="12"/>
        <v>7.1620112714196535E-2</v>
      </c>
    </row>
    <row r="36" spans="1:12" ht="21" x14ac:dyDescent="0.35">
      <c r="A36" s="659" t="s">
        <v>140</v>
      </c>
      <c r="B36" s="659"/>
      <c r="C36" s="659"/>
      <c r="D36" s="659"/>
      <c r="E36" s="659"/>
      <c r="F36" s="659"/>
      <c r="G36" s="659"/>
      <c r="H36" s="659"/>
      <c r="I36" s="659"/>
      <c r="J36" s="659"/>
      <c r="K36" s="659"/>
      <c r="L36" s="659"/>
    </row>
    <row r="37" spans="1:12" x14ac:dyDescent="0.25">
      <c r="A37" s="55"/>
      <c r="B37" s="60" t="s">
        <v>151</v>
      </c>
      <c r="C37" s="66"/>
      <c r="D37" s="66"/>
      <c r="E37" s="66"/>
      <c r="F37" s="61"/>
      <c r="G37" s="660"/>
      <c r="H37" s="60" t="str">
        <f>CONCATENATE("acumulado ",B37)</f>
        <v>acumulado febrero</v>
      </c>
      <c r="I37" s="66"/>
      <c r="J37" s="66"/>
      <c r="K37" s="66"/>
      <c r="L37" s="61"/>
    </row>
    <row r="38" spans="1:12" ht="30" x14ac:dyDescent="0.25">
      <c r="A38" s="12"/>
      <c r="B38" s="13">
        <v>2020</v>
      </c>
      <c r="C38" s="13">
        <v>2021</v>
      </c>
      <c r="D38" s="13" t="s">
        <v>1</v>
      </c>
      <c r="E38" s="13" t="s">
        <v>2</v>
      </c>
      <c r="F38" s="13" t="s">
        <v>3</v>
      </c>
      <c r="G38" s="660"/>
      <c r="H38" s="13">
        <v>2020</v>
      </c>
      <c r="I38" s="13">
        <v>2021</v>
      </c>
      <c r="J38" s="13" t="s">
        <v>1</v>
      </c>
      <c r="K38" s="13" t="s">
        <v>2</v>
      </c>
      <c r="L38" s="13" t="s">
        <v>3</v>
      </c>
    </row>
    <row r="39" spans="1:12" x14ac:dyDescent="0.25">
      <c r="A39" s="661" t="s">
        <v>141</v>
      </c>
      <c r="B39" s="662">
        <v>528873</v>
      </c>
      <c r="C39" s="662">
        <v>57462</v>
      </c>
      <c r="D39" s="663">
        <f>C39/B39-1</f>
        <v>-0.89135009728233427</v>
      </c>
      <c r="E39" s="662">
        <f>C39-B39</f>
        <v>-471411</v>
      </c>
      <c r="F39" s="663">
        <f>C39/$C$39</f>
        <v>1</v>
      </c>
      <c r="G39" s="664"/>
      <c r="H39" s="662">
        <v>1041026</v>
      </c>
      <c r="I39" s="662">
        <v>113739</v>
      </c>
      <c r="J39" s="663">
        <f>I39/H39-1</f>
        <v>-0.89074336279785515</v>
      </c>
      <c r="K39" s="662">
        <f>I39-H39</f>
        <v>-927287</v>
      </c>
      <c r="L39" s="663">
        <f>I39/$I$39</f>
        <v>1</v>
      </c>
    </row>
    <row r="40" spans="1:12" x14ac:dyDescent="0.25">
      <c r="A40" s="617" t="s">
        <v>142</v>
      </c>
      <c r="B40" s="183">
        <v>513408</v>
      </c>
      <c r="C40" s="183">
        <v>45504</v>
      </c>
      <c r="D40" s="184">
        <f>C40/B40-1</f>
        <v>-0.91136873597606582</v>
      </c>
      <c r="E40" s="183">
        <f>C40-B40</f>
        <v>-467904</v>
      </c>
      <c r="F40" s="184">
        <f>C40/$C$39</f>
        <v>0.79189725383731857</v>
      </c>
      <c r="G40" s="660"/>
      <c r="H40" s="183">
        <v>1003319</v>
      </c>
      <c r="I40" s="183">
        <v>89740</v>
      </c>
      <c r="J40" s="184">
        <f>I40/H40-1</f>
        <v>-0.91055686177576622</v>
      </c>
      <c r="K40" s="183">
        <f>I40-H40</f>
        <v>-913579</v>
      </c>
      <c r="L40" s="184">
        <f t="shared" ref="L40:L43" si="16">I40/$I$39</f>
        <v>0.78899937576381007</v>
      </c>
    </row>
    <row r="41" spans="1:12" x14ac:dyDescent="0.25">
      <c r="A41" s="617" t="s">
        <v>143</v>
      </c>
      <c r="B41" s="183">
        <v>9518</v>
      </c>
      <c r="C41" s="183">
        <v>6185</v>
      </c>
      <c r="D41" s="184">
        <f t="shared" ref="D41:D43" si="17">C41/B41-1</f>
        <v>-0.35017860895146036</v>
      </c>
      <c r="E41" s="183">
        <f>C41-B41</f>
        <v>-3333</v>
      </c>
      <c r="F41" s="184">
        <f>C41/$C$39</f>
        <v>0.10763635097977794</v>
      </c>
      <c r="G41" s="660"/>
      <c r="H41" s="183">
        <v>21614</v>
      </c>
      <c r="I41" s="183">
        <v>8995</v>
      </c>
      <c r="J41" s="184">
        <f t="shared" ref="J41:J43" si="18">I41/H41-1</f>
        <v>-0.58383455167946696</v>
      </c>
      <c r="K41" s="183">
        <f t="shared" ref="K41:K43" si="19">I41-H41</f>
        <v>-12619</v>
      </c>
      <c r="L41" s="184">
        <f t="shared" si="16"/>
        <v>7.9084570815639313E-2</v>
      </c>
    </row>
    <row r="42" spans="1:12" x14ac:dyDescent="0.25">
      <c r="A42" s="617" t="s">
        <v>144</v>
      </c>
      <c r="B42" s="183">
        <v>4620</v>
      </c>
      <c r="C42" s="183">
        <v>2708</v>
      </c>
      <c r="D42" s="184">
        <f t="shared" si="17"/>
        <v>-0.41385281385281381</v>
      </c>
      <c r="E42" s="183">
        <f>C42-B42</f>
        <v>-1912</v>
      </c>
      <c r="F42" s="184">
        <f>C42/$C$39</f>
        <v>4.7126796839650549E-2</v>
      </c>
      <c r="G42" s="660"/>
      <c r="H42" s="183">
        <v>13485</v>
      </c>
      <c r="I42" s="183">
        <v>10438</v>
      </c>
      <c r="J42" s="184">
        <f t="shared" si="18"/>
        <v>-0.22595476455320729</v>
      </c>
      <c r="K42" s="183">
        <f t="shared" si="19"/>
        <v>-3047</v>
      </c>
      <c r="L42" s="184">
        <f t="shared" si="16"/>
        <v>9.1771511970388339E-2</v>
      </c>
    </row>
    <row r="43" spans="1:12" x14ac:dyDescent="0.25">
      <c r="A43" s="658" t="s">
        <v>145</v>
      </c>
      <c r="B43" s="183">
        <v>1328</v>
      </c>
      <c r="C43" s="183">
        <v>3065</v>
      </c>
      <c r="D43" s="184">
        <f t="shared" si="17"/>
        <v>1.3079819277108435</v>
      </c>
      <c r="E43" s="183">
        <f>C43-B43</f>
        <v>1737</v>
      </c>
      <c r="F43" s="184">
        <f>C43/$C$39</f>
        <v>5.3339598343252935E-2</v>
      </c>
      <c r="G43" s="660"/>
      <c r="H43" s="183">
        <v>2609</v>
      </c>
      <c r="I43" s="183">
        <v>4566</v>
      </c>
      <c r="J43" s="184">
        <f t="shared" si="18"/>
        <v>0.7500958221540821</v>
      </c>
      <c r="K43" s="183">
        <f t="shared" si="19"/>
        <v>1957</v>
      </c>
      <c r="L43" s="184">
        <f t="shared" si="16"/>
        <v>4.0144541450162212E-2</v>
      </c>
    </row>
    <row r="44" spans="1:12" ht="21" x14ac:dyDescent="0.35">
      <c r="A44" s="665" t="s">
        <v>146</v>
      </c>
      <c r="B44" s="665"/>
      <c r="C44" s="665"/>
      <c r="D44" s="665"/>
      <c r="E44" s="665"/>
      <c r="F44" s="665"/>
      <c r="G44" s="665"/>
      <c r="H44" s="665"/>
      <c r="I44" s="665"/>
      <c r="J44" s="665"/>
      <c r="K44" s="665"/>
      <c r="L44" s="665"/>
    </row>
    <row r="45" spans="1:12" x14ac:dyDescent="0.25">
      <c r="A45" s="55"/>
      <c r="B45" s="60" t="s">
        <v>151</v>
      </c>
      <c r="C45" s="66"/>
      <c r="D45" s="66"/>
      <c r="E45" s="66"/>
      <c r="F45" s="61"/>
      <c r="G45" s="666"/>
      <c r="H45" s="60" t="str">
        <f>CONCATENATE("acumulado ",B45)</f>
        <v>acumulado febrero</v>
      </c>
      <c r="I45" s="66"/>
      <c r="J45" s="66"/>
      <c r="K45" s="66"/>
      <c r="L45" s="61"/>
    </row>
    <row r="46" spans="1:12" ht="30" x14ac:dyDescent="0.25">
      <c r="A46" s="12"/>
      <c r="B46" s="13">
        <v>2020</v>
      </c>
      <c r="C46" s="13">
        <v>2021</v>
      </c>
      <c r="D46" s="13" t="s">
        <v>1</v>
      </c>
      <c r="E46" s="13" t="s">
        <v>2</v>
      </c>
      <c r="F46" s="13" t="s">
        <v>3</v>
      </c>
      <c r="G46" s="666"/>
      <c r="H46" s="13">
        <v>2020</v>
      </c>
      <c r="I46" s="13">
        <v>2021</v>
      </c>
      <c r="J46" s="13" t="s">
        <v>1</v>
      </c>
      <c r="K46" s="13" t="s">
        <v>2</v>
      </c>
      <c r="L46" s="13" t="s">
        <v>3</v>
      </c>
    </row>
    <row r="47" spans="1:12" x14ac:dyDescent="0.25">
      <c r="A47" s="667" t="s">
        <v>49</v>
      </c>
      <c r="B47" s="668">
        <v>528873</v>
      </c>
      <c r="C47" s="668">
        <v>57462</v>
      </c>
      <c r="D47" s="669">
        <f>C47/B47-1</f>
        <v>-0.89135009728233427</v>
      </c>
      <c r="E47" s="668">
        <f>C47-B47</f>
        <v>-471411</v>
      </c>
      <c r="F47" s="669">
        <f>C47/$C$47</f>
        <v>1</v>
      </c>
      <c r="G47" s="670"/>
      <c r="H47" s="668">
        <v>1041026</v>
      </c>
      <c r="I47" s="668">
        <v>113739</v>
      </c>
      <c r="J47" s="669">
        <f>I47/H47-1</f>
        <v>-0.89074336279785515</v>
      </c>
      <c r="K47" s="668">
        <f>I47-H47</f>
        <v>-927287</v>
      </c>
      <c r="L47" s="669">
        <f>I47/$I$47</f>
        <v>1</v>
      </c>
    </row>
    <row r="48" spans="1:12" x14ac:dyDescent="0.25">
      <c r="A48" s="617" t="s">
        <v>147</v>
      </c>
      <c r="B48" s="183">
        <v>282223</v>
      </c>
      <c r="C48" s="183">
        <v>10753</v>
      </c>
      <c r="D48" s="184">
        <f>C48/B48-1</f>
        <v>-0.96189892390060339</v>
      </c>
      <c r="E48" s="183">
        <f>C48-B48</f>
        <v>-271470</v>
      </c>
      <c r="F48" s="184">
        <f>C48/$C$47</f>
        <v>0.18713236573735686</v>
      </c>
      <c r="G48" s="666"/>
      <c r="H48" s="183">
        <v>532449</v>
      </c>
      <c r="I48" s="183">
        <v>22685</v>
      </c>
      <c r="J48" s="184">
        <f>I48/H48-1</f>
        <v>-0.95739498055212802</v>
      </c>
      <c r="K48" s="183">
        <f>I48-H48</f>
        <v>-509764</v>
      </c>
      <c r="L48" s="184">
        <f t="shared" ref="L48:L49" si="20">I48/$I$47</f>
        <v>0.19944785869402756</v>
      </c>
    </row>
    <row r="49" spans="1:12" x14ac:dyDescent="0.25">
      <c r="A49" s="617" t="s">
        <v>148</v>
      </c>
      <c r="B49" s="183">
        <v>246651</v>
      </c>
      <c r="C49" s="183">
        <v>46709</v>
      </c>
      <c r="D49" s="184">
        <f t="shared" ref="D49" si="21">C49/B49-1</f>
        <v>-0.81062716145484914</v>
      </c>
      <c r="E49" s="183">
        <f>C49-B49</f>
        <v>-199942</v>
      </c>
      <c r="F49" s="184">
        <f>C49/$C$47</f>
        <v>0.81286763426264319</v>
      </c>
      <c r="G49" s="666"/>
      <c r="H49" s="183">
        <v>508578</v>
      </c>
      <c r="I49" s="183">
        <v>91055</v>
      </c>
      <c r="J49" s="184">
        <f t="shared" ref="J49" si="22">I49/H49-1</f>
        <v>-0.82096158308066802</v>
      </c>
      <c r="K49" s="183">
        <f t="shared" ref="K49" si="23">I49-H49</f>
        <v>-417523</v>
      </c>
      <c r="L49" s="184">
        <f t="shared" si="20"/>
        <v>0.80056093336498479</v>
      </c>
    </row>
    <row r="50" spans="1:12" ht="21" x14ac:dyDescent="0.35">
      <c r="A50" s="561" t="s">
        <v>149</v>
      </c>
      <c r="B50" s="561"/>
      <c r="C50" s="561"/>
      <c r="D50" s="561"/>
      <c r="E50" s="561"/>
      <c r="F50" s="561"/>
      <c r="G50" s="561"/>
      <c r="H50" s="561"/>
      <c r="I50" s="561"/>
      <c r="J50" s="561"/>
      <c r="K50" s="561"/>
      <c r="L50" s="561"/>
    </row>
  </sheetData>
  <mergeCells count="19">
    <mergeCell ref="A50:L50"/>
    <mergeCell ref="A36:L36"/>
    <mergeCell ref="B37:F37"/>
    <mergeCell ref="H37:L37"/>
    <mergeCell ref="A44:L44"/>
    <mergeCell ref="B45:F45"/>
    <mergeCell ref="H45:L45"/>
    <mergeCell ref="A19:L19"/>
    <mergeCell ref="B20:F20"/>
    <mergeCell ref="H20:L20"/>
    <mergeCell ref="A27:L27"/>
    <mergeCell ref="B28:F28"/>
    <mergeCell ref="H28:L28"/>
    <mergeCell ref="A1:L1"/>
    <mergeCell ref="A2:L2"/>
    <mergeCell ref="A3:L3"/>
    <mergeCell ref="A4:L4"/>
    <mergeCell ref="B5:F5"/>
    <mergeCell ref="H5:L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marzo</mes>
    <year xmlns="36c86fb7-c3ab-4219-b2b9-06651c03637a">2021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2021-04-29T14:41:05+00:00</PublishingStartDate>
    <Pagina xmlns="36c86fb7-c3ab-4219-b2b9-06651c03637a" xsi:nil="true"/>
    <_dlc_DocId xmlns="8b099203-c902-4a5b-992f-1f849b15ff82">Q5F7QW3RQ55V-2035-445</_dlc_DocId>
    <_dlc_DocIdUrl xmlns="8b099203-c902-4a5b-992f-1f849b15ff82">
      <Url>http://admin.webtenerife.com/es/investigacion/Situacion-turistica/indicadores-turisticos/_layouts/DocIdRedir.aspx?ID=Q5F7QW3RQ55V-2035-445</Url>
      <Description>Q5F7QW3RQ55V-2035-445</Description>
    </_dlc_DocIdUrl>
  </documentManagement>
</p:properties>
</file>

<file path=customXml/itemProps1.xml><?xml version="1.0" encoding="utf-8"?>
<ds:datastoreItem xmlns:ds="http://schemas.openxmlformats.org/officeDocument/2006/customXml" ds:itemID="{C88BEB99-0860-4A24-876F-CF3F9EF84617}"/>
</file>

<file path=customXml/itemProps2.xml><?xml version="1.0" encoding="utf-8"?>
<ds:datastoreItem xmlns:ds="http://schemas.openxmlformats.org/officeDocument/2006/customXml" ds:itemID="{FA120FFD-60C9-4054-B432-E8973212069B}"/>
</file>

<file path=customXml/itemProps3.xml><?xml version="1.0" encoding="utf-8"?>
<ds:datastoreItem xmlns:ds="http://schemas.openxmlformats.org/officeDocument/2006/customXml" ds:itemID="{B52AB7B4-A782-46F7-9D5B-8FF12B99B9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indicadores</vt:lpstr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Turísticos de Tenerife marzo 2021 (ISTAC-AENA)</dc:title>
  <dc:creator>Marjorie Perez Garcia</dc:creator>
  <cp:lastModifiedBy>Marjorie Perez Garcia</cp:lastModifiedBy>
  <dcterms:created xsi:type="dcterms:W3CDTF">2021-04-29T13:38:36Z</dcterms:created>
  <dcterms:modified xsi:type="dcterms:W3CDTF">2021-04-29T13:39:09Z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e11ea223-2588-44cf-b3d1-7227c91cab8b</vt:lpwstr>
  </property>
</Properties>
</file>