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1/"/>
    </mc:Choice>
  </mc:AlternateContent>
  <xr:revisionPtr revIDLastSave="35" documentId="8_{44FD5D25-70B3-45BF-8064-EBE36AEECBF7}" xr6:coauthVersionLast="46" xr6:coauthVersionMax="46" xr10:uidLastSave="{10399E3D-EC5F-4457-9718-D09EA88DF920}"/>
  <bookViews>
    <workbookView xWindow="-120" yWindow="-120" windowWidth="29040" windowHeight="15840" activeTab="1" xr2:uid="{07AC77C8-C6CC-4FB2-B759-20767FB5CACB}"/>
  </bookViews>
  <sheets>
    <sheet name="Resumen indicadores" sheetId="1" r:id="rId1"/>
    <sheet name="Indicadores alojativos" sheetId="2" r:id="rId2"/>
    <sheet name="Pasajeros" sheetId="3" r:id="rId3"/>
    <sheet name="Turistas FRONTU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3" l="1"/>
  <c r="H48" i="3"/>
  <c r="H42" i="3"/>
  <c r="H36" i="3"/>
  <c r="H11" i="3"/>
  <c r="H5" i="3"/>
  <c r="H246" i="2"/>
  <c r="H234" i="2"/>
  <c r="H223" i="2"/>
  <c r="H211" i="2"/>
  <c r="H200" i="2"/>
  <c r="H188" i="2"/>
  <c r="H176" i="2"/>
  <c r="H161" i="2"/>
  <c r="H150" i="2"/>
  <c r="H124" i="2"/>
  <c r="H109" i="2"/>
  <c r="H98" i="2"/>
  <c r="H72" i="2"/>
  <c r="H57" i="2"/>
  <c r="H46" i="2"/>
  <c r="H20" i="2"/>
  <c r="H5" i="2"/>
  <c r="I47" i="1"/>
  <c r="I31" i="1"/>
  <c r="I26" i="1"/>
  <c r="I21" i="1"/>
  <c r="I14" i="1"/>
  <c r="I2" i="1"/>
  <c r="M55" i="1" l="1"/>
  <c r="L55" i="1"/>
  <c r="K55" i="1"/>
  <c r="M7" i="1"/>
  <c r="K18" i="1"/>
  <c r="L11" i="1"/>
  <c r="M11" i="1"/>
  <c r="K11" i="1"/>
  <c r="L28" i="1"/>
  <c r="M28" i="1"/>
  <c r="G50" i="1"/>
  <c r="F50" i="1"/>
  <c r="E50" i="1"/>
  <c r="L14" i="2"/>
  <c r="K14" i="2"/>
  <c r="J14" i="2"/>
  <c r="G9" i="1"/>
  <c r="G30" i="1"/>
  <c r="L42" i="1"/>
  <c r="J42" i="1"/>
  <c r="G42" i="1"/>
  <c r="M51" i="1"/>
  <c r="L51" i="1"/>
  <c r="K51" i="1"/>
  <c r="L38" i="2"/>
  <c r="L50" i="2"/>
  <c r="J114" i="2"/>
  <c r="L62" i="2"/>
  <c r="K62" i="2"/>
  <c r="J62" i="2"/>
  <c r="J126" i="2"/>
  <c r="L74" i="2"/>
  <c r="G6" i="1"/>
  <c r="G10" i="1"/>
  <c r="I19" i="1"/>
  <c r="L44" i="1"/>
  <c r="J44" i="1"/>
  <c r="G44" i="1"/>
  <c r="J122" i="2"/>
  <c r="L70" i="2"/>
  <c r="K70" i="2"/>
  <c r="J70" i="2"/>
  <c r="M8" i="1"/>
  <c r="K19" i="1"/>
  <c r="M12" i="1"/>
  <c r="L34" i="2"/>
  <c r="G7" i="1"/>
  <c r="I16" i="1"/>
  <c r="G11" i="1"/>
  <c r="I20" i="1"/>
  <c r="G28" i="1"/>
  <c r="L33" i="1"/>
  <c r="K33" i="1"/>
  <c r="L34" i="1"/>
  <c r="K34" i="1"/>
  <c r="L35" i="1"/>
  <c r="K35" i="1"/>
  <c r="L36" i="1"/>
  <c r="K36" i="1"/>
  <c r="L37" i="1"/>
  <c r="K37" i="1"/>
  <c r="L38" i="1"/>
  <c r="K38" i="1"/>
  <c r="L46" i="1"/>
  <c r="J46" i="1"/>
  <c r="G46" i="1"/>
  <c r="M49" i="1"/>
  <c r="L49" i="1"/>
  <c r="K49" i="1"/>
  <c r="L10" i="2"/>
  <c r="K10" i="2"/>
  <c r="J10" i="2"/>
  <c r="L22" i="2"/>
  <c r="G51" i="1"/>
  <c r="F51" i="1"/>
  <c r="E51" i="1"/>
  <c r="L5" i="1"/>
  <c r="K5" i="1"/>
  <c r="M5" i="1"/>
  <c r="L9" i="1"/>
  <c r="K16" i="1"/>
  <c r="M9" i="1"/>
  <c r="K20" i="1"/>
  <c r="L20" i="1" s="1"/>
  <c r="M13" i="1"/>
  <c r="M30" i="1"/>
  <c r="L30" i="1"/>
  <c r="K30" i="1"/>
  <c r="L43" i="1"/>
  <c r="J43" i="1"/>
  <c r="G43" i="1"/>
  <c r="M59" i="1"/>
  <c r="L59" i="1"/>
  <c r="K59" i="1"/>
  <c r="L42" i="2"/>
  <c r="L54" i="2"/>
  <c r="J118" i="2"/>
  <c r="K118" i="2" s="1"/>
  <c r="L66" i="2"/>
  <c r="K66" i="2"/>
  <c r="J66" i="2"/>
  <c r="G13" i="1"/>
  <c r="M4" i="1"/>
  <c r="G4" i="1"/>
  <c r="G8" i="1"/>
  <c r="I17" i="1"/>
  <c r="G12" i="1"/>
  <c r="G29" i="1"/>
  <c r="K50" i="1"/>
  <c r="M50" i="1"/>
  <c r="L50" i="1"/>
  <c r="L18" i="2"/>
  <c r="K18" i="2"/>
  <c r="J18" i="2"/>
  <c r="L30" i="2"/>
  <c r="M29" i="1"/>
  <c r="L29" i="1"/>
  <c r="K29" i="1"/>
  <c r="L41" i="1"/>
  <c r="J41" i="1"/>
  <c r="G41" i="1"/>
  <c r="K6" i="1"/>
  <c r="M6" i="1"/>
  <c r="L6" i="1"/>
  <c r="K10" i="1"/>
  <c r="M10" i="1"/>
  <c r="K17" i="1"/>
  <c r="L10" i="1"/>
  <c r="L45" i="1"/>
  <c r="G45" i="1"/>
  <c r="J45" i="1"/>
  <c r="G49" i="1"/>
  <c r="F49" i="1"/>
  <c r="E49" i="1"/>
  <c r="G5" i="1"/>
  <c r="I18" i="1"/>
  <c r="M54" i="1"/>
  <c r="K54" i="1"/>
  <c r="L54" i="1"/>
  <c r="M58" i="1"/>
  <c r="K58" i="1"/>
  <c r="L58" i="1"/>
  <c r="M62" i="1"/>
  <c r="K62" i="1"/>
  <c r="L62" i="1"/>
  <c r="L9" i="2"/>
  <c r="J9" i="2"/>
  <c r="K9" i="2"/>
  <c r="L13" i="2"/>
  <c r="J13" i="2"/>
  <c r="K13" i="2"/>
  <c r="L17" i="2"/>
  <c r="J17" i="2"/>
  <c r="K17" i="2"/>
  <c r="B26" i="2"/>
  <c r="L25" i="2"/>
  <c r="J25" i="2"/>
  <c r="K25" i="2"/>
  <c r="L29" i="2"/>
  <c r="L33" i="2"/>
  <c r="L37" i="2"/>
  <c r="L41" i="2"/>
  <c r="L49" i="2"/>
  <c r="L53" i="2"/>
  <c r="J113" i="2"/>
  <c r="L61" i="2"/>
  <c r="J61" i="2"/>
  <c r="K61" i="2"/>
  <c r="J117" i="2"/>
  <c r="L65" i="2"/>
  <c r="J65" i="2"/>
  <c r="K65" i="2"/>
  <c r="J121" i="2"/>
  <c r="L69" i="2"/>
  <c r="J69" i="2"/>
  <c r="K69" i="2"/>
  <c r="B78" i="2"/>
  <c r="F93" i="2"/>
  <c r="K217" i="2"/>
  <c r="J217" i="2"/>
  <c r="G53" i="1"/>
  <c r="F53" i="1"/>
  <c r="E53" i="1"/>
  <c r="G57" i="1"/>
  <c r="F57" i="1"/>
  <c r="E57" i="1"/>
  <c r="G61" i="1"/>
  <c r="F61" i="1"/>
  <c r="E61" i="1"/>
  <c r="F8" i="2"/>
  <c r="F12" i="2"/>
  <c r="F16" i="2"/>
  <c r="C26" i="2"/>
  <c r="F24" i="2"/>
  <c r="F28" i="2"/>
  <c r="F32" i="2"/>
  <c r="F36" i="2"/>
  <c r="F40" i="2"/>
  <c r="F44" i="2"/>
  <c r="F48" i="2"/>
  <c r="F52" i="2"/>
  <c r="F60" i="2"/>
  <c r="H114" i="2"/>
  <c r="F64" i="2"/>
  <c r="H118" i="2"/>
  <c r="F68" i="2"/>
  <c r="H122" i="2"/>
  <c r="H126" i="2"/>
  <c r="F76" i="2"/>
  <c r="C78" i="2"/>
  <c r="F81" i="2"/>
  <c r="H139" i="2"/>
  <c r="F105" i="2"/>
  <c r="G54" i="1"/>
  <c r="F54" i="1"/>
  <c r="E54" i="1"/>
  <c r="G58" i="1"/>
  <c r="F58" i="1"/>
  <c r="E58" i="1"/>
  <c r="G62" i="1"/>
  <c r="F62" i="1"/>
  <c r="E62" i="1"/>
  <c r="F9" i="2"/>
  <c r="F13" i="2"/>
  <c r="F17" i="2"/>
  <c r="H27" i="2"/>
  <c r="F25" i="2"/>
  <c r="E25" i="2"/>
  <c r="D25" i="2"/>
  <c r="F29" i="2"/>
  <c r="F33" i="2"/>
  <c r="F37" i="2"/>
  <c r="F41" i="2"/>
  <c r="F49" i="2"/>
  <c r="F53" i="2"/>
  <c r="H111" i="2"/>
  <c r="F61" i="2"/>
  <c r="H115" i="2"/>
  <c r="F65" i="2"/>
  <c r="H119" i="2"/>
  <c r="F69" i="2"/>
  <c r="H127" i="2"/>
  <c r="H79" i="2"/>
  <c r="F77" i="2"/>
  <c r="E77" i="2"/>
  <c r="D77" i="2"/>
  <c r="F89" i="2"/>
  <c r="H147" i="2"/>
  <c r="M52" i="1"/>
  <c r="L52" i="1"/>
  <c r="K52" i="1"/>
  <c r="M56" i="1"/>
  <c r="L56" i="1"/>
  <c r="K56" i="1"/>
  <c r="M60" i="1"/>
  <c r="L60" i="1"/>
  <c r="K60" i="1"/>
  <c r="L7" i="2"/>
  <c r="L11" i="2"/>
  <c r="K11" i="2"/>
  <c r="J11" i="2"/>
  <c r="L15" i="2"/>
  <c r="K15" i="2"/>
  <c r="J15" i="2"/>
  <c r="L23" i="2"/>
  <c r="L27" i="2"/>
  <c r="L31" i="2"/>
  <c r="L35" i="2"/>
  <c r="L39" i="2"/>
  <c r="L43" i="2"/>
  <c r="L51" i="2"/>
  <c r="L55" i="2"/>
  <c r="J111" i="2"/>
  <c r="L59" i="2"/>
  <c r="J115" i="2"/>
  <c r="L63" i="2"/>
  <c r="K63" i="2"/>
  <c r="J63" i="2"/>
  <c r="J119" i="2"/>
  <c r="L67" i="2"/>
  <c r="K67" i="2"/>
  <c r="J67" i="2"/>
  <c r="J127" i="2"/>
  <c r="L75" i="2"/>
  <c r="H135" i="2"/>
  <c r="F101" i="2"/>
  <c r="H159" i="2"/>
  <c r="F55" i="1"/>
  <c r="E55" i="1"/>
  <c r="G55" i="1"/>
  <c r="F59" i="1"/>
  <c r="E59" i="1"/>
  <c r="G59" i="1"/>
  <c r="F10" i="2"/>
  <c r="F14" i="2"/>
  <c r="F18" i="2"/>
  <c r="F22" i="2"/>
  <c r="H26" i="2"/>
  <c r="F30" i="2"/>
  <c r="F34" i="2"/>
  <c r="F38" i="2"/>
  <c r="F42" i="2"/>
  <c r="F50" i="2"/>
  <c r="F54" i="2"/>
  <c r="H112" i="2"/>
  <c r="F62" i="2"/>
  <c r="H116" i="2"/>
  <c r="F66" i="2"/>
  <c r="H120" i="2"/>
  <c r="F70" i="2"/>
  <c r="F74" i="2"/>
  <c r="H128" i="2"/>
  <c r="H78" i="2"/>
  <c r="K53" i="1"/>
  <c r="M53" i="1"/>
  <c r="L53" i="1"/>
  <c r="K57" i="1"/>
  <c r="M57" i="1"/>
  <c r="L57" i="1"/>
  <c r="K61" i="1"/>
  <c r="M61" i="1"/>
  <c r="L61" i="1"/>
  <c r="J8" i="2"/>
  <c r="L8" i="2"/>
  <c r="K8" i="2"/>
  <c r="J12" i="2"/>
  <c r="L12" i="2"/>
  <c r="K12" i="2"/>
  <c r="J16" i="2"/>
  <c r="L16" i="2"/>
  <c r="K16" i="2"/>
  <c r="L24" i="2"/>
  <c r="I26" i="2"/>
  <c r="L28" i="2"/>
  <c r="L32" i="2"/>
  <c r="L36" i="2"/>
  <c r="L40" i="2"/>
  <c r="L44" i="2"/>
  <c r="L48" i="2"/>
  <c r="L52" i="2"/>
  <c r="J112" i="2"/>
  <c r="J60" i="2"/>
  <c r="L60" i="2"/>
  <c r="K60" i="2"/>
  <c r="J116" i="2"/>
  <c r="K116" i="2" s="1"/>
  <c r="J64" i="2"/>
  <c r="L64" i="2"/>
  <c r="K64" i="2"/>
  <c r="J120" i="2"/>
  <c r="K120" i="2" s="1"/>
  <c r="J68" i="2"/>
  <c r="L68" i="2"/>
  <c r="K68" i="2"/>
  <c r="J128" i="2"/>
  <c r="I78" i="2"/>
  <c r="L76" i="2"/>
  <c r="F85" i="2"/>
  <c r="H143" i="2"/>
  <c r="E52" i="1"/>
  <c r="F52" i="1"/>
  <c r="G52" i="1"/>
  <c r="F56" i="1"/>
  <c r="E56" i="1"/>
  <c r="G56" i="1"/>
  <c r="F60" i="1"/>
  <c r="E60" i="1"/>
  <c r="G60" i="1"/>
  <c r="F7" i="2"/>
  <c r="F11" i="2"/>
  <c r="F15" i="2"/>
  <c r="F23" i="2"/>
  <c r="F27" i="2"/>
  <c r="F31" i="2"/>
  <c r="F35" i="2"/>
  <c r="F39" i="2"/>
  <c r="F43" i="2"/>
  <c r="F51" i="2"/>
  <c r="F55" i="2"/>
  <c r="F59" i="2"/>
  <c r="H113" i="2"/>
  <c r="F63" i="2"/>
  <c r="H117" i="2"/>
  <c r="F67" i="2"/>
  <c r="H121" i="2"/>
  <c r="F75" i="2"/>
  <c r="J129" i="2"/>
  <c r="J77" i="2"/>
  <c r="L77" i="2"/>
  <c r="K77" i="2"/>
  <c r="H155" i="2"/>
  <c r="F80" i="2"/>
  <c r="H134" i="2"/>
  <c r="F84" i="2"/>
  <c r="H138" i="2"/>
  <c r="F88" i="2"/>
  <c r="H142" i="2"/>
  <c r="F92" i="2"/>
  <c r="H146" i="2"/>
  <c r="F96" i="2"/>
  <c r="F100" i="2"/>
  <c r="H154" i="2"/>
  <c r="F104" i="2"/>
  <c r="H158" i="2"/>
  <c r="F129" i="2"/>
  <c r="C130" i="2"/>
  <c r="F130" i="2" s="1"/>
  <c r="F190" i="2"/>
  <c r="F206" i="2"/>
  <c r="J9" i="3"/>
  <c r="L9" i="3"/>
  <c r="K9" i="3"/>
  <c r="L67" i="3"/>
  <c r="K67" i="3"/>
  <c r="J67" i="3"/>
  <c r="L82" i="2"/>
  <c r="J134" i="2"/>
  <c r="J138" i="2"/>
  <c r="L86" i="2"/>
  <c r="L90" i="2"/>
  <c r="J142" i="2"/>
  <c r="K142" i="2" s="1"/>
  <c r="J146" i="2"/>
  <c r="K146" i="2" s="1"/>
  <c r="L94" i="2"/>
  <c r="J154" i="2"/>
  <c r="L102" i="2"/>
  <c r="J158" i="2"/>
  <c r="L106" i="2"/>
  <c r="E129" i="2"/>
  <c r="F202" i="2"/>
  <c r="K214" i="2"/>
  <c r="J214" i="2"/>
  <c r="K220" i="2"/>
  <c r="J220" i="2"/>
  <c r="J131" i="2"/>
  <c r="L79" i="2"/>
  <c r="L83" i="2"/>
  <c r="J135" i="2"/>
  <c r="K135" i="2" s="1"/>
  <c r="J139" i="2"/>
  <c r="L87" i="2"/>
  <c r="L91" i="2"/>
  <c r="J143" i="2"/>
  <c r="K143" i="2" s="1"/>
  <c r="J147" i="2"/>
  <c r="L95" i="2"/>
  <c r="L103" i="2"/>
  <c r="J155" i="2"/>
  <c r="K155" i="2" s="1"/>
  <c r="L107" i="2"/>
  <c r="J159" i="2"/>
  <c r="F195" i="2"/>
  <c r="J32" i="3"/>
  <c r="L32" i="3"/>
  <c r="K32" i="3"/>
  <c r="H132" i="2"/>
  <c r="F82" i="2"/>
  <c r="H136" i="2"/>
  <c r="F86" i="2"/>
  <c r="H140" i="2"/>
  <c r="F90" i="2"/>
  <c r="H144" i="2"/>
  <c r="F94" i="2"/>
  <c r="H148" i="2"/>
  <c r="H152" i="2"/>
  <c r="F102" i="2"/>
  <c r="H156" i="2"/>
  <c r="F106" i="2"/>
  <c r="F191" i="2"/>
  <c r="K195" i="2"/>
  <c r="L195" i="2"/>
  <c r="J195" i="2"/>
  <c r="F207" i="2"/>
  <c r="K215" i="2"/>
  <c r="J215" i="2"/>
  <c r="J132" i="2"/>
  <c r="L80" i="2"/>
  <c r="J136" i="2"/>
  <c r="L84" i="2"/>
  <c r="J140" i="2"/>
  <c r="L88" i="2"/>
  <c r="J144" i="2"/>
  <c r="K144" i="2" s="1"/>
  <c r="L92" i="2"/>
  <c r="J148" i="2"/>
  <c r="L96" i="2"/>
  <c r="J152" i="2"/>
  <c r="L100" i="2"/>
  <c r="J156" i="2"/>
  <c r="L104" i="2"/>
  <c r="K191" i="2"/>
  <c r="L191" i="2"/>
  <c r="J191" i="2"/>
  <c r="F203" i="2"/>
  <c r="L207" i="2"/>
  <c r="L50" i="3"/>
  <c r="J50" i="3"/>
  <c r="K50" i="3"/>
  <c r="H129" i="2"/>
  <c r="F79" i="2"/>
  <c r="H133" i="2"/>
  <c r="F83" i="2"/>
  <c r="H137" i="2"/>
  <c r="F87" i="2"/>
  <c r="H141" i="2"/>
  <c r="F91" i="2"/>
  <c r="H145" i="2"/>
  <c r="F95" i="2"/>
  <c r="H153" i="2"/>
  <c r="F103" i="2"/>
  <c r="H157" i="2"/>
  <c r="F107" i="2"/>
  <c r="F198" i="2"/>
  <c r="L203" i="2"/>
  <c r="K213" i="2"/>
  <c r="J213" i="2"/>
  <c r="E7" i="3"/>
  <c r="F7" i="3"/>
  <c r="D7" i="3"/>
  <c r="J23" i="3"/>
  <c r="L23" i="3"/>
  <c r="K23" i="3"/>
  <c r="J133" i="2"/>
  <c r="K133" i="2" s="1"/>
  <c r="L81" i="2"/>
  <c r="J137" i="2"/>
  <c r="L85" i="2"/>
  <c r="J141" i="2"/>
  <c r="L89" i="2"/>
  <c r="J145" i="2"/>
  <c r="K145" i="2" s="1"/>
  <c r="L93" i="2"/>
  <c r="J153" i="2"/>
  <c r="K153" i="2" s="1"/>
  <c r="L101" i="2"/>
  <c r="J157" i="2"/>
  <c r="L105" i="2"/>
  <c r="F194" i="2"/>
  <c r="K216" i="2"/>
  <c r="J216" i="2"/>
  <c r="J219" i="2"/>
  <c r="K219" i="2"/>
  <c r="K239" i="2"/>
  <c r="J239" i="2"/>
  <c r="I288" i="2"/>
  <c r="F288" i="2"/>
  <c r="K288" i="2"/>
  <c r="L46" i="3"/>
  <c r="J46" i="3"/>
  <c r="K46" i="3"/>
  <c r="F193" i="2"/>
  <c r="F197" i="2"/>
  <c r="F205" i="2"/>
  <c r="F209" i="2"/>
  <c r="K221" i="2"/>
  <c r="J221" i="2"/>
  <c r="K237" i="2"/>
  <c r="J237" i="2"/>
  <c r="I263" i="2"/>
  <c r="F263" i="2"/>
  <c r="K263" i="2"/>
  <c r="F268" i="2"/>
  <c r="I268" i="2"/>
  <c r="K268" i="2"/>
  <c r="E19" i="3"/>
  <c r="D19" i="3"/>
  <c r="F19" i="3"/>
  <c r="J21" i="3"/>
  <c r="K21" i="3"/>
  <c r="L21" i="3"/>
  <c r="J26" i="3"/>
  <c r="L26" i="3"/>
  <c r="K26" i="3"/>
  <c r="L34" i="3"/>
  <c r="J34" i="3"/>
  <c r="K34" i="3"/>
  <c r="L66" i="3"/>
  <c r="J66" i="3"/>
  <c r="K66" i="3"/>
  <c r="K242" i="2"/>
  <c r="J242" i="2"/>
  <c r="I271" i="2"/>
  <c r="K271" i="2"/>
  <c r="F271" i="2"/>
  <c r="L38" i="3"/>
  <c r="J38" i="3"/>
  <c r="K38" i="3"/>
  <c r="L192" i="2"/>
  <c r="K192" i="2"/>
  <c r="J192" i="2"/>
  <c r="L196" i="2"/>
  <c r="K196" i="2"/>
  <c r="J196" i="2"/>
  <c r="L204" i="2"/>
  <c r="L208" i="2"/>
  <c r="K218" i="2"/>
  <c r="J218" i="2"/>
  <c r="K236" i="2"/>
  <c r="J236" i="2"/>
  <c r="K244" i="2"/>
  <c r="J244" i="2"/>
  <c r="I276" i="2"/>
  <c r="F276" i="2"/>
  <c r="K276" i="2"/>
  <c r="K286" i="2"/>
  <c r="I286" i="2"/>
  <c r="F286" i="2"/>
  <c r="K291" i="2"/>
  <c r="I291" i="2"/>
  <c r="F291" i="2"/>
  <c r="I296" i="2"/>
  <c r="F296" i="2"/>
  <c r="K296" i="2"/>
  <c r="K303" i="2"/>
  <c r="I303" i="2"/>
  <c r="F303" i="2"/>
  <c r="I308" i="2"/>
  <c r="F308" i="2"/>
  <c r="K308" i="2"/>
  <c r="F13" i="3"/>
  <c r="E13" i="3"/>
  <c r="D13" i="3"/>
  <c r="K15" i="3"/>
  <c r="J15" i="3"/>
  <c r="L15" i="3"/>
  <c r="E27" i="3"/>
  <c r="F27" i="3"/>
  <c r="D27" i="3"/>
  <c r="L51" i="3"/>
  <c r="K51" i="3"/>
  <c r="J51" i="3"/>
  <c r="K241" i="2"/>
  <c r="J241" i="2"/>
  <c r="I264" i="2"/>
  <c r="F264" i="2"/>
  <c r="K264" i="2"/>
  <c r="K279" i="2"/>
  <c r="I279" i="2"/>
  <c r="F279" i="2"/>
  <c r="K294" i="2"/>
  <c r="I294" i="2"/>
  <c r="F294" i="2"/>
  <c r="K306" i="2"/>
  <c r="I306" i="2"/>
  <c r="F306" i="2"/>
  <c r="L14" i="3"/>
  <c r="K14" i="3"/>
  <c r="J14" i="3"/>
  <c r="F17" i="3"/>
  <c r="E17" i="3"/>
  <c r="D17" i="3"/>
  <c r="K19" i="3"/>
  <c r="J19" i="3"/>
  <c r="L19" i="3"/>
  <c r="L25" i="3"/>
  <c r="J25" i="3"/>
  <c r="K25" i="3"/>
  <c r="L69" i="3"/>
  <c r="J69" i="3"/>
  <c r="K69" i="3"/>
  <c r="K193" i="2"/>
  <c r="J193" i="2"/>
  <c r="L193" i="2"/>
  <c r="K197" i="2"/>
  <c r="J197" i="2"/>
  <c r="L197" i="2"/>
  <c r="L205" i="2"/>
  <c r="L209" i="2"/>
  <c r="K238" i="2"/>
  <c r="J238" i="2"/>
  <c r="K262" i="2"/>
  <c r="I262" i="2"/>
  <c r="F262" i="2"/>
  <c r="K267" i="2"/>
  <c r="I267" i="2"/>
  <c r="F267" i="2"/>
  <c r="K282" i="2"/>
  <c r="I282" i="2"/>
  <c r="F282" i="2"/>
  <c r="L18" i="3"/>
  <c r="K18" i="3"/>
  <c r="J18" i="3"/>
  <c r="F21" i="3"/>
  <c r="E21" i="3"/>
  <c r="D21" i="3"/>
  <c r="E31" i="3"/>
  <c r="D31" i="3"/>
  <c r="F31" i="3"/>
  <c r="F192" i="2"/>
  <c r="F196" i="2"/>
  <c r="F204" i="2"/>
  <c r="F208" i="2"/>
  <c r="K243" i="2"/>
  <c r="J243" i="2"/>
  <c r="K270" i="2"/>
  <c r="F270" i="2"/>
  <c r="I270" i="2"/>
  <c r="I287" i="2"/>
  <c r="F287" i="2"/>
  <c r="K287" i="2"/>
  <c r="F292" i="2"/>
  <c r="I292" i="2"/>
  <c r="K292" i="2"/>
  <c r="F304" i="2"/>
  <c r="I304" i="2"/>
  <c r="K304" i="2"/>
  <c r="K7" i="3"/>
  <c r="J7" i="3"/>
  <c r="L7" i="3"/>
  <c r="J13" i="3"/>
  <c r="K13" i="3"/>
  <c r="L13" i="3"/>
  <c r="F26" i="3"/>
  <c r="E26" i="3"/>
  <c r="D26" i="3"/>
  <c r="L190" i="2"/>
  <c r="J194" i="2"/>
  <c r="K194" i="2"/>
  <c r="L194" i="2"/>
  <c r="J198" i="2"/>
  <c r="L198" i="2"/>
  <c r="K198" i="2"/>
  <c r="L202" i="2"/>
  <c r="L206" i="2"/>
  <c r="K240" i="2"/>
  <c r="J240" i="2"/>
  <c r="F260" i="2"/>
  <c r="K260" i="2"/>
  <c r="I260" i="2"/>
  <c r="I275" i="2"/>
  <c r="K275" i="2"/>
  <c r="F275" i="2"/>
  <c r="F280" i="2"/>
  <c r="K280" i="2"/>
  <c r="I280" i="2"/>
  <c r="I295" i="2"/>
  <c r="K295" i="2"/>
  <c r="F295" i="2"/>
  <c r="I307" i="2"/>
  <c r="K307" i="2"/>
  <c r="F307" i="2"/>
  <c r="F9" i="3"/>
  <c r="E9" i="3"/>
  <c r="D9" i="3"/>
  <c r="E15" i="3"/>
  <c r="F15" i="3"/>
  <c r="D15" i="3"/>
  <c r="J17" i="3"/>
  <c r="L17" i="3"/>
  <c r="K17" i="3"/>
  <c r="L24" i="3"/>
  <c r="J24" i="3"/>
  <c r="K24" i="3"/>
  <c r="L31" i="3"/>
  <c r="J31" i="3"/>
  <c r="K31" i="3"/>
  <c r="L54" i="3"/>
  <c r="J54" i="3"/>
  <c r="K54" i="3"/>
  <c r="L65" i="3"/>
  <c r="J65" i="3"/>
  <c r="K65" i="3"/>
  <c r="L71" i="3"/>
  <c r="K71" i="3"/>
  <c r="J71" i="3"/>
  <c r="J44" i="3"/>
  <c r="L44" i="3"/>
  <c r="K44" i="3"/>
  <c r="L62" i="3"/>
  <c r="J62" i="3"/>
  <c r="K62" i="3"/>
  <c r="K248" i="2"/>
  <c r="J248" i="2"/>
  <c r="K249" i="2"/>
  <c r="J249" i="2"/>
  <c r="K250" i="2"/>
  <c r="J250" i="2"/>
  <c r="K251" i="2"/>
  <c r="J251" i="2"/>
  <c r="K252" i="2"/>
  <c r="J252" i="2"/>
  <c r="J253" i="2"/>
  <c r="K253" i="2"/>
  <c r="K254" i="2"/>
  <c r="J254" i="2"/>
  <c r="J255" i="2"/>
  <c r="K255" i="2"/>
  <c r="F265" i="2"/>
  <c r="K265" i="2"/>
  <c r="I265" i="2"/>
  <c r="I277" i="2"/>
  <c r="F277" i="2"/>
  <c r="K277" i="2"/>
  <c r="K289" i="2"/>
  <c r="I289" i="2"/>
  <c r="F289" i="2"/>
  <c r="I297" i="2"/>
  <c r="F297" i="2"/>
  <c r="K297" i="2"/>
  <c r="K301" i="2"/>
  <c r="I301" i="2"/>
  <c r="F301" i="2"/>
  <c r="F8" i="3"/>
  <c r="D8" i="3"/>
  <c r="E8" i="3"/>
  <c r="E16" i="3"/>
  <c r="D16" i="3"/>
  <c r="F16" i="3"/>
  <c r="D20" i="3"/>
  <c r="F20" i="3"/>
  <c r="E20" i="3"/>
  <c r="J22" i="3"/>
  <c r="L22" i="3"/>
  <c r="K22" i="3"/>
  <c r="F30" i="3"/>
  <c r="D30" i="3"/>
  <c r="E30" i="3"/>
  <c r="L39" i="3"/>
  <c r="J39" i="3"/>
  <c r="K39" i="3"/>
  <c r="L58" i="3"/>
  <c r="J58" i="3"/>
  <c r="K58" i="3"/>
  <c r="L75" i="3"/>
  <c r="K75" i="3"/>
  <c r="J75" i="3"/>
  <c r="L61" i="3"/>
  <c r="J61" i="3"/>
  <c r="K61" i="3"/>
  <c r="L63" i="3"/>
  <c r="K63" i="3"/>
  <c r="J63" i="3"/>
  <c r="J225" i="2"/>
  <c r="K225" i="2"/>
  <c r="J226" i="2"/>
  <c r="K226" i="2"/>
  <c r="J227" i="2"/>
  <c r="K227" i="2"/>
  <c r="J228" i="2"/>
  <c r="K228" i="2"/>
  <c r="J229" i="2"/>
  <c r="K229" i="2"/>
  <c r="J230" i="2"/>
  <c r="K230" i="2"/>
  <c r="J231" i="2"/>
  <c r="K231" i="2"/>
  <c r="J232" i="2"/>
  <c r="K232" i="2"/>
  <c r="F261" i="2"/>
  <c r="K261" i="2"/>
  <c r="I261" i="2"/>
  <c r="F269" i="2"/>
  <c r="K269" i="2"/>
  <c r="I269" i="2"/>
  <c r="F281" i="2"/>
  <c r="K281" i="2"/>
  <c r="I281" i="2"/>
  <c r="F293" i="2"/>
  <c r="K293" i="2"/>
  <c r="I293" i="2"/>
  <c r="F305" i="2"/>
  <c r="K305" i="2"/>
  <c r="I305" i="2"/>
  <c r="D14" i="3"/>
  <c r="F14" i="3"/>
  <c r="E14" i="3"/>
  <c r="D18" i="3"/>
  <c r="F18" i="3"/>
  <c r="E18" i="3"/>
  <c r="D22" i="3"/>
  <c r="F22" i="3"/>
  <c r="E22" i="3"/>
  <c r="E23" i="3"/>
  <c r="D23" i="3"/>
  <c r="F23" i="3"/>
  <c r="L30" i="3"/>
  <c r="J30" i="3"/>
  <c r="K30" i="3"/>
  <c r="L33" i="3"/>
  <c r="J33" i="3"/>
  <c r="K33" i="3"/>
  <c r="L45" i="3"/>
  <c r="J45" i="3"/>
  <c r="K45" i="3"/>
  <c r="L57" i="3"/>
  <c r="J57" i="3"/>
  <c r="K57" i="3"/>
  <c r="L59" i="3"/>
  <c r="K59" i="3"/>
  <c r="J59" i="3"/>
  <c r="K266" i="2"/>
  <c r="I266" i="2"/>
  <c r="F266" i="2"/>
  <c r="K278" i="2"/>
  <c r="F278" i="2"/>
  <c r="I278" i="2"/>
  <c r="K290" i="2"/>
  <c r="I290" i="2"/>
  <c r="F290" i="2"/>
  <c r="K302" i="2"/>
  <c r="I302" i="2"/>
  <c r="F302" i="2"/>
  <c r="L8" i="3"/>
  <c r="K8" i="3"/>
  <c r="J8" i="3"/>
  <c r="L16" i="3"/>
  <c r="J16" i="3"/>
  <c r="K16" i="3"/>
  <c r="L20" i="3"/>
  <c r="K20" i="3"/>
  <c r="J20" i="3"/>
  <c r="L27" i="3"/>
  <c r="K27" i="3"/>
  <c r="J27" i="3"/>
  <c r="L28" i="3"/>
  <c r="K28" i="3"/>
  <c r="J28" i="3"/>
  <c r="L29" i="3"/>
  <c r="J29" i="3"/>
  <c r="K29" i="3"/>
  <c r="J40" i="3"/>
  <c r="L40" i="3"/>
  <c r="K40" i="3"/>
  <c r="L53" i="3"/>
  <c r="J53" i="3"/>
  <c r="K53" i="3"/>
  <c r="L55" i="3"/>
  <c r="K55" i="3"/>
  <c r="J55" i="3"/>
  <c r="L70" i="3"/>
  <c r="J70" i="3"/>
  <c r="K70" i="3"/>
  <c r="L77" i="3"/>
  <c r="J77" i="3"/>
  <c r="K77" i="3"/>
  <c r="E24" i="3"/>
  <c r="F24" i="3"/>
  <c r="D24" i="3"/>
  <c r="E28" i="3"/>
  <c r="F28" i="3"/>
  <c r="D28" i="3"/>
  <c r="E32" i="3"/>
  <c r="D32" i="3"/>
  <c r="F32" i="3"/>
  <c r="E40" i="3"/>
  <c r="F40" i="3"/>
  <c r="D40" i="3"/>
  <c r="E44" i="3"/>
  <c r="D44" i="3"/>
  <c r="F44" i="3"/>
  <c r="E52" i="3"/>
  <c r="D52" i="3"/>
  <c r="F52" i="3"/>
  <c r="E56" i="3"/>
  <c r="F56" i="3"/>
  <c r="D56" i="3"/>
  <c r="E60" i="3"/>
  <c r="F60" i="3"/>
  <c r="D60" i="3"/>
  <c r="E64" i="3"/>
  <c r="D64" i="3"/>
  <c r="F64" i="3"/>
  <c r="E68" i="3"/>
  <c r="F68" i="3"/>
  <c r="D68" i="3"/>
  <c r="E76" i="3"/>
  <c r="F76" i="3"/>
  <c r="D76" i="3"/>
  <c r="F25" i="3"/>
  <c r="E25" i="3"/>
  <c r="D25" i="3"/>
  <c r="F29" i="3"/>
  <c r="E29" i="3"/>
  <c r="D29" i="3"/>
  <c r="E33" i="3"/>
  <c r="F33" i="3"/>
  <c r="D33" i="3"/>
  <c r="E45" i="3"/>
  <c r="D45" i="3"/>
  <c r="F45" i="3"/>
  <c r="F53" i="3"/>
  <c r="E53" i="3"/>
  <c r="D53" i="3"/>
  <c r="F57" i="3"/>
  <c r="E57" i="3"/>
  <c r="D57" i="3"/>
  <c r="F61" i="3"/>
  <c r="E61" i="3"/>
  <c r="D61" i="3"/>
  <c r="F65" i="3"/>
  <c r="E65" i="3"/>
  <c r="D65" i="3"/>
  <c r="F69" i="3"/>
  <c r="E69" i="3"/>
  <c r="D69" i="3"/>
  <c r="F77" i="3"/>
  <c r="E77" i="3"/>
  <c r="D77" i="3"/>
  <c r="E34" i="3"/>
  <c r="F34" i="3"/>
  <c r="D34" i="3"/>
  <c r="E38" i="3"/>
  <c r="D38" i="3"/>
  <c r="F38" i="3"/>
  <c r="E46" i="3"/>
  <c r="F46" i="3"/>
  <c r="D46" i="3"/>
  <c r="E50" i="3"/>
  <c r="D50" i="3"/>
  <c r="F50" i="3"/>
  <c r="E54" i="3"/>
  <c r="D54" i="3"/>
  <c r="F54" i="3"/>
  <c r="E58" i="3"/>
  <c r="D58" i="3"/>
  <c r="F58" i="3"/>
  <c r="E62" i="3"/>
  <c r="D62" i="3"/>
  <c r="F62" i="3"/>
  <c r="E66" i="3"/>
  <c r="D66" i="3"/>
  <c r="F66" i="3"/>
  <c r="E70" i="3"/>
  <c r="D70" i="3"/>
  <c r="F70" i="3"/>
  <c r="J52" i="3"/>
  <c r="L52" i="3"/>
  <c r="K52" i="3"/>
  <c r="J56" i="3"/>
  <c r="L56" i="3"/>
  <c r="K56" i="3"/>
  <c r="J60" i="3"/>
  <c r="L60" i="3"/>
  <c r="K60" i="3"/>
  <c r="J64" i="3"/>
  <c r="L64" i="3"/>
  <c r="K64" i="3"/>
  <c r="J68" i="3"/>
  <c r="L68" i="3"/>
  <c r="K68" i="3"/>
  <c r="J76" i="3"/>
  <c r="L76" i="3"/>
  <c r="K76" i="3"/>
  <c r="E39" i="3"/>
  <c r="F39" i="3"/>
  <c r="D39" i="3"/>
  <c r="E51" i="3"/>
  <c r="F51" i="3"/>
  <c r="D51" i="3"/>
  <c r="E55" i="3"/>
  <c r="F55" i="3"/>
  <c r="D55" i="3"/>
  <c r="E59" i="3"/>
  <c r="F59" i="3"/>
  <c r="D59" i="3"/>
  <c r="E63" i="3"/>
  <c r="F63" i="3"/>
  <c r="D63" i="3"/>
  <c r="E67" i="3"/>
  <c r="D67" i="3"/>
  <c r="F67" i="3"/>
  <c r="E71" i="3"/>
  <c r="F71" i="3"/>
  <c r="D71" i="3"/>
  <c r="E75" i="3"/>
  <c r="D75" i="3"/>
  <c r="F75" i="3"/>
  <c r="K136" i="2" l="1"/>
  <c r="K134" i="2"/>
  <c r="K157" i="2"/>
  <c r="K137" i="2"/>
  <c r="K159" i="2"/>
  <c r="K156" i="2"/>
  <c r="K111" i="2"/>
  <c r="K139" i="2"/>
  <c r="K115" i="2"/>
  <c r="K141" i="2"/>
  <c r="K138" i="2"/>
  <c r="K148" i="2"/>
  <c r="K132" i="2"/>
  <c r="K112" i="2"/>
  <c r="K129" i="2"/>
  <c r="K128" i="2"/>
  <c r="H130" i="2"/>
  <c r="K152" i="2"/>
  <c r="K147" i="2"/>
  <c r="K158" i="2"/>
  <c r="K119" i="2"/>
  <c r="K154" i="2"/>
  <c r="K127" i="2"/>
  <c r="L17" i="1"/>
  <c r="K179" i="2"/>
  <c r="J179" i="2"/>
  <c r="K178" i="2"/>
  <c r="J178" i="2"/>
  <c r="K180" i="2"/>
  <c r="J180" i="2"/>
  <c r="K25" i="1"/>
  <c r="L25" i="1"/>
  <c r="K172" i="2"/>
  <c r="J172" i="2"/>
  <c r="K166" i="2"/>
  <c r="J166" i="2"/>
  <c r="K169" i="2"/>
  <c r="J169" i="2"/>
  <c r="K181" i="2"/>
  <c r="J181" i="2"/>
  <c r="K171" i="2"/>
  <c r="J171" i="2"/>
  <c r="K163" i="2"/>
  <c r="J163" i="2"/>
  <c r="J173" i="2"/>
  <c r="K173" i="2"/>
  <c r="L24" i="1"/>
  <c r="K24" i="1"/>
  <c r="K23" i="1"/>
  <c r="L23" i="1"/>
  <c r="J185" i="2"/>
  <c r="K185" i="2"/>
  <c r="J164" i="2"/>
  <c r="K164" i="2"/>
  <c r="K174" i="2"/>
  <c r="J174" i="2"/>
  <c r="K168" i="2"/>
  <c r="J168" i="2"/>
  <c r="J183" i="2"/>
  <c r="K183" i="2"/>
  <c r="K182" i="2"/>
  <c r="J182" i="2"/>
  <c r="K184" i="2"/>
  <c r="J184" i="2"/>
  <c r="K165" i="2"/>
  <c r="J165" i="2"/>
  <c r="K167" i="2"/>
  <c r="J167" i="2"/>
  <c r="J170" i="2"/>
  <c r="K170" i="2"/>
  <c r="K117" i="2"/>
  <c r="K114" i="2"/>
  <c r="E78" i="2"/>
  <c r="F78" i="2"/>
  <c r="D78" i="2"/>
  <c r="D130" i="2"/>
  <c r="K122" i="2"/>
  <c r="L18" i="1"/>
  <c r="H131" i="2"/>
  <c r="K131" i="2" s="1"/>
  <c r="K121" i="2"/>
  <c r="J130" i="2"/>
  <c r="K130" i="2" s="1"/>
  <c r="J78" i="2"/>
  <c r="L78" i="2"/>
  <c r="K78" i="2"/>
  <c r="L26" i="2"/>
  <c r="K26" i="2"/>
  <c r="J26" i="2"/>
  <c r="K113" i="2"/>
  <c r="K126" i="2"/>
  <c r="L19" i="1"/>
  <c r="K140" i="2"/>
  <c r="E26" i="2"/>
  <c r="D26" i="2"/>
  <c r="F26" i="2"/>
  <c r="B130" i="2"/>
  <c r="L16" i="1"/>
  <c r="E130" i="2" l="1"/>
</calcChain>
</file>

<file path=xl/sharedStrings.xml><?xml version="1.0" encoding="utf-8"?>
<sst xmlns="http://schemas.openxmlformats.org/spreadsheetml/2006/main" count="689" uniqueCount="152">
  <si>
    <t>Resumen de Indicadores Turísticos Tenerife</t>
  </si>
  <si>
    <t>var interanual</t>
  </si>
  <si>
    <t>diferencia interanual</t>
  </si>
  <si>
    <t>cuota</t>
  </si>
  <si>
    <t>Fuente</t>
  </si>
  <si>
    <t>Viajeros entrados en establecimientos alojativos (hoteles y apartamentos)</t>
  </si>
  <si>
    <t>Total viajeros entrados (hotel + apartamento)</t>
  </si>
  <si>
    <t xml:space="preserve"> Encuestas de Alojamientos Turístico ISTAC</t>
  </si>
  <si>
    <t>Hoteles</t>
  </si>
  <si>
    <t>Apartamentos</t>
  </si>
  <si>
    <t>Viajeros entrados según lugar de residencia</t>
  </si>
  <si>
    <t>Total residentes en España</t>
  </si>
  <si>
    <t>Total residentes en el extranjero</t>
  </si>
  <si>
    <t>Pernoctaciones en establecimientos alojativos (hoteles y apartamentos)</t>
  </si>
  <si>
    <t>Total pernoctaciones (hotel + apartamento)</t>
  </si>
  <si>
    <t>Pernoctaciones según lugar de residencia</t>
  </si>
  <si>
    <r>
      <t xml:space="preserve">Estancia media en establecimientos alojativos (hoteles y apartamentos) 
</t>
    </r>
    <r>
      <rPr>
        <sz val="10"/>
        <color rgb="FFE29700"/>
        <rFont val="Calibri"/>
        <family val="2"/>
        <scheme val="minor"/>
      </rPr>
      <t xml:space="preserve"> (en días)</t>
    </r>
  </si>
  <si>
    <t>Estancia media total (hotel + apartamento)</t>
  </si>
  <si>
    <r>
      <t xml:space="preserve">Estancia media  según lugar de residencia  </t>
    </r>
    <r>
      <rPr>
        <sz val="10"/>
        <color rgb="FFE29700"/>
        <rFont val="Calibri"/>
        <family val="2"/>
        <scheme val="minor"/>
      </rPr>
      <t>(en días)</t>
    </r>
  </si>
  <si>
    <t>Tasas de ocupación en establecimientos alojativos (hoteles y apartamentos)</t>
  </si>
  <si>
    <t>Tasa de ocupación total (hotel + apartamento)</t>
  </si>
  <si>
    <t>Ingresos totales según tipología y categoría alojativa</t>
  </si>
  <si>
    <t>Ingresos totales (hotel + apartamento)</t>
  </si>
  <si>
    <t>Tarifa media diaria (ADR) según tipología y categoría alojativa</t>
  </si>
  <si>
    <t>ADR total (hotel + apartamento)</t>
  </si>
  <si>
    <t>Ingresos por habitación disponible (RevPAR) según tipología y categoría alojativa</t>
  </si>
  <si>
    <t>RevPAR total (hotel + apartamento)</t>
  </si>
  <si>
    <t>Número de establecimientos abiertos por tipología y categoría</t>
  </si>
  <si>
    <t>Número establecimientos Total (hotel + apartamento)</t>
  </si>
  <si>
    <t>Número de plazas por tipología y categoría</t>
  </si>
  <si>
    <t>Número de plazas total (hotel + apartamento)</t>
  </si>
  <si>
    <t>Fuente: AENA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</si>
  <si>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</si>
  <si>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</si>
  <si>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</si>
  <si>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</si>
  <si>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</si>
  <si>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España</t>
  </si>
  <si>
    <t>Extranjero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</si>
  <si>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</si>
  <si>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</si>
  <si>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</si>
  <si>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</si>
  <si>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Total operaciones</t>
  </si>
  <si>
    <t>Operaciones de llegada a los aeropuertos de Tenerife según procedencia del vuelo</t>
  </si>
  <si>
    <t>Operaciones de llegada a los aeropuertos de Tenerife según aeropuerto de llegada</t>
  </si>
  <si>
    <t>Frontur Canarias ISTAC</t>
  </si>
  <si>
    <t>Turistas entrados en Tenerife según lugar de residencia</t>
  </si>
  <si>
    <t>TOTAL</t>
  </si>
  <si>
    <t>TOTAL RESIDENTES EN ESPAÑA</t>
  </si>
  <si>
    <t>TOTAL RESIDENTES EN EL EXTRANJERO</t>
  </si>
  <si>
    <t>Elaboración: Turismo de Tenerife</t>
  </si>
  <si>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</si>
  <si>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</si>
  <si>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</si>
  <si>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Total (hotel + apartamento)</t>
  </si>
  <si>
    <t>5 estrellas</t>
  </si>
  <si>
    <t>4 estrellas</t>
  </si>
  <si>
    <t>3 estrellas</t>
  </si>
  <si>
    <t>2 estrellas</t>
  </si>
  <si>
    <t>1 estrella</t>
  </si>
  <si>
    <t>3, 4, 5 llaves</t>
  </si>
  <si>
    <t>3 llaves</t>
  </si>
  <si>
    <t>2 llaves</t>
  </si>
  <si>
    <t>1 llave</t>
  </si>
  <si>
    <t>Total lugares de residencia</t>
  </si>
  <si>
    <t>Canarias</t>
  </si>
  <si>
    <t>Residentes en Tenerife</t>
  </si>
  <si>
    <t>Resto Canarias</t>
  </si>
  <si>
    <t>Resto de España</t>
  </si>
  <si>
    <t>Alemania</t>
  </si>
  <si>
    <t>Austria</t>
  </si>
  <si>
    <t>Canada</t>
  </si>
  <si>
    <t>Dinamarca</t>
  </si>
  <si>
    <t>Estados Unidos</t>
  </si>
  <si>
    <t>Finlandia</t>
  </si>
  <si>
    <t>Gran Bretaña</t>
  </si>
  <si>
    <t>Francia</t>
  </si>
  <si>
    <t>Holanda</t>
  </si>
  <si>
    <t>Bélgica</t>
  </si>
  <si>
    <t>Irlanda</t>
  </si>
  <si>
    <t>Italia</t>
  </si>
  <si>
    <t>Noruega</t>
  </si>
  <si>
    <t>Suecia</t>
  </si>
  <si>
    <t>Suiza</t>
  </si>
  <si>
    <t>Otros países</t>
  </si>
  <si>
    <t>Viajeros entrados según municipio de alojamiento</t>
  </si>
  <si>
    <t>Total municipios de alojamiento</t>
  </si>
  <si>
    <t>Adeje</t>
  </si>
  <si>
    <t>Arona</t>
  </si>
  <si>
    <t>Granadilla de Abona</t>
  </si>
  <si>
    <t>Puerto de la Cruz</t>
  </si>
  <si>
    <t>Santa Cruz de Tenerife</t>
  </si>
  <si>
    <t>Santiago del Teide</t>
  </si>
  <si>
    <t>Resto de municipios de Tenerife</t>
  </si>
  <si>
    <t>Pernoctaciones según municipio de alojamiento</t>
  </si>
  <si>
    <r>
      <t xml:space="preserve">Estancia media en establecimientos alojativos (hoteles y apartamentos) </t>
    </r>
    <r>
      <rPr>
        <sz val="12"/>
        <color theme="1"/>
        <rFont val="Calibri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</si>
  <si>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Calibri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</si>
  <si>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</si>
  <si>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Calibri"/>
        <family val="2"/>
        <scheme val="minor"/>
      </rPr>
      <t xml:space="preserve"> (en días)</t>
    </r>
  </si>
  <si>
    <t>Tasas de ocupación según municipio de alojamiento</t>
  </si>
  <si>
    <t>Indicadores de rentabilidad alojativa (hoteles y apartamentos)</t>
  </si>
  <si>
    <t>4, 5 Estrellas</t>
  </si>
  <si>
    <t>1, 2, 3 Estrellas</t>
  </si>
  <si>
    <t>Ingresos totales según municipio del alojamiento</t>
  </si>
  <si>
    <t>Tarifa media diaria (ADR) según municipio del alojamiento</t>
  </si>
  <si>
    <t>Ingresos por habitación disponible (RevPAR) según municipio del alojamiento</t>
  </si>
  <si>
    <t>Establecimientos abiertos y plazas ofertadas</t>
  </si>
  <si>
    <t>Número de establecimientos abiertos por municipio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</si>
  <si>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</si>
  <si>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</si>
  <si>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</si>
  <si>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</si>
  <si>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Procedencia del vuelo</t>
  </si>
  <si>
    <t>Total</t>
  </si>
  <si>
    <t>aeropuertos insulares</t>
  </si>
  <si>
    <t>aeropuertos peninsulares</t>
  </si>
  <si>
    <t>Reino Unido</t>
  </si>
  <si>
    <t>Polonia</t>
  </si>
  <si>
    <t>Portugal</t>
  </si>
  <si>
    <t>Federación Rusa</t>
  </si>
  <si>
    <t>Resto países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</si>
  <si>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</si>
  <si>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</si>
  <si>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</si>
  <si>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Países Nórdicos</t>
  </si>
  <si>
    <t>Turistas entrados en Tenerife según número de pernoctaciones realizadas</t>
  </si>
  <si>
    <t>TOTAL NOCHES</t>
  </si>
  <si>
    <t>De 1 a 7 noches</t>
  </si>
  <si>
    <t>De 16 a 31 noches</t>
  </si>
  <si>
    <t>De 8 a 15 noches</t>
  </si>
  <si>
    <t>Más de 31 noches</t>
  </si>
  <si>
    <t>Turistas entrados en Tenerife según tipo de alojamiento utilizado</t>
  </si>
  <si>
    <t>TOTAL ALOJAMIENTO</t>
  </si>
  <si>
    <t>Hoteles o similares</t>
  </si>
  <si>
    <t>Alojamiento en alquiler</t>
  </si>
  <si>
    <t>Alojamiento en propiedad</t>
  </si>
  <si>
    <t>Alojamiento de familiares o amigos y otros alojamientos</t>
  </si>
  <si>
    <t>Cruceros</t>
  </si>
  <si>
    <t>Turistas entrados en Tenerife según motivo del viaje</t>
  </si>
  <si>
    <t>TOTAL MOTIVOS</t>
  </si>
  <si>
    <t>Ocio o vacaciones</t>
  </si>
  <si>
    <t>Trabajo o negocios</t>
  </si>
  <si>
    <t>Personal</t>
  </si>
  <si>
    <t>Otros motivos</t>
  </si>
  <si>
    <t>Turistas entrados en Tenerife según forma de contratación del viaje</t>
  </si>
  <si>
    <t>Si contrataron un paquete turístico</t>
  </si>
  <si>
    <t>No contrataron un paquete turístico</t>
  </si>
  <si>
    <t>Fuente: FRONTUR - ISTAC. Elaboración Turismo de Tenerife</t>
  </si>
  <si>
    <t>febrero</t>
  </si>
  <si>
    <t>enero 2021</t>
  </si>
  <si>
    <t>acumulado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</si>
</sst>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"/>
    <numFmt numFmtId="166" formatCode="#,##0\ &quot;€&quot;"/>
    <numFmt numFmtId="167" formatCode="#,##0.00\ &quot;€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rgb="FF147DFC"/>
      <name val="Calibri"/>
      <family val="2"/>
      <scheme val="minor"/>
    </font>
    <font>
      <sz val="11"/>
      <color rgb="FF147DFC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0FACCB"/>
      <name val="Calibri"/>
      <family val="2"/>
      <scheme val="minor"/>
    </font>
    <font>
      <sz val="11"/>
      <color rgb="FF0FACCB"/>
      <name val="Calibri"/>
      <family val="2"/>
      <scheme val="minor"/>
    </font>
    <font>
      <sz val="11"/>
      <color rgb="FFE29700"/>
      <name val="Calibri"/>
      <family val="2"/>
      <scheme val="minor"/>
    </font>
    <font>
      <sz val="10"/>
      <color rgb="FFE29700"/>
      <name val="Calibri"/>
      <family val="2"/>
      <scheme val="minor"/>
    </font>
    <font>
      <b/>
      <sz val="11"/>
      <color rgb="FFE297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666633"/>
      <name val="Calibri"/>
      <family val="2"/>
      <scheme val="minor"/>
    </font>
    <font>
      <b/>
      <sz val="11"/>
      <color rgb="FF66663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rgb="FFF79057"/>
      <name val="Calibri"/>
      <family val="2"/>
      <scheme val="minor"/>
    </font>
    <font>
      <b/>
      <sz val="11"/>
      <color rgb="FFF79057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D8767F"/>
      <name val="Calibri"/>
      <family val="2"/>
      <scheme val="minor"/>
    </font>
    <font>
      <b/>
      <sz val="11"/>
      <color rgb="FF77CCD7"/>
      <name val="Calibri"/>
      <family val="2"/>
      <scheme val="minor"/>
    </font>
    <font>
      <b/>
      <sz val="11"/>
      <color rgb="FF8DC192"/>
      <name val="Calibri"/>
      <family val="2"/>
      <scheme val="minor"/>
    </font>
    <font>
      <sz val="11"/>
      <color rgb="FF8DC192"/>
      <name val="Calibri"/>
      <family val="2"/>
      <scheme val="minor"/>
    </font>
    <font>
      <b/>
      <sz val="11"/>
      <color rgb="FF60A4EE"/>
      <name val="Calibri"/>
      <family val="2"/>
      <scheme val="minor"/>
    </font>
    <font>
      <sz val="11"/>
      <color rgb="FF60A4EE"/>
      <name val="Calibri"/>
      <family val="2"/>
      <scheme val="minor"/>
    </font>
    <font>
      <b/>
      <sz val="11"/>
      <color rgb="FFD8767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1995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93">
    <border>
      <left/>
      <right/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 style="dashed">
        <color theme="0" tint="-0.34998626667073579"/>
      </top>
      <bottom/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/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/>
      <top style="hair">
        <color rgb="FFACD1FE"/>
      </top>
      <bottom style="hair">
        <color rgb="FFACD1FE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/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/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/>
      <diagonal/>
    </border>
    <border>
      <left style="hair">
        <color rgb="FFE29700"/>
      </left>
      <right style="hair">
        <color rgb="FFE29700"/>
      </right>
      <top style="hair">
        <color rgb="FF0FACCB"/>
      </top>
      <bottom/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/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/>
      <right style="dashed">
        <color theme="0" tint="-0.34998626667073579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hair">
        <color rgb="FFE29700"/>
      </top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/>
      <right style="hair">
        <color rgb="FF666633"/>
      </right>
      <top style="hair">
        <color rgb="FF666633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/>
      <bottom/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/>
      <bottom style="hair">
        <color rgb="FF666633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/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/>
      <diagonal/>
    </border>
    <border>
      <left/>
      <right style="dott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rgb="FFF79057"/>
      </left>
      <right style="hair">
        <color rgb="FFF79057"/>
      </right>
      <top style="dotted">
        <color rgb="FFF79057"/>
      </top>
      <bottom/>
      <diagonal/>
    </border>
    <border>
      <left style="hair">
        <color rgb="FFF79057"/>
      </left>
      <right style="hair">
        <color rgb="FFF79057"/>
      </right>
      <top style="dotted">
        <color rgb="FFF79057"/>
      </top>
      <bottom style="hair">
        <color rgb="FFF79057"/>
      </bottom>
      <diagonal/>
    </border>
    <border>
      <left/>
      <right/>
      <top style="dotted">
        <color rgb="FFF79057"/>
      </top>
      <bottom/>
      <diagonal/>
    </border>
    <border>
      <left style="hair">
        <color rgb="FFF79057"/>
      </left>
      <right/>
      <top style="dotted">
        <color rgb="FFF79057"/>
      </top>
      <bottom style="hair">
        <color rgb="FFF79057"/>
      </bottom>
      <diagonal/>
    </border>
    <border>
      <left style="dotted">
        <color rgb="FFF79057"/>
      </left>
      <right style="hair">
        <color rgb="FFF79057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dotted">
        <color rgb="FFF79057"/>
      </left>
      <right style="hair">
        <color rgb="FFF79057"/>
      </right>
      <top/>
      <bottom style="dotted">
        <color rgb="FFF79057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tted">
        <color rgb="FFF79057"/>
      </bottom>
      <diagonal/>
    </border>
    <border>
      <left/>
      <right/>
      <top/>
      <bottom style="dotted">
        <color rgb="FFF79057"/>
      </bottom>
      <diagonal/>
    </border>
    <border>
      <left style="hair">
        <color theme="0" tint="-0.24994659260841701"/>
      </left>
      <right/>
      <top/>
      <bottom style="dotted">
        <color rgb="FFF79057"/>
      </bottom>
      <diagonal/>
    </border>
    <border>
      <left style="hair">
        <color theme="0" tint="-0.24994659260841701"/>
      </left>
      <right style="hair">
        <color theme="0" tint="-0.24994659260841701"/>
      </right>
      <top style="dotted">
        <color rgb="FFF79057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dotted">
        <color rgb="FFF79057"/>
      </top>
      <bottom style="hair">
        <color theme="0" tint="-4.9989318521683403E-2"/>
      </bottom>
      <diagonal/>
    </border>
    <border>
      <left style="dotted">
        <color rgb="FFF79057"/>
      </left>
      <right style="hair">
        <color rgb="FFF79057"/>
      </right>
      <top/>
      <bottom style="dotted">
        <color theme="8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dotted">
        <color theme="8"/>
      </top>
      <bottom/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dotted">
        <color theme="8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dotted">
        <color theme="8"/>
      </top>
      <bottom style="hair">
        <color theme="0" tint="-4.9989318521683403E-2"/>
      </bottom>
      <diagonal/>
    </border>
    <border>
      <left/>
      <right/>
      <top/>
      <bottom style="dotted">
        <color theme="8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tted">
        <color theme="8"/>
      </bottom>
      <diagonal/>
    </border>
    <border>
      <left style="hair">
        <color theme="0" tint="-0.24994659260841701"/>
      </left>
      <right/>
      <top/>
      <bottom style="dotted">
        <color theme="8"/>
      </bottom>
      <diagonal/>
    </border>
    <border>
      <left style="dotted">
        <color theme="8"/>
      </left>
      <right style="hair">
        <color theme="8"/>
      </right>
      <top style="dotted">
        <color theme="8"/>
      </top>
      <bottom/>
      <diagonal/>
    </border>
    <border>
      <left style="dotted">
        <color theme="8"/>
      </left>
      <right style="hair">
        <color theme="8"/>
      </right>
      <top/>
      <bottom style="dotted">
        <color theme="8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5" tint="-0.24994659260841701"/>
      </left>
      <right style="hair">
        <color theme="5" tint="-0.24994659260841701"/>
      </right>
      <top style="dotted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 style="dotted">
        <color theme="5" tint="-0.24994659260841701"/>
      </top>
      <bottom style="hair">
        <color theme="5" tint="-0.24994659260841701"/>
      </bottom>
      <diagonal/>
    </border>
    <border>
      <left/>
      <right/>
      <top style="dotted">
        <color theme="5" tint="-0.24994659260841701"/>
      </top>
      <bottom/>
      <diagonal/>
    </border>
    <border>
      <left style="hair">
        <color theme="5" tint="-0.24994659260841701"/>
      </left>
      <right/>
      <top style="dotted">
        <color theme="5" tint="-0.24994659260841701"/>
      </top>
      <bottom style="hair">
        <color theme="5" tint="-0.24994659260841701"/>
      </bottom>
      <diagonal/>
    </border>
    <border>
      <left style="dotted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/>
      <diagonal/>
    </border>
    <border>
      <left style="hair">
        <color theme="5" tint="-0.24994659260841701"/>
      </left>
      <right/>
      <top style="hair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/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 style="hair">
        <color rgb="FF66663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/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/>
      <right/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3" borderId="0" xfId="1" applyNumberFormat="1" applyFont="1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 applyAlignment="1">
      <alignment horizontal="right" vertical="center" wrapText="1"/>
    </xf>
    <xf numFmtId="164" fontId="3" fillId="3" borderId="0" xfId="1" applyNumberFormat="1" applyFont="1" applyFill="1" applyAlignment="1">
      <alignment horizontal="right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3" fontId="3" fillId="0" borderId="12" xfId="0" applyNumberFormat="1" applyFont="1" applyBorder="1" applyAlignment="1">
      <alignment horizontal="right" vertical="center"/>
    </xf>
    <xf numFmtId="164" fontId="3" fillId="0" borderId="12" xfId="1" applyNumberFormat="1" applyFont="1" applyBorder="1" applyAlignment="1">
      <alignment horizontal="right" vertical="center"/>
    </xf>
    <xf numFmtId="164" fontId="3" fillId="3" borderId="13" xfId="1" applyNumberFormat="1" applyFont="1" applyFill="1" applyBorder="1" applyAlignment="1">
      <alignment horizontal="right" vertical="center"/>
    </xf>
    <xf numFmtId="164" fontId="3" fillId="0" borderId="14" xfId="1" applyNumberFormat="1" applyFont="1" applyBorder="1" applyAlignment="1">
      <alignment horizontal="right" vertical="center"/>
    </xf>
    <xf numFmtId="164" fontId="3" fillId="0" borderId="8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indent="1"/>
    </xf>
    <xf numFmtId="3" fontId="5" fillId="0" borderId="16" xfId="0" applyNumberFormat="1" applyFont="1" applyBorder="1" applyAlignment="1">
      <alignment horizontal="right"/>
    </xf>
    <xf numFmtId="164" fontId="5" fillId="0" borderId="16" xfId="1" applyNumberFormat="1" applyFont="1" applyBorder="1" applyAlignment="1">
      <alignment horizontal="right"/>
    </xf>
    <xf numFmtId="164" fontId="5" fillId="3" borderId="15" xfId="1" applyNumberFormat="1" applyFont="1" applyFill="1" applyBorder="1" applyAlignment="1">
      <alignment horizontal="right"/>
    </xf>
    <xf numFmtId="164" fontId="5" fillId="0" borderId="17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5" fillId="3" borderId="16" xfId="1" applyNumberFormat="1" applyFont="1" applyFill="1" applyBorder="1" applyAlignment="1">
      <alignment horizontal="right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3" fontId="6" fillId="0" borderId="19" xfId="0" applyNumberFormat="1" applyFont="1" applyBorder="1" applyAlignment="1">
      <alignment horizontal="right" vertical="center"/>
    </xf>
    <xf numFmtId="164" fontId="6" fillId="0" borderId="19" xfId="1" applyNumberFormat="1" applyFont="1" applyBorder="1" applyAlignment="1">
      <alignment horizontal="right" vertical="center"/>
    </xf>
    <xf numFmtId="164" fontId="6" fillId="4" borderId="20" xfId="1" applyNumberFormat="1" applyFont="1" applyFill="1" applyBorder="1" applyAlignment="1">
      <alignment horizontal="right" vertical="center"/>
    </xf>
    <xf numFmtId="164" fontId="6" fillId="0" borderId="21" xfId="1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indent="1"/>
    </xf>
    <xf numFmtId="3" fontId="5" fillId="0" borderId="23" xfId="0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4" borderId="23" xfId="1" applyNumberFormat="1" applyFont="1" applyFill="1" applyBorder="1" applyAlignment="1">
      <alignment horizontal="right"/>
    </xf>
    <xf numFmtId="164" fontId="5" fillId="0" borderId="24" xfId="1" applyNumberFormat="1" applyFont="1" applyBorder="1" applyAlignment="1">
      <alignment horizontal="right"/>
    </xf>
    <xf numFmtId="0" fontId="6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19" xfId="0" applyFont="1" applyBorder="1"/>
    <xf numFmtId="3" fontId="5" fillId="0" borderId="19" xfId="0" applyNumberFormat="1" applyFont="1" applyBorder="1" applyAlignment="1">
      <alignment horizontal="right"/>
    </xf>
    <xf numFmtId="164" fontId="5" fillId="0" borderId="19" xfId="1" applyNumberFormat="1" applyFont="1" applyBorder="1" applyAlignment="1">
      <alignment horizontal="right"/>
    </xf>
    <xf numFmtId="164" fontId="5" fillId="4" borderId="22" xfId="1" applyNumberFormat="1" applyFont="1" applyFill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0" fontId="7" fillId="0" borderId="19" xfId="0" applyFont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5" borderId="0" xfId="0" applyFill="1" applyAlignment="1">
      <alignment horizontal="right"/>
    </xf>
    <xf numFmtId="0" fontId="0" fillId="2" borderId="1" xfId="0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2" xfId="0" applyFill="1" applyBorder="1" applyAlignment="1">
      <alignment horizontal="right"/>
    </xf>
    <xf numFmtId="0" fontId="8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2" fontId="8" fillId="0" borderId="27" xfId="0" applyNumberFormat="1" applyFont="1" applyBorder="1" applyAlignment="1">
      <alignment horizontal="right" vertical="center"/>
    </xf>
    <xf numFmtId="2" fontId="8" fillId="0" borderId="27" xfId="0" applyNumberFormat="1" applyFont="1" applyBorder="1" applyAlignment="1">
      <alignment horizontal="right" vertical="center"/>
    </xf>
    <xf numFmtId="2" fontId="8" fillId="5" borderId="0" xfId="0" applyNumberFormat="1" applyFont="1" applyFill="1" applyAlignment="1">
      <alignment horizontal="right" vertical="center"/>
    </xf>
    <xf numFmtId="2" fontId="8" fillId="0" borderId="28" xfId="0" applyNumberFormat="1" applyFont="1" applyBorder="1" applyAlignment="1">
      <alignment horizontal="right" vertical="center"/>
    </xf>
    <xf numFmtId="2" fontId="8" fillId="0" borderId="29" xfId="0" applyNumberFormat="1" applyFont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8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indent="1"/>
    </xf>
    <xf numFmtId="2" fontId="5" fillId="0" borderId="31" xfId="0" applyNumberFormat="1" applyFont="1" applyBorder="1" applyAlignment="1">
      <alignment horizontal="right"/>
    </xf>
    <xf numFmtId="2" fontId="5" fillId="0" borderId="31" xfId="0" applyNumberFormat="1" applyFont="1" applyBorder="1" applyAlignment="1">
      <alignment horizontal="right"/>
    </xf>
    <xf numFmtId="2" fontId="5" fillId="5" borderId="0" xfId="0" applyNumberFormat="1" applyFont="1" applyFill="1" applyAlignment="1">
      <alignment horizontal="right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0" fillId="0" borderId="0" xfId="0" applyNumberFormat="1"/>
    <xf numFmtId="0" fontId="8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indent="1"/>
    </xf>
    <xf numFmtId="2" fontId="5" fillId="0" borderId="35" xfId="0" applyNumberFormat="1" applyFont="1" applyBorder="1" applyAlignment="1">
      <alignment horizontal="right"/>
    </xf>
    <xf numFmtId="2" fontId="5" fillId="0" borderId="35" xfId="0" applyNumberFormat="1" applyFont="1" applyBorder="1" applyAlignment="1">
      <alignment horizontal="right"/>
    </xf>
    <xf numFmtId="2" fontId="5" fillId="0" borderId="36" xfId="0" applyNumberFormat="1" applyFont="1" applyBorder="1" applyAlignment="1">
      <alignment horizontal="right"/>
    </xf>
    <xf numFmtId="2" fontId="5" fillId="0" borderId="37" xfId="0" applyNumberFormat="1" applyFont="1" applyBorder="1" applyAlignment="1">
      <alignment horizontal="right"/>
    </xf>
    <xf numFmtId="0" fontId="8" fillId="0" borderId="38" xfId="0" applyFont="1" applyBorder="1" applyAlignment="1">
      <alignment horizontal="center" vertical="center" wrapText="1"/>
    </xf>
    <xf numFmtId="0" fontId="5" fillId="0" borderId="27" xfId="0" applyFont="1" applyBorder="1"/>
    <xf numFmtId="2" fontId="5" fillId="0" borderId="27" xfId="0" applyNumberFormat="1" applyFont="1" applyBorder="1" applyAlignment="1">
      <alignment horizontal="right"/>
    </xf>
    <xf numFmtId="2" fontId="5" fillId="0" borderId="28" xfId="0" applyNumberFormat="1" applyFont="1" applyBorder="1" applyAlignment="1">
      <alignment horizontal="right"/>
    </xf>
    <xf numFmtId="2" fontId="5" fillId="0" borderId="28" xfId="0" applyNumberFormat="1" applyFont="1" applyBorder="1" applyAlignment="1">
      <alignment horizontal="right"/>
    </xf>
    <xf numFmtId="2" fontId="5" fillId="0" borderId="29" xfId="0" applyNumberFormat="1" applyFont="1" applyBorder="1" applyAlignment="1">
      <alignment horizontal="right"/>
    </xf>
    <xf numFmtId="2" fontId="5" fillId="0" borderId="27" xfId="0" applyNumberFormat="1" applyFont="1" applyBorder="1" applyAlignment="1">
      <alignment horizontal="right"/>
    </xf>
    <xf numFmtId="0" fontId="5" fillId="0" borderId="31" xfId="0" applyFont="1" applyBorder="1"/>
    <xf numFmtId="0" fontId="0" fillId="6" borderId="0" xfId="0" applyFill="1" applyAlignment="1">
      <alignment horizontal="center"/>
    </xf>
    <xf numFmtId="3" fontId="0" fillId="0" borderId="0" xfId="0" applyNumberFormat="1"/>
    <xf numFmtId="0" fontId="0" fillId="6" borderId="0" xfId="0" applyFill="1" applyAlignment="1">
      <alignment horizontal="right"/>
    </xf>
    <xf numFmtId="0" fontId="11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vertical="center" wrapText="1"/>
    </xf>
    <xf numFmtId="164" fontId="11" fillId="0" borderId="40" xfId="1" applyNumberFormat="1" applyFont="1" applyBorder="1" applyAlignment="1">
      <alignment horizontal="right" vertical="center"/>
    </xf>
    <xf numFmtId="165" fontId="11" fillId="0" borderId="40" xfId="0" applyNumberFormat="1" applyFont="1" applyBorder="1" applyAlignment="1">
      <alignment horizontal="right" vertical="center"/>
    </xf>
    <xf numFmtId="165" fontId="11" fillId="6" borderId="0" xfId="0" applyNumberFormat="1" applyFont="1" applyFill="1" applyAlignment="1">
      <alignment horizontal="right" vertical="center"/>
    </xf>
    <xf numFmtId="165" fontId="11" fillId="0" borderId="41" xfId="0" applyNumberFormat="1" applyFont="1" applyBorder="1" applyAlignment="1">
      <alignment horizontal="right" vertical="center"/>
    </xf>
    <xf numFmtId="0" fontId="11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indent="1"/>
    </xf>
    <xf numFmtId="164" fontId="5" fillId="0" borderId="43" xfId="1" applyNumberFormat="1" applyFont="1" applyBorder="1" applyAlignment="1">
      <alignment horizontal="right"/>
    </xf>
    <xf numFmtId="165" fontId="5" fillId="0" borderId="43" xfId="0" applyNumberFormat="1" applyFont="1" applyBorder="1" applyAlignment="1">
      <alignment horizontal="right"/>
    </xf>
    <xf numFmtId="165" fontId="5" fillId="6" borderId="0" xfId="0" applyNumberFormat="1" applyFont="1" applyFill="1" applyAlignment="1">
      <alignment horizontal="right"/>
    </xf>
    <xf numFmtId="165" fontId="5" fillId="0" borderId="44" xfId="0" applyNumberFormat="1" applyFont="1" applyBorder="1" applyAlignment="1">
      <alignment horizontal="right"/>
    </xf>
    <xf numFmtId="0" fontId="11" fillId="0" borderId="45" xfId="0" applyFont="1" applyBorder="1" applyAlignment="1">
      <alignment horizontal="center" vertical="center" wrapText="1"/>
    </xf>
    <xf numFmtId="10" fontId="5" fillId="0" borderId="43" xfId="1" applyNumberFormat="1" applyFont="1" applyBorder="1" applyAlignment="1">
      <alignment horizontal="right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right"/>
    </xf>
    <xf numFmtId="0" fontId="0" fillId="2" borderId="1" xfId="0" applyFill="1" applyBorder="1" applyAlignment="1">
      <alignment horizontal="right" vertical="center" wrapText="1"/>
    </xf>
    <xf numFmtId="0" fontId="13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vertical="center" wrapText="1"/>
    </xf>
    <xf numFmtId="166" fontId="14" fillId="0" borderId="47" xfId="0" applyNumberFormat="1" applyFont="1" applyBorder="1" applyAlignment="1">
      <alignment horizontal="right" vertical="center"/>
    </xf>
    <xf numFmtId="164" fontId="14" fillId="0" borderId="47" xfId="1" applyNumberFormat="1" applyFont="1" applyBorder="1" applyAlignment="1">
      <alignment horizontal="right" vertical="center"/>
    </xf>
    <xf numFmtId="164" fontId="14" fillId="7" borderId="0" xfId="1" applyNumberFormat="1" applyFont="1" applyFill="1" applyAlignment="1">
      <alignment horizontal="right" vertical="center"/>
    </xf>
    <xf numFmtId="164" fontId="14" fillId="0" borderId="48" xfId="1" applyNumberFormat="1" applyFont="1" applyBorder="1" applyAlignment="1">
      <alignment horizontal="right" vertical="center"/>
    </xf>
    <xf numFmtId="0" fontId="13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left" indent="1"/>
    </xf>
    <xf numFmtId="166" fontId="5" fillId="0" borderId="50" xfId="0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164" fontId="5" fillId="7" borderId="0" xfId="1" applyNumberFormat="1" applyFont="1" applyFill="1" applyAlignment="1">
      <alignment horizontal="right"/>
    </xf>
    <xf numFmtId="3" fontId="5" fillId="0" borderId="50" xfId="0" applyNumberFormat="1" applyFont="1" applyBorder="1" applyAlignment="1">
      <alignment horizontal="right"/>
    </xf>
    <xf numFmtId="166" fontId="5" fillId="0" borderId="43" xfId="0" applyNumberFormat="1" applyFont="1" applyBorder="1"/>
    <xf numFmtId="164" fontId="5" fillId="0" borderId="44" xfId="1" applyNumberFormat="1" applyFont="1" applyBorder="1" applyAlignment="1"/>
    <xf numFmtId="0" fontId="13" fillId="0" borderId="51" xfId="0" applyFont="1" applyBorder="1" applyAlignment="1">
      <alignment horizontal="center" vertical="center" wrapText="1"/>
    </xf>
    <xf numFmtId="0" fontId="0" fillId="2" borderId="52" xfId="0" applyFill="1" applyBorder="1" applyAlignment="1">
      <alignment horizontal="right" vertical="center" wrapText="1"/>
    </xf>
    <xf numFmtId="0" fontId="0" fillId="2" borderId="2" xfId="0" applyFill="1" applyBorder="1" applyAlignment="1">
      <alignment horizontal="right" vertical="center" wrapText="1"/>
    </xf>
    <xf numFmtId="167" fontId="14" fillId="0" borderId="47" xfId="0" applyNumberFormat="1" applyFont="1" applyBorder="1" applyAlignment="1">
      <alignment horizontal="right" vertical="center"/>
    </xf>
    <xf numFmtId="167" fontId="14" fillId="0" borderId="48" xfId="0" applyNumberFormat="1" applyFont="1" applyBorder="1" applyAlignment="1">
      <alignment horizontal="right" vertical="center"/>
    </xf>
    <xf numFmtId="167" fontId="14" fillId="0" borderId="47" xfId="0" applyNumberFormat="1" applyFont="1" applyBorder="1" applyAlignment="1">
      <alignment horizontal="right" vertical="center"/>
    </xf>
    <xf numFmtId="0" fontId="14" fillId="7" borderId="0" xfId="0" applyFont="1" applyFill="1" applyAlignment="1">
      <alignment horizontal="right" vertical="center"/>
    </xf>
    <xf numFmtId="167" fontId="14" fillId="0" borderId="48" xfId="0" applyNumberFormat="1" applyFont="1" applyBorder="1" applyAlignment="1">
      <alignment horizontal="right" vertical="center"/>
    </xf>
    <xf numFmtId="167" fontId="5" fillId="0" borderId="50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164" fontId="5" fillId="0" borderId="53" xfId="1" applyNumberFormat="1" applyFont="1" applyBorder="1" applyAlignment="1">
      <alignment horizontal="right"/>
    </xf>
    <xf numFmtId="167" fontId="5" fillId="0" borderId="50" xfId="0" applyNumberFormat="1" applyFont="1" applyBorder="1" applyAlignment="1">
      <alignment horizontal="right"/>
    </xf>
    <xf numFmtId="0" fontId="5" fillId="7" borderId="0" xfId="0" applyFont="1" applyFill="1" applyAlignment="1">
      <alignment horizontal="right"/>
    </xf>
    <xf numFmtId="2" fontId="5" fillId="0" borderId="50" xfId="0" applyNumberFormat="1" applyFont="1" applyBorder="1" applyAlignment="1">
      <alignment horizontal="right"/>
    </xf>
    <xf numFmtId="2" fontId="5" fillId="0" borderId="53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5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vertical="center" wrapText="1"/>
    </xf>
    <xf numFmtId="3" fontId="16" fillId="0" borderId="56" xfId="0" applyNumberFormat="1" applyFont="1" applyBorder="1" applyAlignment="1">
      <alignment horizontal="right" vertical="center"/>
    </xf>
    <xf numFmtId="3" fontId="16" fillId="0" borderId="57" xfId="0" applyNumberFormat="1" applyFont="1" applyBorder="1" applyAlignment="1">
      <alignment horizontal="right" vertical="center"/>
    </xf>
    <xf numFmtId="164" fontId="16" fillId="0" borderId="56" xfId="1" applyNumberFormat="1" applyFont="1" applyBorder="1" applyAlignment="1">
      <alignment horizontal="right" vertical="center"/>
    </xf>
    <xf numFmtId="164" fontId="16" fillId="0" borderId="58" xfId="1" applyNumberFormat="1" applyFont="1" applyBorder="1" applyAlignment="1">
      <alignment horizontal="right" vertical="center"/>
    </xf>
    <xf numFmtId="164" fontId="16" fillId="0" borderId="57" xfId="1" applyNumberFormat="1" applyFont="1" applyBorder="1" applyAlignment="1">
      <alignment horizontal="right" vertical="center"/>
    </xf>
    <xf numFmtId="0" fontId="1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left" indent="1"/>
    </xf>
    <xf numFmtId="3" fontId="5" fillId="0" borderId="61" xfId="0" applyNumberFormat="1" applyFont="1" applyBorder="1" applyAlignment="1">
      <alignment horizontal="right" vertical="center"/>
    </xf>
    <xf numFmtId="3" fontId="5" fillId="0" borderId="62" xfId="0" applyNumberFormat="1" applyFont="1" applyBorder="1" applyAlignment="1">
      <alignment horizontal="right" vertical="center"/>
    </xf>
    <xf numFmtId="164" fontId="5" fillId="0" borderId="61" xfId="1" applyNumberFormat="1" applyFont="1" applyBorder="1" applyAlignment="1">
      <alignment horizontal="right" vertical="center"/>
    </xf>
    <xf numFmtId="164" fontId="5" fillId="0" borderId="63" xfId="1" applyNumberFormat="1" applyFont="1" applyBorder="1" applyAlignment="1">
      <alignment horizontal="right" vertical="center"/>
    </xf>
    <xf numFmtId="164" fontId="5" fillId="0" borderId="62" xfId="1" applyNumberFormat="1" applyFont="1" applyBorder="1" applyAlignment="1">
      <alignment horizontal="right" vertical="center"/>
    </xf>
    <xf numFmtId="0" fontId="1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left" indent="1"/>
    </xf>
    <xf numFmtId="0" fontId="15" fillId="0" borderId="66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8" borderId="0" xfId="0" applyFill="1" applyAlignment="1">
      <alignment horizontal="center"/>
    </xf>
    <xf numFmtId="0" fontId="0" fillId="2" borderId="67" xfId="0" applyFill="1" applyBorder="1" applyAlignment="1">
      <alignment horizontal="center"/>
    </xf>
    <xf numFmtId="0" fontId="17" fillId="0" borderId="6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8" borderId="0" xfId="0" applyFill="1" applyAlignment="1">
      <alignment horizontal="right"/>
    </xf>
    <xf numFmtId="0" fontId="17" fillId="0" borderId="69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71" xfId="0" applyFont="1" applyBorder="1" applyAlignment="1">
      <alignment vertical="center" wrapText="1"/>
    </xf>
    <xf numFmtId="3" fontId="18" fillId="0" borderId="71" xfId="0" applyNumberFormat="1" applyFont="1" applyBorder="1" applyAlignment="1">
      <alignment horizontal="right" vertical="center"/>
    </xf>
    <xf numFmtId="164" fontId="18" fillId="0" borderId="71" xfId="1" applyNumberFormat="1" applyFont="1" applyBorder="1" applyAlignment="1">
      <alignment horizontal="right" vertical="center"/>
    </xf>
    <xf numFmtId="0" fontId="17" fillId="8" borderId="72" xfId="0" applyFont="1" applyFill="1" applyBorder="1" applyAlignment="1">
      <alignment horizontal="right" vertical="center"/>
    </xf>
    <xf numFmtId="164" fontId="18" fillId="0" borderId="73" xfId="1" applyNumberFormat="1" applyFont="1" applyBorder="1" applyAlignment="1">
      <alignment horizontal="right" vertical="center"/>
    </xf>
    <xf numFmtId="0" fontId="18" fillId="0" borderId="74" xfId="0" applyFont="1" applyBorder="1" applyAlignment="1">
      <alignment horizontal="center" vertical="center" wrapText="1"/>
    </xf>
    <xf numFmtId="3" fontId="0" fillId="0" borderId="75" xfId="0" applyNumberFormat="1" applyBorder="1" applyAlignment="1">
      <alignment horizontal="left" vertical="center" indent="2"/>
    </xf>
    <xf numFmtId="3" fontId="0" fillId="0" borderId="75" xfId="0" applyNumberFormat="1" applyBorder="1" applyAlignment="1">
      <alignment horizontal="right" vertical="center"/>
    </xf>
    <xf numFmtId="164" fontId="1" fillId="0" borderId="75" xfId="1" applyNumberFormat="1" applyFont="1" applyBorder="1" applyAlignment="1">
      <alignment horizontal="right" vertical="center"/>
    </xf>
    <xf numFmtId="0" fontId="0" fillId="8" borderId="0" xfId="0" applyFill="1" applyAlignment="1">
      <alignment horizontal="right" vertical="center"/>
    </xf>
    <xf numFmtId="164" fontId="1" fillId="0" borderId="76" xfId="1" applyNumberFormat="1" applyFont="1" applyBorder="1" applyAlignment="1">
      <alignment horizontal="right" vertical="center"/>
    </xf>
    <xf numFmtId="0" fontId="18" fillId="0" borderId="77" xfId="0" applyFont="1" applyBorder="1" applyAlignment="1">
      <alignment horizontal="center" vertical="center" wrapText="1"/>
    </xf>
    <xf numFmtId="3" fontId="0" fillId="0" borderId="78" xfId="0" applyNumberFormat="1" applyBorder="1" applyAlignment="1">
      <alignment horizontal="left" vertical="center" indent="2"/>
    </xf>
    <xf numFmtId="3" fontId="0" fillId="0" borderId="78" xfId="0" applyNumberFormat="1" applyBorder="1" applyAlignment="1">
      <alignment horizontal="right" vertical="center"/>
    </xf>
    <xf numFmtId="164" fontId="1" fillId="0" borderId="78" xfId="1" applyNumberFormat="1" applyFont="1" applyBorder="1" applyAlignment="1">
      <alignment horizontal="right" vertical="center"/>
    </xf>
    <xf numFmtId="0" fontId="0" fillId="8" borderId="79" xfId="0" applyFill="1" applyBorder="1" applyAlignment="1">
      <alignment horizontal="right" vertical="center"/>
    </xf>
    <xf numFmtId="164" fontId="1" fillId="0" borderId="80" xfId="1" applyNumberFormat="1" applyFont="1" applyBorder="1" applyAlignment="1">
      <alignment horizontal="right" vertical="center"/>
    </xf>
    <xf numFmtId="3" fontId="0" fillId="0" borderId="81" xfId="0" applyNumberFormat="1" applyBorder="1" applyAlignment="1">
      <alignment horizontal="left" vertical="center" indent="2"/>
    </xf>
    <xf numFmtId="3" fontId="0" fillId="0" borderId="81" xfId="0" applyNumberFormat="1" applyBorder="1" applyAlignment="1">
      <alignment horizontal="right" vertical="center"/>
    </xf>
    <xf numFmtId="164" fontId="1" fillId="0" borderId="81" xfId="1" applyNumberFormat="1" applyFont="1" applyBorder="1" applyAlignment="1">
      <alignment horizontal="right" vertical="center"/>
    </xf>
    <xf numFmtId="0" fontId="0" fillId="8" borderId="72" xfId="0" applyFill="1" applyBorder="1" applyAlignment="1">
      <alignment horizontal="right" vertical="center"/>
    </xf>
    <xf numFmtId="164" fontId="1" fillId="0" borderId="82" xfId="1" applyNumberFormat="1" applyFont="1" applyBorder="1" applyAlignment="1">
      <alignment horizontal="right" vertical="center"/>
    </xf>
    <xf numFmtId="0" fontId="18" fillId="0" borderId="83" xfId="0" applyFont="1" applyBorder="1" applyAlignment="1">
      <alignment horizontal="center" vertical="center" wrapText="1"/>
    </xf>
    <xf numFmtId="3" fontId="0" fillId="0" borderId="84" xfId="0" applyNumberFormat="1" applyBorder="1" applyAlignment="1">
      <alignment horizontal="left" vertical="center" indent="2"/>
    </xf>
    <xf numFmtId="3" fontId="0" fillId="0" borderId="84" xfId="0" applyNumberFormat="1" applyBorder="1" applyAlignment="1">
      <alignment horizontal="right" vertical="center"/>
    </xf>
    <xf numFmtId="164" fontId="1" fillId="0" borderId="84" xfId="1" applyNumberFormat="1" applyFont="1" applyBorder="1" applyAlignment="1">
      <alignment horizontal="right" vertical="center"/>
    </xf>
    <xf numFmtId="164" fontId="1" fillId="0" borderId="85" xfId="1" applyNumberFormat="1" applyFont="1" applyBorder="1" applyAlignment="1">
      <alignment horizontal="right" vertical="center"/>
    </xf>
    <xf numFmtId="0" fontId="19" fillId="0" borderId="86" xfId="0" applyFont="1" applyBorder="1" applyAlignment="1">
      <alignment horizontal="center" vertical="center" wrapText="1"/>
    </xf>
    <xf numFmtId="0" fontId="19" fillId="0" borderId="87" xfId="0" applyFont="1" applyBorder="1" applyAlignment="1">
      <alignment vertical="center" wrapText="1"/>
    </xf>
    <xf numFmtId="3" fontId="19" fillId="0" borderId="87" xfId="0" applyNumberFormat="1" applyFont="1" applyBorder="1" applyAlignment="1">
      <alignment horizontal="right" vertical="center"/>
    </xf>
    <xf numFmtId="164" fontId="19" fillId="0" borderId="87" xfId="1" applyNumberFormat="1" applyFont="1" applyBorder="1" applyAlignment="1">
      <alignment horizontal="right" vertical="center"/>
    </xf>
    <xf numFmtId="0" fontId="17" fillId="9" borderId="0" xfId="0" applyFont="1" applyFill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3" fontId="0" fillId="0" borderId="88" xfId="0" applyNumberFormat="1" applyBorder="1" applyAlignment="1">
      <alignment horizontal="left" vertical="center" indent="2"/>
    </xf>
    <xf numFmtId="3" fontId="0" fillId="0" borderId="88" xfId="0" applyNumberFormat="1" applyBorder="1" applyAlignment="1">
      <alignment horizontal="right" vertical="center"/>
    </xf>
    <xf numFmtId="164" fontId="1" fillId="0" borderId="88" xfId="1" applyNumberFormat="1" applyFont="1" applyBorder="1" applyAlignment="1">
      <alignment horizontal="right" vertical="center"/>
    </xf>
    <xf numFmtId="0" fontId="17" fillId="9" borderId="0" xfId="0" applyFont="1" applyFill="1" applyAlignment="1">
      <alignment horizontal="right"/>
    </xf>
    <xf numFmtId="164" fontId="1" fillId="0" borderId="89" xfId="1" applyNumberFormat="1" applyFont="1" applyBorder="1" applyAlignment="1">
      <alignment horizontal="right" vertical="center"/>
    </xf>
    <xf numFmtId="0" fontId="19" fillId="0" borderId="90" xfId="0" applyFont="1" applyBorder="1" applyAlignment="1">
      <alignment horizontal="center" vertical="center" wrapText="1"/>
    </xf>
    <xf numFmtId="3" fontId="0" fillId="0" borderId="91" xfId="0" applyNumberFormat="1" applyBorder="1" applyAlignment="1">
      <alignment horizontal="left" vertical="center" indent="2"/>
    </xf>
    <xf numFmtId="3" fontId="0" fillId="0" borderId="91" xfId="0" applyNumberFormat="1" applyBorder="1" applyAlignment="1">
      <alignment horizontal="right" vertical="center"/>
    </xf>
    <xf numFmtId="164" fontId="1" fillId="0" borderId="91" xfId="1" applyNumberFormat="1" applyFont="1" applyBorder="1" applyAlignment="1">
      <alignment horizontal="right" vertical="center"/>
    </xf>
    <xf numFmtId="164" fontId="1" fillId="0" borderId="92" xfId="1" applyNumberFormat="1" applyFont="1" applyBorder="1" applyAlignment="1">
      <alignment horizontal="right" vertical="center"/>
    </xf>
    <xf numFmtId="0" fontId="19" fillId="0" borderId="93" xfId="0" applyFont="1" applyBorder="1" applyAlignment="1">
      <alignment horizontal="center" vertical="center" wrapText="1"/>
    </xf>
    <xf numFmtId="0" fontId="19" fillId="0" borderId="94" xfId="0" applyFont="1" applyBorder="1" applyAlignment="1">
      <alignment horizontal="center" vertical="center" wrapText="1"/>
    </xf>
    <xf numFmtId="0" fontId="17" fillId="0" borderId="95" xfId="0" applyFont="1" applyBorder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20" fillId="0" borderId="69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center" vertical="center" wrapText="1"/>
    </xf>
    <xf numFmtId="0" fontId="21" fillId="0" borderId="97" xfId="0" applyFont="1" applyBorder="1" applyAlignment="1">
      <alignment vertical="center" wrapText="1"/>
    </xf>
    <xf numFmtId="0" fontId="20" fillId="0" borderId="100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left" indent="1"/>
    </xf>
    <xf numFmtId="0" fontId="5" fillId="0" borderId="103" xfId="0" applyFont="1" applyBorder="1" applyAlignment="1">
      <alignment horizontal="left" indent="1"/>
    </xf>
    <xf numFmtId="0" fontId="20" fillId="0" borderId="95" xfId="0" applyFont="1" applyBorder="1" applyAlignment="1">
      <alignment horizontal="center" vertical="center" wrapText="1"/>
    </xf>
    <xf numFmtId="0" fontId="22" fillId="9" borderId="105" xfId="0" applyFont="1" applyFill="1" applyBorder="1" applyAlignment="1">
      <alignment horizontal="left"/>
    </xf>
    <xf numFmtId="0" fontId="22" fillId="9" borderId="106" xfId="0" applyFont="1" applyFill="1" applyBorder="1" applyAlignment="1">
      <alignment horizontal="left"/>
    </xf>
    <xf numFmtId="0" fontId="22" fillId="9" borderId="107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3" fillId="11" borderId="0" xfId="0" applyFont="1" applyFill="1" applyAlignment="1">
      <alignment horizontal="center" wrapText="1"/>
    </xf>
    <xf numFmtId="0" fontId="24" fillId="2" borderId="108" xfId="0" applyFont="1" applyFill="1" applyBorder="1" applyAlignment="1">
      <alignment horizontal="center" vertical="center" wrapText="1"/>
    </xf>
    <xf numFmtId="0" fontId="24" fillId="2" borderId="109" xfId="0" applyFont="1" applyFill="1" applyBorder="1" applyAlignment="1">
      <alignment horizontal="center" vertical="center" wrapText="1"/>
    </xf>
    <xf numFmtId="0" fontId="24" fillId="2" borderId="110" xfId="0" applyFont="1" applyFill="1" applyBorder="1" applyAlignment="1">
      <alignment horizontal="center" vertical="center" wrapText="1"/>
    </xf>
    <xf numFmtId="0" fontId="22" fillId="3" borderId="111" xfId="0" applyFont="1" applyFill="1" applyBorder="1" applyAlignment="1">
      <alignment horizontal="center"/>
    </xf>
    <xf numFmtId="0" fontId="22" fillId="3" borderId="112" xfId="0" applyFont="1" applyFill="1" applyBorder="1" applyAlignment="1">
      <alignment horizontal="center"/>
    </xf>
    <xf numFmtId="0" fontId="22" fillId="3" borderId="113" xfId="0" applyFont="1" applyFill="1" applyBorder="1" applyAlignment="1">
      <alignment horizontal="center"/>
    </xf>
    <xf numFmtId="164" fontId="3" fillId="3" borderId="0" xfId="1" applyNumberFormat="1" applyFont="1" applyFill="1"/>
    <xf numFmtId="0" fontId="0" fillId="2" borderId="10" xfId="0" applyFill="1" applyBorder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0" fontId="3" fillId="0" borderId="12" xfId="0" applyFont="1" applyBorder="1"/>
    <xf numFmtId="3" fontId="3" fillId="0" borderId="12" xfId="0" applyNumberFormat="1" applyFont="1" applyBorder="1"/>
    <xf numFmtId="164" fontId="3" fillId="0" borderId="12" xfId="1" applyNumberFormat="1" applyFont="1" applyBorder="1"/>
    <xf numFmtId="164" fontId="3" fillId="3" borderId="13" xfId="1" applyNumberFormat="1" applyFont="1" applyFill="1" applyBorder="1"/>
    <xf numFmtId="0" fontId="4" fillId="0" borderId="16" xfId="0" applyFont="1" applyBorder="1" applyAlignment="1">
      <alignment horizontal="left" indent="1"/>
    </xf>
    <xf numFmtId="3" fontId="4" fillId="0" borderId="16" xfId="0" applyNumberFormat="1" applyFont="1" applyBorder="1"/>
    <xf numFmtId="164" fontId="4" fillId="0" borderId="16" xfId="1" applyNumberFormat="1" applyFont="1" applyBorder="1"/>
    <xf numFmtId="164" fontId="4" fillId="3" borderId="15" xfId="1" applyNumberFormat="1" applyFont="1" applyFill="1" applyBorder="1"/>
    <xf numFmtId="3" fontId="4" fillId="0" borderId="16" xfId="0" applyNumberFormat="1" applyFont="1" applyBorder="1" applyAlignment="1">
      <alignment horizontal="right"/>
    </xf>
    <xf numFmtId="164" fontId="4" fillId="0" borderId="16" xfId="1" applyNumberFormat="1" applyFont="1" applyBorder="1" applyAlignment="1">
      <alignment horizontal="right"/>
    </xf>
    <xf numFmtId="0" fontId="0" fillId="0" borderId="114" xfId="0" applyBorder="1" applyAlignment="1">
      <alignment horizontal="left" indent="3"/>
    </xf>
    <xf numFmtId="3" fontId="0" fillId="0" borderId="114" xfId="0" applyNumberFormat="1" applyBorder="1"/>
    <xf numFmtId="164" fontId="0" fillId="0" borderId="114" xfId="1" applyNumberFormat="1" applyFont="1" applyBorder="1"/>
    <xf numFmtId="164" fontId="0" fillId="3" borderId="84" xfId="1" applyNumberFormat="1" applyFont="1" applyFill="1" applyBorder="1"/>
    <xf numFmtId="3" fontId="0" fillId="0" borderId="114" xfId="0" applyNumberFormat="1" applyBorder="1" applyAlignment="1">
      <alignment horizontal="right"/>
    </xf>
    <xf numFmtId="164" fontId="0" fillId="0" borderId="114" xfId="1" applyNumberFormat="1" applyFont="1" applyBorder="1" applyAlignment="1">
      <alignment horizontal="right"/>
    </xf>
    <xf numFmtId="0" fontId="0" fillId="0" borderId="115" xfId="0" applyBorder="1" applyAlignment="1">
      <alignment horizontal="left" indent="3"/>
    </xf>
    <xf numFmtId="3" fontId="0" fillId="0" borderId="115" xfId="0" applyNumberFormat="1" applyBorder="1"/>
    <xf numFmtId="164" fontId="0" fillId="0" borderId="115" xfId="1" applyNumberFormat="1" applyFont="1" applyBorder="1"/>
    <xf numFmtId="3" fontId="0" fillId="0" borderId="115" xfId="0" applyNumberFormat="1" applyBorder="1" applyAlignment="1">
      <alignment horizontal="right"/>
    </xf>
    <xf numFmtId="164" fontId="0" fillId="0" borderId="115" xfId="1" applyNumberFormat="1" applyFont="1" applyBorder="1" applyAlignment="1">
      <alignment horizontal="right"/>
    </xf>
    <xf numFmtId="0" fontId="0" fillId="0" borderId="116" xfId="0" applyBorder="1" applyAlignment="1">
      <alignment horizontal="left" indent="3"/>
    </xf>
    <xf numFmtId="3" fontId="0" fillId="0" borderId="116" xfId="0" applyNumberFormat="1" applyBorder="1"/>
    <xf numFmtId="164" fontId="0" fillId="0" borderId="116" xfId="1" applyNumberFormat="1" applyFont="1" applyBorder="1"/>
    <xf numFmtId="3" fontId="0" fillId="0" borderId="116" xfId="0" applyNumberFormat="1" applyBorder="1" applyAlignment="1">
      <alignment horizontal="right"/>
    </xf>
    <xf numFmtId="164" fontId="0" fillId="0" borderId="116" xfId="1" applyNumberFormat="1" applyFont="1" applyBorder="1" applyAlignment="1">
      <alignment horizontal="right"/>
    </xf>
    <xf numFmtId="0" fontId="0" fillId="0" borderId="117" xfId="0" applyBorder="1" applyAlignment="1">
      <alignment horizontal="left" indent="3"/>
    </xf>
    <xf numFmtId="3" fontId="0" fillId="0" borderId="117" xfId="0" applyNumberFormat="1" applyBorder="1"/>
    <xf numFmtId="164" fontId="0" fillId="0" borderId="117" xfId="1" applyNumberFormat="1" applyFont="1" applyBorder="1"/>
    <xf numFmtId="164" fontId="0" fillId="3" borderId="118" xfId="1" applyNumberFormat="1" applyFont="1" applyFill="1" applyBorder="1"/>
    <xf numFmtId="3" fontId="0" fillId="0" borderId="117" xfId="0" applyNumberFormat="1" applyBorder="1" applyAlignment="1">
      <alignment horizontal="right"/>
    </xf>
    <xf numFmtId="164" fontId="0" fillId="0" borderId="117" xfId="1" applyNumberFormat="1" applyFont="1" applyBorder="1" applyAlignment="1">
      <alignment horizontal="right"/>
    </xf>
    <xf numFmtId="0" fontId="22" fillId="3" borderId="119" xfId="0" applyFont="1" applyFill="1" applyBorder="1" applyAlignment="1">
      <alignment horizontal="center"/>
    </xf>
    <xf numFmtId="0" fontId="22" fillId="3" borderId="120" xfId="0" applyFont="1" applyFill="1" applyBorder="1" applyAlignment="1">
      <alignment horizontal="center"/>
    </xf>
    <xf numFmtId="0" fontId="22" fillId="3" borderId="121" xfId="0" applyFont="1" applyFill="1" applyBorder="1" applyAlignment="1">
      <alignment horizontal="center"/>
    </xf>
    <xf numFmtId="164" fontId="4" fillId="3" borderId="16" xfId="1" applyNumberFormat="1" applyFont="1" applyFill="1" applyBorder="1"/>
    <xf numFmtId="0" fontId="0" fillId="0" borderId="114" xfId="0" applyBorder="1" applyAlignment="1">
      <alignment horizontal="left" indent="1"/>
    </xf>
    <xf numFmtId="0" fontId="0" fillId="0" borderId="84" xfId="0" applyBorder="1" applyAlignment="1">
      <alignment horizontal="left" indent="2"/>
    </xf>
    <xf numFmtId="3" fontId="0" fillId="0" borderId="84" xfId="0" applyNumberFormat="1" applyBorder="1"/>
    <xf numFmtId="164" fontId="0" fillId="0" borderId="84" xfId="1" applyNumberFormat="1" applyFont="1" applyBorder="1"/>
    <xf numFmtId="0" fontId="0" fillId="0" borderId="116" xfId="0" applyBorder="1" applyAlignment="1">
      <alignment horizontal="left" indent="1"/>
    </xf>
    <xf numFmtId="0" fontId="0" fillId="0" borderId="115" xfId="0" applyBorder="1" applyAlignment="1">
      <alignment horizontal="left" indent="1"/>
    </xf>
    <xf numFmtId="0" fontId="25" fillId="0" borderId="13" xfId="0" applyFont="1" applyBorder="1" applyAlignment="1">
      <alignment horizontal="left"/>
    </xf>
    <xf numFmtId="3" fontId="25" fillId="0" borderId="13" xfId="0" applyNumberFormat="1" applyFont="1" applyBorder="1"/>
    <xf numFmtId="164" fontId="25" fillId="0" borderId="13" xfId="1" applyNumberFormat="1" applyFont="1" applyBorder="1"/>
    <xf numFmtId="164" fontId="25" fillId="3" borderId="15" xfId="1" applyNumberFormat="1" applyFont="1" applyFill="1" applyBorder="1"/>
    <xf numFmtId="0" fontId="0" fillId="0" borderId="115" xfId="0" applyBorder="1" applyAlignment="1">
      <alignment horizontal="left"/>
    </xf>
    <xf numFmtId="0" fontId="0" fillId="0" borderId="75" xfId="0" applyBorder="1" applyAlignment="1">
      <alignment horizontal="left"/>
    </xf>
    <xf numFmtId="3" fontId="0" fillId="0" borderId="75" xfId="0" applyNumberFormat="1" applyBorder="1"/>
    <xf numFmtId="164" fontId="0" fillId="0" borderId="75" xfId="1" applyNumberFormat="1" applyFont="1" applyBorder="1"/>
    <xf numFmtId="0" fontId="0" fillId="0" borderId="122" xfId="0" applyBorder="1" applyAlignment="1">
      <alignment horizontal="left"/>
    </xf>
    <xf numFmtId="3" fontId="0" fillId="0" borderId="122" xfId="0" applyNumberFormat="1" applyBorder="1"/>
    <xf numFmtId="164" fontId="0" fillId="0" borderId="122" xfId="1" applyNumberFormat="1" applyFont="1" applyBorder="1"/>
    <xf numFmtId="0" fontId="22" fillId="12" borderId="0" xfId="0" applyFont="1" applyFill="1" applyAlignment="1">
      <alignment horizontal="center"/>
    </xf>
    <xf numFmtId="164" fontId="3" fillId="4" borderId="0" xfId="1" applyNumberFormat="1" applyFont="1" applyFill="1"/>
    <xf numFmtId="164" fontId="3" fillId="4" borderId="0" xfId="1" applyNumberFormat="1" applyFont="1" applyFill="1" applyAlignment="1">
      <alignment horizontal="center" vertical="center" wrapText="1"/>
    </xf>
    <xf numFmtId="0" fontId="6" fillId="0" borderId="19" xfId="0" applyFont="1" applyBorder="1"/>
    <xf numFmtId="3" fontId="6" fillId="0" borderId="19" xfId="0" applyNumberFormat="1" applyFont="1" applyBorder="1"/>
    <xf numFmtId="164" fontId="6" fillId="0" borderId="19" xfId="1" applyNumberFormat="1" applyFont="1" applyBorder="1"/>
    <xf numFmtId="164" fontId="6" fillId="4" borderId="20" xfId="1" applyNumberFormat="1" applyFont="1" applyFill="1" applyBorder="1"/>
    <xf numFmtId="0" fontId="7" fillId="0" borderId="23" xfId="0" applyFont="1" applyBorder="1" applyAlignment="1">
      <alignment horizontal="left" indent="1"/>
    </xf>
    <xf numFmtId="3" fontId="7" fillId="0" borderId="23" xfId="0" applyNumberFormat="1" applyFont="1" applyBorder="1"/>
    <xf numFmtId="164" fontId="7" fillId="0" borderId="23" xfId="1" applyNumberFormat="1" applyFont="1" applyBorder="1"/>
    <xf numFmtId="164" fontId="7" fillId="4" borderId="23" xfId="1" applyNumberFormat="1" applyFont="1" applyFill="1" applyBorder="1"/>
    <xf numFmtId="3" fontId="7" fillId="0" borderId="23" xfId="0" applyNumberFormat="1" applyFont="1" applyBorder="1" applyAlignment="1">
      <alignment horizontal="right"/>
    </xf>
    <xf numFmtId="164" fontId="7" fillId="0" borderId="23" xfId="1" applyNumberFormat="1" applyFont="1" applyBorder="1" applyAlignment="1">
      <alignment horizontal="right"/>
    </xf>
    <xf numFmtId="0" fontId="0" fillId="0" borderId="115" xfId="0" applyBorder="1" applyAlignment="1">
      <alignment horizontal="left" indent="2"/>
    </xf>
    <xf numFmtId="164" fontId="0" fillId="4" borderId="84" xfId="1" applyNumberFormat="1" applyFont="1" applyFill="1" applyBorder="1"/>
    <xf numFmtId="0" fontId="0" fillId="0" borderId="116" xfId="0" applyBorder="1" applyAlignment="1">
      <alignment horizontal="left" indent="2"/>
    </xf>
    <xf numFmtId="0" fontId="0" fillId="0" borderId="122" xfId="0" applyBorder="1" applyAlignment="1">
      <alignment horizontal="left" indent="2"/>
    </xf>
    <xf numFmtId="3" fontId="0" fillId="0" borderId="122" xfId="0" applyNumberFormat="1" applyBorder="1" applyAlignment="1">
      <alignment horizontal="right"/>
    </xf>
    <xf numFmtId="164" fontId="0" fillId="0" borderId="122" xfId="1" applyNumberFormat="1" applyFont="1" applyBorder="1" applyAlignment="1">
      <alignment horizontal="right"/>
    </xf>
    <xf numFmtId="0" fontId="7" fillId="0" borderId="19" xfId="0" applyFont="1" applyBorder="1"/>
    <xf numFmtId="3" fontId="7" fillId="0" borderId="19" xfId="0" applyNumberFormat="1" applyFont="1" applyBorder="1"/>
    <xf numFmtId="164" fontId="7" fillId="0" borderId="19" xfId="1" applyNumberFormat="1" applyFont="1" applyBorder="1"/>
    <xf numFmtId="164" fontId="7" fillId="4" borderId="22" xfId="1" applyNumberFormat="1" applyFont="1" applyFill="1" applyBorder="1"/>
    <xf numFmtId="0" fontId="0" fillId="0" borderId="117" xfId="0" applyBorder="1" applyAlignment="1">
      <alignment horizontal="left" indent="1"/>
    </xf>
    <xf numFmtId="0" fontId="0" fillId="0" borderId="123" xfId="0" applyBorder="1" applyAlignment="1">
      <alignment horizontal="left" indent="1"/>
    </xf>
    <xf numFmtId="3" fontId="0" fillId="0" borderId="123" xfId="0" applyNumberFormat="1" applyBorder="1"/>
    <xf numFmtId="164" fontId="0" fillId="0" borderId="123" xfId="1" applyNumberFormat="1" applyFont="1" applyBorder="1"/>
    <xf numFmtId="0" fontId="0" fillId="0" borderId="124" xfId="0" applyBorder="1" applyAlignment="1">
      <alignment horizontal="left" indent="1"/>
    </xf>
    <xf numFmtId="3" fontId="0" fillId="0" borderId="124" xfId="0" applyNumberFormat="1" applyBorder="1"/>
    <xf numFmtId="164" fontId="0" fillId="0" borderId="124" xfId="1" applyNumberFormat="1" applyFont="1" applyBorder="1"/>
    <xf numFmtId="164" fontId="0" fillId="4" borderId="125" xfId="1" applyNumberFormat="1" applyFont="1" applyFill="1" applyBorder="1"/>
    <xf numFmtId="164" fontId="0" fillId="4" borderId="0" xfId="1" applyNumberFormat="1" applyFont="1" applyFill="1"/>
    <xf numFmtId="0" fontId="0" fillId="0" borderId="122" xfId="0" applyBorder="1" applyAlignment="1">
      <alignment horizontal="left" indent="1"/>
    </xf>
    <xf numFmtId="0" fontId="0" fillId="0" borderId="126" xfId="0" applyBorder="1"/>
    <xf numFmtId="3" fontId="0" fillId="0" borderId="126" xfId="0" applyNumberFormat="1" applyBorder="1"/>
    <xf numFmtId="164" fontId="0" fillId="0" borderId="126" xfId="1" applyNumberFormat="1" applyFont="1" applyBorder="1"/>
    <xf numFmtId="0" fontId="0" fillId="0" borderId="115" xfId="0" applyBorder="1"/>
    <xf numFmtId="0" fontId="0" fillId="0" borderId="127" xfId="0" applyBorder="1"/>
    <xf numFmtId="3" fontId="0" fillId="0" borderId="127" xfId="0" applyNumberFormat="1" applyBorder="1"/>
    <xf numFmtId="164" fontId="0" fillId="0" borderId="127" xfId="1" applyNumberFormat="1" applyFont="1" applyBorder="1"/>
    <xf numFmtId="0" fontId="22" fillId="5" borderId="0" xfId="0" applyFont="1" applyFill="1" applyAlignment="1">
      <alignment horizontal="center"/>
    </xf>
    <xf numFmtId="0" fontId="0" fillId="2" borderId="1" xfId="0" applyFill="1" applyBorder="1"/>
    <xf numFmtId="0" fontId="0" fillId="5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0" fillId="0" borderId="27" xfId="0" applyFont="1" applyBorder="1"/>
    <xf numFmtId="2" fontId="8" fillId="0" borderId="27" xfId="0" applyNumberFormat="1" applyFont="1" applyBorder="1" applyAlignment="1">
      <alignment horizontal="center"/>
    </xf>
    <xf numFmtId="2" fontId="8" fillId="0" borderId="27" xfId="0" applyNumberFormat="1" applyFont="1" applyBorder="1"/>
    <xf numFmtId="2" fontId="8" fillId="5" borderId="0" xfId="0" applyNumberFormat="1" applyFont="1" applyFill="1" applyAlignment="1">
      <alignment horizontal="center"/>
    </xf>
    <xf numFmtId="2" fontId="8" fillId="0" borderId="28" xfId="0" applyNumberFormat="1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2" fontId="8" fillId="0" borderId="27" xfId="0" applyNumberFormat="1" applyFont="1" applyBorder="1" applyAlignment="1">
      <alignment horizontal="right"/>
    </xf>
    <xf numFmtId="2" fontId="8" fillId="0" borderId="27" xfId="0" applyNumberFormat="1" applyFont="1" applyBorder="1" applyAlignment="1">
      <alignment horizontal="right"/>
    </xf>
    <xf numFmtId="0" fontId="8" fillId="0" borderId="31" xfId="0" applyFont="1" applyBorder="1" applyAlignment="1">
      <alignment horizontal="left" indent="1"/>
    </xf>
    <xf numFmtId="2" fontId="8" fillId="0" borderId="31" xfId="0" applyNumberFormat="1" applyFont="1" applyBorder="1" applyAlignment="1">
      <alignment horizontal="center"/>
    </xf>
    <xf numFmtId="2" fontId="8" fillId="0" borderId="31" xfId="0" applyNumberFormat="1" applyFont="1" applyBorder="1"/>
    <xf numFmtId="2" fontId="8" fillId="0" borderId="32" xfId="0" applyNumberFormat="1" applyFont="1" applyBorder="1" applyAlignment="1">
      <alignment horizontal="center"/>
    </xf>
    <xf numFmtId="2" fontId="8" fillId="0" borderId="33" xfId="0" applyNumberFormat="1" applyFont="1" applyBorder="1" applyAlignment="1">
      <alignment horizontal="center"/>
    </xf>
    <xf numFmtId="2" fontId="8" fillId="0" borderId="31" xfId="0" applyNumberFormat="1" applyFont="1" applyBorder="1" applyAlignment="1">
      <alignment horizontal="right"/>
    </xf>
    <xf numFmtId="2" fontId="8" fillId="0" borderId="31" xfId="0" applyNumberFormat="1" applyFont="1" applyBorder="1" applyAlignment="1">
      <alignment horizontal="right"/>
    </xf>
    <xf numFmtId="0" fontId="0" fillId="0" borderId="128" xfId="0" applyBorder="1" applyAlignment="1">
      <alignment horizontal="left" indent="2"/>
    </xf>
    <xf numFmtId="2" fontId="0" fillId="0" borderId="128" xfId="0" applyNumberFormat="1" applyBorder="1" applyAlignment="1">
      <alignment horizontal="center"/>
    </xf>
    <xf numFmtId="2" fontId="0" fillId="0" borderId="128" xfId="0" applyNumberFormat="1" applyBorder="1"/>
    <xf numFmtId="2" fontId="0" fillId="5" borderId="0" xfId="0" applyNumberFormat="1" applyFill="1" applyAlignment="1">
      <alignment horizontal="center"/>
    </xf>
    <xf numFmtId="2" fontId="0" fillId="0" borderId="129" xfId="0" applyNumberFormat="1" applyBorder="1" applyAlignment="1">
      <alignment horizontal="center"/>
    </xf>
    <xf numFmtId="2" fontId="0" fillId="0" borderId="130" xfId="0" applyNumberFormat="1" applyBorder="1" applyAlignment="1">
      <alignment horizontal="center"/>
    </xf>
    <xf numFmtId="2" fontId="0" fillId="0" borderId="128" xfId="0" applyNumberFormat="1" applyBorder="1" applyAlignment="1">
      <alignment horizontal="right"/>
    </xf>
    <xf numFmtId="2" fontId="0" fillId="0" borderId="128" xfId="0" applyNumberFormat="1" applyBorder="1" applyAlignment="1">
      <alignment horizontal="right"/>
    </xf>
    <xf numFmtId="2" fontId="0" fillId="0" borderId="115" xfId="0" applyNumberFormat="1" applyBorder="1" applyAlignment="1">
      <alignment horizontal="center"/>
    </xf>
    <xf numFmtId="2" fontId="0" fillId="0" borderId="115" xfId="0" applyNumberFormat="1" applyBorder="1"/>
    <xf numFmtId="2" fontId="0" fillId="0" borderId="131" xfId="0" applyNumberFormat="1" applyBorder="1" applyAlignment="1">
      <alignment horizontal="center"/>
    </xf>
    <xf numFmtId="2" fontId="0" fillId="0" borderId="132" xfId="0" applyNumberFormat="1" applyBorder="1" applyAlignment="1">
      <alignment horizontal="center"/>
    </xf>
    <xf numFmtId="2" fontId="0" fillId="0" borderId="115" xfId="0" applyNumberFormat="1" applyBorder="1" applyAlignment="1">
      <alignment horizontal="right"/>
    </xf>
    <xf numFmtId="2" fontId="0" fillId="0" borderId="115" xfId="0" applyNumberFormat="1" applyBorder="1" applyAlignment="1">
      <alignment horizontal="right"/>
    </xf>
    <xf numFmtId="0" fontId="0" fillId="0" borderId="133" xfId="0" applyBorder="1" applyAlignment="1">
      <alignment horizontal="left" indent="2"/>
    </xf>
    <xf numFmtId="2" fontId="0" fillId="0" borderId="133" xfId="0" applyNumberFormat="1" applyBorder="1" applyAlignment="1">
      <alignment horizontal="center"/>
    </xf>
    <xf numFmtId="2" fontId="0" fillId="0" borderId="133" xfId="0" applyNumberFormat="1" applyBorder="1"/>
    <xf numFmtId="2" fontId="0" fillId="0" borderId="134" xfId="0" applyNumberFormat="1" applyBorder="1" applyAlignment="1">
      <alignment horizontal="center"/>
    </xf>
    <xf numFmtId="2" fontId="0" fillId="0" borderId="135" xfId="0" applyNumberFormat="1" applyBorder="1" applyAlignment="1">
      <alignment horizontal="center"/>
    </xf>
    <xf numFmtId="2" fontId="0" fillId="0" borderId="133" xfId="0" applyNumberFormat="1" applyBorder="1" applyAlignment="1">
      <alignment horizontal="right"/>
    </xf>
    <xf numFmtId="2" fontId="0" fillId="0" borderId="133" xfId="0" applyNumberFormat="1" applyBorder="1" applyAlignment="1">
      <alignment horizontal="right"/>
    </xf>
    <xf numFmtId="0" fontId="8" fillId="0" borderId="35" xfId="0" applyFont="1" applyBorder="1" applyAlignment="1">
      <alignment horizontal="left" indent="1"/>
    </xf>
    <xf numFmtId="2" fontId="8" fillId="0" borderId="35" xfId="0" applyNumberFormat="1" applyFont="1" applyBorder="1" applyAlignment="1">
      <alignment horizontal="center"/>
    </xf>
    <xf numFmtId="2" fontId="8" fillId="0" borderId="35" xfId="0" applyNumberFormat="1" applyFont="1" applyBorder="1"/>
    <xf numFmtId="2" fontId="8" fillId="0" borderId="35" xfId="0" applyNumberFormat="1" applyFont="1" applyBorder="1" applyAlignment="1">
      <alignment horizontal="right"/>
    </xf>
    <xf numFmtId="2" fontId="8" fillId="0" borderId="35" xfId="0" applyNumberFormat="1" applyFont="1" applyBorder="1" applyAlignment="1">
      <alignment horizontal="right"/>
    </xf>
    <xf numFmtId="0" fontId="0" fillId="0" borderId="136" xfId="0" applyBorder="1" applyAlignment="1">
      <alignment horizontal="left" indent="2"/>
    </xf>
    <xf numFmtId="2" fontId="0" fillId="0" borderId="136" xfId="0" applyNumberFormat="1" applyBorder="1" applyAlignment="1">
      <alignment horizontal="center"/>
    </xf>
    <xf numFmtId="2" fontId="0" fillId="0" borderId="136" xfId="0" applyNumberFormat="1" applyBorder="1"/>
    <xf numFmtId="2" fontId="0" fillId="0" borderId="137" xfId="0" applyNumberFormat="1" applyBorder="1" applyAlignment="1">
      <alignment horizontal="center"/>
    </xf>
    <xf numFmtId="2" fontId="0" fillId="0" borderId="138" xfId="0" applyNumberFormat="1" applyBorder="1" applyAlignment="1">
      <alignment horizontal="center"/>
    </xf>
    <xf numFmtId="2" fontId="0" fillId="0" borderId="136" xfId="0" applyNumberFormat="1" applyBorder="1" applyAlignment="1">
      <alignment horizontal="right"/>
    </xf>
    <xf numFmtId="2" fontId="0" fillId="0" borderId="136" xfId="0" applyNumberFormat="1" applyBorder="1" applyAlignment="1">
      <alignment horizontal="right"/>
    </xf>
    <xf numFmtId="0" fontId="0" fillId="0" borderId="139" xfId="0" applyBorder="1" applyAlignment="1">
      <alignment horizontal="left" indent="2"/>
    </xf>
    <xf numFmtId="2" fontId="0" fillId="0" borderId="139" xfId="0" applyNumberFormat="1" applyBorder="1" applyAlignment="1">
      <alignment horizontal="center"/>
    </xf>
    <xf numFmtId="2" fontId="0" fillId="0" borderId="139" xfId="0" applyNumberFormat="1" applyBorder="1"/>
    <xf numFmtId="2" fontId="0" fillId="0" borderId="140" xfId="0" applyNumberFormat="1" applyBorder="1" applyAlignment="1">
      <alignment horizontal="center"/>
    </xf>
    <xf numFmtId="2" fontId="0" fillId="0" borderId="141" xfId="0" applyNumberFormat="1" applyBorder="1" applyAlignment="1">
      <alignment horizontal="center"/>
    </xf>
    <xf numFmtId="2" fontId="0" fillId="0" borderId="139" xfId="0" applyNumberFormat="1" applyBorder="1" applyAlignment="1">
      <alignment horizontal="right"/>
    </xf>
    <xf numFmtId="2" fontId="0" fillId="0" borderId="139" xfId="0" applyNumberFormat="1" applyBorder="1" applyAlignment="1">
      <alignment horizontal="right"/>
    </xf>
    <xf numFmtId="0" fontId="0" fillId="0" borderId="142" xfId="0" applyBorder="1" applyAlignment="1">
      <alignment horizontal="left" indent="2"/>
    </xf>
    <xf numFmtId="2" fontId="0" fillId="0" borderId="142" xfId="0" applyNumberFormat="1" applyBorder="1" applyAlignment="1">
      <alignment horizontal="center"/>
    </xf>
    <xf numFmtId="2" fontId="0" fillId="0" borderId="142" xfId="0" applyNumberFormat="1" applyBorder="1"/>
    <xf numFmtId="2" fontId="0" fillId="0" borderId="143" xfId="0" applyNumberFormat="1" applyBorder="1" applyAlignment="1">
      <alignment horizontal="center"/>
    </xf>
    <xf numFmtId="2" fontId="0" fillId="0" borderId="144" xfId="0" applyNumberFormat="1" applyBorder="1" applyAlignment="1">
      <alignment horizontal="center"/>
    </xf>
    <xf numFmtId="2" fontId="0" fillId="0" borderId="142" xfId="0" applyNumberFormat="1" applyBorder="1" applyAlignment="1">
      <alignment horizontal="right"/>
    </xf>
    <xf numFmtId="2" fontId="0" fillId="0" borderId="142" xfId="0" applyNumberFormat="1" applyBorder="1" applyAlignment="1">
      <alignment horizontal="right"/>
    </xf>
    <xf numFmtId="0" fontId="8" fillId="0" borderId="27" xfId="0" applyFont="1" applyBorder="1"/>
    <xf numFmtId="2" fontId="8" fillId="0" borderId="28" xfId="0" applyNumberFormat="1" applyFont="1" applyBorder="1"/>
    <xf numFmtId="0" fontId="0" fillId="0" borderId="128" xfId="0" applyBorder="1" applyAlignment="1">
      <alignment horizontal="left" indent="1"/>
    </xf>
    <xf numFmtId="2" fontId="0" fillId="0" borderId="145" xfId="0" applyNumberFormat="1" applyBorder="1"/>
    <xf numFmtId="2" fontId="0" fillId="0" borderId="129" xfId="0" applyNumberFormat="1" applyBorder="1"/>
    <xf numFmtId="0" fontId="0" fillId="0" borderId="133" xfId="0" applyBorder="1" applyAlignment="1">
      <alignment horizontal="left" indent="1"/>
    </xf>
    <xf numFmtId="0" fontId="8" fillId="0" borderId="31" xfId="0" applyFont="1" applyBorder="1"/>
    <xf numFmtId="0" fontId="0" fillId="0" borderId="146" xfId="0" applyBorder="1" applyAlignment="1">
      <alignment horizontal="left" indent="1"/>
    </xf>
    <xf numFmtId="2" fontId="0" fillId="0" borderId="146" xfId="0" applyNumberFormat="1" applyBorder="1" applyAlignment="1">
      <alignment horizontal="center"/>
    </xf>
    <xf numFmtId="2" fontId="0" fillId="0" borderId="146" xfId="0" applyNumberFormat="1" applyBorder="1"/>
    <xf numFmtId="0" fontId="0" fillId="0" borderId="139" xfId="0" applyBorder="1" applyAlignment="1">
      <alignment horizontal="left" indent="1"/>
    </xf>
    <xf numFmtId="0" fontId="0" fillId="0" borderId="142" xfId="0" applyBorder="1" applyAlignment="1">
      <alignment horizontal="left" indent="1"/>
    </xf>
    <xf numFmtId="0" fontId="0" fillId="2" borderId="1" xfId="0" applyFill="1" applyBorder="1" applyAlignment="1">
      <alignment horizontal="center"/>
    </xf>
    <xf numFmtId="0" fontId="0" fillId="0" borderId="147" xfId="0" applyBorder="1"/>
    <xf numFmtId="2" fontId="0" fillId="0" borderId="147" xfId="0" applyNumberFormat="1" applyBorder="1" applyAlignment="1">
      <alignment horizontal="center"/>
    </xf>
    <xf numFmtId="2" fontId="0" fillId="0" borderId="147" xfId="0" applyNumberFormat="1" applyBorder="1"/>
    <xf numFmtId="2" fontId="0" fillId="0" borderId="148" xfId="0" applyNumberFormat="1" applyBorder="1" applyAlignment="1">
      <alignment horizontal="center"/>
    </xf>
    <xf numFmtId="2" fontId="0" fillId="0" borderId="149" xfId="0" applyNumberFormat="1" applyBorder="1" applyAlignment="1">
      <alignment horizontal="center"/>
    </xf>
    <xf numFmtId="0" fontId="0" fillId="0" borderId="139" xfId="0" applyBorder="1"/>
    <xf numFmtId="0" fontId="0" fillId="0" borderId="142" xfId="0" applyBorder="1"/>
    <xf numFmtId="0" fontId="22" fillId="6" borderId="0" xfId="0" applyFont="1" applyFill="1" applyAlignment="1">
      <alignment horizontal="center"/>
    </xf>
    <xf numFmtId="0" fontId="0" fillId="6" borderId="0" xfId="0" applyFill="1"/>
    <xf numFmtId="0" fontId="12" fillId="0" borderId="40" xfId="0" applyFont="1" applyBorder="1"/>
    <xf numFmtId="164" fontId="11" fillId="0" borderId="40" xfId="1" applyNumberFormat="1" applyFont="1" applyBorder="1"/>
    <xf numFmtId="165" fontId="11" fillId="0" borderId="40" xfId="0" applyNumberFormat="1" applyFont="1" applyBorder="1" applyAlignment="1">
      <alignment horizontal="center"/>
    </xf>
    <xf numFmtId="165" fontId="11" fillId="6" borderId="0" xfId="0" applyNumberFormat="1" applyFont="1" applyFill="1" applyAlignment="1">
      <alignment horizontal="center"/>
    </xf>
    <xf numFmtId="0" fontId="11" fillId="0" borderId="43" xfId="0" applyFont="1" applyBorder="1" applyAlignment="1">
      <alignment horizontal="left" indent="1"/>
    </xf>
    <xf numFmtId="164" fontId="11" fillId="0" borderId="43" xfId="1" applyNumberFormat="1" applyFont="1" applyBorder="1"/>
    <xf numFmtId="165" fontId="11" fillId="0" borderId="43" xfId="0" applyNumberFormat="1" applyFont="1" applyBorder="1" applyAlignment="1">
      <alignment horizontal="center"/>
    </xf>
    <xf numFmtId="164" fontId="11" fillId="0" borderId="43" xfId="1" applyNumberFormat="1" applyFont="1" applyBorder="1" applyAlignment="1">
      <alignment horizontal="right"/>
    </xf>
    <xf numFmtId="0" fontId="0" fillId="0" borderId="150" xfId="0" applyBorder="1" applyAlignment="1">
      <alignment horizontal="left" indent="2"/>
    </xf>
    <xf numFmtId="164" fontId="0" fillId="0" borderId="150" xfId="1" applyNumberFormat="1" applyFont="1" applyBorder="1"/>
    <xf numFmtId="165" fontId="0" fillId="0" borderId="150" xfId="0" applyNumberFormat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4" fontId="0" fillId="0" borderId="150" xfId="1" applyNumberFormat="1" applyFont="1" applyBorder="1" applyAlignment="1">
      <alignment horizontal="right"/>
    </xf>
    <xf numFmtId="165" fontId="0" fillId="0" borderId="115" xfId="0" applyNumberFormat="1" applyBorder="1" applyAlignment="1">
      <alignment horizontal="center"/>
    </xf>
    <xf numFmtId="165" fontId="0" fillId="0" borderId="131" xfId="0" applyNumberFormat="1" applyBorder="1" applyAlignment="1">
      <alignment horizontal="center"/>
    </xf>
    <xf numFmtId="165" fontId="0" fillId="0" borderId="132" xfId="0" applyNumberFormat="1" applyBorder="1" applyAlignment="1">
      <alignment horizontal="center"/>
    </xf>
    <xf numFmtId="0" fontId="0" fillId="0" borderId="151" xfId="0" applyBorder="1" applyAlignment="1">
      <alignment horizontal="left" indent="2"/>
    </xf>
    <xf numFmtId="164" fontId="0" fillId="0" borderId="151" xfId="1" applyNumberFormat="1" applyFont="1" applyBorder="1"/>
    <xf numFmtId="165" fontId="0" fillId="0" borderId="151" xfId="0" applyNumberFormat="1" applyBorder="1" applyAlignment="1">
      <alignment horizontal="center"/>
    </xf>
    <xf numFmtId="164" fontId="0" fillId="0" borderId="151" xfId="1" applyNumberFormat="1" applyFont="1" applyBorder="1" applyAlignment="1">
      <alignment horizontal="right"/>
    </xf>
    <xf numFmtId="165" fontId="0" fillId="0" borderId="152" xfId="0" applyNumberFormat="1" applyBorder="1" applyAlignment="1">
      <alignment horizontal="center"/>
    </xf>
    <xf numFmtId="165" fontId="0" fillId="0" borderId="153" xfId="0" applyNumberFormat="1" applyBorder="1" applyAlignment="1">
      <alignment horizontal="center"/>
    </xf>
    <xf numFmtId="0" fontId="0" fillId="0" borderId="127" xfId="0" applyBorder="1" applyAlignment="1">
      <alignment horizontal="left" indent="2"/>
    </xf>
    <xf numFmtId="165" fontId="0" fillId="0" borderId="127" xfId="0" applyNumberFormat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/>
    </xf>
    <xf numFmtId="0" fontId="0" fillId="2" borderId="154" xfId="0" applyFill="1" applyBorder="1" applyAlignment="1">
      <alignment horizontal="center"/>
    </xf>
    <xf numFmtId="0" fontId="0" fillId="0" borderId="150" xfId="0" applyBorder="1"/>
    <xf numFmtId="165" fontId="0" fillId="0" borderId="126" xfId="0" applyNumberFormat="1" applyBorder="1" applyAlignment="1">
      <alignment horizontal="center"/>
    </xf>
    <xf numFmtId="0" fontId="27" fillId="1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0" fillId="7" borderId="0" xfId="0" applyFill="1"/>
    <xf numFmtId="0" fontId="14" fillId="0" borderId="47" xfId="0" applyFont="1" applyBorder="1"/>
    <xf numFmtId="166" fontId="14" fillId="0" borderId="47" xfId="0" applyNumberFormat="1" applyFont="1" applyBorder="1"/>
    <xf numFmtId="164" fontId="14" fillId="0" borderId="47" xfId="1" applyNumberFormat="1" applyFont="1" applyBorder="1"/>
    <xf numFmtId="164" fontId="14" fillId="7" borderId="0" xfId="1" applyNumberFormat="1" applyFont="1" applyFill="1"/>
    <xf numFmtId="0" fontId="13" fillId="0" borderId="50" xfId="0" applyFont="1" applyBorder="1" applyAlignment="1">
      <alignment horizontal="left" indent="1"/>
    </xf>
    <xf numFmtId="166" fontId="13" fillId="0" borderId="50" xfId="0" applyNumberFormat="1" applyFont="1" applyBorder="1"/>
    <xf numFmtId="164" fontId="13" fillId="0" borderId="50" xfId="1" applyNumberFormat="1" applyFont="1" applyBorder="1"/>
    <xf numFmtId="164" fontId="13" fillId="7" borderId="0" xfId="1" applyNumberFormat="1" applyFont="1" applyFill="1"/>
    <xf numFmtId="164" fontId="13" fillId="0" borderId="50" xfId="1" applyNumberFormat="1" applyFont="1" applyBorder="1" applyAlignment="1">
      <alignment horizontal="right"/>
    </xf>
    <xf numFmtId="3" fontId="13" fillId="0" borderId="50" xfId="0" applyNumberFormat="1" applyFont="1" applyBorder="1" applyAlignment="1">
      <alignment horizontal="right"/>
    </xf>
    <xf numFmtId="0" fontId="0" fillId="0" borderId="155" xfId="0" applyBorder="1" applyAlignment="1">
      <alignment horizontal="left" indent="2"/>
    </xf>
    <xf numFmtId="166" fontId="0" fillId="0" borderId="155" xfId="0" applyNumberFormat="1" applyBorder="1"/>
    <xf numFmtId="164" fontId="0" fillId="0" borderId="155" xfId="1" applyNumberFormat="1" applyFont="1" applyBorder="1"/>
    <xf numFmtId="164" fontId="0" fillId="7" borderId="0" xfId="1" applyNumberFormat="1" applyFont="1" applyFill="1"/>
    <xf numFmtId="166" fontId="0" fillId="0" borderId="156" xfId="0" applyNumberFormat="1" applyBorder="1"/>
    <xf numFmtId="164" fontId="0" fillId="0" borderId="156" xfId="1" applyNumberFormat="1" applyFont="1" applyBorder="1" applyAlignment="1">
      <alignment horizontal="right"/>
    </xf>
    <xf numFmtId="3" fontId="0" fillId="0" borderId="156" xfId="0" applyNumberFormat="1" applyBorder="1" applyAlignment="1">
      <alignment horizontal="right"/>
    </xf>
    <xf numFmtId="0" fontId="0" fillId="0" borderId="157" xfId="0" applyBorder="1" applyAlignment="1">
      <alignment horizontal="left" indent="2"/>
    </xf>
    <xf numFmtId="166" fontId="0" fillId="0" borderId="157" xfId="0" applyNumberFormat="1" applyBorder="1"/>
    <xf numFmtId="164" fontId="0" fillId="0" borderId="157" xfId="1" applyNumberFormat="1" applyFont="1" applyBorder="1"/>
    <xf numFmtId="166" fontId="0" fillId="0" borderId="158" xfId="0" applyNumberFormat="1" applyBorder="1"/>
    <xf numFmtId="164" fontId="0" fillId="0" borderId="158" xfId="1" applyNumberFormat="1" applyFont="1" applyBorder="1" applyAlignment="1">
      <alignment horizontal="right"/>
    </xf>
    <xf numFmtId="3" fontId="0" fillId="0" borderId="158" xfId="0" applyNumberFormat="1" applyBorder="1" applyAlignment="1">
      <alignment horizontal="right"/>
    </xf>
    <xf numFmtId="0" fontId="0" fillId="0" borderId="159" xfId="0" applyBorder="1" applyAlignment="1">
      <alignment horizontal="left" indent="2"/>
    </xf>
    <xf numFmtId="166" fontId="0" fillId="0" borderId="159" xfId="0" applyNumberFormat="1" applyBorder="1"/>
    <xf numFmtId="164" fontId="0" fillId="0" borderId="159" xfId="1" applyNumberFormat="1" applyFont="1" applyBorder="1"/>
    <xf numFmtId="164" fontId="0" fillId="0" borderId="159" xfId="1" applyNumberFormat="1" applyFont="1" applyBorder="1" applyAlignment="1">
      <alignment horizontal="right"/>
    </xf>
    <xf numFmtId="3" fontId="0" fillId="0" borderId="159" xfId="0" applyNumberFormat="1" applyBorder="1" applyAlignment="1">
      <alignment horizontal="right"/>
    </xf>
    <xf numFmtId="166" fontId="0" fillId="0" borderId="115" xfId="0" applyNumberFormat="1" applyBorder="1"/>
    <xf numFmtId="166" fontId="0" fillId="0" borderId="127" xfId="0" applyNumberFormat="1" applyBorder="1"/>
    <xf numFmtId="164" fontId="0" fillId="0" borderId="127" xfId="1" applyNumberFormat="1" applyFont="1" applyBorder="1" applyAlignment="1">
      <alignment horizontal="right"/>
    </xf>
    <xf numFmtId="3" fontId="0" fillId="0" borderId="127" xfId="0" applyNumberFormat="1" applyBorder="1" applyAlignment="1">
      <alignment horizontal="right"/>
    </xf>
    <xf numFmtId="166" fontId="0" fillId="0" borderId="126" xfId="0" applyNumberFormat="1" applyBorder="1"/>
    <xf numFmtId="0" fontId="0" fillId="2" borderId="52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67" fontId="14" fillId="0" borderId="47" xfId="0" applyNumberFormat="1" applyFont="1" applyBorder="1"/>
    <xf numFmtId="167" fontId="14" fillId="0" borderId="48" xfId="0" applyNumberFormat="1" applyFont="1" applyBorder="1"/>
    <xf numFmtId="164" fontId="14" fillId="0" borderId="48" xfId="1" applyNumberFormat="1" applyFont="1" applyBorder="1" applyAlignment="1"/>
    <xf numFmtId="167" fontId="14" fillId="0" borderId="47" xfId="0" applyNumberFormat="1" applyFont="1" applyBorder="1" applyAlignment="1">
      <alignment horizontal="center"/>
    </xf>
    <xf numFmtId="0" fontId="14" fillId="7" borderId="0" xfId="0" applyFont="1" applyFill="1"/>
    <xf numFmtId="164" fontId="14" fillId="0" borderId="48" xfId="1" applyNumberFormat="1" applyFont="1" applyBorder="1" applyAlignment="1">
      <alignment horizontal="center"/>
    </xf>
    <xf numFmtId="167" fontId="13" fillId="0" borderId="50" xfId="0" applyNumberFormat="1" applyFont="1" applyBorder="1"/>
    <xf numFmtId="167" fontId="13" fillId="0" borderId="53" xfId="0" applyNumberFormat="1" applyFont="1" applyBorder="1"/>
    <xf numFmtId="164" fontId="13" fillId="0" borderId="53" xfId="1" applyNumberFormat="1" applyFont="1" applyBorder="1" applyAlignment="1"/>
    <xf numFmtId="167" fontId="13" fillId="0" borderId="50" xfId="0" applyNumberFormat="1" applyFont="1" applyBorder="1" applyAlignment="1">
      <alignment horizontal="center"/>
    </xf>
    <xf numFmtId="0" fontId="13" fillId="7" borderId="0" xfId="0" applyFont="1" applyFill="1"/>
    <xf numFmtId="164" fontId="13" fillId="0" borderId="53" xfId="1" applyNumberFormat="1" applyFont="1" applyBorder="1" applyAlignment="1">
      <alignment horizontal="center"/>
    </xf>
    <xf numFmtId="0" fontId="0" fillId="0" borderId="156" xfId="0" applyBorder="1" applyAlignment="1">
      <alignment horizontal="left" indent="2"/>
    </xf>
    <xf numFmtId="167" fontId="0" fillId="0" borderId="156" xfId="0" applyNumberFormat="1" applyBorder="1"/>
    <xf numFmtId="167" fontId="0" fillId="0" borderId="160" xfId="0" applyNumberFormat="1" applyBorder="1"/>
    <xf numFmtId="164" fontId="0" fillId="0" borderId="160" xfId="1" applyNumberFormat="1" applyFont="1" applyBorder="1" applyAlignment="1"/>
    <xf numFmtId="167" fontId="0" fillId="0" borderId="156" xfId="0" applyNumberFormat="1" applyBorder="1" applyAlignment="1">
      <alignment horizontal="center"/>
    </xf>
    <xf numFmtId="164" fontId="0" fillId="0" borderId="160" xfId="1" applyNumberFormat="1" applyFont="1" applyBorder="1" applyAlignment="1">
      <alignment horizontal="center"/>
    </xf>
    <xf numFmtId="0" fontId="0" fillId="0" borderId="158" xfId="0" applyBorder="1" applyAlignment="1">
      <alignment horizontal="left" indent="2"/>
    </xf>
    <xf numFmtId="167" fontId="0" fillId="0" borderId="158" xfId="0" applyNumberFormat="1" applyBorder="1"/>
    <xf numFmtId="167" fontId="0" fillId="0" borderId="161" xfId="0" applyNumberFormat="1" applyBorder="1"/>
    <xf numFmtId="164" fontId="0" fillId="0" borderId="161" xfId="1" applyNumberFormat="1" applyFont="1" applyBorder="1" applyAlignment="1"/>
    <xf numFmtId="167" fontId="0" fillId="0" borderId="158" xfId="0" applyNumberFormat="1" applyBorder="1" applyAlignment="1">
      <alignment horizontal="center"/>
    </xf>
    <xf numFmtId="164" fontId="0" fillId="0" borderId="161" xfId="1" applyNumberFormat="1" applyFont="1" applyBorder="1" applyAlignment="1">
      <alignment horizontal="center"/>
    </xf>
    <xf numFmtId="167" fontId="0" fillId="0" borderId="159" xfId="0" applyNumberFormat="1" applyBorder="1"/>
    <xf numFmtId="167" fontId="0" fillId="0" borderId="162" xfId="0" applyNumberFormat="1" applyBorder="1"/>
    <xf numFmtId="164" fontId="0" fillId="0" borderId="162" xfId="1" applyNumberFormat="1" applyFont="1" applyBorder="1" applyAlignment="1"/>
    <xf numFmtId="167" fontId="0" fillId="0" borderId="159" xfId="0" applyNumberFormat="1" applyBorder="1" applyAlignment="1">
      <alignment horizontal="center"/>
    </xf>
    <xf numFmtId="164" fontId="0" fillId="0" borderId="162" xfId="1" applyNumberFormat="1" applyFont="1" applyBorder="1" applyAlignment="1">
      <alignment horizontal="center"/>
    </xf>
    <xf numFmtId="167" fontId="0" fillId="0" borderId="115" xfId="0" applyNumberFormat="1" applyBorder="1"/>
    <xf numFmtId="167" fontId="0" fillId="0" borderId="131" xfId="0" applyNumberFormat="1" applyBorder="1"/>
    <xf numFmtId="164" fontId="0" fillId="0" borderId="131" xfId="1" applyNumberFormat="1" applyFont="1" applyBorder="1" applyAlignment="1"/>
    <xf numFmtId="167" fontId="0" fillId="0" borderId="115" xfId="0" applyNumberFormat="1" applyBorder="1" applyAlignment="1">
      <alignment horizontal="center"/>
    </xf>
    <xf numFmtId="164" fontId="0" fillId="0" borderId="131" xfId="1" applyNumberFormat="1" applyFont="1" applyBorder="1" applyAlignment="1">
      <alignment horizontal="center"/>
    </xf>
    <xf numFmtId="0" fontId="0" fillId="0" borderId="117" xfId="0" applyBorder="1" applyAlignment="1">
      <alignment horizontal="left" indent="2"/>
    </xf>
    <xf numFmtId="167" fontId="0" fillId="0" borderId="117" xfId="0" applyNumberFormat="1" applyBorder="1"/>
    <xf numFmtId="167" fontId="0" fillId="0" borderId="163" xfId="0" applyNumberFormat="1" applyBorder="1"/>
    <xf numFmtId="164" fontId="0" fillId="0" borderId="163" xfId="1" applyNumberFormat="1" applyFont="1" applyBorder="1" applyAlignment="1"/>
    <xf numFmtId="167" fontId="0" fillId="0" borderId="117" xfId="0" applyNumberFormat="1" applyBorder="1" applyAlignment="1">
      <alignment horizontal="center"/>
    </xf>
    <xf numFmtId="164" fontId="0" fillId="0" borderId="163" xfId="1" applyNumberFormat="1" applyFont="1" applyBorder="1" applyAlignment="1">
      <alignment horizontal="center"/>
    </xf>
    <xf numFmtId="167" fontId="0" fillId="0" borderId="126" xfId="0" applyNumberFormat="1" applyBorder="1"/>
    <xf numFmtId="167" fontId="0" fillId="0" borderId="164" xfId="0" applyNumberFormat="1" applyBorder="1"/>
    <xf numFmtId="164" fontId="0" fillId="0" borderId="164" xfId="1" applyNumberFormat="1" applyFont="1" applyBorder="1" applyAlignment="1"/>
    <xf numFmtId="167" fontId="0" fillId="0" borderId="126" xfId="0" applyNumberFormat="1" applyBorder="1" applyAlignment="1">
      <alignment horizontal="center"/>
    </xf>
    <xf numFmtId="167" fontId="0" fillId="0" borderId="126" xfId="0" applyNumberFormat="1" applyBorder="1" applyAlignment="1">
      <alignment horizontal="right"/>
    </xf>
    <xf numFmtId="167" fontId="0" fillId="0" borderId="115" xfId="0" applyNumberFormat="1" applyBorder="1" applyAlignment="1">
      <alignment horizontal="right"/>
    </xf>
    <xf numFmtId="167" fontId="0" fillId="0" borderId="127" xfId="0" applyNumberFormat="1" applyBorder="1"/>
    <xf numFmtId="167" fontId="0" fillId="0" borderId="165" xfId="0" applyNumberFormat="1" applyBorder="1"/>
    <xf numFmtId="164" fontId="0" fillId="0" borderId="165" xfId="1" applyNumberFormat="1" applyFont="1" applyBorder="1" applyAlignment="1"/>
    <xf numFmtId="167" fontId="0" fillId="0" borderId="127" xfId="0" applyNumberFormat="1" applyBorder="1" applyAlignment="1">
      <alignment horizontal="center"/>
    </xf>
    <xf numFmtId="167" fontId="0" fillId="0" borderId="127" xfId="0" applyNumberFormat="1" applyBorder="1" applyAlignment="1">
      <alignment horizontal="right"/>
    </xf>
    <xf numFmtId="164" fontId="0" fillId="0" borderId="165" xfId="1" applyNumberFormat="1" applyFont="1" applyBorder="1" applyAlignment="1">
      <alignment horizontal="center"/>
    </xf>
    <xf numFmtId="164" fontId="0" fillId="0" borderId="164" xfId="1" applyNumberFormat="1" applyFont="1" applyBorder="1" applyAlignment="1">
      <alignment horizontal="center"/>
    </xf>
    <xf numFmtId="0" fontId="27" fillId="14" borderId="0" xfId="0" applyFont="1" applyFill="1" applyAlignment="1">
      <alignment horizontal="center"/>
    </xf>
    <xf numFmtId="0" fontId="22" fillId="9" borderId="0" xfId="0" applyFont="1" applyFill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16" fillId="0" borderId="55" xfId="0" applyFont="1" applyBorder="1"/>
    <xf numFmtId="3" fontId="16" fillId="0" borderId="56" xfId="0" applyNumberFormat="1" applyFont="1" applyBorder="1" applyAlignment="1">
      <alignment horizontal="center"/>
    </xf>
    <xf numFmtId="3" fontId="16" fillId="0" borderId="57" xfId="0" applyNumberFormat="1" applyFont="1" applyBorder="1" applyAlignment="1">
      <alignment horizontal="center"/>
    </xf>
    <xf numFmtId="164" fontId="16" fillId="0" borderId="56" xfId="1" applyNumberFormat="1" applyFont="1" applyBorder="1" applyAlignment="1">
      <alignment horizontal="center"/>
    </xf>
    <xf numFmtId="164" fontId="16" fillId="0" borderId="58" xfId="1" applyNumberFormat="1" applyFont="1" applyBorder="1" applyAlignment="1">
      <alignment horizontal="center"/>
    </xf>
    <xf numFmtId="164" fontId="16" fillId="0" borderId="57" xfId="1" applyNumberFormat="1" applyFont="1" applyBorder="1" applyAlignment="1">
      <alignment horizontal="center"/>
    </xf>
    <xf numFmtId="0" fontId="15" fillId="0" borderId="60" xfId="0" applyFont="1" applyBorder="1" applyAlignment="1">
      <alignment horizontal="left" indent="1"/>
    </xf>
    <xf numFmtId="3" fontId="15" fillId="0" borderId="61" xfId="0" applyNumberFormat="1" applyFont="1" applyBorder="1" applyAlignment="1">
      <alignment horizontal="center"/>
    </xf>
    <xf numFmtId="3" fontId="15" fillId="0" borderId="62" xfId="0" applyNumberFormat="1" applyFont="1" applyBorder="1" applyAlignment="1">
      <alignment horizontal="center"/>
    </xf>
    <xf numFmtId="164" fontId="15" fillId="0" borderId="61" xfId="1" applyNumberFormat="1" applyFont="1" applyBorder="1" applyAlignment="1">
      <alignment horizontal="center"/>
    </xf>
    <xf numFmtId="164" fontId="15" fillId="0" borderId="63" xfId="1" applyNumberFormat="1" applyFont="1" applyBorder="1" applyAlignment="1">
      <alignment horizontal="center"/>
    </xf>
    <xf numFmtId="164" fontId="15" fillId="0" borderId="62" xfId="1" applyNumberFormat="1" applyFont="1" applyBorder="1" applyAlignment="1">
      <alignment horizontal="center"/>
    </xf>
    <xf numFmtId="0" fontId="0" fillId="0" borderId="75" xfId="0" applyBorder="1" applyAlignment="1">
      <alignment horizontal="left" indent="2"/>
    </xf>
    <xf numFmtId="3" fontId="0" fillId="0" borderId="166" xfId="0" applyNumberFormat="1" applyBorder="1" applyAlignment="1">
      <alignment horizontal="center"/>
    </xf>
    <xf numFmtId="3" fontId="0" fillId="0" borderId="167" xfId="0" applyNumberFormat="1" applyBorder="1" applyAlignment="1">
      <alignment horizontal="center"/>
    </xf>
    <xf numFmtId="164" fontId="0" fillId="0" borderId="166" xfId="1" applyNumberFormat="1" applyFont="1" applyBorder="1" applyAlignment="1">
      <alignment horizontal="center"/>
    </xf>
    <xf numFmtId="164" fontId="0" fillId="0" borderId="168" xfId="1" applyNumberFormat="1" applyFont="1" applyBorder="1" applyAlignment="1">
      <alignment horizontal="center"/>
    </xf>
    <xf numFmtId="164" fontId="0" fillId="0" borderId="167" xfId="1" applyNumberFormat="1" applyFont="1" applyBorder="1" applyAlignment="1">
      <alignment horizontal="center"/>
    </xf>
    <xf numFmtId="3" fontId="0" fillId="0" borderId="131" xfId="0" applyNumberFormat="1" applyBorder="1" applyAlignment="1">
      <alignment horizontal="center"/>
    </xf>
    <xf numFmtId="3" fontId="0" fillId="0" borderId="132" xfId="0" applyNumberFormat="1" applyBorder="1" applyAlignment="1">
      <alignment horizontal="center"/>
    </xf>
    <xf numFmtId="164" fontId="0" fillId="0" borderId="131" xfId="1" applyNumberFormat="1" applyFont="1" applyBorder="1" applyAlignment="1">
      <alignment horizontal="center"/>
    </xf>
    <xf numFmtId="164" fontId="0" fillId="0" borderId="169" xfId="1" applyNumberFormat="1" applyFont="1" applyBorder="1" applyAlignment="1">
      <alignment horizontal="center"/>
    </xf>
    <xf numFmtId="164" fontId="0" fillId="0" borderId="132" xfId="1" applyNumberFormat="1" applyFont="1" applyBorder="1" applyAlignment="1">
      <alignment horizontal="center"/>
    </xf>
    <xf numFmtId="3" fontId="0" fillId="0" borderId="170" xfId="0" applyNumberFormat="1" applyBorder="1" applyAlignment="1">
      <alignment horizontal="center"/>
    </xf>
    <xf numFmtId="3" fontId="0" fillId="0" borderId="171" xfId="0" applyNumberFormat="1" applyBorder="1" applyAlignment="1">
      <alignment horizontal="center"/>
    </xf>
    <xf numFmtId="164" fontId="0" fillId="0" borderId="170" xfId="1" applyNumberFormat="1" applyFont="1" applyBorder="1" applyAlignment="1">
      <alignment horizontal="center"/>
    </xf>
    <xf numFmtId="164" fontId="0" fillId="0" borderId="172" xfId="1" applyNumberFormat="1" applyFont="1" applyBorder="1" applyAlignment="1">
      <alignment horizontal="center"/>
    </xf>
    <xf numFmtId="164" fontId="0" fillId="0" borderId="171" xfId="1" applyNumberFormat="1" applyFont="1" applyBorder="1" applyAlignment="1">
      <alignment horizontal="center"/>
    </xf>
    <xf numFmtId="0" fontId="15" fillId="0" borderId="65" xfId="0" applyFont="1" applyBorder="1" applyAlignment="1">
      <alignment horizontal="left" indent="1"/>
    </xf>
    <xf numFmtId="3" fontId="0" fillId="0" borderId="173" xfId="0" applyNumberFormat="1" applyBorder="1" applyAlignment="1">
      <alignment horizontal="center"/>
    </xf>
    <xf numFmtId="3" fontId="0" fillId="0" borderId="174" xfId="0" applyNumberFormat="1" applyBorder="1" applyAlignment="1">
      <alignment horizontal="center"/>
    </xf>
    <xf numFmtId="164" fontId="0" fillId="0" borderId="173" xfId="1" applyNumberFormat="1" applyFont="1" applyBorder="1" applyAlignment="1">
      <alignment horizontal="center"/>
    </xf>
    <xf numFmtId="164" fontId="0" fillId="0" borderId="175" xfId="1" applyNumberFormat="1" applyFont="1" applyBorder="1" applyAlignment="1">
      <alignment horizontal="center"/>
    </xf>
    <xf numFmtId="164" fontId="0" fillId="0" borderId="174" xfId="1" applyNumberFormat="1" applyFont="1" applyBorder="1" applyAlignment="1">
      <alignment horizontal="center"/>
    </xf>
    <xf numFmtId="3" fontId="0" fillId="0" borderId="164" xfId="0" applyNumberFormat="1" applyBorder="1" applyAlignment="1">
      <alignment horizontal="center"/>
    </xf>
    <xf numFmtId="3" fontId="0" fillId="0" borderId="176" xfId="0" applyNumberFormat="1" applyBorder="1" applyAlignment="1">
      <alignment horizontal="center"/>
    </xf>
    <xf numFmtId="164" fontId="0" fillId="0" borderId="164" xfId="1" applyNumberFormat="1" applyFont="1" applyBorder="1" applyAlignment="1">
      <alignment horizontal="center"/>
    </xf>
    <xf numFmtId="164" fontId="0" fillId="0" borderId="177" xfId="1" applyNumberFormat="1" applyFont="1" applyBorder="1" applyAlignment="1">
      <alignment horizontal="center"/>
    </xf>
    <xf numFmtId="164" fontId="0" fillId="0" borderId="176" xfId="1" applyNumberFormat="1" applyFont="1" applyBorder="1" applyAlignment="1">
      <alignment horizontal="center"/>
    </xf>
    <xf numFmtId="3" fontId="0" fillId="0" borderId="165" xfId="0" applyNumberFormat="1" applyBorder="1" applyAlignment="1">
      <alignment horizontal="center"/>
    </xf>
    <xf numFmtId="3" fontId="0" fillId="0" borderId="178" xfId="0" applyNumberFormat="1" applyBorder="1" applyAlignment="1">
      <alignment horizontal="center"/>
    </xf>
    <xf numFmtId="164" fontId="0" fillId="0" borderId="165" xfId="1" applyNumberFormat="1" applyFont="1" applyBorder="1" applyAlignment="1">
      <alignment horizontal="center"/>
    </xf>
    <xf numFmtId="164" fontId="0" fillId="0" borderId="179" xfId="1" applyNumberFormat="1" applyFont="1" applyBorder="1" applyAlignment="1">
      <alignment horizontal="center"/>
    </xf>
    <xf numFmtId="164" fontId="0" fillId="0" borderId="178" xfId="1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64" fontId="0" fillId="0" borderId="85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25" xfId="1" applyNumberFormat="1" applyFont="1" applyBorder="1" applyAlignment="1">
      <alignment horizontal="center"/>
    </xf>
    <xf numFmtId="0" fontId="23" fillId="11" borderId="112" xfId="0" applyFont="1" applyFill="1" applyBorder="1" applyAlignment="1">
      <alignment horizontal="center" wrapText="1"/>
    </xf>
    <xf numFmtId="0" fontId="22" fillId="8" borderId="0" xfId="0" applyFont="1" applyFill="1" applyAlignment="1">
      <alignment horizontal="center"/>
    </xf>
    <xf numFmtId="0" fontId="18" fillId="0" borderId="180" xfId="0" applyFont="1" applyBorder="1" applyAlignment="1">
      <alignment horizontal="left" indent="1"/>
    </xf>
    <xf numFmtId="3" fontId="18" fillId="0" borderId="180" xfId="0" applyNumberFormat="1" applyFont="1" applyBorder="1" applyAlignment="1">
      <alignment horizontal="right" vertical="center"/>
    </xf>
    <xf numFmtId="164" fontId="18" fillId="0" borderId="180" xfId="1" applyNumberFormat="1" applyFont="1" applyBorder="1" applyAlignment="1">
      <alignment horizontal="right" vertical="center"/>
    </xf>
    <xf numFmtId="0" fontId="17" fillId="8" borderId="0" xfId="0" applyFont="1" applyFill="1" applyAlignment="1">
      <alignment horizontal="right"/>
    </xf>
    <xf numFmtId="3" fontId="0" fillId="0" borderId="75" xfId="0" applyNumberFormat="1" applyBorder="1" applyAlignment="1">
      <alignment horizontal="left" indent="3"/>
    </xf>
    <xf numFmtId="0" fontId="18" fillId="0" borderId="181" xfId="0" applyFont="1" applyBorder="1" applyAlignment="1">
      <alignment horizontal="left"/>
    </xf>
    <xf numFmtId="3" fontId="18" fillId="0" borderId="181" xfId="0" applyNumberFormat="1" applyFont="1" applyBorder="1" applyAlignment="1">
      <alignment horizontal="right" vertical="center"/>
    </xf>
    <xf numFmtId="164" fontId="18" fillId="0" borderId="181" xfId="1" applyNumberFormat="1" applyFont="1" applyBorder="1" applyAlignment="1">
      <alignment horizontal="right" vertical="center"/>
    </xf>
    <xf numFmtId="0" fontId="17" fillId="0" borderId="182" xfId="0" applyFont="1" applyBorder="1" applyAlignment="1">
      <alignment horizontal="left" indent="1"/>
    </xf>
    <xf numFmtId="3" fontId="17" fillId="0" borderId="182" xfId="0" applyNumberFormat="1" applyFont="1" applyBorder="1" applyAlignment="1">
      <alignment horizontal="right" vertical="center"/>
    </xf>
    <xf numFmtId="164" fontId="17" fillId="0" borderId="182" xfId="1" applyNumberFormat="1" applyFont="1" applyBorder="1" applyAlignment="1">
      <alignment horizontal="right" vertical="center"/>
    </xf>
    <xf numFmtId="3" fontId="0" fillId="0" borderId="84" xfId="0" applyNumberFormat="1" applyBorder="1" applyAlignment="1">
      <alignment horizontal="left" indent="3"/>
    </xf>
    <xf numFmtId="0" fontId="18" fillId="0" borderId="180" xfId="0" applyFont="1" applyBorder="1" applyAlignment="1">
      <alignment horizontal="left"/>
    </xf>
    <xf numFmtId="0" fontId="0" fillId="9" borderId="0" xfId="0" applyFill="1" applyAlignment="1">
      <alignment horizontal="center"/>
    </xf>
    <xf numFmtId="0" fontId="0" fillId="9" borderId="0" xfId="0" applyFill="1" applyAlignment="1">
      <alignment horizontal="right"/>
    </xf>
    <xf numFmtId="0" fontId="19" fillId="0" borderId="183" xfId="0" applyFont="1" applyBorder="1" applyAlignment="1">
      <alignment horizontal="left"/>
    </xf>
    <xf numFmtId="3" fontId="19" fillId="0" borderId="183" xfId="0" applyNumberFormat="1" applyFont="1" applyBorder="1" applyAlignment="1">
      <alignment horizontal="right" vertical="center"/>
    </xf>
    <xf numFmtId="164" fontId="19" fillId="0" borderId="183" xfId="1" applyNumberFormat="1" applyFont="1" applyBorder="1" applyAlignment="1">
      <alignment horizontal="right" vertical="center"/>
    </xf>
    <xf numFmtId="0" fontId="19" fillId="0" borderId="87" xfId="0" applyFont="1" applyBorder="1" applyAlignment="1">
      <alignment horizontal="left"/>
    </xf>
    <xf numFmtId="0" fontId="28" fillId="0" borderId="184" xfId="0" applyFont="1" applyBorder="1" applyAlignment="1">
      <alignment horizontal="left" indent="1"/>
    </xf>
    <xf numFmtId="3" fontId="28" fillId="0" borderId="184" xfId="0" applyNumberFormat="1" applyFont="1" applyBorder="1" applyAlignment="1">
      <alignment horizontal="right" vertical="center"/>
    </xf>
    <xf numFmtId="164" fontId="28" fillId="0" borderId="184" xfId="1" applyNumberFormat="1" applyFont="1" applyBorder="1" applyAlignment="1">
      <alignment horizontal="right" vertical="center"/>
    </xf>
    <xf numFmtId="0" fontId="29" fillId="9" borderId="0" xfId="0" applyFont="1" applyFill="1" applyAlignment="1">
      <alignment horizontal="right"/>
    </xf>
    <xf numFmtId="0" fontId="23" fillId="11" borderId="112" xfId="0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center"/>
    </xf>
    <xf numFmtId="0" fontId="21" fillId="0" borderId="185" xfId="0" applyFont="1" applyBorder="1" applyAlignment="1">
      <alignment horizontal="left" indent="1"/>
    </xf>
    <xf numFmtId="0" fontId="20" fillId="0" borderId="186" xfId="0" applyFont="1" applyBorder="1" applyAlignment="1">
      <alignment horizontal="left" indent="2"/>
    </xf>
    <xf numFmtId="0" fontId="22" fillId="15" borderId="0" xfId="0" applyFont="1" applyFill="1" applyAlignment="1">
      <alignment horizontal="center"/>
    </xf>
    <xf numFmtId="0" fontId="30" fillId="0" borderId="187" xfId="0" applyFont="1" applyBorder="1" applyAlignment="1">
      <alignment horizontal="left" indent="1"/>
    </xf>
    <xf numFmtId="0" fontId="22" fillId="16" borderId="0" xfId="0" applyFont="1" applyFill="1" applyAlignment="1">
      <alignment horizontal="center"/>
    </xf>
    <xf numFmtId="0" fontId="31" fillId="0" borderId="188" xfId="0" applyFont="1" applyBorder="1" applyAlignment="1">
      <alignment horizontal="left" indent="1"/>
    </xf>
    <xf numFmtId="3" fontId="0" fillId="0" borderId="75" xfId="0" applyNumberFormat="1" applyBorder="1" applyAlignment="1">
      <alignment horizontal="left" wrapText="1" indent="3"/>
    </xf>
    <xf numFmtId="0" fontId="22" fillId="17" borderId="0" xfId="0" applyFont="1" applyFill="1" applyAlignment="1">
      <alignment horizontal="center"/>
    </xf>
    <xf numFmtId="0" fontId="33" fillId="0" borderId="189" xfId="0" applyFont="1" applyBorder="1" applyAlignment="1">
      <alignment horizontal="left" indent="1"/>
    </xf>
    <xf numFmtId="0" fontId="22" fillId="18" borderId="0" xfId="0" applyFont="1" applyFill="1" applyAlignment="1">
      <alignment horizontal="center"/>
    </xf>
    <xf numFmtId="0" fontId="35" fillId="0" borderId="191" xfId="0" applyFont="1" applyBorder="1" applyAlignment="1">
      <alignment horizontal="left" indent="1"/>
    </xf>
    <xf numFmtId="0" fontId="0" fillId="2" borderId="1" xfId="0" quotePrefix="1" applyFill="1" applyBorder="1" applyAlignment="1">
      <alignment horizontal="center"/>
    </xf>
    <xf numFmtId="0" fontId="0" fillId="10" borderId="0" xfId="0" applyFill="1"/>
    <xf numFmtId="0" fontId="0" fillId="2" borderId="52" xfId="0" applyFill="1" applyBorder="1" applyAlignment="1">
      <alignment horizontal="center" vertical="center" wrapText="1"/>
    </xf>
    <xf numFmtId="3" fontId="21" fillId="0" borderId="97" xfId="0" applyNumberFormat="1" applyFont="1" applyBorder="1" applyAlignment="1">
      <alignment vertical="center"/>
    </xf>
    <xf numFmtId="164" fontId="21" fillId="0" borderId="97" xfId="1" applyNumberFormat="1" applyFont="1" applyBorder="1" applyAlignment="1">
      <alignment vertical="center"/>
    </xf>
    <xf numFmtId="0" fontId="0" fillId="10" borderId="98" xfId="0" applyFill="1" applyBorder="1" applyAlignment="1">
      <alignment vertical="center"/>
    </xf>
    <xf numFmtId="164" fontId="21" fillId="0" borderId="99" xfId="1" applyNumberFormat="1" applyFont="1" applyBorder="1" applyAlignment="1">
      <alignment vertical="center"/>
    </xf>
    <xf numFmtId="3" fontId="5" fillId="0" borderId="101" xfId="0" applyNumberFormat="1" applyFont="1" applyBorder="1"/>
    <xf numFmtId="164" fontId="5" fillId="0" borderId="101" xfId="1" applyNumberFormat="1" applyFont="1" applyBorder="1"/>
    <xf numFmtId="0" fontId="5" fillId="10" borderId="0" xfId="0" applyFont="1" applyFill="1"/>
    <xf numFmtId="164" fontId="5" fillId="0" borderId="102" xfId="1" applyNumberFormat="1" applyFont="1" applyBorder="1"/>
    <xf numFmtId="3" fontId="5" fillId="0" borderId="103" xfId="0" applyNumberFormat="1" applyFont="1" applyBorder="1"/>
    <xf numFmtId="164" fontId="5" fillId="0" borderId="103" xfId="1" applyNumberFormat="1" applyFont="1" applyBorder="1"/>
    <xf numFmtId="164" fontId="5" fillId="0" borderId="104" xfId="1" applyNumberFormat="1" applyFont="1" applyBorder="1"/>
    <xf numFmtId="3" fontId="21" fillId="0" borderId="185" xfId="0" applyNumberFormat="1" applyFont="1" applyBorder="1"/>
    <xf numFmtId="164" fontId="21" fillId="0" borderId="185" xfId="1" applyNumberFormat="1" applyFont="1" applyBorder="1"/>
    <xf numFmtId="3" fontId="20" fillId="0" borderId="186" xfId="0" applyNumberFormat="1" applyFont="1" applyBorder="1"/>
    <xf numFmtId="164" fontId="20" fillId="0" borderId="186" xfId="1" applyNumberFormat="1" applyFont="1" applyBorder="1"/>
    <xf numFmtId="0" fontId="0" fillId="15" borderId="0" xfId="0" applyFill="1" applyAlignment="1">
      <alignment horizontal="center"/>
    </xf>
    <xf numFmtId="0" fontId="0" fillId="15" borderId="0" xfId="0" applyFill="1"/>
    <xf numFmtId="3" fontId="30" fillId="0" borderId="187" xfId="0" applyNumberFormat="1" applyFont="1" applyBorder="1"/>
    <xf numFmtId="164" fontId="30" fillId="0" borderId="187" xfId="1" applyNumberFormat="1" applyFont="1" applyBorder="1"/>
    <xf numFmtId="0" fontId="0" fillId="16" borderId="0" xfId="0" applyFill="1" applyAlignment="1">
      <alignment horizontal="center"/>
    </xf>
    <xf numFmtId="0" fontId="0" fillId="16" borderId="0" xfId="0" applyFill="1"/>
    <xf numFmtId="3" fontId="31" fillId="0" borderId="188" xfId="0" applyNumberFormat="1" applyFont="1" applyBorder="1" applyAlignment="1">
      <alignment vertical="center"/>
    </xf>
    <xf numFmtId="164" fontId="31" fillId="0" borderId="188" xfId="1" applyNumberFormat="1" applyFont="1" applyBorder="1" applyAlignment="1">
      <alignment vertical="center"/>
    </xf>
    <xf numFmtId="0" fontId="32" fillId="16" borderId="0" xfId="0" applyFont="1" applyFill="1"/>
    <xf numFmtId="3" fontId="0" fillId="0" borderId="75" xfId="0" applyNumberFormat="1" applyBorder="1" applyAlignment="1">
      <alignment vertical="center"/>
    </xf>
    <xf numFmtId="164" fontId="0" fillId="0" borderId="75" xfId="1" applyNumberFormat="1" applyFont="1" applyBorder="1" applyAlignment="1">
      <alignment vertical="center"/>
    </xf>
    <xf numFmtId="0" fontId="0" fillId="17" borderId="0" xfId="0" applyFill="1" applyAlignment="1">
      <alignment horizontal="center"/>
    </xf>
    <xf numFmtId="0" fontId="0" fillId="17" borderId="0" xfId="0" applyFill="1"/>
    <xf numFmtId="3" fontId="33" fillId="0" borderId="189" xfId="0" applyNumberFormat="1" applyFont="1" applyBorder="1" applyAlignment="1">
      <alignment vertical="center"/>
    </xf>
    <xf numFmtId="164" fontId="33" fillId="0" borderId="189" xfId="1" applyNumberFormat="1" applyFont="1" applyBorder="1" applyAlignment="1">
      <alignment vertical="center"/>
    </xf>
    <xf numFmtId="0" fontId="34" fillId="17" borderId="190" xfId="0" applyFont="1" applyFill="1" applyBorder="1"/>
    <xf numFmtId="164" fontId="1" fillId="0" borderId="75" xfId="1" applyNumberFormat="1" applyFont="1" applyBorder="1" applyAlignment="1">
      <alignment vertical="center"/>
    </xf>
    <xf numFmtId="0" fontId="0" fillId="18" borderId="0" xfId="0" applyFill="1" applyAlignment="1">
      <alignment horizontal="center"/>
    </xf>
    <xf numFmtId="0" fontId="0" fillId="18" borderId="0" xfId="0" applyFill="1"/>
    <xf numFmtId="3" fontId="35" fillId="0" borderId="191" xfId="0" applyNumberFormat="1" applyFont="1" applyBorder="1" applyAlignment="1">
      <alignment vertical="center"/>
    </xf>
    <xf numFmtId="164" fontId="35" fillId="0" borderId="191" xfId="1" applyNumberFormat="1" applyFont="1" applyBorder="1" applyAlignment="1">
      <alignment vertical="center"/>
    </xf>
    <xf numFmtId="0" fontId="29" fillId="18" borderId="192" xfId="0" applyFont="1" applyFill="1" applyBorder="1"/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09A08AA0-13D3-44CB-8D1E-C3E11A21F70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123825</xdr:rowOff>
    </xdr:from>
    <xdr:to>
      <xdr:col>12</xdr:col>
      <xdr:colOff>104775</xdr:colOff>
      <xdr:row>2</xdr:row>
      <xdr:rowOff>57201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2D5620-8ACC-49C6-B082-E7498CB10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123825"/>
          <a:ext cx="0" cy="81920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0</xdr:row>
      <xdr:rowOff>76200</xdr:rowOff>
    </xdr:from>
    <xdr:to>
      <xdr:col>0</xdr:col>
      <xdr:colOff>1590861</xdr:colOff>
      <xdr:row>0</xdr:row>
      <xdr:rowOff>533400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B76792-CA86-4908-B7AB-4A751230A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0"/>
          <a:ext cx="1333686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114300</xdr:rowOff>
    </xdr:from>
    <xdr:to>
      <xdr:col>11</xdr:col>
      <xdr:colOff>447861</xdr:colOff>
      <xdr:row>0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6FBA3B-4B98-41C7-A3D8-6BE799AEF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114300"/>
          <a:ext cx="1333686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114300</xdr:rowOff>
    </xdr:from>
    <xdr:to>
      <xdr:col>11</xdr:col>
      <xdr:colOff>581211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591610-C462-42BB-A638-42DBD953C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114300"/>
          <a:ext cx="1333686" cy="447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0</xdr:row>
      <xdr:rowOff>123825</xdr:rowOff>
    </xdr:from>
    <xdr:to>
      <xdr:col>11</xdr:col>
      <xdr:colOff>609786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FF5ED1-AA55-48CF-8E74-3E8FE922B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5" y="123825"/>
          <a:ext cx="1333686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DAA14-FACC-417E-98CC-CAD2D5B9BF4B}">
  <dimension ref="A1:XFD68"/>
  <sheetViews>
    <sheetView workbookViewId="0">
      <selection sqref="A1:N1"/>
    </sheetView>
  </sheetViews>
  <sheetFormatPr baseColWidth="10" defaultColWidth="11.42578125" defaultRowHeight="18.75" customHeight="1" zeroHeight="1" x14ac:dyDescent="0.25"/>
  <cols>
    <col min="1" max="1" width="26.85546875" style="230" customWidth="1"/>
    <col min="2" max="2" width="31.42578125" customWidth="1"/>
    <col min="3" max="3" width="13.140625" style="147" customWidth="1"/>
    <col min="4" max="4" width="12.5703125" style="147" customWidth="1"/>
    <col min="5" max="5" width="10.7109375" style="147" customWidth="1"/>
    <col min="6" max="6" width="13.28515625" style="147" customWidth="1"/>
    <col min="7" max="7" width="9.7109375" style="147" customWidth="1"/>
    <col min="8" max="8" width="1.28515625" style="147" customWidth="1"/>
    <col min="9" max="10" width="14" style="147" customWidth="1"/>
    <col min="11" max="11" width="10.28515625" style="147" customWidth="1"/>
    <col min="12" max="12" width="13.85546875" style="147" customWidth="1"/>
    <col min="13" max="13" width="8.7109375" style="147" customWidth="1"/>
    <col min="14" max="14" width="13.140625" customWidth="1"/>
    <col min="15" max="16383" width="0" hidden="1" customWidth="1"/>
    <col min="16384" max="16384" width="0.28515625" customWidth="1"/>
  </cols>
  <sheetData>
    <row r="1" spans="1:20" ht="5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0" ht="18.75" customHeight="1" x14ac:dyDescent="0.25">
      <c r="A2" s="4"/>
      <c r="B2" s="5"/>
      <c r="C2" s="6" t="s">
        <v>149</v>
      </c>
      <c r="D2" s="7"/>
      <c r="E2" s="7"/>
      <c r="F2" s="7"/>
      <c r="G2" s="8"/>
      <c r="H2" s="9"/>
      <c r="I2" s="6" t="str">
        <f>CONCATENATE("acumulado ",C2)</f>
        <v>acumulado febrero</v>
      </c>
      <c r="J2" s="7"/>
      <c r="K2" s="7"/>
      <c r="L2" s="7"/>
      <c r="M2" s="8"/>
      <c r="N2" s="10"/>
    </row>
    <row r="3" spans="1:20" ht="30" customHeight="1" x14ac:dyDescent="0.25">
      <c r="A3" s="11"/>
      <c r="B3" s="12"/>
      <c r="C3" s="13">
        <v>2020</v>
      </c>
      <c r="D3" s="13">
        <v>2021</v>
      </c>
      <c r="E3" s="13" t="s">
        <v>1</v>
      </c>
      <c r="F3" s="13" t="s">
        <v>2</v>
      </c>
      <c r="G3" s="13" t="s">
        <v>3</v>
      </c>
      <c r="H3" s="14"/>
      <c r="I3" s="13">
        <v>2020</v>
      </c>
      <c r="J3" s="13">
        <v>2021</v>
      </c>
      <c r="K3" s="13" t="s">
        <v>1</v>
      </c>
      <c r="L3" s="13" t="s">
        <v>2</v>
      </c>
      <c r="M3" s="13" t="s">
        <v>3</v>
      </c>
      <c r="N3" s="15" t="s">
        <v>4</v>
      </c>
    </row>
    <row r="4" spans="1:20" s="23" customFormat="1" ht="32.1" customHeight="1" x14ac:dyDescent="0.25">
      <c r="A4" s="16" t="s">
        <v>5</v>
      </c>
      <c r="B4" s="17" t="s">
        <v>6</v>
      </c>
      <c r="C4" s="18">
        <v>421913</v>
      </c>
      <c r="D4" s="18">
        <v>66365</v>
      </c>
      <c r="E4" s="19">
        <v>-0.84270453861341088</v>
      </c>
      <c r="F4" s="18">
        <v>-355548</v>
      </c>
      <c r="G4" s="19">
        <f>D4/$D$4</f>
        <v>1</v>
      </c>
      <c r="H4" s="20"/>
      <c r="I4" s="18">
        <v>825925</v>
      </c>
      <c r="J4" s="18">
        <v>114133</v>
      </c>
      <c r="K4" s="19">
        <v>-0.86181190786088324</v>
      </c>
      <c r="L4" s="18">
        <v>-711792</v>
      </c>
      <c r="M4" s="21">
        <f>J4/$J$4</f>
        <v>1</v>
      </c>
      <c r="N4" s="22" t="s">
        <v>7</v>
      </c>
    </row>
    <row r="5" spans="1:20" ht="18.75" customHeight="1" x14ac:dyDescent="0.25">
      <c r="A5" s="24"/>
      <c r="B5" s="25" t="s">
        <v>8</v>
      </c>
      <c r="C5" s="26">
        <v>320271</v>
      </c>
      <c r="D5" s="26">
        <v>50636</v>
      </c>
      <c r="E5" s="27">
        <v>-0.84189639399133864</v>
      </c>
      <c r="F5" s="26">
        <v>-269635</v>
      </c>
      <c r="G5" s="27">
        <f>D5/$D$4</f>
        <v>0.76299254124915239</v>
      </c>
      <c r="H5" s="28"/>
      <c r="I5" s="26">
        <v>622959</v>
      </c>
      <c r="J5" s="26">
        <v>87402</v>
      </c>
      <c r="K5" s="27">
        <f>J5/I5-1</f>
        <v>-0.85969863185217643</v>
      </c>
      <c r="L5" s="26">
        <f>J5-I5</f>
        <v>-535557</v>
      </c>
      <c r="M5" s="29">
        <f>J5/$J$4</f>
        <v>0.76579078794038535</v>
      </c>
      <c r="N5" s="30"/>
    </row>
    <row r="6" spans="1:20" ht="18.75" customHeight="1" x14ac:dyDescent="0.25">
      <c r="A6" s="31"/>
      <c r="B6" s="25" t="s">
        <v>9</v>
      </c>
      <c r="C6" s="26">
        <v>101642</v>
      </c>
      <c r="D6" s="26">
        <v>15729</v>
      </c>
      <c r="E6" s="27">
        <v>-0.84525097892603451</v>
      </c>
      <c r="F6" s="26">
        <v>-85913</v>
      </c>
      <c r="G6" s="27">
        <f>D6/$D$4</f>
        <v>0.23700745875084758</v>
      </c>
      <c r="H6" s="28"/>
      <c r="I6" s="26">
        <v>202966</v>
      </c>
      <c r="J6" s="26">
        <v>26731</v>
      </c>
      <c r="K6" s="27">
        <f>J6/I6-1</f>
        <v>-0.86829813860449534</v>
      </c>
      <c r="L6" s="26">
        <f>J6-I6</f>
        <v>-176235</v>
      </c>
      <c r="M6" s="29">
        <f t="shared" ref="M6" si="0">J6/$J$4</f>
        <v>0.23420921205961465</v>
      </c>
      <c r="N6" s="30"/>
    </row>
    <row r="7" spans="1:20" ht="18.75" customHeight="1" x14ac:dyDescent="0.25">
      <c r="A7" s="32" t="s">
        <v>10</v>
      </c>
      <c r="B7" s="25" t="s">
        <v>11</v>
      </c>
      <c r="C7" s="26">
        <v>68106</v>
      </c>
      <c r="D7" s="26">
        <v>32855</v>
      </c>
      <c r="E7" s="27">
        <v>-0.51759022699908963</v>
      </c>
      <c r="F7" s="26">
        <v>-35251</v>
      </c>
      <c r="G7" s="27">
        <f>D7/$D$4</f>
        <v>0.49506516989376931</v>
      </c>
      <c r="H7" s="33"/>
      <c r="I7" s="26">
        <v>131986</v>
      </c>
      <c r="J7" s="26">
        <v>54574</v>
      </c>
      <c r="K7" s="27">
        <v>-0.58651675177670359</v>
      </c>
      <c r="L7" s="26">
        <v>-77412</v>
      </c>
      <c r="M7" s="29">
        <f>J7/$J$4</f>
        <v>0.47816144322851412</v>
      </c>
      <c r="N7" s="30"/>
    </row>
    <row r="8" spans="1:20" ht="18.75" customHeight="1" x14ac:dyDescent="0.25">
      <c r="A8" s="31"/>
      <c r="B8" s="25" t="s">
        <v>12</v>
      </c>
      <c r="C8" s="26">
        <v>353807</v>
      </c>
      <c r="D8" s="26">
        <v>33510</v>
      </c>
      <c r="E8" s="27">
        <v>-0.90528734592588611</v>
      </c>
      <c r="F8" s="26">
        <v>-320297</v>
      </c>
      <c r="G8" s="27">
        <f>D8/$D$4</f>
        <v>0.50493483010623075</v>
      </c>
      <c r="H8" s="33"/>
      <c r="I8" s="26">
        <v>693939</v>
      </c>
      <c r="J8" s="26">
        <v>59559</v>
      </c>
      <c r="K8" s="27">
        <v>-0.91417257136434182</v>
      </c>
      <c r="L8" s="26">
        <v>-634380</v>
      </c>
      <c r="M8" s="29">
        <f>J8/$J$4</f>
        <v>0.52183855677148594</v>
      </c>
      <c r="N8" s="30"/>
    </row>
    <row r="9" spans="1:20" s="23" customFormat="1" ht="32.1" customHeight="1" x14ac:dyDescent="0.25">
      <c r="A9" s="34" t="s">
        <v>13</v>
      </c>
      <c r="B9" s="35" t="s">
        <v>14</v>
      </c>
      <c r="C9" s="36">
        <v>2990680</v>
      </c>
      <c r="D9" s="36">
        <v>289978</v>
      </c>
      <c r="E9" s="37">
        <v>-0.90303944253480817</v>
      </c>
      <c r="F9" s="36">
        <v>-2700702</v>
      </c>
      <c r="G9" s="37">
        <f>D9/$D$9</f>
        <v>1</v>
      </c>
      <c r="H9" s="38"/>
      <c r="I9" s="36">
        <v>6139173</v>
      </c>
      <c r="J9" s="36">
        <v>554557</v>
      </c>
      <c r="K9" s="37">
        <v>-0.90966910363985509</v>
      </c>
      <c r="L9" s="36">
        <f>J9-I9</f>
        <v>-5584616</v>
      </c>
      <c r="M9" s="39">
        <f t="shared" ref="M9" si="1">J9/$J$9</f>
        <v>1</v>
      </c>
      <c r="N9" s="30"/>
    </row>
    <row r="10" spans="1:20" ht="18.75" customHeight="1" x14ac:dyDescent="0.25">
      <c r="A10" s="40"/>
      <c r="B10" s="41" t="s">
        <v>8</v>
      </c>
      <c r="C10" s="42">
        <v>2116925</v>
      </c>
      <c r="D10" s="42">
        <v>209817</v>
      </c>
      <c r="E10" s="43">
        <v>-0.84189639399133864</v>
      </c>
      <c r="F10" s="42">
        <v>-269635</v>
      </c>
      <c r="G10" s="43">
        <f>D10/$D$9</f>
        <v>0.72356178744594413</v>
      </c>
      <c r="H10" s="44"/>
      <c r="I10" s="42">
        <v>4321396</v>
      </c>
      <c r="J10" s="42">
        <v>400598</v>
      </c>
      <c r="K10" s="43">
        <f>J10/I10-1</f>
        <v>-0.90729893765810865</v>
      </c>
      <c r="L10" s="42">
        <f>J10-I10</f>
        <v>-3920798</v>
      </c>
      <c r="M10" s="45">
        <f t="shared" ref="M10:M11" si="2">J10/$J$4</f>
        <v>3.5099226341198428</v>
      </c>
      <c r="N10" s="30"/>
    </row>
    <row r="11" spans="1:20" ht="18.75" customHeight="1" x14ac:dyDescent="0.25">
      <c r="A11" s="46"/>
      <c r="B11" s="41" t="s">
        <v>9</v>
      </c>
      <c r="C11" s="42">
        <v>873755</v>
      </c>
      <c r="D11" s="42">
        <v>80161</v>
      </c>
      <c r="E11" s="43">
        <v>-0.9082568912338127</v>
      </c>
      <c r="F11" s="42">
        <v>-793594</v>
      </c>
      <c r="G11" s="43">
        <f>D11/$D$9</f>
        <v>0.27643821255405582</v>
      </c>
      <c r="H11" s="44"/>
      <c r="I11" s="42">
        <v>1817777</v>
      </c>
      <c r="J11" s="42">
        <v>153959</v>
      </c>
      <c r="K11" s="43">
        <f>J11/I11-1</f>
        <v>-0.91530369236710551</v>
      </c>
      <c r="L11" s="42">
        <f>J11-I11</f>
        <v>-1663818</v>
      </c>
      <c r="M11" s="45">
        <f t="shared" si="2"/>
        <v>1.3489437761208414</v>
      </c>
      <c r="N11" s="30"/>
    </row>
    <row r="12" spans="1:20" ht="18.75" customHeight="1" x14ac:dyDescent="0.25">
      <c r="A12" s="47" t="s">
        <v>15</v>
      </c>
      <c r="B12" s="48" t="s">
        <v>11</v>
      </c>
      <c r="C12" s="49">
        <v>269975</v>
      </c>
      <c r="D12" s="49">
        <v>80110</v>
      </c>
      <c r="E12" s="50">
        <v>-0.70326882118714695</v>
      </c>
      <c r="F12" s="49">
        <v>-189865</v>
      </c>
      <c r="G12" s="50">
        <f>D12/$D$9</f>
        <v>0.27626233714281773</v>
      </c>
      <c r="H12" s="51"/>
      <c r="I12" s="49">
        <v>570315</v>
      </c>
      <c r="J12" s="49">
        <v>142270</v>
      </c>
      <c r="K12" s="50">
        <v>-0.75054136748989597</v>
      </c>
      <c r="L12" s="49">
        <v>-428045</v>
      </c>
      <c r="M12" s="52">
        <f>J12/$J$9</f>
        <v>0.25654711778951489</v>
      </c>
      <c r="N12" s="30"/>
    </row>
    <row r="13" spans="1:20" ht="18.75" customHeight="1" x14ac:dyDescent="0.25">
      <c r="A13" s="53"/>
      <c r="B13" s="48" t="s">
        <v>12</v>
      </c>
      <c r="C13" s="49">
        <v>2720705</v>
      </c>
      <c r="D13" s="49">
        <v>209868</v>
      </c>
      <c r="E13" s="50">
        <v>-0.92286264038181276</v>
      </c>
      <c r="F13" s="49">
        <v>-2510837</v>
      </c>
      <c r="G13" s="50">
        <f>D13/$D$9</f>
        <v>0.72373766285718222</v>
      </c>
      <c r="H13" s="51"/>
      <c r="I13" s="49">
        <v>5568858</v>
      </c>
      <c r="J13" s="49">
        <v>412287</v>
      </c>
      <c r="K13" s="50">
        <v>-0.9259656109026303</v>
      </c>
      <c r="L13" s="49">
        <v>-5156571</v>
      </c>
      <c r="M13" s="52">
        <f>J13/$J$9</f>
        <v>0.74345288221048511</v>
      </c>
      <c r="N13" s="30"/>
    </row>
    <row r="14" spans="1:20" ht="18.75" customHeight="1" x14ac:dyDescent="0.25">
      <c r="A14" s="54"/>
      <c r="B14" s="55"/>
      <c r="C14" s="56" t="s">
        <v>149</v>
      </c>
      <c r="D14" s="57"/>
      <c r="E14" s="57"/>
      <c r="F14" s="57"/>
      <c r="G14" s="58"/>
      <c r="H14" s="59"/>
      <c r="I14" s="56" t="str">
        <f>CONCATENATE("acumulado ",C14)</f>
        <v>acumulado febrero</v>
      </c>
      <c r="J14" s="57"/>
      <c r="K14" s="57"/>
      <c r="L14" s="57"/>
      <c r="M14" s="57"/>
      <c r="N14" s="30"/>
    </row>
    <row r="15" spans="1:20" ht="18.75" customHeight="1" x14ac:dyDescent="0.25">
      <c r="A15" s="11"/>
      <c r="B15" s="12"/>
      <c r="C15" s="60">
        <v>2020</v>
      </c>
      <c r="D15" s="61"/>
      <c r="E15" s="62">
        <v>2021</v>
      </c>
      <c r="F15" s="60" t="s">
        <v>2</v>
      </c>
      <c r="G15" s="61"/>
      <c r="H15" s="63"/>
      <c r="I15" s="64">
        <v>2020</v>
      </c>
      <c r="J15" s="65"/>
      <c r="K15" s="62">
        <v>2021</v>
      </c>
      <c r="L15" s="60" t="s">
        <v>2</v>
      </c>
      <c r="M15" s="66"/>
      <c r="N15" s="30"/>
    </row>
    <row r="16" spans="1:20" s="23" customFormat="1" ht="32.1" customHeight="1" x14ac:dyDescent="0.25">
      <c r="A16" s="67" t="s">
        <v>16</v>
      </c>
      <c r="B16" s="68" t="s">
        <v>17</v>
      </c>
      <c r="C16" s="69">
        <v>7.09</v>
      </c>
      <c r="D16" s="69"/>
      <c r="E16" s="70">
        <v>4.37</v>
      </c>
      <c r="F16" s="69">
        <v>-2.7199999999999998</v>
      </c>
      <c r="G16" s="69"/>
      <c r="H16" s="71"/>
      <c r="I16" s="72">
        <f>I9/I4</f>
        <v>7.433087750098375</v>
      </c>
      <c r="J16" s="73"/>
      <c r="K16" s="70">
        <f>J9/J4</f>
        <v>4.858866410240684</v>
      </c>
      <c r="L16" s="69">
        <f>K16-I16</f>
        <v>-2.574221339857691</v>
      </c>
      <c r="M16" s="72"/>
      <c r="N16" s="30"/>
      <c r="S16" s="74"/>
      <c r="T16" s="74"/>
    </row>
    <row r="17" spans="1:20 16384:16384" ht="18.75" customHeight="1" x14ac:dyDescent="0.25">
      <c r="A17" s="75"/>
      <c r="B17" s="76" t="s">
        <v>8</v>
      </c>
      <c r="C17" s="77">
        <v>6.61</v>
      </c>
      <c r="D17" s="77"/>
      <c r="E17" s="78">
        <v>4.1399999999999997</v>
      </c>
      <c r="F17" s="77">
        <v>-2.4700000000000006</v>
      </c>
      <c r="G17" s="77"/>
      <c r="H17" s="79"/>
      <c r="I17" s="80">
        <f>I10/I5</f>
        <v>6.9368866971983714</v>
      </c>
      <c r="J17" s="81"/>
      <c r="K17" s="78">
        <f>J10/J5</f>
        <v>4.5833962609551273</v>
      </c>
      <c r="L17" s="80">
        <f>K17-I17</f>
        <v>-2.3534904362432441</v>
      </c>
      <c r="M17" s="82"/>
      <c r="N17" s="30"/>
      <c r="S17" s="83"/>
      <c r="T17" s="83"/>
    </row>
    <row r="18" spans="1:20 16384:16384" ht="18.75" customHeight="1" x14ac:dyDescent="0.25">
      <c r="A18" s="84"/>
      <c r="B18" s="85" t="s">
        <v>9</v>
      </c>
      <c r="C18" s="86">
        <v>8.6</v>
      </c>
      <c r="D18" s="86"/>
      <c r="E18" s="87">
        <v>5.0999999999999996</v>
      </c>
      <c r="F18" s="86">
        <v>-3.5</v>
      </c>
      <c r="G18" s="86"/>
      <c r="H18" s="79"/>
      <c r="I18" s="80">
        <f>I11/I6</f>
        <v>8.9560665333109988</v>
      </c>
      <c r="J18" s="81"/>
      <c r="K18" s="78">
        <f>J11/J6</f>
        <v>5.7595675433017846</v>
      </c>
      <c r="L18" s="88">
        <f>K18-I18</f>
        <v>-3.1964989900092142</v>
      </c>
      <c r="M18" s="89"/>
      <c r="N18" s="30"/>
      <c r="S18" s="83"/>
      <c r="T18" s="83"/>
    </row>
    <row r="19" spans="1:20 16384:16384" ht="18.75" customHeight="1" x14ac:dyDescent="0.25">
      <c r="A19" s="90" t="s">
        <v>18</v>
      </c>
      <c r="B19" s="91" t="s">
        <v>11</v>
      </c>
      <c r="C19" s="92">
        <v>3.96</v>
      </c>
      <c r="D19" s="92"/>
      <c r="E19" s="93">
        <v>2.44</v>
      </c>
      <c r="F19" s="92">
        <v>-1.52</v>
      </c>
      <c r="G19" s="92"/>
      <c r="H19" s="79"/>
      <c r="I19" s="94">
        <f>I12/I7</f>
        <v>4.3210264725046592</v>
      </c>
      <c r="J19" s="95" t="e">
        <v>#REF!</v>
      </c>
      <c r="K19" s="96">
        <f>J12/J7</f>
        <v>2.6069190456994171</v>
      </c>
      <c r="L19" s="92">
        <f>K19-I19</f>
        <v>-1.7141074268052421</v>
      </c>
      <c r="M19" s="94"/>
      <c r="N19" s="30"/>
      <c r="S19" s="83"/>
      <c r="T19" s="83"/>
    </row>
    <row r="20" spans="1:20 16384:16384" ht="18.75" customHeight="1" x14ac:dyDescent="0.25">
      <c r="A20" s="84"/>
      <c r="B20" s="97" t="s">
        <v>12</v>
      </c>
      <c r="C20" s="77">
        <v>7.69</v>
      </c>
      <c r="D20" s="77"/>
      <c r="E20" s="78">
        <v>6.26</v>
      </c>
      <c r="F20" s="77">
        <v>-1.4300000000000006</v>
      </c>
      <c r="G20" s="77"/>
      <c r="H20" s="79"/>
      <c r="I20" s="80">
        <f>I13/I8</f>
        <v>8.0249964334040893</v>
      </c>
      <c r="J20" s="81" t="e">
        <v>#REF!</v>
      </c>
      <c r="K20" s="78">
        <f>J13/J8</f>
        <v>6.9223291190248322</v>
      </c>
      <c r="L20" s="77">
        <f t="shared" ref="L20" si="3">K20-I20</f>
        <v>-1.1026673143792571</v>
      </c>
      <c r="M20" s="80"/>
      <c r="N20" s="30"/>
      <c r="S20" s="83"/>
      <c r="T20" s="83"/>
    </row>
    <row r="21" spans="1:20 16384:16384" ht="18.75" customHeight="1" x14ac:dyDescent="0.25">
      <c r="A21" s="54"/>
      <c r="B21" s="55"/>
      <c r="C21" s="56" t="s">
        <v>149</v>
      </c>
      <c r="D21" s="57"/>
      <c r="E21" s="57"/>
      <c r="F21" s="57"/>
      <c r="G21" s="58"/>
      <c r="H21" s="98"/>
      <c r="I21" s="56" t="str">
        <f>CONCATENATE("acumulado ",C21)</f>
        <v>acumulado febrero</v>
      </c>
      <c r="J21" s="57"/>
      <c r="K21" s="57"/>
      <c r="L21" s="57"/>
      <c r="M21" s="57"/>
      <c r="N21" s="30"/>
      <c r="XFD21" s="99"/>
    </row>
    <row r="22" spans="1:20 16384:16384" ht="30" customHeight="1" x14ac:dyDescent="0.25">
      <c r="A22" s="11"/>
      <c r="B22" s="12"/>
      <c r="C22" s="13">
        <v>2020</v>
      </c>
      <c r="D22" s="13">
        <v>2021</v>
      </c>
      <c r="E22" s="13" t="s">
        <v>1</v>
      </c>
      <c r="F22" s="60" t="s">
        <v>2</v>
      </c>
      <c r="G22" s="61"/>
      <c r="H22" s="100"/>
      <c r="I22" s="13">
        <v>2020</v>
      </c>
      <c r="J22" s="13">
        <v>2021</v>
      </c>
      <c r="K22" s="13" t="s">
        <v>1</v>
      </c>
      <c r="L22" s="60" t="s">
        <v>2</v>
      </c>
      <c r="M22" s="66"/>
      <c r="N22" s="30"/>
      <c r="XFD22" s="99"/>
    </row>
    <row r="23" spans="1:20 16384:16384" s="23" customFormat="1" ht="32.1" customHeight="1" x14ac:dyDescent="0.25">
      <c r="A23" s="101" t="s">
        <v>19</v>
      </c>
      <c r="B23" s="102" t="s">
        <v>20</v>
      </c>
      <c r="C23" s="103">
        <v>0.7256999999999999</v>
      </c>
      <c r="D23" s="103">
        <v>0.19649999999999998</v>
      </c>
      <c r="E23" s="103">
        <v>-0.72922695328648202</v>
      </c>
      <c r="F23" s="104">
        <v>-52.919999999999995</v>
      </c>
      <c r="G23" s="104"/>
      <c r="H23" s="105"/>
      <c r="I23" s="103">
        <v>0.73353789132020553</v>
      </c>
      <c r="J23" s="103">
        <v>0.24700383458929939</v>
      </c>
      <c r="K23" s="103">
        <f>J23/I23-1</f>
        <v>-0.66327051743060306</v>
      </c>
      <c r="L23" s="104">
        <f>(J23-I23)*100</f>
        <v>-48.65340567309061</v>
      </c>
      <c r="M23" s="106"/>
      <c r="N23" s="30"/>
    </row>
    <row r="24" spans="1:20 16384:16384" ht="18.75" customHeight="1" x14ac:dyDescent="0.25">
      <c r="A24" s="107"/>
      <c r="B24" s="108" t="s">
        <v>8</v>
      </c>
      <c r="C24" s="109">
        <v>0.76549999999999996</v>
      </c>
      <c r="D24" s="109">
        <v>0.23089999999999999</v>
      </c>
      <c r="E24" s="109">
        <v>-0.69836708033964734</v>
      </c>
      <c r="F24" s="110">
        <v>-53.459999999999994</v>
      </c>
      <c r="G24" s="110"/>
      <c r="H24" s="111"/>
      <c r="I24" s="109">
        <v>0.76936495375064429</v>
      </c>
      <c r="J24" s="109">
        <v>0.295170307419023</v>
      </c>
      <c r="K24" s="109">
        <f>J24/I24-1</f>
        <v>-0.61634552499425466</v>
      </c>
      <c r="L24" s="110">
        <f>(J24-I24)*100</f>
        <v>-47.419464633162129</v>
      </c>
      <c r="M24" s="112"/>
      <c r="N24" s="30"/>
    </row>
    <row r="25" spans="1:20 16384:16384" ht="18.75" customHeight="1" x14ac:dyDescent="0.25">
      <c r="A25" s="113"/>
      <c r="B25" s="108" t="s">
        <v>9</v>
      </c>
      <c r="C25" s="109">
        <v>0.64469999999999994</v>
      </c>
      <c r="D25" s="114">
        <v>0.1414</v>
      </c>
      <c r="E25" s="109">
        <v>-0.78067318132464714</v>
      </c>
      <c r="F25" s="110">
        <v>-50.33</v>
      </c>
      <c r="G25" s="110"/>
      <c r="H25" s="111"/>
      <c r="I25" s="109">
        <v>0.66042624153929441</v>
      </c>
      <c r="J25" s="109">
        <v>0.16457587854049446</v>
      </c>
      <c r="K25" s="109">
        <f>J25/I25-1</f>
        <v>-0.75080354445500563</v>
      </c>
      <c r="L25" s="110">
        <f>(J25-I25)*100</f>
        <v>-49.585036299879995</v>
      </c>
      <c r="M25" s="112"/>
      <c r="N25" s="30"/>
    </row>
    <row r="26" spans="1:20 16384:16384" ht="18.75" customHeight="1" x14ac:dyDescent="0.25">
      <c r="A26" s="54"/>
      <c r="B26" s="55"/>
      <c r="C26" s="56" t="s">
        <v>149</v>
      </c>
      <c r="D26" s="57"/>
      <c r="E26" s="57"/>
      <c r="F26" s="57"/>
      <c r="G26" s="58"/>
      <c r="H26" s="115"/>
      <c r="I26" s="56" t="str">
        <f>CONCATENATE("acumulado ",C26)</f>
        <v>acumulado febrero</v>
      </c>
      <c r="J26" s="57"/>
      <c r="K26" s="57"/>
      <c r="L26" s="57"/>
      <c r="M26" s="57"/>
      <c r="N26" s="30"/>
    </row>
    <row r="27" spans="1:20 16384:16384" ht="30" customHeight="1" x14ac:dyDescent="0.25">
      <c r="A27" s="11"/>
      <c r="B27" s="12"/>
      <c r="C27" s="13">
        <v>2020</v>
      </c>
      <c r="D27" s="13">
        <v>2021</v>
      </c>
      <c r="E27" s="13" t="s">
        <v>1</v>
      </c>
      <c r="F27" s="13" t="s">
        <v>2</v>
      </c>
      <c r="G27" s="13" t="s">
        <v>3</v>
      </c>
      <c r="H27" s="116"/>
      <c r="I27" s="13">
        <v>2020</v>
      </c>
      <c r="J27" s="13">
        <v>2021</v>
      </c>
      <c r="K27" s="13" t="s">
        <v>1</v>
      </c>
      <c r="L27" s="13" t="s">
        <v>2</v>
      </c>
      <c r="M27" s="117" t="s">
        <v>3</v>
      </c>
      <c r="N27" s="30"/>
    </row>
    <row r="28" spans="1:20 16384:16384" s="23" customFormat="1" ht="32.1" customHeight="1" x14ac:dyDescent="0.25">
      <c r="A28" s="118" t="s">
        <v>21</v>
      </c>
      <c r="B28" s="119" t="s">
        <v>22</v>
      </c>
      <c r="C28" s="120">
        <v>140566867.63</v>
      </c>
      <c r="D28" s="120">
        <v>12536649.09</v>
      </c>
      <c r="E28" s="121">
        <v>-0.91081362698499513</v>
      </c>
      <c r="F28" s="120">
        <v>-128030218.53999999</v>
      </c>
      <c r="G28" s="121">
        <f>D28/$D$28</f>
        <v>1</v>
      </c>
      <c r="H28" s="122"/>
      <c r="I28" s="120">
        <v>288142858.89999998</v>
      </c>
      <c r="J28" s="120">
        <v>23676971.460000001</v>
      </c>
      <c r="K28" s="121">
        <v>-0.91782905344110199</v>
      </c>
      <c r="L28" s="120">
        <f>(J28-I28)</f>
        <v>-264465887.43999997</v>
      </c>
      <c r="M28" s="123">
        <f>J28/$J$28</f>
        <v>1</v>
      </c>
      <c r="N28" s="30"/>
    </row>
    <row r="29" spans="1:20 16384:16384" ht="18.75" customHeight="1" x14ac:dyDescent="0.25">
      <c r="A29" s="124"/>
      <c r="B29" s="125" t="s">
        <v>8</v>
      </c>
      <c r="C29" s="126">
        <v>113480171.26000001</v>
      </c>
      <c r="D29" s="126">
        <v>10124712</v>
      </c>
      <c r="E29" s="127">
        <v>-0.91077990200770165</v>
      </c>
      <c r="F29" s="126">
        <v>-103355459.26000001</v>
      </c>
      <c r="G29" s="127">
        <f>D29/$D$28</f>
        <v>0.80760910888668735</v>
      </c>
      <c r="H29" s="128"/>
      <c r="I29" s="126">
        <v>231193651.79000002</v>
      </c>
      <c r="J29" s="129">
        <v>19419167.02</v>
      </c>
      <c r="K29" s="109">
        <f t="shared" ref="K29:K30" si="4">J29/I29-1</f>
        <v>-0.91600475674981341</v>
      </c>
      <c r="L29" s="130">
        <f>(J29-I29)</f>
        <v>-211774484.77000001</v>
      </c>
      <c r="M29" s="131">
        <f>J29/$J$28</f>
        <v>0.82017107013905222</v>
      </c>
      <c r="N29" s="30"/>
    </row>
    <row r="30" spans="1:20 16384:16384" ht="18.75" customHeight="1" x14ac:dyDescent="0.25">
      <c r="A30" s="132"/>
      <c r="B30" s="125" t="s">
        <v>9</v>
      </c>
      <c r="C30" s="126">
        <v>27086696.370000001</v>
      </c>
      <c r="D30" s="126">
        <v>2411937.2799999998</v>
      </c>
      <c r="E30" s="127">
        <v>-0.91095491133162509</v>
      </c>
      <c r="F30" s="126">
        <v>-24674759.09</v>
      </c>
      <c r="G30" s="127">
        <f>D30/$D$28</f>
        <v>0.19239090626887762</v>
      </c>
      <c r="H30" s="128"/>
      <c r="I30" s="126">
        <v>56949207.109999999</v>
      </c>
      <c r="J30" s="129">
        <v>4257804.62</v>
      </c>
      <c r="K30" s="109">
        <f t="shared" si="4"/>
        <v>-0.92523505003720496</v>
      </c>
      <c r="L30" s="130">
        <f>(J30-I30)</f>
        <v>-52691402.490000002</v>
      </c>
      <c r="M30" s="131">
        <f>J30/$J$28</f>
        <v>0.17982893746327133</v>
      </c>
      <c r="N30" s="30"/>
    </row>
    <row r="31" spans="1:20 16384:16384" ht="18.75" customHeight="1" x14ac:dyDescent="0.25">
      <c r="A31" s="54"/>
      <c r="B31" s="55"/>
      <c r="C31" s="56" t="s">
        <v>149</v>
      </c>
      <c r="D31" s="57"/>
      <c r="E31" s="57"/>
      <c r="F31" s="57"/>
      <c r="G31" s="58"/>
      <c r="H31" s="115"/>
      <c r="I31" s="56" t="str">
        <f>CONCATENATE("acumulado ",C31)</f>
        <v>acumulado febrero</v>
      </c>
      <c r="J31" s="57"/>
      <c r="K31" s="57"/>
      <c r="L31" s="57"/>
      <c r="M31" s="57"/>
      <c r="N31" s="30"/>
    </row>
    <row r="32" spans="1:20 16384:16384" ht="30" customHeight="1" x14ac:dyDescent="0.25">
      <c r="A32" s="11"/>
      <c r="B32" s="12"/>
      <c r="C32" s="13">
        <v>2020</v>
      </c>
      <c r="D32" s="133">
        <v>2021</v>
      </c>
      <c r="E32" s="117" t="s">
        <v>1</v>
      </c>
      <c r="F32" s="64" t="s">
        <v>2</v>
      </c>
      <c r="G32" s="65"/>
      <c r="H32" s="116"/>
      <c r="I32" s="13">
        <v>2020</v>
      </c>
      <c r="J32" s="13">
        <v>2021</v>
      </c>
      <c r="K32" s="117" t="s">
        <v>1</v>
      </c>
      <c r="L32" s="64" t="s">
        <v>2</v>
      </c>
      <c r="M32" s="134"/>
      <c r="N32" s="30"/>
    </row>
    <row r="33" spans="1:14" s="23" customFormat="1" ht="32.1" customHeight="1" x14ac:dyDescent="0.25">
      <c r="A33" s="118" t="s">
        <v>23</v>
      </c>
      <c r="B33" s="119" t="s">
        <v>24</v>
      </c>
      <c r="C33" s="135">
        <v>97.19</v>
      </c>
      <c r="D33" s="136">
        <v>84.41</v>
      </c>
      <c r="E33" s="123">
        <v>-0.13149500977466821</v>
      </c>
      <c r="F33" s="137">
        <v>-12.780000000000001</v>
      </c>
      <c r="G33" s="137"/>
      <c r="H33" s="138"/>
      <c r="I33" s="135">
        <v>96.325811404145654</v>
      </c>
      <c r="J33" s="135">
        <v>85.016719295223254</v>
      </c>
      <c r="K33" s="123">
        <f t="shared" ref="K33:K38" si="5">J33/I33-1</f>
        <v>-0.11740458703715295</v>
      </c>
      <c r="L33" s="137">
        <f>J33-I33</f>
        <v>-11.3090921089224</v>
      </c>
      <c r="M33" s="139"/>
      <c r="N33" s="30"/>
    </row>
    <row r="34" spans="1:14" ht="18.75" customHeight="1" x14ac:dyDescent="0.25">
      <c r="A34" s="124"/>
      <c r="B34" s="125" t="s">
        <v>8</v>
      </c>
      <c r="C34" s="140">
        <v>106.24</v>
      </c>
      <c r="D34" s="141">
        <v>93.94</v>
      </c>
      <c r="E34" s="142">
        <v>-0.11577560240963858</v>
      </c>
      <c r="F34" s="143">
        <v>-12.299999999999997</v>
      </c>
      <c r="G34" s="143"/>
      <c r="H34" s="144"/>
      <c r="I34" s="140">
        <v>104.99391188260795</v>
      </c>
      <c r="J34" s="140">
        <v>96.127792410221446</v>
      </c>
      <c r="K34" s="142">
        <f t="shared" si="5"/>
        <v>-8.4444129315798477E-2</v>
      </c>
      <c r="L34" s="145">
        <f t="shared" ref="L34:L35" si="6">J34-I34</f>
        <v>-8.8661194723865009</v>
      </c>
      <c r="M34" s="146"/>
      <c r="N34" s="30"/>
    </row>
    <row r="35" spans="1:14" ht="18.75" customHeight="1" x14ac:dyDescent="0.25">
      <c r="A35" s="132"/>
      <c r="B35" s="125" t="s">
        <v>9</v>
      </c>
      <c r="C35" s="140">
        <v>71.64</v>
      </c>
      <c r="D35" s="141">
        <v>59.2</v>
      </c>
      <c r="E35" s="142">
        <v>-0.17364600781686201</v>
      </c>
      <c r="F35" s="143">
        <v>-12.439999999999998</v>
      </c>
      <c r="G35" s="143"/>
      <c r="H35" s="144"/>
      <c r="I35" s="140">
        <v>72.429080847007924</v>
      </c>
      <c r="J35" s="140">
        <v>55.666965590387946</v>
      </c>
      <c r="K35" s="142">
        <f t="shared" si="5"/>
        <v>-0.23142797148049721</v>
      </c>
      <c r="L35" s="145">
        <f t="shared" si="6"/>
        <v>-16.762115256619978</v>
      </c>
      <c r="M35" s="146"/>
      <c r="N35" s="30"/>
    </row>
    <row r="36" spans="1:14" s="23" customFormat="1" ht="32.1" customHeight="1" x14ac:dyDescent="0.25">
      <c r="A36" s="118" t="s">
        <v>25</v>
      </c>
      <c r="B36" s="119" t="s">
        <v>26</v>
      </c>
      <c r="C36" s="135">
        <v>21.91</v>
      </c>
      <c r="D36" s="136">
        <v>21.91</v>
      </c>
      <c r="E36" s="123">
        <v>-0.7319221827970146</v>
      </c>
      <c r="F36" s="137">
        <v>-59.820000000000007</v>
      </c>
      <c r="G36" s="137"/>
      <c r="H36" s="138"/>
      <c r="I36" s="135">
        <v>79.999774501816134</v>
      </c>
      <c r="J36" s="135">
        <v>18.088076594907591</v>
      </c>
      <c r="K36" s="123">
        <f t="shared" si="5"/>
        <v>-0.77389840524491782</v>
      </c>
      <c r="L36" s="137">
        <f>J36-I36</f>
        <v>-61.911697906908543</v>
      </c>
      <c r="M36" s="139"/>
      <c r="N36" s="30"/>
    </row>
    <row r="37" spans="1:14" ht="18.75" customHeight="1" x14ac:dyDescent="0.25">
      <c r="A37" s="124"/>
      <c r="B37" s="125" t="s">
        <v>8</v>
      </c>
      <c r="C37" s="140">
        <v>25.4</v>
      </c>
      <c r="D37" s="141">
        <v>25.4</v>
      </c>
      <c r="E37" s="142">
        <v>-0.71635957565605812</v>
      </c>
      <c r="F37" s="143">
        <v>-64.150000000000006</v>
      </c>
      <c r="G37" s="143"/>
      <c r="H37" s="144"/>
      <c r="I37" s="140">
        <v>88.306509414925017</v>
      </c>
      <c r="J37" s="140">
        <v>20.852925910952916</v>
      </c>
      <c r="K37" s="142">
        <f t="shared" si="5"/>
        <v>-0.76385743192530176</v>
      </c>
      <c r="L37" s="145">
        <f>J37-I37</f>
        <v>-67.453583503972098</v>
      </c>
      <c r="M37" s="146"/>
      <c r="N37" s="30"/>
    </row>
    <row r="38" spans="1:14" ht="18.75" customHeight="1" x14ac:dyDescent="0.25">
      <c r="A38" s="132"/>
      <c r="B38" s="125" t="s">
        <v>9</v>
      </c>
      <c r="C38" s="140">
        <v>13.88</v>
      </c>
      <c r="D38" s="141">
        <v>13.88</v>
      </c>
      <c r="E38" s="142">
        <v>-0.76804812834224601</v>
      </c>
      <c r="F38" s="143">
        <v>-45.96</v>
      </c>
      <c r="G38" s="143"/>
      <c r="H38" s="144"/>
      <c r="I38" s="140">
        <v>60.826571072848296</v>
      </c>
      <c r="J38" s="140">
        <v>11.265238514918218</v>
      </c>
      <c r="K38" s="142">
        <f t="shared" si="5"/>
        <v>-0.81479740981245641</v>
      </c>
      <c r="L38" s="145">
        <f>J38-I38</f>
        <v>-49.561332557930079</v>
      </c>
      <c r="M38" s="146"/>
      <c r="N38" s="30"/>
    </row>
    <row r="39" spans="1:14" ht="18.75" customHeight="1" x14ac:dyDescent="0.25">
      <c r="A39" s="54"/>
      <c r="B39" s="55"/>
      <c r="C39" s="56" t="s">
        <v>149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30"/>
    </row>
    <row r="40" spans="1:14" ht="18.75" customHeight="1" x14ac:dyDescent="0.25">
      <c r="A40" s="11"/>
      <c r="B40" s="12"/>
      <c r="C40" s="64">
        <v>2020</v>
      </c>
      <c r="D40" s="65"/>
      <c r="E40" s="64">
        <v>2021</v>
      </c>
      <c r="F40" s="65"/>
      <c r="G40" s="64" t="s">
        <v>1</v>
      </c>
      <c r="H40" s="134"/>
      <c r="I40" s="65"/>
      <c r="J40" s="64" t="s">
        <v>2</v>
      </c>
      <c r="K40" s="65"/>
      <c r="L40" s="64" t="s">
        <v>3</v>
      </c>
      <c r="M40" s="134"/>
      <c r="N40" s="30"/>
    </row>
    <row r="41" spans="1:14" s="23" customFormat="1" ht="32.1" customHeight="1" x14ac:dyDescent="0.25">
      <c r="A41" s="148" t="s">
        <v>27</v>
      </c>
      <c r="B41" s="149" t="s">
        <v>28</v>
      </c>
      <c r="C41" s="150">
        <v>437</v>
      </c>
      <c r="D41" s="151"/>
      <c r="E41" s="150">
        <v>134</v>
      </c>
      <c r="F41" s="151"/>
      <c r="G41" s="152">
        <f t="shared" ref="G41:G46" si="7">E41/C41-1</f>
        <v>-0.69336384439359267</v>
      </c>
      <c r="H41" s="153"/>
      <c r="I41" s="154"/>
      <c r="J41" s="150">
        <f t="shared" ref="J41:J46" si="8">E41-C41</f>
        <v>-303</v>
      </c>
      <c r="K41" s="151"/>
      <c r="L41" s="152">
        <f>E41/$E$41</f>
        <v>1</v>
      </c>
      <c r="M41" s="153"/>
      <c r="N41" s="30"/>
    </row>
    <row r="42" spans="1:14" ht="18.75" customHeight="1" x14ac:dyDescent="0.25">
      <c r="A42" s="155"/>
      <c r="B42" s="156" t="s">
        <v>8</v>
      </c>
      <c r="C42" s="157">
        <v>251</v>
      </c>
      <c r="D42" s="158"/>
      <c r="E42" s="157">
        <v>80</v>
      </c>
      <c r="F42" s="158"/>
      <c r="G42" s="159">
        <f t="shared" si="7"/>
        <v>-0.68127490039840644</v>
      </c>
      <c r="H42" s="160"/>
      <c r="I42" s="161"/>
      <c r="J42" s="157">
        <f t="shared" si="8"/>
        <v>-171</v>
      </c>
      <c r="K42" s="158"/>
      <c r="L42" s="159">
        <f>E42/$E$41</f>
        <v>0.59701492537313428</v>
      </c>
      <c r="M42" s="160"/>
      <c r="N42" s="30"/>
    </row>
    <row r="43" spans="1:14" ht="18.75" customHeight="1" x14ac:dyDescent="0.25">
      <c r="A43" s="162"/>
      <c r="B43" s="163" t="s">
        <v>9</v>
      </c>
      <c r="C43" s="157">
        <v>186</v>
      </c>
      <c r="D43" s="158"/>
      <c r="E43" s="157">
        <v>54</v>
      </c>
      <c r="F43" s="158"/>
      <c r="G43" s="159">
        <f t="shared" si="7"/>
        <v>-0.70967741935483875</v>
      </c>
      <c r="H43" s="160"/>
      <c r="I43" s="161"/>
      <c r="J43" s="157">
        <f t="shared" si="8"/>
        <v>-132</v>
      </c>
      <c r="K43" s="158"/>
      <c r="L43" s="159">
        <f>E43/$E$41</f>
        <v>0.40298507462686567</v>
      </c>
      <c r="M43" s="160"/>
      <c r="N43" s="30"/>
    </row>
    <row r="44" spans="1:14" s="23" customFormat="1" ht="32.1" customHeight="1" x14ac:dyDescent="0.25">
      <c r="A44" s="164" t="s">
        <v>29</v>
      </c>
      <c r="B44" s="149" t="s">
        <v>30</v>
      </c>
      <c r="C44" s="150">
        <v>142101</v>
      </c>
      <c r="D44" s="151"/>
      <c r="E44" s="150">
        <v>52693</v>
      </c>
      <c r="F44" s="151"/>
      <c r="G44" s="152">
        <f t="shared" si="7"/>
        <v>-0.62918628299589729</v>
      </c>
      <c r="H44" s="153"/>
      <c r="I44" s="154"/>
      <c r="J44" s="150">
        <f t="shared" si="8"/>
        <v>-89408</v>
      </c>
      <c r="K44" s="151"/>
      <c r="L44" s="152">
        <f>E44/$E$44</f>
        <v>1</v>
      </c>
      <c r="M44" s="153"/>
      <c r="N44" s="30"/>
    </row>
    <row r="45" spans="1:14" ht="18.75" customHeight="1" x14ac:dyDescent="0.25">
      <c r="A45" s="155"/>
      <c r="B45" s="156" t="s">
        <v>8</v>
      </c>
      <c r="C45" s="157">
        <v>95364</v>
      </c>
      <c r="D45" s="158"/>
      <c r="E45" s="157">
        <v>32448</v>
      </c>
      <c r="F45" s="158"/>
      <c r="G45" s="159">
        <f t="shared" si="7"/>
        <v>-0.65974581603120674</v>
      </c>
      <c r="H45" s="160"/>
      <c r="I45" s="161"/>
      <c r="J45" s="157">
        <f t="shared" si="8"/>
        <v>-62916</v>
      </c>
      <c r="K45" s="158"/>
      <c r="L45" s="159">
        <f>E45/$E$44</f>
        <v>0.6157933691382157</v>
      </c>
      <c r="M45" s="160"/>
      <c r="N45" s="30"/>
    </row>
    <row r="46" spans="1:14" ht="18.75" customHeight="1" x14ac:dyDescent="0.25">
      <c r="A46" s="162"/>
      <c r="B46" s="163" t="s">
        <v>9</v>
      </c>
      <c r="C46" s="157">
        <v>46737</v>
      </c>
      <c r="D46" s="158"/>
      <c r="E46" s="157">
        <v>20245</v>
      </c>
      <c r="F46" s="158"/>
      <c r="G46" s="159">
        <f t="shared" si="7"/>
        <v>-0.56683141836232531</v>
      </c>
      <c r="H46" s="160"/>
      <c r="I46" s="161"/>
      <c r="J46" s="157">
        <f t="shared" si="8"/>
        <v>-26492</v>
      </c>
      <c r="K46" s="158"/>
      <c r="L46" s="159">
        <f>E46/$E$44</f>
        <v>0.3842066308617843</v>
      </c>
      <c r="M46" s="160"/>
      <c r="N46" s="30"/>
    </row>
    <row r="47" spans="1:14" ht="18.75" customHeight="1" x14ac:dyDescent="0.25">
      <c r="A47" s="165"/>
      <c r="B47" s="55"/>
      <c r="C47" s="56" t="s">
        <v>149</v>
      </c>
      <c r="D47" s="57"/>
      <c r="E47" s="57"/>
      <c r="F47" s="57"/>
      <c r="G47" s="58"/>
      <c r="H47" s="166"/>
      <c r="I47" s="56" t="str">
        <f>CONCATENATE("acumulado ",C47)</f>
        <v>acumulado febrero</v>
      </c>
      <c r="J47" s="57"/>
      <c r="K47" s="57"/>
      <c r="L47" s="57"/>
      <c r="M47" s="167"/>
      <c r="N47" s="168" t="s">
        <v>31</v>
      </c>
    </row>
    <row r="48" spans="1:14" ht="30" customHeight="1" x14ac:dyDescent="0.25">
      <c r="A48" s="165"/>
      <c r="B48" s="5"/>
      <c r="C48" s="169">
        <v>2020</v>
      </c>
      <c r="D48" s="169">
        <v>2021</v>
      </c>
      <c r="E48" s="169" t="s">
        <v>1</v>
      </c>
      <c r="F48" s="169" t="s">
        <v>2</v>
      </c>
      <c r="G48" s="169" t="s">
        <v>3</v>
      </c>
      <c r="H48" s="170"/>
      <c r="I48" s="169">
        <v>2020</v>
      </c>
      <c r="J48" s="169">
        <v>2021</v>
      </c>
      <c r="K48" s="169" t="s">
        <v>1</v>
      </c>
      <c r="L48" s="169" t="s">
        <v>2</v>
      </c>
      <c r="M48" s="133" t="s">
        <v>3</v>
      </c>
      <c r="N48" s="171"/>
    </row>
    <row r="49" spans="1:14" s="23" customFormat="1" ht="32.1" customHeight="1" x14ac:dyDescent="0.25">
      <c r="A49" s="172" t="s">
        <v>32</v>
      </c>
      <c r="B49" s="173" t="s">
        <v>33</v>
      </c>
      <c r="C49" s="174">
        <v>668197</v>
      </c>
      <c r="D49" s="174">
        <v>115086</v>
      </c>
      <c r="E49" s="175">
        <f>D49/C49-1</f>
        <v>-0.8277663623153052</v>
      </c>
      <c r="F49" s="174">
        <f t="shared" ref="F49:F62" si="9">D49-C49</f>
        <v>-553111</v>
      </c>
      <c r="G49" s="175">
        <f t="shared" ref="G49:G55" si="10">D49/$D$49</f>
        <v>1</v>
      </c>
      <c r="H49" s="176"/>
      <c r="I49" s="174">
        <v>1348931</v>
      </c>
      <c r="J49" s="174">
        <v>220731</v>
      </c>
      <c r="K49" s="175">
        <f>J49/I49-1</f>
        <v>-0.83636598165510323</v>
      </c>
      <c r="L49" s="174">
        <f>J49-I49</f>
        <v>-1128200</v>
      </c>
      <c r="M49" s="177">
        <f>J49/$J$49</f>
        <v>1</v>
      </c>
      <c r="N49" s="171"/>
    </row>
    <row r="50" spans="1:14" ht="18.75" customHeight="1" x14ac:dyDescent="0.25">
      <c r="A50" s="178"/>
      <c r="B50" s="179" t="s">
        <v>34</v>
      </c>
      <c r="C50" s="180">
        <v>578760</v>
      </c>
      <c r="D50" s="180">
        <v>111742</v>
      </c>
      <c r="E50" s="181">
        <f t="shared" ref="E50:E51" si="11">D50/C50-1</f>
        <v>-0.80692860598520977</v>
      </c>
      <c r="F50" s="180">
        <f t="shared" si="9"/>
        <v>-467018</v>
      </c>
      <c r="G50" s="181">
        <f t="shared" si="10"/>
        <v>0.97094346836278955</v>
      </c>
      <c r="H50" s="182"/>
      <c r="I50" s="180">
        <v>1160463</v>
      </c>
      <c r="J50" s="180">
        <v>215973</v>
      </c>
      <c r="K50" s="181">
        <f>J50/I50-1</f>
        <v>-0.81389066260621834</v>
      </c>
      <c r="L50" s="180">
        <f>J50-I50</f>
        <v>-944490</v>
      </c>
      <c r="M50" s="183">
        <f>J50/$J$49</f>
        <v>0.97844435081615178</v>
      </c>
      <c r="N50" s="171"/>
    </row>
    <row r="51" spans="1:14" ht="18.75" customHeight="1" x14ac:dyDescent="0.25">
      <c r="A51" s="184"/>
      <c r="B51" s="185" t="s">
        <v>35</v>
      </c>
      <c r="C51" s="186">
        <v>89437</v>
      </c>
      <c r="D51" s="186">
        <v>3344</v>
      </c>
      <c r="E51" s="187">
        <f t="shared" si="11"/>
        <v>-0.96261055267953977</v>
      </c>
      <c r="F51" s="186">
        <f t="shared" si="9"/>
        <v>-86093</v>
      </c>
      <c r="G51" s="187">
        <f t="shared" si="10"/>
        <v>2.9056531637210434E-2</v>
      </c>
      <c r="H51" s="188"/>
      <c r="I51" s="186">
        <v>188468</v>
      </c>
      <c r="J51" s="186">
        <v>4758</v>
      </c>
      <c r="K51" s="187">
        <f t="shared" ref="K51" si="12">J51/I51-1</f>
        <v>-0.97475433495341379</v>
      </c>
      <c r="L51" s="186">
        <f t="shared" ref="L51" si="13">J51-I51</f>
        <v>-183710</v>
      </c>
      <c r="M51" s="189">
        <f t="shared" ref="M51:M55" si="14">J51/$J$49</f>
        <v>2.1555649183848214E-2</v>
      </c>
      <c r="N51" s="171"/>
    </row>
    <row r="52" spans="1:14" ht="23.25" customHeight="1" x14ac:dyDescent="0.25">
      <c r="A52" s="172" t="s">
        <v>36</v>
      </c>
      <c r="B52" s="190" t="s">
        <v>37</v>
      </c>
      <c r="C52" s="191">
        <v>236238</v>
      </c>
      <c r="D52" s="191">
        <v>80714</v>
      </c>
      <c r="E52" s="192">
        <f>D52/C52-1</f>
        <v>-0.65833608479584149</v>
      </c>
      <c r="F52" s="191">
        <f t="shared" si="9"/>
        <v>-155524</v>
      </c>
      <c r="G52" s="192">
        <f t="shared" si="10"/>
        <v>0.70133639191561092</v>
      </c>
      <c r="H52" s="193"/>
      <c r="I52" s="191">
        <v>479848</v>
      </c>
      <c r="J52" s="191">
        <v>153210</v>
      </c>
      <c r="K52" s="192">
        <f>J52/I52-1</f>
        <v>-0.68071139194078123</v>
      </c>
      <c r="L52" s="191">
        <f>J52-I52</f>
        <v>-326638</v>
      </c>
      <c r="M52" s="194">
        <f t="shared" si="14"/>
        <v>0.69410277668293086</v>
      </c>
      <c r="N52" s="171"/>
    </row>
    <row r="53" spans="1:14" ht="23.25" customHeight="1" x14ac:dyDescent="0.25">
      <c r="A53" s="184"/>
      <c r="B53" s="185" t="s">
        <v>38</v>
      </c>
      <c r="C53" s="186">
        <v>431959</v>
      </c>
      <c r="D53" s="186">
        <v>34372</v>
      </c>
      <c r="E53" s="187">
        <f>D53/C53-1</f>
        <v>-0.92042763317814891</v>
      </c>
      <c r="F53" s="186">
        <f t="shared" si="9"/>
        <v>-397587</v>
      </c>
      <c r="G53" s="187">
        <f t="shared" si="10"/>
        <v>0.29866360808438908</v>
      </c>
      <c r="H53" s="188"/>
      <c r="I53" s="186">
        <v>869083</v>
      </c>
      <c r="J53" s="186">
        <v>67521</v>
      </c>
      <c r="K53" s="187">
        <f>J53/I53-1</f>
        <v>-0.92230776577150864</v>
      </c>
      <c r="L53" s="186">
        <f>J53-I53</f>
        <v>-801562</v>
      </c>
      <c r="M53" s="189">
        <f t="shared" si="14"/>
        <v>0.3058972233170692</v>
      </c>
      <c r="N53" s="171"/>
    </row>
    <row r="54" spans="1:14" ht="23.25" customHeight="1" x14ac:dyDescent="0.25">
      <c r="A54" s="172" t="s">
        <v>39</v>
      </c>
      <c r="B54" s="190" t="s">
        <v>40</v>
      </c>
      <c r="C54" s="191">
        <v>217812</v>
      </c>
      <c r="D54" s="191">
        <v>75041</v>
      </c>
      <c r="E54" s="192">
        <f t="shared" ref="E54:E55" si="15">D54/C54-1</f>
        <v>-0.65547811874460549</v>
      </c>
      <c r="F54" s="191">
        <f t="shared" si="9"/>
        <v>-142771</v>
      </c>
      <c r="G54" s="192">
        <f t="shared" si="10"/>
        <v>0.65204282015188642</v>
      </c>
      <c r="H54" s="193"/>
      <c r="I54" s="191">
        <v>1160463</v>
      </c>
      <c r="J54" s="191">
        <v>215973</v>
      </c>
      <c r="K54" s="192">
        <f t="shared" ref="K54:K55" si="16">J54/I54-1</f>
        <v>-0.81389066260621834</v>
      </c>
      <c r="L54" s="191">
        <f t="shared" ref="L54:L55" si="17">J54-I54</f>
        <v>-944490</v>
      </c>
      <c r="M54" s="194">
        <f t="shared" si="14"/>
        <v>0.97844435081615178</v>
      </c>
      <c r="N54" s="171"/>
    </row>
    <row r="55" spans="1:14" ht="23.25" customHeight="1" x14ac:dyDescent="0.25">
      <c r="A55" s="195"/>
      <c r="B55" s="196" t="s">
        <v>41</v>
      </c>
      <c r="C55" s="197">
        <v>450385</v>
      </c>
      <c r="D55" s="197">
        <v>40045</v>
      </c>
      <c r="E55" s="198">
        <f t="shared" si="15"/>
        <v>-0.91108718096739461</v>
      </c>
      <c r="F55" s="197">
        <f t="shared" si="9"/>
        <v>-410340</v>
      </c>
      <c r="G55" s="198">
        <f t="shared" si="10"/>
        <v>0.34795717984811358</v>
      </c>
      <c r="H55" s="182"/>
      <c r="I55" s="197">
        <v>188468</v>
      </c>
      <c r="J55" s="197">
        <v>4758</v>
      </c>
      <c r="K55" s="198">
        <f t="shared" si="16"/>
        <v>-0.97475433495341379</v>
      </c>
      <c r="L55" s="197">
        <f t="shared" si="17"/>
        <v>-183710</v>
      </c>
      <c r="M55" s="199">
        <f t="shared" si="14"/>
        <v>2.1555649183848214E-2</v>
      </c>
      <c r="N55" s="171"/>
    </row>
    <row r="56" spans="1:14" s="23" customFormat="1" ht="32.1" customHeight="1" x14ac:dyDescent="0.25">
      <c r="A56" s="200" t="s">
        <v>42</v>
      </c>
      <c r="B56" s="201" t="s">
        <v>43</v>
      </c>
      <c r="C56" s="202">
        <v>5362</v>
      </c>
      <c r="D56" s="202">
        <v>1584</v>
      </c>
      <c r="E56" s="203">
        <f>D56/C56-1</f>
        <v>-0.70458784035807542</v>
      </c>
      <c r="F56" s="202">
        <f t="shared" si="9"/>
        <v>-3778</v>
      </c>
      <c r="G56" s="203">
        <f>D56/$D$56</f>
        <v>1</v>
      </c>
      <c r="H56" s="204"/>
      <c r="I56" s="202">
        <v>11041</v>
      </c>
      <c r="J56" s="202">
        <v>3534</v>
      </c>
      <c r="K56" s="203">
        <f>J56/I56-1</f>
        <v>-0.67992029707454038</v>
      </c>
      <c r="L56" s="202">
        <f>J56-I56</f>
        <v>-7507</v>
      </c>
      <c r="M56" s="203">
        <f>J56/$J$56</f>
        <v>1</v>
      </c>
      <c r="N56" s="171"/>
    </row>
    <row r="57" spans="1:14" ht="23.25" customHeight="1" x14ac:dyDescent="0.25">
      <c r="A57" s="205"/>
      <c r="B57" s="206" t="s">
        <v>34</v>
      </c>
      <c r="C57" s="207">
        <v>4793</v>
      </c>
      <c r="D57" s="207">
        <v>1491</v>
      </c>
      <c r="E57" s="208">
        <f t="shared" ref="E57:E58" si="18">D57/C57-1</f>
        <v>-0.68892134362612145</v>
      </c>
      <c r="F57" s="207">
        <f t="shared" si="9"/>
        <v>-3302</v>
      </c>
      <c r="G57" s="208">
        <f t="shared" ref="G57:G62" si="19">D57/$D$56</f>
        <v>0.94128787878787878</v>
      </c>
      <c r="H57" s="209"/>
      <c r="I57" s="207">
        <v>9861</v>
      </c>
      <c r="J57" s="207">
        <v>3356</v>
      </c>
      <c r="K57" s="208">
        <f t="shared" ref="K57:K58" si="20">J57/I57-1</f>
        <v>-0.65966940472568703</v>
      </c>
      <c r="L57" s="207">
        <f t="shared" ref="L57:L58" si="21">J57-I57</f>
        <v>-6505</v>
      </c>
      <c r="M57" s="210">
        <f>J57/$J$56</f>
        <v>0.94963214487832481</v>
      </c>
      <c r="N57" s="171"/>
    </row>
    <row r="58" spans="1:14" ht="23.25" customHeight="1" x14ac:dyDescent="0.25">
      <c r="A58" s="211"/>
      <c r="B58" s="212" t="s">
        <v>35</v>
      </c>
      <c r="C58" s="213">
        <v>569</v>
      </c>
      <c r="D58" s="213">
        <v>93</v>
      </c>
      <c r="E58" s="214">
        <f t="shared" si="18"/>
        <v>-0.83655536028119504</v>
      </c>
      <c r="F58" s="213">
        <f t="shared" si="9"/>
        <v>-476</v>
      </c>
      <c r="G58" s="214">
        <f t="shared" si="19"/>
        <v>5.8712121212121215E-2</v>
      </c>
      <c r="H58" s="209"/>
      <c r="I58" s="213">
        <v>1180</v>
      </c>
      <c r="J58" s="213">
        <v>178</v>
      </c>
      <c r="K58" s="214">
        <f t="shared" si="20"/>
        <v>-0.8491525423728814</v>
      </c>
      <c r="L58" s="213">
        <f t="shared" si="21"/>
        <v>-1002</v>
      </c>
      <c r="M58" s="215">
        <f t="shared" ref="M58:M62" si="22">J58/$J$56</f>
        <v>5.0367855121675152E-2</v>
      </c>
      <c r="N58" s="171"/>
    </row>
    <row r="59" spans="1:14" ht="23.25" customHeight="1" x14ac:dyDescent="0.25">
      <c r="A59" s="216" t="s">
        <v>44</v>
      </c>
      <c r="B59" s="206" t="s">
        <v>37</v>
      </c>
      <c r="C59" s="207">
        <v>2846</v>
      </c>
      <c r="D59" s="207">
        <v>1252</v>
      </c>
      <c r="E59" s="208">
        <f>D59/C59-1</f>
        <v>-0.56008432888264226</v>
      </c>
      <c r="F59" s="207">
        <f t="shared" si="9"/>
        <v>-1594</v>
      </c>
      <c r="G59" s="208">
        <f t="shared" si="19"/>
        <v>0.79040404040404044</v>
      </c>
      <c r="H59" s="209"/>
      <c r="I59" s="207">
        <v>5942</v>
      </c>
      <c r="J59" s="207">
        <v>2677</v>
      </c>
      <c r="K59" s="208">
        <f>J59/I59-1</f>
        <v>-0.54947829013800065</v>
      </c>
      <c r="L59" s="207">
        <f>J59-I59</f>
        <v>-3265</v>
      </c>
      <c r="M59" s="210">
        <f t="shared" si="22"/>
        <v>0.75749858517260893</v>
      </c>
      <c r="N59" s="171"/>
    </row>
    <row r="60" spans="1:14" ht="27" customHeight="1" x14ac:dyDescent="0.25">
      <c r="A60" s="217"/>
      <c r="B60" s="212" t="s">
        <v>38</v>
      </c>
      <c r="C60" s="213">
        <v>2516</v>
      </c>
      <c r="D60" s="213">
        <v>332</v>
      </c>
      <c r="E60" s="214">
        <f>D60/C60-1</f>
        <v>-0.86804451510333869</v>
      </c>
      <c r="F60" s="213">
        <f t="shared" si="9"/>
        <v>-2184</v>
      </c>
      <c r="G60" s="214">
        <f t="shared" si="19"/>
        <v>0.20959595959595959</v>
      </c>
      <c r="H60" s="209"/>
      <c r="I60" s="213">
        <v>5099</v>
      </c>
      <c r="J60" s="213">
        <v>857</v>
      </c>
      <c r="K60" s="214">
        <f>J60/I60-1</f>
        <v>-0.83192782898607565</v>
      </c>
      <c r="L60" s="213">
        <f>J60-I60</f>
        <v>-4242</v>
      </c>
      <c r="M60" s="215">
        <f t="shared" si="22"/>
        <v>0.24250141482739107</v>
      </c>
      <c r="N60" s="171"/>
    </row>
    <row r="61" spans="1:14" ht="23.25" customHeight="1" x14ac:dyDescent="0.25">
      <c r="A61" s="216" t="s">
        <v>45</v>
      </c>
      <c r="B61" s="206" t="s">
        <v>40</v>
      </c>
      <c r="C61" s="207">
        <v>2649</v>
      </c>
      <c r="D61" s="207">
        <v>1162</v>
      </c>
      <c r="E61" s="208">
        <f t="shared" ref="E61:E62" si="23">D61/C61-1</f>
        <v>-0.56134390335975848</v>
      </c>
      <c r="F61" s="207">
        <f t="shared" si="9"/>
        <v>-1487</v>
      </c>
      <c r="G61" s="208">
        <f t="shared" si="19"/>
        <v>0.73358585858585856</v>
      </c>
      <c r="H61" s="209"/>
      <c r="I61" s="207">
        <v>5476</v>
      </c>
      <c r="J61" s="207">
        <v>2457</v>
      </c>
      <c r="K61" s="208">
        <f t="shared" ref="K61:K62" si="24">J61/I61-1</f>
        <v>-0.55131482834185541</v>
      </c>
      <c r="L61" s="207">
        <f t="shared" ref="L61:L62" si="25">J61-I61</f>
        <v>-3019</v>
      </c>
      <c r="M61" s="210">
        <f t="shared" si="22"/>
        <v>0.6952461799660441</v>
      </c>
      <c r="N61" s="171"/>
    </row>
    <row r="62" spans="1:14" ht="23.25" customHeight="1" x14ac:dyDescent="0.25">
      <c r="A62" s="217"/>
      <c r="B62" s="212" t="s">
        <v>41</v>
      </c>
      <c r="C62" s="213">
        <v>2713</v>
      </c>
      <c r="D62" s="213">
        <v>422</v>
      </c>
      <c r="E62" s="214">
        <f t="shared" si="23"/>
        <v>-0.84445263545890159</v>
      </c>
      <c r="F62" s="213">
        <f t="shared" si="9"/>
        <v>-2291</v>
      </c>
      <c r="G62" s="214">
        <f t="shared" si="19"/>
        <v>0.26641414141414144</v>
      </c>
      <c r="H62" s="209"/>
      <c r="I62" s="213">
        <v>5565</v>
      </c>
      <c r="J62" s="213">
        <v>1077</v>
      </c>
      <c r="K62" s="214">
        <f t="shared" si="24"/>
        <v>-0.80646900269541777</v>
      </c>
      <c r="L62" s="213">
        <f t="shared" si="25"/>
        <v>-4488</v>
      </c>
      <c r="M62" s="215">
        <f t="shared" si="22"/>
        <v>0.30475382003395585</v>
      </c>
      <c r="N62" s="218"/>
    </row>
    <row r="63" spans="1:14" ht="18.75" customHeight="1" x14ac:dyDescent="0.25">
      <c r="A63" s="165"/>
      <c r="B63" s="55"/>
      <c r="C63" s="634" t="s">
        <v>150</v>
      </c>
      <c r="D63" s="57"/>
      <c r="E63" s="57"/>
      <c r="F63" s="57"/>
      <c r="G63" s="58"/>
      <c r="H63" s="219"/>
      <c r="I63" s="56" t="s">
        <v>151</v>
      </c>
      <c r="J63" s="57"/>
      <c r="K63" s="57"/>
      <c r="L63" s="57"/>
      <c r="M63" s="58"/>
      <c r="N63" s="220" t="s">
        <v>46</v>
      </c>
    </row>
    <row r="64" spans="1:14" ht="30" customHeight="1" x14ac:dyDescent="0.25">
      <c r="A64" s="165"/>
      <c r="B64" s="5"/>
      <c r="C64" s="449">
        <v>2020</v>
      </c>
      <c r="D64" s="449">
        <v>2021</v>
      </c>
      <c r="E64" s="449" t="s">
        <v>1</v>
      </c>
      <c r="F64" s="449" t="s">
        <v>2</v>
      </c>
      <c r="G64" s="449" t="s">
        <v>3</v>
      </c>
      <c r="H64" s="635"/>
      <c r="I64" s="449">
        <v>2019</v>
      </c>
      <c r="J64" s="449">
        <v>2020</v>
      </c>
      <c r="K64" s="449" t="s">
        <v>1</v>
      </c>
      <c r="L64" s="449" t="s">
        <v>2</v>
      </c>
      <c r="M64" s="636" t="s">
        <v>3</v>
      </c>
      <c r="N64" s="220"/>
    </row>
    <row r="65" spans="1:14" s="23" customFormat="1" ht="32.1" customHeight="1" x14ac:dyDescent="0.25">
      <c r="A65" s="221" t="s">
        <v>47</v>
      </c>
      <c r="B65" s="222" t="s">
        <v>48</v>
      </c>
      <c r="C65" s="637">
        <v>512153</v>
      </c>
      <c r="D65" s="637">
        <v>56277</v>
      </c>
      <c r="E65" s="638">
        <v>-0.89011682055948127</v>
      </c>
      <c r="F65" s="637">
        <v>-455876</v>
      </c>
      <c r="G65" s="638">
        <v>1</v>
      </c>
      <c r="H65" s="639"/>
      <c r="I65" s="637">
        <v>5889454</v>
      </c>
      <c r="J65" s="637">
        <v>1934162</v>
      </c>
      <c r="K65" s="638">
        <v>-0.6715889112980592</v>
      </c>
      <c r="L65" s="637">
        <v>-3955292</v>
      </c>
      <c r="M65" s="640">
        <v>1</v>
      </c>
      <c r="N65" s="220"/>
    </row>
    <row r="66" spans="1:14" ht="18.75" customHeight="1" x14ac:dyDescent="0.25">
      <c r="A66" s="223"/>
      <c r="B66" s="224" t="s">
        <v>49</v>
      </c>
      <c r="C66" s="641">
        <v>53294</v>
      </c>
      <c r="D66" s="641">
        <v>13816</v>
      </c>
      <c r="E66" s="642">
        <v>-0.74075880962209628</v>
      </c>
      <c r="F66" s="641">
        <v>-39478</v>
      </c>
      <c r="G66" s="642">
        <v>0.2454999378076301</v>
      </c>
      <c r="H66" s="643"/>
      <c r="I66" s="641">
        <v>841245</v>
      </c>
      <c r="J66" s="641">
        <v>352762</v>
      </c>
      <c r="K66" s="642">
        <v>-0.58066674987667088</v>
      </c>
      <c r="L66" s="641">
        <v>-488483</v>
      </c>
      <c r="M66" s="644">
        <v>0.18238492949401341</v>
      </c>
      <c r="N66" s="220"/>
    </row>
    <row r="67" spans="1:14" ht="18.75" customHeight="1" x14ac:dyDescent="0.25">
      <c r="A67" s="223"/>
      <c r="B67" s="225" t="s">
        <v>50</v>
      </c>
      <c r="C67" s="645">
        <v>458860</v>
      </c>
      <c r="D67" s="645">
        <v>42461</v>
      </c>
      <c r="E67" s="646">
        <v>-0.9074641502854901</v>
      </c>
      <c r="F67" s="645">
        <v>-416399</v>
      </c>
      <c r="G67" s="646">
        <v>0.75450006219236987</v>
      </c>
      <c r="H67" s="643"/>
      <c r="I67" s="645">
        <v>5048209</v>
      </c>
      <c r="J67" s="645">
        <v>1581401</v>
      </c>
      <c r="K67" s="646">
        <v>-0.68674018845099316</v>
      </c>
      <c r="L67" s="645">
        <v>-3466808</v>
      </c>
      <c r="M67" s="647">
        <v>0.81761558752576047</v>
      </c>
      <c r="N67" s="226"/>
    </row>
    <row r="68" spans="1:14" ht="21" x14ac:dyDescent="0.35">
      <c r="A68" s="227" t="s">
        <v>51</v>
      </c>
      <c r="B68" s="228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9"/>
    </row>
  </sheetData>
  <mergeCells count="120">
    <mergeCell ref="C63:G63"/>
    <mergeCell ref="I63:M63"/>
    <mergeCell ref="N63:N67"/>
    <mergeCell ref="A65:A67"/>
    <mergeCell ref="A68:N68"/>
    <mergeCell ref="C47:G47"/>
    <mergeCell ref="I47:M47"/>
    <mergeCell ref="N47:N62"/>
    <mergeCell ref="A49:A51"/>
    <mergeCell ref="A52:A53"/>
    <mergeCell ref="A54:A55"/>
    <mergeCell ref="A56:A58"/>
    <mergeCell ref="A59:A60"/>
    <mergeCell ref="A61:A62"/>
    <mergeCell ref="L45:M45"/>
    <mergeCell ref="C46:D46"/>
    <mergeCell ref="E46:F46"/>
    <mergeCell ref="G46:I46"/>
    <mergeCell ref="J46:K46"/>
    <mergeCell ref="L46:M46"/>
    <mergeCell ref="A44:A46"/>
    <mergeCell ref="C44:D44"/>
    <mergeCell ref="E44:F44"/>
    <mergeCell ref="G44:I44"/>
    <mergeCell ref="J44:K44"/>
    <mergeCell ref="L44:M44"/>
    <mergeCell ref="C45:D45"/>
    <mergeCell ref="E45:F45"/>
    <mergeCell ref="G45:I45"/>
    <mergeCell ref="J45:K45"/>
    <mergeCell ref="L42:M42"/>
    <mergeCell ref="C43:D43"/>
    <mergeCell ref="E43:F43"/>
    <mergeCell ref="G43:I43"/>
    <mergeCell ref="J43:K43"/>
    <mergeCell ref="L43:M43"/>
    <mergeCell ref="A41:A43"/>
    <mergeCell ref="C41:D41"/>
    <mergeCell ref="E41:F41"/>
    <mergeCell ref="G41:I41"/>
    <mergeCell ref="J41:K41"/>
    <mergeCell ref="L41:M41"/>
    <mergeCell ref="C42:D42"/>
    <mergeCell ref="E42:F42"/>
    <mergeCell ref="G42:I42"/>
    <mergeCell ref="J42:K42"/>
    <mergeCell ref="C39:M39"/>
    <mergeCell ref="C40:D40"/>
    <mergeCell ref="E40:F40"/>
    <mergeCell ref="G40:I40"/>
    <mergeCell ref="J40:K40"/>
    <mergeCell ref="L40:M40"/>
    <mergeCell ref="A36:A38"/>
    <mergeCell ref="F36:G36"/>
    <mergeCell ref="L36:M36"/>
    <mergeCell ref="F37:G37"/>
    <mergeCell ref="L37:M37"/>
    <mergeCell ref="F38:G38"/>
    <mergeCell ref="L38:M38"/>
    <mergeCell ref="F32:G32"/>
    <mergeCell ref="L32:M32"/>
    <mergeCell ref="A33:A35"/>
    <mergeCell ref="F33:G33"/>
    <mergeCell ref="L33:M33"/>
    <mergeCell ref="F34:G34"/>
    <mergeCell ref="L34:M34"/>
    <mergeCell ref="F35:G35"/>
    <mergeCell ref="L35:M35"/>
    <mergeCell ref="L25:M25"/>
    <mergeCell ref="C26:G26"/>
    <mergeCell ref="I26:M26"/>
    <mergeCell ref="A28:A30"/>
    <mergeCell ref="C31:G31"/>
    <mergeCell ref="I31:M31"/>
    <mergeCell ref="C21:G21"/>
    <mergeCell ref="I21:M21"/>
    <mergeCell ref="F22:G22"/>
    <mergeCell ref="L22:M22"/>
    <mergeCell ref="A23:A25"/>
    <mergeCell ref="F23:G23"/>
    <mergeCell ref="L23:M23"/>
    <mergeCell ref="F24:G24"/>
    <mergeCell ref="L24:M24"/>
    <mergeCell ref="F25:G25"/>
    <mergeCell ref="A19:A20"/>
    <mergeCell ref="C19:D19"/>
    <mergeCell ref="F19:G19"/>
    <mergeCell ref="I19:J19"/>
    <mergeCell ref="L19:M19"/>
    <mergeCell ref="C20:D20"/>
    <mergeCell ref="F20:G20"/>
    <mergeCell ref="I20:J20"/>
    <mergeCell ref="L20:M20"/>
    <mergeCell ref="F17:G17"/>
    <mergeCell ref="I17:J17"/>
    <mergeCell ref="L17:M17"/>
    <mergeCell ref="C18:D18"/>
    <mergeCell ref="F18:G18"/>
    <mergeCell ref="I18:J18"/>
    <mergeCell ref="L18:M18"/>
    <mergeCell ref="C15:D15"/>
    <mergeCell ref="F15:G15"/>
    <mergeCell ref="I15:J15"/>
    <mergeCell ref="L15:M15"/>
    <mergeCell ref="A16:A18"/>
    <mergeCell ref="C16:D16"/>
    <mergeCell ref="F16:G16"/>
    <mergeCell ref="I16:J16"/>
    <mergeCell ref="L16:M16"/>
    <mergeCell ref="C17:D17"/>
    <mergeCell ref="A1:N1"/>
    <mergeCell ref="C2:G2"/>
    <mergeCell ref="I2:M2"/>
    <mergeCell ref="A4:A6"/>
    <mergeCell ref="N4:N46"/>
    <mergeCell ref="A7:A8"/>
    <mergeCell ref="A9:A11"/>
    <mergeCell ref="A12:A13"/>
    <mergeCell ref="C14:G14"/>
    <mergeCell ref="I14:M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0072F-1373-4B46-A0C0-4D9596687ACC}">
  <dimension ref="A1:R309"/>
  <sheetViews>
    <sheetView showGridLines="0" tabSelected="1" workbookViewId="0">
      <selection activeCell="A310" sqref="A310:XFD318"/>
    </sheetView>
  </sheetViews>
  <sheetFormatPr baseColWidth="10" defaultColWidth="0" defaultRowHeight="15" zeroHeight="1" x14ac:dyDescent="0.25"/>
  <cols>
    <col min="1" max="1" width="31.7109375" bestFit="1" customWidth="1"/>
    <col min="2" max="2" width="13.28515625" customWidth="1"/>
    <col min="3" max="3" width="12.42578125" customWidth="1"/>
    <col min="4" max="4" width="12.28515625" customWidth="1"/>
    <col min="5" max="5" width="14" customWidth="1"/>
    <col min="6" max="6" width="11.42578125" customWidth="1"/>
    <col min="7" max="7" width="1.28515625" customWidth="1"/>
    <col min="8" max="8" width="14.5703125" customWidth="1"/>
    <col min="9" max="9" width="12.5703125" bestFit="1" customWidth="1"/>
    <col min="10" max="10" width="11.42578125" customWidth="1"/>
    <col min="11" max="11" width="14" customWidth="1"/>
    <col min="12" max="12" width="11.42578125" customWidth="1"/>
    <col min="19" max="16384" width="11.42578125" hidden="1"/>
  </cols>
  <sheetData>
    <row r="1" spans="1:12" ht="53.25" customHeight="1" x14ac:dyDescent="0.25">
      <c r="A1" s="231" t="s">
        <v>52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2" ht="22.5" customHeight="1" x14ac:dyDescent="0.35">
      <c r="A2" s="233" t="s">
        <v>53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ht="22.5" customHeight="1" x14ac:dyDescent="0.25">
      <c r="A3" s="234" t="s">
        <v>54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6"/>
    </row>
    <row r="4" spans="1:12" ht="21" x14ac:dyDescent="0.35">
      <c r="A4" s="237" t="s">
        <v>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9"/>
    </row>
    <row r="5" spans="1:12" x14ac:dyDescent="0.25">
      <c r="A5" s="5"/>
      <c r="B5" s="56" t="s">
        <v>149</v>
      </c>
      <c r="C5" s="57"/>
      <c r="D5" s="57"/>
      <c r="E5" s="57"/>
      <c r="F5" s="58"/>
      <c r="G5" s="240"/>
      <c r="H5" s="56" t="str">
        <f>CONCATENATE("acumulado ",B5)</f>
        <v>acumulado febrero</v>
      </c>
      <c r="I5" s="57"/>
      <c r="J5" s="57"/>
      <c r="K5" s="57"/>
      <c r="L5" s="58"/>
    </row>
    <row r="6" spans="1:12" ht="30" x14ac:dyDescent="0.25">
      <c r="A6" s="12"/>
      <c r="B6" s="241">
        <v>2020</v>
      </c>
      <c r="C6" s="241">
        <v>2021</v>
      </c>
      <c r="D6" s="241" t="s">
        <v>1</v>
      </c>
      <c r="E6" s="241" t="s">
        <v>2</v>
      </c>
      <c r="F6" s="241" t="s">
        <v>3</v>
      </c>
      <c r="G6" s="242"/>
      <c r="H6" s="241">
        <v>2020</v>
      </c>
      <c r="I6" s="241">
        <v>2021</v>
      </c>
      <c r="J6" s="241" t="s">
        <v>1</v>
      </c>
      <c r="K6" s="241" t="s">
        <v>2</v>
      </c>
      <c r="L6" s="241" t="s">
        <v>3</v>
      </c>
    </row>
    <row r="7" spans="1:12" x14ac:dyDescent="0.25">
      <c r="A7" s="243" t="s">
        <v>55</v>
      </c>
      <c r="B7" s="244">
        <v>421913</v>
      </c>
      <c r="C7" s="244">
        <v>66365</v>
      </c>
      <c r="D7" s="245">
        <v>-0.84270453861341088</v>
      </c>
      <c r="E7" s="244">
        <v>-355548</v>
      </c>
      <c r="F7" s="245">
        <f t="shared" ref="F7:F18" si="0">C7/$C$7</f>
        <v>1</v>
      </c>
      <c r="G7" s="246"/>
      <c r="H7" s="244">
        <v>825925</v>
      </c>
      <c r="I7" s="244">
        <v>114133</v>
      </c>
      <c r="J7" s="245">
        <v>-0.86181190786088324</v>
      </c>
      <c r="K7" s="244">
        <v>-711792</v>
      </c>
      <c r="L7" s="245">
        <f>I7/$I$7</f>
        <v>1</v>
      </c>
    </row>
    <row r="8" spans="1:12" x14ac:dyDescent="0.25">
      <c r="A8" s="247" t="s">
        <v>8</v>
      </c>
      <c r="B8" s="248">
        <v>320271</v>
      </c>
      <c r="C8" s="248">
        <v>50636</v>
      </c>
      <c r="D8" s="249">
        <v>-0.84189639399133864</v>
      </c>
      <c r="E8" s="248">
        <v>-269635</v>
      </c>
      <c r="F8" s="249">
        <f t="shared" si="0"/>
        <v>0.76299254124915239</v>
      </c>
      <c r="G8" s="250"/>
      <c r="H8" s="248">
        <v>622959</v>
      </c>
      <c r="I8" s="251">
        <v>87402</v>
      </c>
      <c r="J8" s="252">
        <f>I8/H8-1</f>
        <v>-0.85969863185217643</v>
      </c>
      <c r="K8" s="251">
        <f>I8-H8</f>
        <v>-535557</v>
      </c>
      <c r="L8" s="252">
        <f t="shared" ref="L8:L18" si="1">I8/$I$7</f>
        <v>0.76579078794038535</v>
      </c>
    </row>
    <row r="9" spans="1:12" x14ac:dyDescent="0.25">
      <c r="A9" s="253" t="s">
        <v>56</v>
      </c>
      <c r="B9" s="254">
        <v>61241</v>
      </c>
      <c r="C9" s="254">
        <v>8974</v>
      </c>
      <c r="D9" s="255">
        <v>-0.8534641824921213</v>
      </c>
      <c r="E9" s="254">
        <v>-52267</v>
      </c>
      <c r="F9" s="255">
        <f t="shared" si="0"/>
        <v>0.13522187900248625</v>
      </c>
      <c r="G9" s="256"/>
      <c r="H9" s="254">
        <v>118922</v>
      </c>
      <c r="I9" s="257">
        <v>16038</v>
      </c>
      <c r="J9" s="258">
        <f t="shared" ref="J9:J18" si="2">I9/H9-1</f>
        <v>-0.86513849413901545</v>
      </c>
      <c r="K9" s="257">
        <f t="shared" ref="K9:K18" si="3">I9-H9</f>
        <v>-102884</v>
      </c>
      <c r="L9" s="258">
        <f>I9/$I$7</f>
        <v>0.14052027021106955</v>
      </c>
    </row>
    <row r="10" spans="1:12" x14ac:dyDescent="0.25">
      <c r="A10" s="259" t="s">
        <v>57</v>
      </c>
      <c r="B10" s="260">
        <v>190071</v>
      </c>
      <c r="C10" s="260">
        <v>30259</v>
      </c>
      <c r="D10" s="261">
        <v>-0.84080159519337516</v>
      </c>
      <c r="E10" s="260">
        <v>-159812</v>
      </c>
      <c r="F10" s="261">
        <f t="shared" si="0"/>
        <v>0.45594816544865518</v>
      </c>
      <c r="G10" s="256"/>
      <c r="H10" s="260">
        <v>369288</v>
      </c>
      <c r="I10" s="262">
        <v>50176</v>
      </c>
      <c r="J10" s="263">
        <f t="shared" si="2"/>
        <v>-0.86412772686900197</v>
      </c>
      <c r="K10" s="262">
        <f t="shared" si="3"/>
        <v>-319112</v>
      </c>
      <c r="L10" s="263">
        <f t="shared" si="1"/>
        <v>0.43962745218297949</v>
      </c>
    </row>
    <row r="11" spans="1:12" x14ac:dyDescent="0.25">
      <c r="A11" s="259" t="s">
        <v>58</v>
      </c>
      <c r="B11" s="260">
        <v>51746</v>
      </c>
      <c r="C11" s="260">
        <v>9698</v>
      </c>
      <c r="D11" s="261">
        <v>-0.8125845475978819</v>
      </c>
      <c r="E11" s="260">
        <v>-42048</v>
      </c>
      <c r="F11" s="261">
        <f t="shared" si="0"/>
        <v>0.14613124387855045</v>
      </c>
      <c r="G11" s="256"/>
      <c r="H11" s="260">
        <v>100525</v>
      </c>
      <c r="I11" s="262">
        <v>17864</v>
      </c>
      <c r="J11" s="263">
        <f t="shared" si="2"/>
        <v>-0.82229296194976376</v>
      </c>
      <c r="K11" s="262">
        <f t="shared" si="3"/>
        <v>-82661</v>
      </c>
      <c r="L11" s="263">
        <f t="shared" si="1"/>
        <v>0.15651914871246703</v>
      </c>
    </row>
    <row r="12" spans="1:12" x14ac:dyDescent="0.25">
      <c r="A12" s="259" t="s">
        <v>59</v>
      </c>
      <c r="B12" s="260">
        <v>11547</v>
      </c>
      <c r="C12" s="260">
        <v>349</v>
      </c>
      <c r="D12" s="261">
        <v>-0.96977569931583962</v>
      </c>
      <c r="E12" s="260">
        <v>-11198</v>
      </c>
      <c r="F12" s="261">
        <f t="shared" si="0"/>
        <v>5.258796052135915E-3</v>
      </c>
      <c r="G12" s="256"/>
      <c r="H12" s="260">
        <v>23150</v>
      </c>
      <c r="I12" s="262">
        <v>840</v>
      </c>
      <c r="J12" s="263">
        <f t="shared" si="2"/>
        <v>-0.96371490280777539</v>
      </c>
      <c r="K12" s="262">
        <f t="shared" si="3"/>
        <v>-22310</v>
      </c>
      <c r="L12" s="263">
        <f t="shared" si="1"/>
        <v>7.3598345789561304E-3</v>
      </c>
    </row>
    <row r="13" spans="1:12" x14ac:dyDescent="0.25">
      <c r="A13" s="264" t="s">
        <v>60</v>
      </c>
      <c r="B13" s="265">
        <v>5666</v>
      </c>
      <c r="C13" s="265">
        <v>1356</v>
      </c>
      <c r="D13" s="266">
        <v>-0.76067772679138723</v>
      </c>
      <c r="E13" s="265">
        <v>-4310</v>
      </c>
      <c r="F13" s="266">
        <f t="shared" si="0"/>
        <v>2.0432456867324644E-2</v>
      </c>
      <c r="G13" s="256"/>
      <c r="H13" s="265">
        <v>11074</v>
      </c>
      <c r="I13" s="267">
        <v>2484</v>
      </c>
      <c r="J13" s="268">
        <f t="shared" si="2"/>
        <v>-0.77569080729636986</v>
      </c>
      <c r="K13" s="267">
        <f t="shared" si="3"/>
        <v>-8590</v>
      </c>
      <c r="L13" s="268">
        <f t="shared" si="1"/>
        <v>2.1764082254913129E-2</v>
      </c>
    </row>
    <row r="14" spans="1:12" x14ac:dyDescent="0.25">
      <c r="A14" s="247" t="s">
        <v>9</v>
      </c>
      <c r="B14" s="248">
        <v>101642</v>
      </c>
      <c r="C14" s="248">
        <v>15729</v>
      </c>
      <c r="D14" s="249">
        <v>-0.84525097892603451</v>
      </c>
      <c r="E14" s="248">
        <v>-85913</v>
      </c>
      <c r="F14" s="249">
        <f t="shared" si="0"/>
        <v>0.23700745875084758</v>
      </c>
      <c r="G14" s="250"/>
      <c r="H14" s="248">
        <v>202966</v>
      </c>
      <c r="I14" s="251">
        <v>26731</v>
      </c>
      <c r="J14" s="252">
        <f t="shared" si="2"/>
        <v>-0.86829813860449534</v>
      </c>
      <c r="K14" s="251">
        <f t="shared" si="3"/>
        <v>-176235</v>
      </c>
      <c r="L14" s="252">
        <f t="shared" si="1"/>
        <v>0.23420921205961465</v>
      </c>
    </row>
    <row r="15" spans="1:12" x14ac:dyDescent="0.25">
      <c r="A15" s="253" t="s">
        <v>61</v>
      </c>
      <c r="B15" s="254">
        <v>60016</v>
      </c>
      <c r="C15" s="254">
        <v>12818</v>
      </c>
      <c r="D15" s="255">
        <v>-0.78642362036790192</v>
      </c>
      <c r="E15" s="254">
        <v>-47198</v>
      </c>
      <c r="F15" s="255">
        <f t="shared" si="0"/>
        <v>0.19314397649363368</v>
      </c>
      <c r="G15" s="256"/>
      <c r="H15" s="254">
        <v>118650</v>
      </c>
      <c r="I15" s="257">
        <v>21120</v>
      </c>
      <c r="J15" s="258">
        <f t="shared" si="2"/>
        <v>-0.8219974715549937</v>
      </c>
      <c r="K15" s="257">
        <f t="shared" si="3"/>
        <v>-97530</v>
      </c>
      <c r="L15" s="258">
        <f t="shared" si="1"/>
        <v>0.18504726941375413</v>
      </c>
    </row>
    <row r="16" spans="1:12" x14ac:dyDescent="0.25">
      <c r="A16" s="259" t="s">
        <v>62</v>
      </c>
      <c r="B16" s="260">
        <v>53396</v>
      </c>
      <c r="C16" s="260">
        <v>8985</v>
      </c>
      <c r="D16" s="261">
        <v>-0.83172896846205702</v>
      </c>
      <c r="E16" s="260">
        <v>-44411</v>
      </c>
      <c r="F16" s="261">
        <f t="shared" si="0"/>
        <v>0.13538762902132148</v>
      </c>
      <c r="G16" s="256"/>
      <c r="H16" s="260">
        <v>106479</v>
      </c>
      <c r="I16" s="262">
        <v>15637</v>
      </c>
      <c r="J16" s="263">
        <f t="shared" si="2"/>
        <v>-0.85314475154725344</v>
      </c>
      <c r="K16" s="262">
        <f t="shared" si="3"/>
        <v>-90842</v>
      </c>
      <c r="L16" s="263">
        <f t="shared" si="1"/>
        <v>0.13700682537040121</v>
      </c>
    </row>
    <row r="17" spans="1:12" x14ac:dyDescent="0.25">
      <c r="A17" s="259" t="s">
        <v>63</v>
      </c>
      <c r="B17" s="260">
        <v>26337</v>
      </c>
      <c r="C17" s="260">
        <v>1905</v>
      </c>
      <c r="D17" s="261">
        <v>-0.92766829935072326</v>
      </c>
      <c r="E17" s="260">
        <v>-24432</v>
      </c>
      <c r="F17" s="261">
        <f t="shared" si="0"/>
        <v>2.8704889625555639E-2</v>
      </c>
      <c r="G17" s="256"/>
      <c r="H17" s="260">
        <v>54059</v>
      </c>
      <c r="I17" s="262">
        <v>3562</v>
      </c>
      <c r="J17" s="263">
        <f t="shared" si="2"/>
        <v>-0.9341090290238443</v>
      </c>
      <c r="K17" s="262">
        <f t="shared" si="3"/>
        <v>-50497</v>
      </c>
      <c r="L17" s="263">
        <f t="shared" si="1"/>
        <v>3.1209203297906829E-2</v>
      </c>
    </row>
    <row r="18" spans="1:12" x14ac:dyDescent="0.25">
      <c r="A18" s="269" t="s">
        <v>64</v>
      </c>
      <c r="B18" s="270">
        <v>15289</v>
      </c>
      <c r="C18" s="270">
        <v>1006</v>
      </c>
      <c r="D18" s="271">
        <v>-0.93420105958532274</v>
      </c>
      <c r="E18" s="270">
        <v>-14283</v>
      </c>
      <c r="F18" s="271">
        <f t="shared" si="0"/>
        <v>1.5158592631658254E-2</v>
      </c>
      <c r="G18" s="272"/>
      <c r="H18" s="270">
        <v>30257</v>
      </c>
      <c r="I18" s="273">
        <v>2049</v>
      </c>
      <c r="J18" s="274">
        <f t="shared" si="2"/>
        <v>-0.93228013352282113</v>
      </c>
      <c r="K18" s="273">
        <f t="shared" si="3"/>
        <v>-28208</v>
      </c>
      <c r="L18" s="274">
        <f t="shared" si="1"/>
        <v>1.7952739347953703E-2</v>
      </c>
    </row>
    <row r="19" spans="1:12" ht="21" x14ac:dyDescent="0.35">
      <c r="A19" s="275" t="s">
        <v>10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7"/>
    </row>
    <row r="20" spans="1:12" x14ac:dyDescent="0.25">
      <c r="A20" s="5"/>
      <c r="B20" s="56" t="s">
        <v>149</v>
      </c>
      <c r="C20" s="57"/>
      <c r="D20" s="57"/>
      <c r="E20" s="57"/>
      <c r="F20" s="58"/>
      <c r="G20" s="240"/>
      <c r="H20" s="56" t="str">
        <f>CONCATENATE("acumulado ",B20)</f>
        <v>acumulado febrero</v>
      </c>
      <c r="I20" s="57"/>
      <c r="J20" s="57"/>
      <c r="K20" s="57"/>
      <c r="L20" s="58"/>
    </row>
    <row r="21" spans="1:12" ht="30" x14ac:dyDescent="0.25">
      <c r="A21" s="12"/>
      <c r="B21" s="241">
        <v>2020</v>
      </c>
      <c r="C21" s="241">
        <v>2021</v>
      </c>
      <c r="D21" s="241" t="s">
        <v>1</v>
      </c>
      <c r="E21" s="241" t="s">
        <v>2</v>
      </c>
      <c r="F21" s="241" t="s">
        <v>3</v>
      </c>
      <c r="G21" s="242"/>
      <c r="H21" s="241">
        <v>2020</v>
      </c>
      <c r="I21" s="241">
        <v>2021</v>
      </c>
      <c r="J21" s="241" t="s">
        <v>1</v>
      </c>
      <c r="K21" s="241" t="s">
        <v>2</v>
      </c>
      <c r="L21" s="241" t="s">
        <v>3</v>
      </c>
    </row>
    <row r="22" spans="1:12" x14ac:dyDescent="0.25">
      <c r="A22" s="243" t="s">
        <v>65</v>
      </c>
      <c r="B22" s="244">
        <v>421913</v>
      </c>
      <c r="C22" s="244">
        <v>66365</v>
      </c>
      <c r="D22" s="245">
        <v>-0.84270453861341088</v>
      </c>
      <c r="E22" s="244">
        <v>-355548</v>
      </c>
      <c r="F22" s="245">
        <f t="shared" ref="F22:F44" si="4">C22/$C$7</f>
        <v>1</v>
      </c>
      <c r="G22" s="246"/>
      <c r="H22" s="244">
        <v>825925</v>
      </c>
      <c r="I22" s="244">
        <v>114133</v>
      </c>
      <c r="J22" s="245">
        <v>-0.86181190786088324</v>
      </c>
      <c r="K22" s="244">
        <v>-711792</v>
      </c>
      <c r="L22" s="245">
        <f>I22/$I$7</f>
        <v>1</v>
      </c>
    </row>
    <row r="23" spans="1:12" x14ac:dyDescent="0.25">
      <c r="A23" s="247" t="s">
        <v>11</v>
      </c>
      <c r="B23" s="248">
        <v>68106</v>
      </c>
      <c r="C23" s="248">
        <v>32855</v>
      </c>
      <c r="D23" s="249">
        <v>-0.51759022699908963</v>
      </c>
      <c r="E23" s="248">
        <v>-35251</v>
      </c>
      <c r="F23" s="249">
        <f t="shared" si="4"/>
        <v>0.49506516989376931</v>
      </c>
      <c r="G23" s="278"/>
      <c r="H23" s="248">
        <v>131986</v>
      </c>
      <c r="I23" s="248">
        <v>54574</v>
      </c>
      <c r="J23" s="249">
        <v>-0.58651675177670359</v>
      </c>
      <c r="K23" s="248">
        <v>-77412</v>
      </c>
      <c r="L23" s="249">
        <f t="shared" ref="L23:L44" si="5">I23/$I$7</f>
        <v>0.47816144322851412</v>
      </c>
    </row>
    <row r="24" spans="1:12" x14ac:dyDescent="0.25">
      <c r="A24" s="279" t="s">
        <v>66</v>
      </c>
      <c r="B24" s="254">
        <v>28744</v>
      </c>
      <c r="C24" s="254">
        <v>24482</v>
      </c>
      <c r="D24" s="255">
        <v>-0.14827442248817146</v>
      </c>
      <c r="E24" s="254">
        <v>-4262</v>
      </c>
      <c r="F24" s="255">
        <f t="shared" si="4"/>
        <v>0.36889926919309879</v>
      </c>
      <c r="G24" s="256"/>
      <c r="H24" s="254">
        <v>53429</v>
      </c>
      <c r="I24" s="254">
        <v>39909</v>
      </c>
      <c r="J24" s="255">
        <v>-0.2530460985607067</v>
      </c>
      <c r="K24" s="254">
        <v>-13520</v>
      </c>
      <c r="L24" s="255">
        <f t="shared" si="5"/>
        <v>0.349670997870905</v>
      </c>
    </row>
    <row r="25" spans="1:12" x14ac:dyDescent="0.25">
      <c r="A25" s="280" t="s">
        <v>67</v>
      </c>
      <c r="B25" s="281">
        <v>14910</v>
      </c>
      <c r="C25" s="281">
        <v>12343</v>
      </c>
      <c r="D25" s="282">
        <f>C25/B25-1</f>
        <v>-0.17216633132126091</v>
      </c>
      <c r="E25" s="281">
        <f>C25-B25</f>
        <v>-2567</v>
      </c>
      <c r="F25" s="282">
        <f t="shared" si="4"/>
        <v>0.18598658931665787</v>
      </c>
      <c r="G25" s="256"/>
      <c r="H25" s="281">
        <v>29333</v>
      </c>
      <c r="I25" s="281">
        <v>24603</v>
      </c>
      <c r="J25" s="282">
        <f>I25/H25-1</f>
        <v>-0.16125183240718644</v>
      </c>
      <c r="K25" s="281">
        <f>I25-H25</f>
        <v>-4730</v>
      </c>
      <c r="L25" s="282">
        <f>I25/$I$7</f>
        <v>0.2155642977929258</v>
      </c>
    </row>
    <row r="26" spans="1:12" x14ac:dyDescent="0.25">
      <c r="A26" s="280" t="s">
        <v>68</v>
      </c>
      <c r="B26" s="281">
        <f>B24-B25</f>
        <v>13834</v>
      </c>
      <c r="C26" s="281">
        <f>C24-C25</f>
        <v>12139</v>
      </c>
      <c r="D26" s="282">
        <f>C26/B26-1</f>
        <v>-0.12252421570044814</v>
      </c>
      <c r="E26" s="281">
        <f>C26-B26</f>
        <v>-1695</v>
      </c>
      <c r="F26" s="282">
        <f t="shared" si="4"/>
        <v>0.18291267987644089</v>
      </c>
      <c r="G26" s="256"/>
      <c r="H26" s="281">
        <f>H24-H25</f>
        <v>24096</v>
      </c>
      <c r="I26" s="281">
        <f>I24-I25</f>
        <v>15306</v>
      </c>
      <c r="J26" s="282">
        <f>I26/H26-1</f>
        <v>-0.36479083665338641</v>
      </c>
      <c r="K26" s="281">
        <f>I26-H26</f>
        <v>-8790</v>
      </c>
      <c r="L26" s="282">
        <f>I26/$I$7</f>
        <v>0.1341067000779792</v>
      </c>
    </row>
    <row r="27" spans="1:12" x14ac:dyDescent="0.25">
      <c r="A27" s="283" t="s">
        <v>69</v>
      </c>
      <c r="B27" s="265">
        <v>39362</v>
      </c>
      <c r="C27" s="265">
        <v>8373</v>
      </c>
      <c r="D27" s="266">
        <v>-0.78728215029724102</v>
      </c>
      <c r="E27" s="265">
        <v>-30989</v>
      </c>
      <c r="F27" s="266">
        <f t="shared" si="4"/>
        <v>0.12616590070067055</v>
      </c>
      <c r="G27" s="256"/>
      <c r="H27" s="265">
        <f>H23-H24</f>
        <v>78557</v>
      </c>
      <c r="I27" s="265">
        <v>14665</v>
      </c>
      <c r="J27" s="266">
        <v>-0.81332026426671078</v>
      </c>
      <c r="K27" s="265">
        <v>-63892</v>
      </c>
      <c r="L27" s="266">
        <f t="shared" si="5"/>
        <v>0.12849044535760912</v>
      </c>
    </row>
    <row r="28" spans="1:12" x14ac:dyDescent="0.25">
      <c r="A28" s="247" t="s">
        <v>12</v>
      </c>
      <c r="B28" s="248">
        <v>353807</v>
      </c>
      <c r="C28" s="248">
        <v>33510</v>
      </c>
      <c r="D28" s="249">
        <v>-0.90528734592588611</v>
      </c>
      <c r="E28" s="248">
        <v>-320297</v>
      </c>
      <c r="F28" s="249">
        <f t="shared" si="4"/>
        <v>0.50493483010623075</v>
      </c>
      <c r="G28" s="278"/>
      <c r="H28" s="248">
        <v>693939</v>
      </c>
      <c r="I28" s="248">
        <v>59559</v>
      </c>
      <c r="J28" s="249">
        <v>-0.91417257136434182</v>
      </c>
      <c r="K28" s="248">
        <v>-634380</v>
      </c>
      <c r="L28" s="249">
        <f t="shared" si="5"/>
        <v>0.52183855677148594</v>
      </c>
    </row>
    <row r="29" spans="1:12" x14ac:dyDescent="0.25">
      <c r="A29" s="279" t="s">
        <v>70</v>
      </c>
      <c r="B29" s="254">
        <v>40506</v>
      </c>
      <c r="C29" s="254">
        <v>4355</v>
      </c>
      <c r="D29" s="255">
        <v>-0.89248506394114457</v>
      </c>
      <c r="E29" s="254">
        <v>-36151</v>
      </c>
      <c r="F29" s="255">
        <f t="shared" si="4"/>
        <v>6.5621939275220378E-2</v>
      </c>
      <c r="G29" s="256"/>
      <c r="H29" s="254">
        <v>83896</v>
      </c>
      <c r="I29" s="254">
        <v>8174</v>
      </c>
      <c r="J29" s="255">
        <v>-0.90256984838371312</v>
      </c>
      <c r="K29" s="254">
        <v>-75722</v>
      </c>
      <c r="L29" s="255">
        <f t="shared" si="5"/>
        <v>7.1618199819508815E-2</v>
      </c>
    </row>
    <row r="30" spans="1:12" x14ac:dyDescent="0.25">
      <c r="A30" s="284" t="s">
        <v>71</v>
      </c>
      <c r="B30" s="260">
        <v>2851</v>
      </c>
      <c r="C30" s="260">
        <v>358</v>
      </c>
      <c r="D30" s="261">
        <v>-0.87443002455278851</v>
      </c>
      <c r="E30" s="260">
        <v>-2493</v>
      </c>
      <c r="F30" s="261">
        <f t="shared" si="4"/>
        <v>5.3944097039101933E-3</v>
      </c>
      <c r="G30" s="256"/>
      <c r="H30" s="260">
        <v>5893</v>
      </c>
      <c r="I30" s="260">
        <v>706</v>
      </c>
      <c r="J30" s="261">
        <v>-0.88019684371287965</v>
      </c>
      <c r="K30" s="260">
        <v>-5187</v>
      </c>
      <c r="L30" s="261">
        <f t="shared" si="5"/>
        <v>6.1857657294559854E-3</v>
      </c>
    </row>
    <row r="31" spans="1:12" x14ac:dyDescent="0.25">
      <c r="A31" s="284" t="s">
        <v>72</v>
      </c>
      <c r="B31" s="260">
        <v>600</v>
      </c>
      <c r="C31" s="260">
        <v>23</v>
      </c>
      <c r="D31" s="261">
        <v>-0.96166666666666667</v>
      </c>
      <c r="E31" s="260">
        <v>-577</v>
      </c>
      <c r="F31" s="261">
        <f t="shared" si="4"/>
        <v>3.465682212009342E-4</v>
      </c>
      <c r="G31" s="256"/>
      <c r="H31" s="260">
        <v>982</v>
      </c>
      <c r="I31" s="260">
        <v>50</v>
      </c>
      <c r="J31" s="261">
        <v>-0.94908350305498979</v>
      </c>
      <c r="K31" s="260">
        <v>-932</v>
      </c>
      <c r="L31" s="261">
        <f t="shared" si="5"/>
        <v>4.3808539160453158E-4</v>
      </c>
    </row>
    <row r="32" spans="1:12" x14ac:dyDescent="0.25">
      <c r="A32" s="284" t="s">
        <v>73</v>
      </c>
      <c r="B32" s="260">
        <v>13696</v>
      </c>
      <c r="C32" s="260">
        <v>95</v>
      </c>
      <c r="D32" s="261">
        <v>-0.99306366822429903</v>
      </c>
      <c r="E32" s="260">
        <v>-13601</v>
      </c>
      <c r="F32" s="261">
        <f t="shared" si="4"/>
        <v>1.4314774353951631E-3</v>
      </c>
      <c r="G32" s="256"/>
      <c r="H32" s="260">
        <v>25263</v>
      </c>
      <c r="I32" s="260">
        <v>229</v>
      </c>
      <c r="J32" s="261">
        <v>-0.9909353600126668</v>
      </c>
      <c r="K32" s="260">
        <v>-25034</v>
      </c>
      <c r="L32" s="261">
        <f t="shared" si="5"/>
        <v>2.0064310935487546E-3</v>
      </c>
    </row>
    <row r="33" spans="1:12" x14ac:dyDescent="0.25">
      <c r="A33" s="284" t="s">
        <v>74</v>
      </c>
      <c r="B33" s="260">
        <v>1555</v>
      </c>
      <c r="C33" s="260">
        <v>249</v>
      </c>
      <c r="D33" s="261">
        <v>-0.83987138263665595</v>
      </c>
      <c r="E33" s="260">
        <v>-1306</v>
      </c>
      <c r="F33" s="261">
        <f t="shared" si="4"/>
        <v>3.751977699088375E-3</v>
      </c>
      <c r="G33" s="256"/>
      <c r="H33" s="260">
        <v>2961</v>
      </c>
      <c r="I33" s="260">
        <v>444</v>
      </c>
      <c r="J33" s="261">
        <v>-0.8500506585612968</v>
      </c>
      <c r="K33" s="260">
        <v>-2517</v>
      </c>
      <c r="L33" s="261">
        <f t="shared" si="5"/>
        <v>3.8901982774482403E-3</v>
      </c>
    </row>
    <row r="34" spans="1:12" x14ac:dyDescent="0.25">
      <c r="A34" s="284" t="s">
        <v>75</v>
      </c>
      <c r="B34" s="260">
        <v>14959</v>
      </c>
      <c r="C34" s="260">
        <v>94</v>
      </c>
      <c r="D34" s="261">
        <v>-0.99371615749715891</v>
      </c>
      <c r="E34" s="260">
        <v>-14865</v>
      </c>
      <c r="F34" s="261">
        <f t="shared" si="4"/>
        <v>1.4164092518646877E-3</v>
      </c>
      <c r="G34" s="256"/>
      <c r="H34" s="260">
        <v>28968</v>
      </c>
      <c r="I34" s="260">
        <v>199</v>
      </c>
      <c r="J34" s="261">
        <v>-0.99313035073184208</v>
      </c>
      <c r="K34" s="260">
        <v>-28769</v>
      </c>
      <c r="L34" s="261">
        <f t="shared" si="5"/>
        <v>1.7435798585860357E-3</v>
      </c>
    </row>
    <row r="35" spans="1:12" x14ac:dyDescent="0.25">
      <c r="A35" s="284" t="s">
        <v>76</v>
      </c>
      <c r="B35" s="260">
        <v>145033</v>
      </c>
      <c r="C35" s="260">
        <v>1268</v>
      </c>
      <c r="D35" s="261">
        <v>-0.9912571621630939</v>
      </c>
      <c r="E35" s="260">
        <v>-143765</v>
      </c>
      <c r="F35" s="261">
        <f t="shared" si="4"/>
        <v>1.9106456716642808E-2</v>
      </c>
      <c r="G35" s="256"/>
      <c r="H35" s="260">
        <v>277426</v>
      </c>
      <c r="I35" s="260">
        <v>3503</v>
      </c>
      <c r="J35" s="261">
        <v>-0.98737320943242524</v>
      </c>
      <c r="K35" s="260">
        <v>-273923</v>
      </c>
      <c r="L35" s="261">
        <f t="shared" si="5"/>
        <v>3.0692262535813482E-2</v>
      </c>
    </row>
    <row r="36" spans="1:12" x14ac:dyDescent="0.25">
      <c r="A36" s="284" t="s">
        <v>77</v>
      </c>
      <c r="B36" s="260">
        <v>18228</v>
      </c>
      <c r="C36" s="260">
        <v>8990</v>
      </c>
      <c r="D36" s="261">
        <v>-0.50680272108843538</v>
      </c>
      <c r="E36" s="260">
        <v>-9238</v>
      </c>
      <c r="F36" s="261">
        <f t="shared" si="4"/>
        <v>0.13546296993897386</v>
      </c>
      <c r="G36" s="256"/>
      <c r="H36" s="260">
        <v>32730</v>
      </c>
      <c r="I36" s="260">
        <v>13841</v>
      </c>
      <c r="J36" s="261">
        <v>-0.57711579590589679</v>
      </c>
      <c r="K36" s="260">
        <v>-18889</v>
      </c>
      <c r="L36" s="261">
        <f t="shared" si="5"/>
        <v>0.12127079810396643</v>
      </c>
    </row>
    <row r="37" spans="1:12" x14ac:dyDescent="0.25">
      <c r="A37" s="284" t="s">
        <v>78</v>
      </c>
      <c r="B37" s="260">
        <v>12041</v>
      </c>
      <c r="C37" s="260">
        <v>666</v>
      </c>
      <c r="D37" s="261">
        <v>-0.94468897932065443</v>
      </c>
      <c r="E37" s="260">
        <v>-11375</v>
      </c>
      <c r="F37" s="261">
        <f t="shared" si="4"/>
        <v>1.0035410231296617E-2</v>
      </c>
      <c r="G37" s="256"/>
      <c r="H37" s="260">
        <v>23208</v>
      </c>
      <c r="I37" s="260">
        <v>1118</v>
      </c>
      <c r="J37" s="261">
        <v>-0.95182695622199243</v>
      </c>
      <c r="K37" s="260">
        <v>-22090</v>
      </c>
      <c r="L37" s="261">
        <f t="shared" si="5"/>
        <v>9.7955893562773257E-3</v>
      </c>
    </row>
    <row r="38" spans="1:12" x14ac:dyDescent="0.25">
      <c r="A38" s="284" t="s">
        <v>79</v>
      </c>
      <c r="B38" s="260">
        <v>12313</v>
      </c>
      <c r="C38" s="260">
        <v>563</v>
      </c>
      <c r="D38" s="261">
        <v>-0.95427596848858931</v>
      </c>
      <c r="E38" s="260">
        <v>-11750</v>
      </c>
      <c r="F38" s="261">
        <f t="shared" si="4"/>
        <v>8.4833873276576512E-3</v>
      </c>
      <c r="G38" s="256"/>
      <c r="H38" s="260">
        <v>24971</v>
      </c>
      <c r="I38" s="260">
        <v>1918</v>
      </c>
      <c r="J38" s="261">
        <v>-0.92319090144567695</v>
      </c>
      <c r="K38" s="260">
        <v>-23053</v>
      </c>
      <c r="L38" s="261">
        <f t="shared" si="5"/>
        <v>1.6804955621949832E-2</v>
      </c>
    </row>
    <row r="39" spans="1:12" x14ac:dyDescent="0.25">
      <c r="A39" s="284" t="s">
        <v>80</v>
      </c>
      <c r="B39" s="260">
        <v>9102</v>
      </c>
      <c r="C39" s="260">
        <v>759</v>
      </c>
      <c r="D39" s="261">
        <v>-0.91661173368490445</v>
      </c>
      <c r="E39" s="260">
        <v>-8343</v>
      </c>
      <c r="F39" s="261">
        <f t="shared" si="4"/>
        <v>1.1436751299630829E-2</v>
      </c>
      <c r="G39" s="256"/>
      <c r="H39" s="260">
        <v>18463</v>
      </c>
      <c r="I39" s="260">
        <v>1705</v>
      </c>
      <c r="J39" s="261">
        <v>-0.90765314412608999</v>
      </c>
      <c r="K39" s="260">
        <v>-16758</v>
      </c>
      <c r="L39" s="261">
        <f t="shared" si="5"/>
        <v>1.4938711853714527E-2</v>
      </c>
    </row>
    <row r="40" spans="1:12" x14ac:dyDescent="0.25">
      <c r="A40" s="284" t="s">
        <v>81</v>
      </c>
      <c r="B40" s="260">
        <v>10127</v>
      </c>
      <c r="C40" s="260">
        <v>1601</v>
      </c>
      <c r="D40" s="261">
        <v>-0.84190777130443373</v>
      </c>
      <c r="E40" s="260">
        <v>-8526</v>
      </c>
      <c r="F40" s="261">
        <f t="shared" si="4"/>
        <v>2.4124161832291116E-2</v>
      </c>
      <c r="G40" s="256"/>
      <c r="H40" s="260">
        <v>22447</v>
      </c>
      <c r="I40" s="260">
        <v>2990</v>
      </c>
      <c r="J40" s="261">
        <v>-0.86679734485677373</v>
      </c>
      <c r="K40" s="260">
        <v>-19457</v>
      </c>
      <c r="L40" s="261">
        <f t="shared" si="5"/>
        <v>2.6197506417950989E-2</v>
      </c>
    </row>
    <row r="41" spans="1:12" x14ac:dyDescent="0.25">
      <c r="A41" s="284" t="s">
        <v>82</v>
      </c>
      <c r="B41" s="260">
        <v>9695</v>
      </c>
      <c r="C41" s="260">
        <v>58</v>
      </c>
      <c r="D41" s="261">
        <v>-0.99401753481175859</v>
      </c>
      <c r="E41" s="260">
        <v>-9637</v>
      </c>
      <c r="F41" s="261">
        <f t="shared" si="4"/>
        <v>8.7395464476757324E-4</v>
      </c>
      <c r="G41" s="256"/>
      <c r="H41" s="260">
        <v>18241</v>
      </c>
      <c r="I41" s="260">
        <v>86</v>
      </c>
      <c r="J41" s="261">
        <v>-0.99528534619812514</v>
      </c>
      <c r="K41" s="260">
        <v>-18155</v>
      </c>
      <c r="L41" s="261">
        <f t="shared" si="5"/>
        <v>7.535068735597943E-4</v>
      </c>
    </row>
    <row r="42" spans="1:12" x14ac:dyDescent="0.25">
      <c r="A42" s="284" t="s">
        <v>83</v>
      </c>
      <c r="B42" s="260">
        <v>18635</v>
      </c>
      <c r="C42" s="260">
        <v>594</v>
      </c>
      <c r="D42" s="261">
        <v>-0.96812449691440838</v>
      </c>
      <c r="E42" s="260">
        <v>-18041</v>
      </c>
      <c r="F42" s="261">
        <f t="shared" si="4"/>
        <v>8.9505010171023885E-3</v>
      </c>
      <c r="G42" s="256"/>
      <c r="H42" s="260">
        <v>36483</v>
      </c>
      <c r="I42" s="260">
        <v>1309</v>
      </c>
      <c r="J42" s="261">
        <v>-0.96412027519666699</v>
      </c>
      <c r="K42" s="260">
        <v>-35174</v>
      </c>
      <c r="L42" s="261">
        <f t="shared" si="5"/>
        <v>1.1469075552206637E-2</v>
      </c>
    </row>
    <row r="43" spans="1:12" x14ac:dyDescent="0.25">
      <c r="A43" s="284" t="s">
        <v>84</v>
      </c>
      <c r="B43" s="260">
        <v>3818</v>
      </c>
      <c r="C43" s="260">
        <v>482</v>
      </c>
      <c r="D43" s="261">
        <v>-0.87375589313776847</v>
      </c>
      <c r="E43" s="260">
        <v>-3336</v>
      </c>
      <c r="F43" s="261">
        <f t="shared" si="4"/>
        <v>7.2628644616891435E-3</v>
      </c>
      <c r="G43" s="256"/>
      <c r="H43" s="260">
        <v>7178</v>
      </c>
      <c r="I43" s="260">
        <v>1069</v>
      </c>
      <c r="J43" s="261">
        <v>-0.85107272220674279</v>
      </c>
      <c r="K43" s="260">
        <v>-6109</v>
      </c>
      <c r="L43" s="261">
        <f t="shared" si="5"/>
        <v>9.3662656725048855E-3</v>
      </c>
    </row>
    <row r="44" spans="1:12" x14ac:dyDescent="0.25">
      <c r="A44" s="283" t="s">
        <v>85</v>
      </c>
      <c r="B44" s="265">
        <v>40648</v>
      </c>
      <c r="C44" s="265">
        <v>13355</v>
      </c>
      <c r="D44" s="266">
        <v>-0.67144754969494191</v>
      </c>
      <c r="E44" s="265">
        <v>-27293</v>
      </c>
      <c r="F44" s="266">
        <f t="shared" si="4"/>
        <v>0.20123559104949898</v>
      </c>
      <c r="G44" s="256"/>
      <c r="H44" s="265">
        <v>84829</v>
      </c>
      <c r="I44" s="265">
        <v>22218</v>
      </c>
      <c r="J44" s="266">
        <v>-0.73808485305732707</v>
      </c>
      <c r="K44" s="265">
        <v>-62611</v>
      </c>
      <c r="L44" s="266">
        <f t="shared" si="5"/>
        <v>0.19466762461338963</v>
      </c>
    </row>
    <row r="45" spans="1:12" ht="21" x14ac:dyDescent="0.35">
      <c r="A45" s="275" t="s">
        <v>86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7"/>
    </row>
    <row r="46" spans="1:12" x14ac:dyDescent="0.25">
      <c r="A46" s="5"/>
      <c r="B46" s="6" t="s">
        <v>149</v>
      </c>
      <c r="C46" s="7"/>
      <c r="D46" s="7"/>
      <c r="E46" s="7"/>
      <c r="F46" s="8"/>
      <c r="G46" s="240"/>
      <c r="H46" s="56" t="str">
        <f>CONCATENATE("acumulado ",B46)</f>
        <v>acumulado febrero</v>
      </c>
      <c r="I46" s="57"/>
      <c r="J46" s="57"/>
      <c r="K46" s="57"/>
      <c r="L46" s="58"/>
    </row>
    <row r="47" spans="1:12" ht="30" x14ac:dyDescent="0.25">
      <c r="A47" s="12"/>
      <c r="B47" s="241">
        <v>2020</v>
      </c>
      <c r="C47" s="241">
        <v>2021</v>
      </c>
      <c r="D47" s="241" t="s">
        <v>1</v>
      </c>
      <c r="E47" s="241" t="s">
        <v>2</v>
      </c>
      <c r="F47" s="241" t="s">
        <v>3</v>
      </c>
      <c r="G47" s="242"/>
      <c r="H47" s="241">
        <v>2020</v>
      </c>
      <c r="I47" s="241">
        <v>2021</v>
      </c>
      <c r="J47" s="241" t="s">
        <v>1</v>
      </c>
      <c r="K47" s="241" t="s">
        <v>2</v>
      </c>
      <c r="L47" s="241" t="s">
        <v>3</v>
      </c>
    </row>
    <row r="48" spans="1:12" x14ac:dyDescent="0.25">
      <c r="A48" s="243" t="s">
        <v>87</v>
      </c>
      <c r="B48" s="244">
        <v>421913</v>
      </c>
      <c r="C48" s="244">
        <v>66365</v>
      </c>
      <c r="D48" s="245">
        <v>-0.84270453861341088</v>
      </c>
      <c r="E48" s="244">
        <v>-355548</v>
      </c>
      <c r="F48" s="245">
        <f t="shared" ref="F48:F55" si="6">C48/$C$7</f>
        <v>1</v>
      </c>
      <c r="G48" s="246"/>
      <c r="H48" s="244">
        <v>825925</v>
      </c>
      <c r="I48" s="244">
        <v>114133</v>
      </c>
      <c r="J48" s="245">
        <v>-0.86181190786088324</v>
      </c>
      <c r="K48" s="244">
        <v>-711792</v>
      </c>
      <c r="L48" s="245">
        <f>I48/$I$7</f>
        <v>1</v>
      </c>
    </row>
    <row r="49" spans="1:12" x14ac:dyDescent="0.25">
      <c r="A49" s="285" t="s">
        <v>88</v>
      </c>
      <c r="B49" s="286">
        <v>154436</v>
      </c>
      <c r="C49" s="286">
        <v>19679</v>
      </c>
      <c r="D49" s="287">
        <v>-0.87257504726877155</v>
      </c>
      <c r="E49" s="286">
        <v>-134757</v>
      </c>
      <c r="F49" s="287">
        <f t="shared" si="6"/>
        <v>0.29652678369622543</v>
      </c>
      <c r="G49" s="288"/>
      <c r="H49" s="286">
        <v>299143</v>
      </c>
      <c r="I49" s="286">
        <v>34557</v>
      </c>
      <c r="J49" s="287">
        <v>-0.88447999786055498</v>
      </c>
      <c r="K49" s="286">
        <v>-264586</v>
      </c>
      <c r="L49" s="287">
        <f t="shared" ref="L49:L55" si="7">I49/$I$7</f>
        <v>0.30277833755355593</v>
      </c>
    </row>
    <row r="50" spans="1:12" x14ac:dyDescent="0.25">
      <c r="A50" s="289" t="s">
        <v>89</v>
      </c>
      <c r="B50" s="260">
        <v>108083</v>
      </c>
      <c r="C50" s="260">
        <v>14291</v>
      </c>
      <c r="D50" s="261">
        <v>-0.86777754133397478</v>
      </c>
      <c r="E50" s="260">
        <v>-93792</v>
      </c>
      <c r="F50" s="261">
        <f t="shared" si="6"/>
        <v>0.21533941083402397</v>
      </c>
      <c r="G50" s="256"/>
      <c r="H50" s="260">
        <v>215780</v>
      </c>
      <c r="I50" s="260">
        <v>22797</v>
      </c>
      <c r="J50" s="261">
        <v>-0.89435072759291867</v>
      </c>
      <c r="K50" s="260">
        <v>-192983</v>
      </c>
      <c r="L50" s="261">
        <f t="shared" si="7"/>
        <v>0.19974065344817013</v>
      </c>
    </row>
    <row r="51" spans="1:12" x14ac:dyDescent="0.25">
      <c r="A51" s="290" t="s">
        <v>90</v>
      </c>
      <c r="B51" s="291">
        <v>4641</v>
      </c>
      <c r="C51" s="291">
        <v>336</v>
      </c>
      <c r="D51" s="292">
        <v>-0.92760180995475117</v>
      </c>
      <c r="E51" s="291">
        <v>-4305</v>
      </c>
      <c r="F51" s="292">
        <f t="shared" si="6"/>
        <v>5.0629096662397344E-3</v>
      </c>
      <c r="G51" s="256"/>
      <c r="H51" s="291">
        <v>8071</v>
      </c>
      <c r="I51" s="291">
        <v>930</v>
      </c>
      <c r="J51" s="292">
        <v>-0.88477264279519263</v>
      </c>
      <c r="K51" s="291">
        <v>-7141</v>
      </c>
      <c r="L51" s="292">
        <f t="shared" si="7"/>
        <v>8.1483882838442861E-3</v>
      </c>
    </row>
    <row r="52" spans="1:12" x14ac:dyDescent="0.25">
      <c r="A52" s="289" t="s">
        <v>91</v>
      </c>
      <c r="B52" s="260">
        <v>61441</v>
      </c>
      <c r="C52" s="260">
        <v>6563</v>
      </c>
      <c r="D52" s="261">
        <v>-0.89318207711463027</v>
      </c>
      <c r="E52" s="260">
        <v>-54878</v>
      </c>
      <c r="F52" s="261">
        <f t="shared" si="6"/>
        <v>9.8892488510510052E-2</v>
      </c>
      <c r="G52" s="256"/>
      <c r="H52" s="260">
        <v>125382</v>
      </c>
      <c r="I52" s="260">
        <v>11262</v>
      </c>
      <c r="J52" s="261">
        <v>-0.91017849452074462</v>
      </c>
      <c r="K52" s="260">
        <v>-114120</v>
      </c>
      <c r="L52" s="261">
        <f t="shared" si="7"/>
        <v>9.8674353605004692E-2</v>
      </c>
    </row>
    <row r="53" spans="1:12" x14ac:dyDescent="0.25">
      <c r="A53" s="289" t="s">
        <v>92</v>
      </c>
      <c r="B53" s="260">
        <v>24446</v>
      </c>
      <c r="C53" s="260">
        <v>8684</v>
      </c>
      <c r="D53" s="261">
        <v>-0.64476806021434996</v>
      </c>
      <c r="E53" s="260">
        <v>-15762</v>
      </c>
      <c r="F53" s="261">
        <f t="shared" si="6"/>
        <v>0.13085210577864839</v>
      </c>
      <c r="G53" s="256"/>
      <c r="H53" s="260">
        <v>45938</v>
      </c>
      <c r="I53" s="260">
        <v>13733</v>
      </c>
      <c r="J53" s="261">
        <v>-0.7010535939744873</v>
      </c>
      <c r="K53" s="260">
        <v>-32205</v>
      </c>
      <c r="L53" s="261">
        <f t="shared" si="7"/>
        <v>0.12032453365810064</v>
      </c>
    </row>
    <row r="54" spans="1:12" x14ac:dyDescent="0.25">
      <c r="A54" s="289" t="s">
        <v>93</v>
      </c>
      <c r="B54" s="260">
        <v>23150</v>
      </c>
      <c r="C54" s="260">
        <v>8680</v>
      </c>
      <c r="D54" s="261">
        <v>-0.62505399568034559</v>
      </c>
      <c r="E54" s="260">
        <v>-14470</v>
      </c>
      <c r="F54" s="261">
        <f t="shared" si="6"/>
        <v>0.13079183304452649</v>
      </c>
      <c r="G54" s="256"/>
      <c r="H54" s="260">
        <v>44837</v>
      </c>
      <c r="I54" s="260">
        <v>14902</v>
      </c>
      <c r="J54" s="261">
        <v>-0.6676405647121797</v>
      </c>
      <c r="K54" s="260">
        <v>-29935</v>
      </c>
      <c r="L54" s="261">
        <f t="shared" si="7"/>
        <v>0.13056697011381457</v>
      </c>
    </row>
    <row r="55" spans="1:12" x14ac:dyDescent="0.25">
      <c r="A55" s="293" t="s">
        <v>94</v>
      </c>
      <c r="B55" s="294">
        <v>45716</v>
      </c>
      <c r="C55" s="294">
        <v>8132</v>
      </c>
      <c r="D55" s="295">
        <v>-0.82211917053110506</v>
      </c>
      <c r="E55" s="294">
        <v>-37584</v>
      </c>
      <c r="F55" s="295">
        <f t="shared" si="6"/>
        <v>0.12253446846982596</v>
      </c>
      <c r="G55" s="256"/>
      <c r="H55" s="294">
        <v>86774</v>
      </c>
      <c r="I55" s="294">
        <v>15952</v>
      </c>
      <c r="J55" s="295">
        <v>-0.81616613271256366</v>
      </c>
      <c r="K55" s="294">
        <v>-70822</v>
      </c>
      <c r="L55" s="295">
        <f t="shared" si="7"/>
        <v>0.13976676333750976</v>
      </c>
    </row>
    <row r="56" spans="1:12" ht="21" x14ac:dyDescent="0.35">
      <c r="A56" s="296" t="s">
        <v>13</v>
      </c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296"/>
    </row>
    <row r="57" spans="1:12" x14ac:dyDescent="0.25">
      <c r="A57" s="55"/>
      <c r="B57" s="56" t="s">
        <v>149</v>
      </c>
      <c r="C57" s="57"/>
      <c r="D57" s="57"/>
      <c r="E57" s="57"/>
      <c r="F57" s="58"/>
      <c r="G57" s="297"/>
      <c r="H57" s="56" t="str">
        <f>CONCATENATE("acumulado ",B57)</f>
        <v>acumulado febrero</v>
      </c>
      <c r="I57" s="57"/>
      <c r="J57" s="57"/>
      <c r="K57" s="57"/>
      <c r="L57" s="58"/>
    </row>
    <row r="58" spans="1:12" ht="30" x14ac:dyDescent="0.25">
      <c r="A58" s="12"/>
      <c r="B58" s="241">
        <v>2020</v>
      </c>
      <c r="C58" s="241">
        <v>2021</v>
      </c>
      <c r="D58" s="241" t="s">
        <v>1</v>
      </c>
      <c r="E58" s="241" t="s">
        <v>2</v>
      </c>
      <c r="F58" s="241" t="s">
        <v>3</v>
      </c>
      <c r="G58" s="298"/>
      <c r="H58" s="241">
        <v>2020</v>
      </c>
      <c r="I58" s="241">
        <v>2021</v>
      </c>
      <c r="J58" s="241" t="s">
        <v>1</v>
      </c>
      <c r="K58" s="241" t="s">
        <v>2</v>
      </c>
      <c r="L58" s="241" t="s">
        <v>3</v>
      </c>
    </row>
    <row r="59" spans="1:12" x14ac:dyDescent="0.25">
      <c r="A59" s="299" t="s">
        <v>55</v>
      </c>
      <c r="B59" s="300">
        <v>2990680</v>
      </c>
      <c r="C59" s="300">
        <v>289978</v>
      </c>
      <c r="D59" s="301">
        <v>-0.90303944253480817</v>
      </c>
      <c r="E59" s="300">
        <v>-2700702</v>
      </c>
      <c r="F59" s="301">
        <f t="shared" ref="F59:F70" si="8">C59/$C$59</f>
        <v>1</v>
      </c>
      <c r="G59" s="302"/>
      <c r="H59" s="300">
        <v>6139173</v>
      </c>
      <c r="I59" s="300">
        <v>554557</v>
      </c>
      <c r="J59" s="301">
        <v>-0.90966910363985509</v>
      </c>
      <c r="K59" s="300">
        <v>2990680</v>
      </c>
      <c r="L59" s="301">
        <f t="shared" ref="L59" si="9">I59/$I$59</f>
        <v>1</v>
      </c>
    </row>
    <row r="60" spans="1:12" x14ac:dyDescent="0.25">
      <c r="A60" s="303" t="s">
        <v>8</v>
      </c>
      <c r="B60" s="304">
        <v>2116925</v>
      </c>
      <c r="C60" s="304">
        <v>209817</v>
      </c>
      <c r="D60" s="305">
        <v>-0.84189639399133864</v>
      </c>
      <c r="E60" s="304">
        <v>-269635</v>
      </c>
      <c r="F60" s="305">
        <f t="shared" si="8"/>
        <v>0.72356178744594413</v>
      </c>
      <c r="G60" s="306"/>
      <c r="H60" s="304">
        <v>4321396</v>
      </c>
      <c r="I60" s="307">
        <v>400598</v>
      </c>
      <c r="J60" s="308">
        <f t="shared" ref="J60:J70" si="10">I60/H60-1</f>
        <v>-0.90729893765810865</v>
      </c>
      <c r="K60" s="307">
        <f t="shared" ref="K60:K70" si="11">I60-H60</f>
        <v>-3920798</v>
      </c>
      <c r="L60" s="308">
        <f t="shared" ref="L60:L70" si="12">I60/$I$7</f>
        <v>3.5099226341198428</v>
      </c>
    </row>
    <row r="61" spans="1:12" x14ac:dyDescent="0.25">
      <c r="A61" s="309" t="s">
        <v>56</v>
      </c>
      <c r="B61" s="260">
        <v>378194</v>
      </c>
      <c r="C61" s="260">
        <v>53735</v>
      </c>
      <c r="D61" s="261">
        <v>-0.8534641824921213</v>
      </c>
      <c r="E61" s="260">
        <v>-52267</v>
      </c>
      <c r="F61" s="261">
        <f t="shared" si="8"/>
        <v>0.18530716123292112</v>
      </c>
      <c r="G61" s="310"/>
      <c r="H61" s="260">
        <v>760427</v>
      </c>
      <c r="I61" s="262">
        <v>106439</v>
      </c>
      <c r="J61" s="263">
        <f t="shared" si="10"/>
        <v>-0.86002732675194338</v>
      </c>
      <c r="K61" s="262">
        <f t="shared" si="11"/>
        <v>-653988</v>
      </c>
      <c r="L61" s="263">
        <f t="shared" si="12"/>
        <v>0.93258741993989469</v>
      </c>
    </row>
    <row r="62" spans="1:12" x14ac:dyDescent="0.25">
      <c r="A62" s="309" t="s">
        <v>57</v>
      </c>
      <c r="B62" s="260">
        <v>1306638</v>
      </c>
      <c r="C62" s="260">
        <v>113727</v>
      </c>
      <c r="D62" s="261">
        <v>-0.84080159519337516</v>
      </c>
      <c r="E62" s="260">
        <v>-159812</v>
      </c>
      <c r="F62" s="261">
        <f t="shared" si="8"/>
        <v>0.39219182144852366</v>
      </c>
      <c r="G62" s="310"/>
      <c r="H62" s="260">
        <v>2678888</v>
      </c>
      <c r="I62" s="262">
        <v>200494</v>
      </c>
      <c r="J62" s="263">
        <f t="shared" si="10"/>
        <v>-0.92515775202248096</v>
      </c>
      <c r="K62" s="262">
        <f t="shared" si="11"/>
        <v>-2478394</v>
      </c>
      <c r="L62" s="263">
        <f t="shared" si="12"/>
        <v>1.7566698500871789</v>
      </c>
    </row>
    <row r="63" spans="1:12" x14ac:dyDescent="0.25">
      <c r="A63" s="309" t="s">
        <v>58</v>
      </c>
      <c r="B63" s="260">
        <v>369534</v>
      </c>
      <c r="C63" s="260">
        <v>37627</v>
      </c>
      <c r="D63" s="261">
        <v>-0.8125845475978819</v>
      </c>
      <c r="E63" s="260">
        <v>-42048</v>
      </c>
      <c r="F63" s="261">
        <f t="shared" si="8"/>
        <v>0.1297581195814855</v>
      </c>
      <c r="G63" s="310"/>
      <c r="H63" s="260">
        <v>758207</v>
      </c>
      <c r="I63" s="262">
        <v>83708</v>
      </c>
      <c r="J63" s="263">
        <f t="shared" si="10"/>
        <v>-0.88959743183589701</v>
      </c>
      <c r="K63" s="262">
        <f t="shared" si="11"/>
        <v>-674499</v>
      </c>
      <c r="L63" s="263">
        <f t="shared" si="12"/>
        <v>0.73342503920864255</v>
      </c>
    </row>
    <row r="64" spans="1:12" x14ac:dyDescent="0.25">
      <c r="A64" s="309" t="s">
        <v>59</v>
      </c>
      <c r="B64" s="260">
        <v>40951</v>
      </c>
      <c r="C64" s="260">
        <v>1778</v>
      </c>
      <c r="D64" s="261">
        <v>-0.96977569931583962</v>
      </c>
      <c r="E64" s="260">
        <v>-11198</v>
      </c>
      <c r="F64" s="261">
        <f t="shared" si="8"/>
        <v>6.1314996310064904E-3</v>
      </c>
      <c r="G64" s="310"/>
      <c r="H64" s="260">
        <v>81340</v>
      </c>
      <c r="I64" s="262">
        <v>3520</v>
      </c>
      <c r="J64" s="263">
        <f t="shared" si="10"/>
        <v>-0.95672485861814605</v>
      </c>
      <c r="K64" s="262">
        <f t="shared" si="11"/>
        <v>-77820</v>
      </c>
      <c r="L64" s="263">
        <f t="shared" si="12"/>
        <v>3.0841211568959023E-2</v>
      </c>
    </row>
    <row r="65" spans="1:12" x14ac:dyDescent="0.25">
      <c r="A65" s="311" t="s">
        <v>60</v>
      </c>
      <c r="B65" s="265">
        <v>21608</v>
      </c>
      <c r="C65" s="265">
        <v>2950</v>
      </c>
      <c r="D65" s="266">
        <v>-0.76067772679138723</v>
      </c>
      <c r="E65" s="265">
        <v>-4310</v>
      </c>
      <c r="F65" s="266">
        <f t="shared" si="8"/>
        <v>1.0173185552007394E-2</v>
      </c>
      <c r="G65" s="310"/>
      <c r="H65" s="265">
        <v>42534</v>
      </c>
      <c r="I65" s="267">
        <v>6437</v>
      </c>
      <c r="J65" s="268">
        <f t="shared" si="10"/>
        <v>-0.84866224667324963</v>
      </c>
      <c r="K65" s="267">
        <f t="shared" si="11"/>
        <v>-36097</v>
      </c>
      <c r="L65" s="268">
        <f t="shared" si="12"/>
        <v>5.6399113315167393E-2</v>
      </c>
    </row>
    <row r="66" spans="1:12" x14ac:dyDescent="0.25">
      <c r="A66" s="303" t="s">
        <v>9</v>
      </c>
      <c r="B66" s="304">
        <v>873755</v>
      </c>
      <c r="C66" s="304">
        <v>80161</v>
      </c>
      <c r="D66" s="305">
        <v>-0.9082568912338127</v>
      </c>
      <c r="E66" s="304">
        <v>-793594</v>
      </c>
      <c r="F66" s="305">
        <f t="shared" si="8"/>
        <v>0.27643821255405582</v>
      </c>
      <c r="G66" s="306"/>
      <c r="H66" s="304">
        <v>1817777</v>
      </c>
      <c r="I66" s="307">
        <v>153959</v>
      </c>
      <c r="J66" s="308">
        <f t="shared" si="10"/>
        <v>-0.91530369236710551</v>
      </c>
      <c r="K66" s="307">
        <f t="shared" si="11"/>
        <v>-1663818</v>
      </c>
      <c r="L66" s="308">
        <f t="shared" si="12"/>
        <v>1.3489437761208414</v>
      </c>
    </row>
    <row r="67" spans="1:12" x14ac:dyDescent="0.25">
      <c r="A67" s="309" t="s">
        <v>61</v>
      </c>
      <c r="B67" s="260">
        <v>519231</v>
      </c>
      <c r="C67" s="260">
        <v>61704</v>
      </c>
      <c r="D67" s="261">
        <v>-0.88116271948323577</v>
      </c>
      <c r="E67" s="260">
        <v>-457527</v>
      </c>
      <c r="F67" s="261">
        <f t="shared" si="8"/>
        <v>0.21278855637324212</v>
      </c>
      <c r="G67" s="310"/>
      <c r="H67" s="260">
        <v>1064640</v>
      </c>
      <c r="I67" s="262">
        <v>114708</v>
      </c>
      <c r="J67" s="263">
        <f t="shared" si="10"/>
        <v>-0.89225653742110012</v>
      </c>
      <c r="K67" s="262">
        <f t="shared" si="11"/>
        <v>-949932</v>
      </c>
      <c r="L67" s="263">
        <f t="shared" si="12"/>
        <v>1.0050379820034521</v>
      </c>
    </row>
    <row r="68" spans="1:12" x14ac:dyDescent="0.25">
      <c r="A68" s="309" t="s">
        <v>62</v>
      </c>
      <c r="B68" s="260">
        <v>474784</v>
      </c>
      <c r="C68" s="260">
        <v>46363</v>
      </c>
      <c r="D68" s="261">
        <v>-0.90234927882995219</v>
      </c>
      <c r="E68" s="260">
        <v>-428421</v>
      </c>
      <c r="F68" s="261">
        <f t="shared" si="8"/>
        <v>0.15988454296532839</v>
      </c>
      <c r="G68" s="310"/>
      <c r="H68" s="260">
        <v>974821</v>
      </c>
      <c r="I68" s="262">
        <v>92072</v>
      </c>
      <c r="J68" s="263">
        <f t="shared" si="10"/>
        <v>-0.90554983940641409</v>
      </c>
      <c r="K68" s="262">
        <f t="shared" si="11"/>
        <v>-882749</v>
      </c>
      <c r="L68" s="263">
        <f t="shared" si="12"/>
        <v>0.80670796351624863</v>
      </c>
    </row>
    <row r="69" spans="1:12" x14ac:dyDescent="0.25">
      <c r="A69" s="309" t="s">
        <v>63</v>
      </c>
      <c r="B69" s="260">
        <v>220762</v>
      </c>
      <c r="C69" s="260">
        <v>11841</v>
      </c>
      <c r="D69" s="261">
        <v>-0.9463630516121434</v>
      </c>
      <c r="E69" s="260">
        <v>-208921</v>
      </c>
      <c r="F69" s="261">
        <f t="shared" si="8"/>
        <v>4.0834132244515098E-2</v>
      </c>
      <c r="G69" s="310"/>
      <c r="H69" s="260">
        <v>468421</v>
      </c>
      <c r="I69" s="262">
        <v>25243</v>
      </c>
      <c r="J69" s="263">
        <f t="shared" si="10"/>
        <v>-0.94611044338319594</v>
      </c>
      <c r="K69" s="262">
        <f t="shared" si="11"/>
        <v>-443178</v>
      </c>
      <c r="L69" s="263">
        <f t="shared" si="12"/>
        <v>0.22117179080546381</v>
      </c>
    </row>
    <row r="70" spans="1:12" x14ac:dyDescent="0.25">
      <c r="A70" s="312" t="s">
        <v>64</v>
      </c>
      <c r="B70" s="294">
        <v>133762</v>
      </c>
      <c r="C70" s="294">
        <v>6616</v>
      </c>
      <c r="D70" s="295">
        <v>-0.95053901706015165</v>
      </c>
      <c r="E70" s="294">
        <v>-127146</v>
      </c>
      <c r="F70" s="295">
        <f t="shared" si="8"/>
        <v>2.2815523936298616E-2</v>
      </c>
      <c r="G70" s="310"/>
      <c r="H70" s="294">
        <v>284716</v>
      </c>
      <c r="I70" s="313">
        <v>14008</v>
      </c>
      <c r="J70" s="314">
        <f t="shared" si="10"/>
        <v>-0.95080009553379508</v>
      </c>
      <c r="K70" s="313">
        <f t="shared" si="11"/>
        <v>-270708</v>
      </c>
      <c r="L70" s="314">
        <f t="shared" si="12"/>
        <v>0.12273400331192556</v>
      </c>
    </row>
    <row r="71" spans="1:12" ht="21" x14ac:dyDescent="0.35">
      <c r="A71" s="296" t="s">
        <v>15</v>
      </c>
      <c r="B71" s="296"/>
      <c r="C71" s="296"/>
      <c r="D71" s="296"/>
      <c r="E71" s="296"/>
      <c r="F71" s="296"/>
      <c r="G71" s="296"/>
      <c r="H71" s="296"/>
      <c r="I71" s="296"/>
      <c r="J71" s="296"/>
      <c r="K71" s="296"/>
      <c r="L71" s="296"/>
    </row>
    <row r="72" spans="1:12" x14ac:dyDescent="0.25">
      <c r="A72" s="55"/>
      <c r="B72" s="56" t="s">
        <v>149</v>
      </c>
      <c r="C72" s="57"/>
      <c r="D72" s="57"/>
      <c r="E72" s="57"/>
      <c r="F72" s="58"/>
      <c r="G72" s="297"/>
      <c r="H72" s="56" t="str">
        <f>CONCATENATE("acumulado ",B72)</f>
        <v>acumulado febrero</v>
      </c>
      <c r="I72" s="57"/>
      <c r="J72" s="57"/>
      <c r="K72" s="57"/>
      <c r="L72" s="58"/>
    </row>
    <row r="73" spans="1:12" ht="30" x14ac:dyDescent="0.25">
      <c r="A73" s="12"/>
      <c r="B73" s="241">
        <v>2020</v>
      </c>
      <c r="C73" s="241">
        <v>2021</v>
      </c>
      <c r="D73" s="241" t="s">
        <v>1</v>
      </c>
      <c r="E73" s="241" t="s">
        <v>2</v>
      </c>
      <c r="F73" s="241" t="s">
        <v>3</v>
      </c>
      <c r="G73" s="298"/>
      <c r="H73" s="241">
        <v>2020</v>
      </c>
      <c r="I73" s="241">
        <v>2021</v>
      </c>
      <c r="J73" s="241" t="s">
        <v>1</v>
      </c>
      <c r="K73" s="241" t="s">
        <v>2</v>
      </c>
      <c r="L73" s="241" t="s">
        <v>3</v>
      </c>
    </row>
    <row r="74" spans="1:12" x14ac:dyDescent="0.25">
      <c r="A74" s="299" t="s">
        <v>65</v>
      </c>
      <c r="B74" s="300">
        <v>2990680</v>
      </c>
      <c r="C74" s="300">
        <v>289978</v>
      </c>
      <c r="D74" s="301">
        <v>-0.90303944253480817</v>
      </c>
      <c r="E74" s="300">
        <v>-2700702</v>
      </c>
      <c r="F74" s="301">
        <f t="shared" ref="F74" si="13">C74/$C$59</f>
        <v>1</v>
      </c>
      <c r="G74" s="302"/>
      <c r="H74" s="300">
        <v>6139173</v>
      </c>
      <c r="I74" s="300">
        <v>554557</v>
      </c>
      <c r="J74" s="301">
        <v>-0.90966910363985509</v>
      </c>
      <c r="K74" s="300">
        <v>2990680</v>
      </c>
      <c r="L74" s="301">
        <f t="shared" ref="L74" si="14">I74/$I$59</f>
        <v>1</v>
      </c>
    </row>
    <row r="75" spans="1:12" x14ac:dyDescent="0.25">
      <c r="A75" s="315" t="s">
        <v>11</v>
      </c>
      <c r="B75" s="316">
        <v>269975</v>
      </c>
      <c r="C75" s="316">
        <v>80110</v>
      </c>
      <c r="D75" s="317">
        <v>-0.70326882118714695</v>
      </c>
      <c r="E75" s="316">
        <v>-189865</v>
      </c>
      <c r="F75" s="317">
        <f>C75/$C$59</f>
        <v>0.27626233714281773</v>
      </c>
      <c r="G75" s="318"/>
      <c r="H75" s="316">
        <v>570315</v>
      </c>
      <c r="I75" s="316">
        <v>142270</v>
      </c>
      <c r="J75" s="317">
        <v>-0.75054136748989597</v>
      </c>
      <c r="K75" s="316">
        <v>-428045</v>
      </c>
      <c r="L75" s="317">
        <f>I75/$I$59</f>
        <v>0.25654711778951489</v>
      </c>
    </row>
    <row r="76" spans="1:12" x14ac:dyDescent="0.25">
      <c r="A76" s="319" t="s">
        <v>66</v>
      </c>
      <c r="B76" s="270">
        <v>77063</v>
      </c>
      <c r="C76" s="270">
        <v>51619</v>
      </c>
      <c r="D76" s="271">
        <v>-0.33017141819031182</v>
      </c>
      <c r="E76" s="270">
        <v>-25444</v>
      </c>
      <c r="F76" s="271">
        <f>C76/$C$59</f>
        <v>0.17801005593527786</v>
      </c>
      <c r="G76" s="310"/>
      <c r="H76" s="270">
        <v>155799</v>
      </c>
      <c r="I76" s="270">
        <v>88554</v>
      </c>
      <c r="J76" s="271">
        <v>-0.43161381010147692</v>
      </c>
      <c r="K76" s="270">
        <v>-67245</v>
      </c>
      <c r="L76" s="271">
        <f t="shared" ref="L76:L96" si="15">I76/$I$59</f>
        <v>0.15968421641057637</v>
      </c>
    </row>
    <row r="77" spans="1:12" x14ac:dyDescent="0.25">
      <c r="A77" s="280" t="s">
        <v>67</v>
      </c>
      <c r="B77" s="281">
        <v>36678</v>
      </c>
      <c r="C77" s="281">
        <v>27809</v>
      </c>
      <c r="D77" s="282">
        <f>C77/B77-1</f>
        <v>-0.24180707781231259</v>
      </c>
      <c r="E77" s="281">
        <f>C77-B77</f>
        <v>-8869</v>
      </c>
      <c r="F77" s="282">
        <f>C77/$C$7</f>
        <v>0.41903111579899044</v>
      </c>
      <c r="G77" s="318"/>
      <c r="H77" s="281">
        <v>87388</v>
      </c>
      <c r="I77" s="281">
        <v>57096</v>
      </c>
      <c r="J77" s="282">
        <f>I77/H77-1</f>
        <v>-0.3466379823316702</v>
      </c>
      <c r="K77" s="281">
        <f>I77-H77</f>
        <v>-30292</v>
      </c>
      <c r="L77" s="282">
        <f>I77/$I$59</f>
        <v>0.10295785645118537</v>
      </c>
    </row>
    <row r="78" spans="1:12" x14ac:dyDescent="0.25">
      <c r="A78" s="280" t="s">
        <v>68</v>
      </c>
      <c r="B78" s="281">
        <f>B76-B77</f>
        <v>40385</v>
      </c>
      <c r="C78" s="281">
        <f>C76-C77</f>
        <v>23810</v>
      </c>
      <c r="D78" s="282">
        <f>C78/B78-1</f>
        <v>-0.41042466262226074</v>
      </c>
      <c r="E78" s="281">
        <f>C78-B78</f>
        <v>-16575</v>
      </c>
      <c r="F78" s="282">
        <f>C78/$C$7</f>
        <v>0.35877344986061932</v>
      </c>
      <c r="G78" s="318"/>
      <c r="H78" s="281">
        <f>H76-H77</f>
        <v>68411</v>
      </c>
      <c r="I78" s="281">
        <f>I76-I77</f>
        <v>31458</v>
      </c>
      <c r="J78" s="282">
        <f>I78/H78-1</f>
        <v>-0.5401616699068863</v>
      </c>
      <c r="K78" s="281">
        <f>I78-H78</f>
        <v>-36953</v>
      </c>
      <c r="L78" s="282">
        <f>I78/$I$59</f>
        <v>5.6726359959391008E-2</v>
      </c>
    </row>
    <row r="79" spans="1:12" x14ac:dyDescent="0.25">
      <c r="A79" s="320" t="s">
        <v>69</v>
      </c>
      <c r="B79" s="321">
        <v>192912</v>
      </c>
      <c r="C79" s="321">
        <v>28491</v>
      </c>
      <c r="D79" s="322">
        <v>-0.85231089823339135</v>
      </c>
      <c r="E79" s="321">
        <v>-164421</v>
      </c>
      <c r="F79" s="322">
        <f t="shared" ref="F79:F96" si="16">C79/$C$59</f>
        <v>9.8252281207539885E-2</v>
      </c>
      <c r="G79" s="310"/>
      <c r="H79" s="321">
        <f>H75-H76</f>
        <v>414516</v>
      </c>
      <c r="I79" s="321">
        <v>53716</v>
      </c>
      <c r="J79" s="322">
        <v>-0.87041272230746225</v>
      </c>
      <c r="K79" s="321">
        <v>-360800</v>
      </c>
      <c r="L79" s="322">
        <f t="shared" si="15"/>
        <v>9.6862901378938507E-2</v>
      </c>
    </row>
    <row r="80" spans="1:12" x14ac:dyDescent="0.25">
      <c r="A80" s="315" t="s">
        <v>12</v>
      </c>
      <c r="B80" s="316">
        <v>2720705</v>
      </c>
      <c r="C80" s="316">
        <v>209868</v>
      </c>
      <c r="D80" s="317">
        <v>-0.92286264038181276</v>
      </c>
      <c r="E80" s="316">
        <v>-2510837</v>
      </c>
      <c r="F80" s="317">
        <f t="shared" si="16"/>
        <v>0.72373766285718222</v>
      </c>
      <c r="G80" s="318"/>
      <c r="H80" s="316">
        <v>5568858</v>
      </c>
      <c r="I80" s="316">
        <v>412287</v>
      </c>
      <c r="J80" s="317">
        <v>-0.9259656109026303</v>
      </c>
      <c r="K80" s="316">
        <v>-5156571</v>
      </c>
      <c r="L80" s="317">
        <f t="shared" si="15"/>
        <v>0.74345288221048511</v>
      </c>
    </row>
    <row r="81" spans="1:12" x14ac:dyDescent="0.25">
      <c r="A81" s="323" t="s">
        <v>70</v>
      </c>
      <c r="B81" s="324">
        <v>383743</v>
      </c>
      <c r="C81" s="324">
        <v>34735</v>
      </c>
      <c r="D81" s="325">
        <v>-0.90948369090771686</v>
      </c>
      <c r="E81" s="324">
        <v>-349008</v>
      </c>
      <c r="F81" s="325">
        <f t="shared" si="16"/>
        <v>0.11978494920304299</v>
      </c>
      <c r="G81" s="326"/>
      <c r="H81" s="324">
        <v>823197</v>
      </c>
      <c r="I81" s="324">
        <v>67348</v>
      </c>
      <c r="J81" s="325">
        <v>-0.91818726258720573</v>
      </c>
      <c r="K81" s="324">
        <v>-755849</v>
      </c>
      <c r="L81" s="325">
        <f t="shared" si="15"/>
        <v>0.12144468467623706</v>
      </c>
    </row>
    <row r="82" spans="1:12" x14ac:dyDescent="0.25">
      <c r="A82" s="284" t="s">
        <v>71</v>
      </c>
      <c r="B82" s="260">
        <v>28394</v>
      </c>
      <c r="C82" s="260">
        <v>2258</v>
      </c>
      <c r="D82" s="261">
        <v>-0.92047615693456364</v>
      </c>
      <c r="E82" s="260">
        <v>-26136</v>
      </c>
      <c r="F82" s="261">
        <f t="shared" si="16"/>
        <v>7.7867976191297273E-3</v>
      </c>
      <c r="G82" s="327"/>
      <c r="H82" s="260">
        <v>59942</v>
      </c>
      <c r="I82" s="260">
        <v>4944</v>
      </c>
      <c r="J82" s="261">
        <v>-0.91752026959394084</v>
      </c>
      <c r="K82" s="260">
        <v>-54998</v>
      </c>
      <c r="L82" s="261">
        <f t="shared" si="15"/>
        <v>8.9152242240202548E-3</v>
      </c>
    </row>
    <row r="83" spans="1:12" x14ac:dyDescent="0.25">
      <c r="A83" s="284" t="s">
        <v>72</v>
      </c>
      <c r="B83" s="260">
        <v>3923</v>
      </c>
      <c r="C83" s="260">
        <v>148</v>
      </c>
      <c r="D83" s="261">
        <v>-0.96227377007392301</v>
      </c>
      <c r="E83" s="260">
        <v>-3775</v>
      </c>
      <c r="F83" s="261">
        <f t="shared" si="16"/>
        <v>5.1038354633799806E-4</v>
      </c>
      <c r="G83" s="327"/>
      <c r="H83" s="260">
        <v>6082</v>
      </c>
      <c r="I83" s="260">
        <v>250</v>
      </c>
      <c r="J83" s="261">
        <v>-0.95889510029595526</v>
      </c>
      <c r="K83" s="260">
        <v>-5832</v>
      </c>
      <c r="L83" s="261">
        <f t="shared" si="15"/>
        <v>4.5081028640879116E-4</v>
      </c>
    </row>
    <row r="84" spans="1:12" x14ac:dyDescent="0.25">
      <c r="A84" s="284" t="s">
        <v>73</v>
      </c>
      <c r="B84" s="260">
        <v>109173</v>
      </c>
      <c r="C84" s="260">
        <v>630</v>
      </c>
      <c r="D84" s="261">
        <v>-0.99422934241982908</v>
      </c>
      <c r="E84" s="260">
        <v>-108543</v>
      </c>
      <c r="F84" s="261">
        <f t="shared" si="16"/>
        <v>2.1725786094117486E-3</v>
      </c>
      <c r="G84" s="327"/>
      <c r="H84" s="260">
        <v>209093</v>
      </c>
      <c r="I84" s="260">
        <v>1323</v>
      </c>
      <c r="J84" s="261">
        <v>-0.9936726719689325</v>
      </c>
      <c r="K84" s="260">
        <v>-207770</v>
      </c>
      <c r="L84" s="261">
        <f t="shared" si="15"/>
        <v>2.3856880356753229E-3</v>
      </c>
    </row>
    <row r="85" spans="1:12" x14ac:dyDescent="0.25">
      <c r="A85" s="284" t="s">
        <v>74</v>
      </c>
      <c r="B85" s="260">
        <v>7428</v>
      </c>
      <c r="C85" s="260">
        <v>1807</v>
      </c>
      <c r="D85" s="261">
        <v>-0.75673128702207859</v>
      </c>
      <c r="E85" s="260">
        <v>-5621</v>
      </c>
      <c r="F85" s="261">
        <f t="shared" si="16"/>
        <v>6.231507217788936E-3</v>
      </c>
      <c r="G85" s="327"/>
      <c r="H85" s="260">
        <v>14473</v>
      </c>
      <c r="I85" s="260">
        <v>2720</v>
      </c>
      <c r="J85" s="261">
        <v>-0.81206384301803358</v>
      </c>
      <c r="K85" s="260">
        <v>-11753</v>
      </c>
      <c r="L85" s="261">
        <f t="shared" si="15"/>
        <v>4.9048159161276476E-3</v>
      </c>
    </row>
    <row r="86" spans="1:12" x14ac:dyDescent="0.25">
      <c r="A86" s="284" t="s">
        <v>75</v>
      </c>
      <c r="B86" s="260">
        <v>125730</v>
      </c>
      <c r="C86" s="260">
        <v>481</v>
      </c>
      <c r="D86" s="261">
        <v>-0.99617434184363318</v>
      </c>
      <c r="E86" s="260">
        <v>-125249</v>
      </c>
      <c r="F86" s="261">
        <f t="shared" si="16"/>
        <v>1.6587465255984938E-3</v>
      </c>
      <c r="G86" s="327"/>
      <c r="H86" s="260">
        <v>248021</v>
      </c>
      <c r="I86" s="260">
        <v>1224</v>
      </c>
      <c r="J86" s="261">
        <v>-0.99506493401768403</v>
      </c>
      <c r="K86" s="260">
        <v>-246797</v>
      </c>
      <c r="L86" s="261">
        <f t="shared" si="15"/>
        <v>2.2071671622574413E-3</v>
      </c>
    </row>
    <row r="87" spans="1:12" x14ac:dyDescent="0.25">
      <c r="A87" s="284" t="s">
        <v>76</v>
      </c>
      <c r="B87" s="260">
        <v>1077892</v>
      </c>
      <c r="C87" s="260">
        <v>10667</v>
      </c>
      <c r="D87" s="261">
        <v>-0.99010383229488663</v>
      </c>
      <c r="E87" s="260">
        <v>-1067225</v>
      </c>
      <c r="F87" s="261">
        <f t="shared" si="16"/>
        <v>3.6785549248563684E-2</v>
      </c>
      <c r="G87" s="327"/>
      <c r="H87" s="260">
        <v>2160803</v>
      </c>
      <c r="I87" s="260">
        <v>44166</v>
      </c>
      <c r="J87" s="261">
        <v>-0.97956037639710791</v>
      </c>
      <c r="K87" s="260">
        <v>-2116637</v>
      </c>
      <c r="L87" s="261">
        <f t="shared" si="15"/>
        <v>7.9641948438122681E-2</v>
      </c>
    </row>
    <row r="88" spans="1:12" x14ac:dyDescent="0.25">
      <c r="A88" s="284" t="s">
        <v>77</v>
      </c>
      <c r="B88" s="260">
        <v>117130</v>
      </c>
      <c r="C88" s="260">
        <v>49990</v>
      </c>
      <c r="D88" s="261">
        <v>-0.57320925467429351</v>
      </c>
      <c r="E88" s="260">
        <v>-67140</v>
      </c>
      <c r="F88" s="261">
        <f t="shared" si="16"/>
        <v>0.1723923883880846</v>
      </c>
      <c r="G88" s="327"/>
      <c r="H88" s="260">
        <v>220886</v>
      </c>
      <c r="I88" s="260">
        <v>80006</v>
      </c>
      <c r="J88" s="261">
        <v>-0.63779506170603839</v>
      </c>
      <c r="K88" s="260">
        <v>-140880</v>
      </c>
      <c r="L88" s="261">
        <f t="shared" si="15"/>
        <v>0.14427011109768698</v>
      </c>
    </row>
    <row r="89" spans="1:12" x14ac:dyDescent="0.25">
      <c r="A89" s="284" t="s">
        <v>78</v>
      </c>
      <c r="B89" s="260">
        <v>90618</v>
      </c>
      <c r="C89" s="260">
        <v>3546</v>
      </c>
      <c r="D89" s="261">
        <v>-0.96086870158246707</v>
      </c>
      <c r="E89" s="260">
        <v>-87072</v>
      </c>
      <c r="F89" s="261">
        <f t="shared" si="16"/>
        <v>1.2228513887260413E-2</v>
      </c>
      <c r="G89" s="327"/>
      <c r="H89" s="260">
        <v>178932</v>
      </c>
      <c r="I89" s="260">
        <v>6727</v>
      </c>
      <c r="J89" s="261">
        <v>-0.96240471240471237</v>
      </c>
      <c r="K89" s="260">
        <v>-172205</v>
      </c>
      <c r="L89" s="261">
        <f t="shared" si="15"/>
        <v>1.2130403186687752E-2</v>
      </c>
    </row>
    <row r="90" spans="1:12" x14ac:dyDescent="0.25">
      <c r="A90" s="284" t="s">
        <v>79</v>
      </c>
      <c r="B90" s="260">
        <v>100952</v>
      </c>
      <c r="C90" s="260">
        <v>6104</v>
      </c>
      <c r="D90" s="261">
        <v>-0.93953562088913545</v>
      </c>
      <c r="E90" s="260">
        <v>-94848</v>
      </c>
      <c r="F90" s="261">
        <f t="shared" si="16"/>
        <v>2.1049872748967163E-2</v>
      </c>
      <c r="G90" s="327"/>
      <c r="H90" s="260">
        <v>208406</v>
      </c>
      <c r="I90" s="260">
        <v>22498</v>
      </c>
      <c r="J90" s="261">
        <v>-0.89204725391783346</v>
      </c>
      <c r="K90" s="260">
        <v>-185908</v>
      </c>
      <c r="L90" s="261">
        <f t="shared" si="15"/>
        <v>4.0569319294499931E-2</v>
      </c>
    </row>
    <row r="91" spans="1:12" x14ac:dyDescent="0.25">
      <c r="A91" s="284" t="s">
        <v>80</v>
      </c>
      <c r="B91" s="260">
        <v>62864</v>
      </c>
      <c r="C91" s="260">
        <v>5883</v>
      </c>
      <c r="D91" s="261">
        <v>-0.90641702723339268</v>
      </c>
      <c r="E91" s="260">
        <v>-56981</v>
      </c>
      <c r="F91" s="261">
        <f t="shared" si="16"/>
        <v>2.0287745966935423E-2</v>
      </c>
      <c r="G91" s="327"/>
      <c r="H91" s="260">
        <v>135057</v>
      </c>
      <c r="I91" s="260">
        <v>14218</v>
      </c>
      <c r="J91" s="261">
        <v>-0.89472593053303417</v>
      </c>
      <c r="K91" s="260">
        <v>-120839</v>
      </c>
      <c r="L91" s="261">
        <f t="shared" si="15"/>
        <v>2.563848260864077E-2</v>
      </c>
    </row>
    <row r="92" spans="1:12" x14ac:dyDescent="0.25">
      <c r="A92" s="284" t="s">
        <v>81</v>
      </c>
      <c r="B92" s="260">
        <v>89794</v>
      </c>
      <c r="C92" s="260">
        <v>10085</v>
      </c>
      <c r="D92" s="261">
        <v>-0.88768737332115732</v>
      </c>
      <c r="E92" s="260">
        <v>-79709</v>
      </c>
      <c r="F92" s="261">
        <f t="shared" si="16"/>
        <v>3.4778500437964259E-2</v>
      </c>
      <c r="G92" s="327"/>
      <c r="H92" s="260">
        <v>198929</v>
      </c>
      <c r="I92" s="260">
        <v>17589</v>
      </c>
      <c r="J92" s="261">
        <v>-0.91158151903442941</v>
      </c>
      <c r="K92" s="260">
        <v>-181340</v>
      </c>
      <c r="L92" s="261">
        <f t="shared" si="15"/>
        <v>3.1717208510576911E-2</v>
      </c>
    </row>
    <row r="93" spans="1:12" x14ac:dyDescent="0.25">
      <c r="A93" s="284" t="s">
        <v>82</v>
      </c>
      <c r="B93" s="260">
        <v>81123</v>
      </c>
      <c r="C93" s="260">
        <v>300</v>
      </c>
      <c r="D93" s="261">
        <v>-0.99630191191154172</v>
      </c>
      <c r="E93" s="260">
        <v>-80823</v>
      </c>
      <c r="F93" s="261">
        <f t="shared" si="16"/>
        <v>1.0345612425770232E-3</v>
      </c>
      <c r="G93" s="327"/>
      <c r="H93" s="260">
        <v>168196</v>
      </c>
      <c r="I93" s="260">
        <v>497</v>
      </c>
      <c r="J93" s="261">
        <v>-0.99704511403362739</v>
      </c>
      <c r="K93" s="260">
        <v>-167699</v>
      </c>
      <c r="L93" s="261">
        <f t="shared" si="15"/>
        <v>8.9621084938067684E-4</v>
      </c>
    </row>
    <row r="94" spans="1:12" x14ac:dyDescent="0.25">
      <c r="A94" s="284" t="s">
        <v>83</v>
      </c>
      <c r="B94" s="260">
        <v>147196</v>
      </c>
      <c r="C94" s="260">
        <v>4076</v>
      </c>
      <c r="D94" s="261">
        <v>-0.97230903013668846</v>
      </c>
      <c r="E94" s="260">
        <v>-143120</v>
      </c>
      <c r="F94" s="261">
        <f t="shared" si="16"/>
        <v>1.4056238749146487E-2</v>
      </c>
      <c r="G94" s="327"/>
      <c r="H94" s="260">
        <v>310409</v>
      </c>
      <c r="I94" s="260">
        <v>9650</v>
      </c>
      <c r="J94" s="261">
        <v>-0.96891198386644717</v>
      </c>
      <c r="K94" s="260">
        <v>-300759</v>
      </c>
      <c r="L94" s="261">
        <f t="shared" si="15"/>
        <v>1.740127705537934E-2</v>
      </c>
    </row>
    <row r="95" spans="1:12" x14ac:dyDescent="0.25">
      <c r="A95" s="284" t="s">
        <v>84</v>
      </c>
      <c r="B95" s="260">
        <v>28228</v>
      </c>
      <c r="C95" s="260">
        <v>3824</v>
      </c>
      <c r="D95" s="261">
        <v>-0.86453167068159276</v>
      </c>
      <c r="E95" s="260">
        <v>-24404</v>
      </c>
      <c r="F95" s="261">
        <f t="shared" si="16"/>
        <v>1.3187207305381787E-2</v>
      </c>
      <c r="G95" s="327"/>
      <c r="H95" s="260">
        <v>56867</v>
      </c>
      <c r="I95" s="260">
        <v>8324</v>
      </c>
      <c r="J95" s="261">
        <v>-0.85362336680324269</v>
      </c>
      <c r="K95" s="260">
        <v>-48543</v>
      </c>
      <c r="L95" s="261">
        <f t="shared" si="15"/>
        <v>1.501017929626711E-2</v>
      </c>
    </row>
    <row r="96" spans="1:12" x14ac:dyDescent="0.25">
      <c r="A96" s="328" t="s">
        <v>85</v>
      </c>
      <c r="B96" s="294">
        <v>266517</v>
      </c>
      <c r="C96" s="294">
        <v>75334</v>
      </c>
      <c r="D96" s="295">
        <v>-0.71733885643317308</v>
      </c>
      <c r="E96" s="294">
        <v>-191183</v>
      </c>
      <c r="F96" s="295">
        <f t="shared" si="16"/>
        <v>0.25979212216099151</v>
      </c>
      <c r="G96" s="327"/>
      <c r="H96" s="294">
        <v>569565</v>
      </c>
      <c r="I96" s="294">
        <v>130803</v>
      </c>
      <c r="J96" s="295">
        <v>-0.77034579020831684</v>
      </c>
      <c r="K96" s="294">
        <v>-438762</v>
      </c>
      <c r="L96" s="295">
        <f t="shared" si="15"/>
        <v>0.23586935157251643</v>
      </c>
    </row>
    <row r="97" spans="1:18" ht="21" x14ac:dyDescent="0.35">
      <c r="A97" s="296" t="s">
        <v>95</v>
      </c>
      <c r="B97" s="296"/>
      <c r="C97" s="296"/>
      <c r="D97" s="296"/>
      <c r="E97" s="296"/>
      <c r="F97" s="296"/>
      <c r="G97" s="296"/>
      <c r="H97" s="296"/>
      <c r="I97" s="296"/>
      <c r="J97" s="296"/>
      <c r="K97" s="296"/>
      <c r="L97" s="296"/>
    </row>
    <row r="98" spans="1:18" x14ac:dyDescent="0.25">
      <c r="A98" s="55"/>
      <c r="B98" s="56" t="s">
        <v>149</v>
      </c>
      <c r="C98" s="57"/>
      <c r="D98" s="57"/>
      <c r="E98" s="57"/>
      <c r="F98" s="58"/>
      <c r="G98" s="297"/>
      <c r="H98" s="56" t="str">
        <f>CONCATENATE("acumulado ",B98)</f>
        <v>acumulado febrero</v>
      </c>
      <c r="I98" s="57"/>
      <c r="J98" s="57"/>
      <c r="K98" s="57"/>
      <c r="L98" s="58"/>
    </row>
    <row r="99" spans="1:18" ht="30" x14ac:dyDescent="0.25">
      <c r="A99" s="12"/>
      <c r="B99" s="241">
        <v>2020</v>
      </c>
      <c r="C99" s="241">
        <v>2021</v>
      </c>
      <c r="D99" s="241" t="s">
        <v>1</v>
      </c>
      <c r="E99" s="241" t="s">
        <v>2</v>
      </c>
      <c r="F99" s="241" t="s">
        <v>3</v>
      </c>
      <c r="G99" s="298"/>
      <c r="H99" s="241">
        <v>2020</v>
      </c>
      <c r="I99" s="241">
        <v>2021</v>
      </c>
      <c r="J99" s="241" t="s">
        <v>1</v>
      </c>
      <c r="K99" s="241" t="s">
        <v>2</v>
      </c>
      <c r="L99" s="241" t="s">
        <v>3</v>
      </c>
    </row>
    <row r="100" spans="1:18" x14ac:dyDescent="0.25">
      <c r="A100" s="299" t="s">
        <v>87</v>
      </c>
      <c r="B100" s="300">
        <v>2990680</v>
      </c>
      <c r="C100" s="300">
        <v>289978</v>
      </c>
      <c r="D100" s="301">
        <v>-0.90303944253480817</v>
      </c>
      <c r="E100" s="300">
        <v>-2700702</v>
      </c>
      <c r="F100" s="301">
        <f t="shared" ref="F100:F107" si="17">C100/$C$59</f>
        <v>1</v>
      </c>
      <c r="G100" s="302"/>
      <c r="H100" s="300">
        <v>6139173</v>
      </c>
      <c r="I100" s="300">
        <v>554557</v>
      </c>
      <c r="J100" s="301">
        <v>-0.90966910363985509</v>
      </c>
      <c r="K100" s="300">
        <v>2990680</v>
      </c>
      <c r="L100" s="301">
        <f t="shared" ref="L100:L107" si="18">I100/$I$59</f>
        <v>1</v>
      </c>
    </row>
    <row r="101" spans="1:18" x14ac:dyDescent="0.25">
      <c r="A101" s="329" t="s">
        <v>88</v>
      </c>
      <c r="B101" s="330">
        <v>1163019</v>
      </c>
      <c r="C101" s="330">
        <v>104471</v>
      </c>
      <c r="D101" s="331">
        <v>-0.91017257671628748</v>
      </c>
      <c r="E101" s="330">
        <v>-1058548</v>
      </c>
      <c r="F101" s="331">
        <f t="shared" si="17"/>
        <v>0.36027215857754724</v>
      </c>
      <c r="G101" s="327"/>
      <c r="H101" s="330">
        <v>2371820</v>
      </c>
      <c r="I101" s="330">
        <v>200328</v>
      </c>
      <c r="J101" s="331">
        <v>-0.91553827862148052</v>
      </c>
      <c r="K101" s="330">
        <v>-2171492</v>
      </c>
      <c r="L101" s="331">
        <f t="shared" si="18"/>
        <v>0.36123969222280128</v>
      </c>
    </row>
    <row r="102" spans="1:18" x14ac:dyDescent="0.25">
      <c r="A102" s="332" t="s">
        <v>89</v>
      </c>
      <c r="B102" s="260">
        <v>858396</v>
      </c>
      <c r="C102" s="260">
        <v>72193</v>
      </c>
      <c r="D102" s="261">
        <v>-0.91589779076323752</v>
      </c>
      <c r="E102" s="260">
        <v>-786203</v>
      </c>
      <c r="F102" s="261">
        <f t="shared" si="17"/>
        <v>0.2489602659512101</v>
      </c>
      <c r="G102" s="327"/>
      <c r="H102" s="260">
        <v>1796656</v>
      </c>
      <c r="I102" s="260">
        <v>125763</v>
      </c>
      <c r="J102" s="261">
        <v>-0.93000162524155994</v>
      </c>
      <c r="K102" s="260">
        <v>-1670893</v>
      </c>
      <c r="L102" s="261">
        <f t="shared" si="18"/>
        <v>0.22678101619851521</v>
      </c>
    </row>
    <row r="103" spans="1:18" x14ac:dyDescent="0.25">
      <c r="A103" s="332" t="s">
        <v>90</v>
      </c>
      <c r="B103" s="260">
        <v>22743</v>
      </c>
      <c r="C103" s="260">
        <v>2006</v>
      </c>
      <c r="D103" s="261">
        <v>-0.91179703645077603</v>
      </c>
      <c r="E103" s="260">
        <v>-20737</v>
      </c>
      <c r="F103" s="261">
        <f t="shared" si="17"/>
        <v>6.9177661753650277E-3</v>
      </c>
      <c r="G103" s="327"/>
      <c r="H103" s="260">
        <v>42772</v>
      </c>
      <c r="I103" s="260">
        <v>4965</v>
      </c>
      <c r="J103" s="261">
        <v>-0.88391938651454227</v>
      </c>
      <c r="K103" s="260">
        <v>-37807</v>
      </c>
      <c r="L103" s="261">
        <f t="shared" si="18"/>
        <v>8.9530922880785933E-3</v>
      </c>
    </row>
    <row r="104" spans="1:18" x14ac:dyDescent="0.25">
      <c r="A104" s="332" t="s">
        <v>91</v>
      </c>
      <c r="B104" s="260">
        <v>453625</v>
      </c>
      <c r="C104" s="260">
        <v>27854</v>
      </c>
      <c r="D104" s="261">
        <v>-0.93859685863874343</v>
      </c>
      <c r="E104" s="260">
        <v>-425771</v>
      </c>
      <c r="F104" s="261">
        <f t="shared" si="17"/>
        <v>9.6055562835801342E-2</v>
      </c>
      <c r="G104" s="327"/>
      <c r="H104" s="260">
        <v>966982</v>
      </c>
      <c r="I104" s="260">
        <v>58027</v>
      </c>
      <c r="J104" s="261">
        <v>-0.93999164410506086</v>
      </c>
      <c r="K104" s="260">
        <v>-908955</v>
      </c>
      <c r="L104" s="261">
        <f t="shared" si="18"/>
        <v>0.10463667395777169</v>
      </c>
    </row>
    <row r="105" spans="1:18" x14ac:dyDescent="0.25">
      <c r="A105" s="332" t="s">
        <v>92</v>
      </c>
      <c r="B105" s="260">
        <v>54049</v>
      </c>
      <c r="C105" s="260">
        <v>16240</v>
      </c>
      <c r="D105" s="261">
        <v>-0.6995319062332328</v>
      </c>
      <c r="E105" s="260">
        <v>-37809</v>
      </c>
      <c r="F105" s="261">
        <f t="shared" si="17"/>
        <v>5.6004248598169513E-2</v>
      </c>
      <c r="G105" s="327"/>
      <c r="H105" s="260">
        <v>102005</v>
      </c>
      <c r="I105" s="260">
        <v>25795</v>
      </c>
      <c r="J105" s="261">
        <v>-0.74712023920396065</v>
      </c>
      <c r="K105" s="260">
        <v>-76210</v>
      </c>
      <c r="L105" s="261">
        <f t="shared" si="18"/>
        <v>4.651460535165907E-2</v>
      </c>
    </row>
    <row r="106" spans="1:18" x14ac:dyDescent="0.25">
      <c r="A106" s="332" t="s">
        <v>93</v>
      </c>
      <c r="B106" s="260">
        <v>177615</v>
      </c>
      <c r="C106" s="260">
        <v>31085</v>
      </c>
      <c r="D106" s="261">
        <v>-0.82498662838161185</v>
      </c>
      <c r="E106" s="260">
        <v>-146530</v>
      </c>
      <c r="F106" s="261">
        <f t="shared" si="17"/>
        <v>0.10719778741835588</v>
      </c>
      <c r="G106" s="327"/>
      <c r="H106" s="260">
        <v>339994</v>
      </c>
      <c r="I106" s="260">
        <v>57562</v>
      </c>
      <c r="J106" s="261">
        <v>-0.83069701230021709</v>
      </c>
      <c r="K106" s="260">
        <v>-282432</v>
      </c>
      <c r="L106" s="261">
        <f t="shared" si="18"/>
        <v>0.10379816682505134</v>
      </c>
    </row>
    <row r="107" spans="1:18" x14ac:dyDescent="0.25">
      <c r="A107" s="333" t="s">
        <v>94</v>
      </c>
      <c r="B107" s="334">
        <v>261233</v>
      </c>
      <c r="C107" s="334">
        <v>36129</v>
      </c>
      <c r="D107" s="335">
        <v>-0.86169817748906152</v>
      </c>
      <c r="E107" s="334">
        <v>-225104</v>
      </c>
      <c r="F107" s="335">
        <f t="shared" si="17"/>
        <v>0.12459221044355089</v>
      </c>
      <c r="G107" s="327"/>
      <c r="H107" s="334">
        <v>518944</v>
      </c>
      <c r="I107" s="334">
        <v>82117</v>
      </c>
      <c r="J107" s="335">
        <v>-0.84176134611827091</v>
      </c>
      <c r="K107" s="334">
        <v>-436827</v>
      </c>
      <c r="L107" s="335">
        <f t="shared" si="18"/>
        <v>0.14807675315612281</v>
      </c>
    </row>
    <row r="108" spans="1:18" ht="21" x14ac:dyDescent="0.35">
      <c r="A108" s="336" t="s">
        <v>96</v>
      </c>
      <c r="B108" s="336"/>
      <c r="C108" s="336"/>
      <c r="D108" s="336"/>
      <c r="E108" s="336"/>
      <c r="F108" s="336"/>
      <c r="G108" s="336"/>
      <c r="H108" s="336"/>
      <c r="I108" s="336"/>
      <c r="J108" s="336"/>
      <c r="K108" s="336"/>
      <c r="L108" s="336"/>
    </row>
    <row r="109" spans="1:18" x14ac:dyDescent="0.25">
      <c r="A109" s="55"/>
      <c r="B109" s="56" t="s">
        <v>149</v>
      </c>
      <c r="C109" s="57"/>
      <c r="D109" s="57"/>
      <c r="E109" s="57"/>
      <c r="F109" s="58"/>
      <c r="G109" s="59"/>
      <c r="H109" s="56" t="str">
        <f>CONCATENATE("acumulado ",B109)</f>
        <v>acumulado febrero</v>
      </c>
      <c r="I109" s="57"/>
      <c r="J109" s="57"/>
      <c r="K109" s="57"/>
      <c r="L109" s="58"/>
    </row>
    <row r="110" spans="1:18" x14ac:dyDescent="0.25">
      <c r="A110" s="12"/>
      <c r="B110" s="56">
        <v>2020</v>
      </c>
      <c r="C110" s="58"/>
      <c r="D110" s="337">
        <v>2021</v>
      </c>
      <c r="E110" s="56" t="s">
        <v>2</v>
      </c>
      <c r="F110" s="58"/>
      <c r="G110" s="338"/>
      <c r="H110" s="339">
        <v>2020</v>
      </c>
      <c r="I110" s="340"/>
      <c r="J110" s="337">
        <v>2021</v>
      </c>
      <c r="K110" s="56" t="s">
        <v>2</v>
      </c>
      <c r="L110" s="58"/>
    </row>
    <row r="111" spans="1:18" x14ac:dyDescent="0.25">
      <c r="A111" s="341" t="s">
        <v>55</v>
      </c>
      <c r="B111" s="342">
        <v>7.09</v>
      </c>
      <c r="C111" s="342"/>
      <c r="D111" s="343">
        <v>4.37</v>
      </c>
      <c r="E111" s="342">
        <v>-2.7199999999999998</v>
      </c>
      <c r="F111" s="342"/>
      <c r="G111" s="344"/>
      <c r="H111" s="345">
        <f>H59/H7</f>
        <v>7.433087750098375</v>
      </c>
      <c r="I111" s="346"/>
      <c r="J111" s="347">
        <f>I59/I7</f>
        <v>4.858866410240684</v>
      </c>
      <c r="K111" s="348">
        <f>J111-H111</f>
        <v>-2.574221339857691</v>
      </c>
      <c r="L111" s="348"/>
      <c r="Q111" s="83"/>
      <c r="R111" s="83"/>
    </row>
    <row r="112" spans="1:18" x14ac:dyDescent="0.25">
      <c r="A112" s="349" t="s">
        <v>8</v>
      </c>
      <c r="B112" s="350">
        <v>6.61</v>
      </c>
      <c r="C112" s="350"/>
      <c r="D112" s="351">
        <v>4.1399999999999997</v>
      </c>
      <c r="E112" s="350">
        <v>-2.4700000000000006</v>
      </c>
      <c r="F112" s="350"/>
      <c r="G112" s="344"/>
      <c r="H112" s="352">
        <f>H60/H8</f>
        <v>6.9368866971983714</v>
      </c>
      <c r="I112" s="353"/>
      <c r="J112" s="354">
        <f>I60/I8</f>
        <v>4.5833962609551273</v>
      </c>
      <c r="K112" s="355">
        <f t="shared" ref="K112:K122" si="19">J112-H112</f>
        <v>-2.3534904362432441</v>
      </c>
      <c r="L112" s="355"/>
      <c r="Q112" s="83"/>
      <c r="R112" s="83"/>
    </row>
    <row r="113" spans="1:18" x14ac:dyDescent="0.25">
      <c r="A113" s="356" t="s">
        <v>56</v>
      </c>
      <c r="B113" s="357">
        <v>6.18</v>
      </c>
      <c r="C113" s="357"/>
      <c r="D113" s="358">
        <v>5.99</v>
      </c>
      <c r="E113" s="357">
        <v>-0.1899999999999995</v>
      </c>
      <c r="F113" s="357"/>
      <c r="G113" s="359"/>
      <c r="H113" s="360">
        <f>H61/H9</f>
        <v>6.3943341013437376</v>
      </c>
      <c r="I113" s="361"/>
      <c r="J113" s="362">
        <f>I61/I9</f>
        <v>6.6366753959346552</v>
      </c>
      <c r="K113" s="363">
        <f t="shared" si="19"/>
        <v>0.24234129459091758</v>
      </c>
      <c r="L113" s="363"/>
      <c r="Q113" s="83"/>
      <c r="R113" s="83"/>
    </row>
    <row r="114" spans="1:18" x14ac:dyDescent="0.25">
      <c r="A114" s="309" t="s">
        <v>57</v>
      </c>
      <c r="B114" s="364">
        <v>6.87</v>
      </c>
      <c r="C114" s="364"/>
      <c r="D114" s="365">
        <v>3.76</v>
      </c>
      <c r="E114" s="364">
        <v>-3.1100000000000003</v>
      </c>
      <c r="F114" s="364"/>
      <c r="G114" s="359"/>
      <c r="H114" s="366">
        <f>H62/H10</f>
        <v>7.254197266090423</v>
      </c>
      <c r="I114" s="367"/>
      <c r="J114" s="368">
        <f>I62/I10</f>
        <v>3.9958147321428572</v>
      </c>
      <c r="K114" s="369">
        <f t="shared" si="19"/>
        <v>-3.2583825339475658</v>
      </c>
      <c r="L114" s="369"/>
      <c r="Q114" s="83"/>
      <c r="R114" s="83"/>
    </row>
    <row r="115" spans="1:18" x14ac:dyDescent="0.25">
      <c r="A115" s="309" t="s">
        <v>58</v>
      </c>
      <c r="B115" s="364">
        <v>7.14</v>
      </c>
      <c r="C115" s="364"/>
      <c r="D115" s="365">
        <v>3.88</v>
      </c>
      <c r="E115" s="364">
        <v>-3.26</v>
      </c>
      <c r="F115" s="364"/>
      <c r="G115" s="359"/>
      <c r="H115" s="366">
        <f>H63/H11</f>
        <v>7.5424720218851036</v>
      </c>
      <c r="I115" s="367"/>
      <c r="J115" s="368">
        <f>I63/I11</f>
        <v>4.685848634124496</v>
      </c>
      <c r="K115" s="369">
        <f t="shared" si="19"/>
        <v>-2.8566233877606075</v>
      </c>
      <c r="L115" s="369"/>
      <c r="Q115" s="83"/>
      <c r="R115" s="83"/>
    </row>
    <row r="116" spans="1:18" x14ac:dyDescent="0.25">
      <c r="A116" s="309" t="s">
        <v>59</v>
      </c>
      <c r="B116" s="364">
        <v>3.55</v>
      </c>
      <c r="C116" s="364"/>
      <c r="D116" s="365">
        <v>5.09</v>
      </c>
      <c r="E116" s="364">
        <v>1.54</v>
      </c>
      <c r="F116" s="364"/>
      <c r="G116" s="359"/>
      <c r="H116" s="366">
        <f>H64/H12</f>
        <v>3.5136069114470843</v>
      </c>
      <c r="I116" s="367"/>
      <c r="J116" s="368">
        <f>I64/I12</f>
        <v>4.1904761904761907</v>
      </c>
      <c r="K116" s="369">
        <f t="shared" si="19"/>
        <v>0.67686927902910643</v>
      </c>
      <c r="L116" s="369"/>
      <c r="Q116" s="83"/>
      <c r="R116" s="83"/>
    </row>
    <row r="117" spans="1:18" x14ac:dyDescent="0.25">
      <c r="A117" s="370" t="s">
        <v>60</v>
      </c>
      <c r="B117" s="371">
        <v>3.81</v>
      </c>
      <c r="C117" s="371"/>
      <c r="D117" s="372">
        <v>2.1800000000000002</v>
      </c>
      <c r="E117" s="371">
        <v>-1.63</v>
      </c>
      <c r="F117" s="371"/>
      <c r="G117" s="359"/>
      <c r="H117" s="373">
        <f>H65/H13</f>
        <v>3.8408885678165072</v>
      </c>
      <c r="I117" s="374"/>
      <c r="J117" s="375">
        <f>I65/I13</f>
        <v>2.5913848631239937</v>
      </c>
      <c r="K117" s="376">
        <f t="shared" si="19"/>
        <v>-1.2495037046925135</v>
      </c>
      <c r="L117" s="376"/>
      <c r="Q117" s="83"/>
      <c r="R117" s="83"/>
    </row>
    <row r="118" spans="1:18" x14ac:dyDescent="0.25">
      <c r="A118" s="377" t="s">
        <v>9</v>
      </c>
      <c r="B118" s="378">
        <v>8.6</v>
      </c>
      <c r="C118" s="378"/>
      <c r="D118" s="379">
        <v>5.0999999999999996</v>
      </c>
      <c r="E118" s="378">
        <v>-3.5</v>
      </c>
      <c r="F118" s="378"/>
      <c r="G118" s="344"/>
      <c r="H118" s="352">
        <f>H66/H14</f>
        <v>8.9560665333109988</v>
      </c>
      <c r="I118" s="353"/>
      <c r="J118" s="380">
        <f>I66/I14</f>
        <v>5.7595675433017846</v>
      </c>
      <c r="K118" s="381">
        <f t="shared" si="19"/>
        <v>-3.1964989900092142</v>
      </c>
      <c r="L118" s="381"/>
      <c r="Q118" s="83"/>
      <c r="R118" s="83"/>
    </row>
    <row r="119" spans="1:18" x14ac:dyDescent="0.25">
      <c r="A119" s="382" t="s">
        <v>61</v>
      </c>
      <c r="B119" s="383">
        <v>8.65</v>
      </c>
      <c r="C119" s="383"/>
      <c r="D119" s="384">
        <v>4.8099999999999996</v>
      </c>
      <c r="E119" s="383">
        <v>-3.8400000000000007</v>
      </c>
      <c r="F119" s="383"/>
      <c r="G119" s="359"/>
      <c r="H119" s="385">
        <f>H67/H15</f>
        <v>8.972945638432364</v>
      </c>
      <c r="I119" s="386"/>
      <c r="J119" s="387">
        <f>I67/I15</f>
        <v>5.4312500000000004</v>
      </c>
      <c r="K119" s="388">
        <f t="shared" si="19"/>
        <v>-3.5416956384323637</v>
      </c>
      <c r="L119" s="388"/>
      <c r="Q119" s="83"/>
      <c r="R119" s="83"/>
    </row>
    <row r="120" spans="1:18" x14ac:dyDescent="0.25">
      <c r="A120" s="389" t="s">
        <v>62</v>
      </c>
      <c r="B120" s="390">
        <v>8.89</v>
      </c>
      <c r="C120" s="390"/>
      <c r="D120" s="391">
        <v>5.16</v>
      </c>
      <c r="E120" s="390">
        <v>-3.7300000000000004</v>
      </c>
      <c r="F120" s="390"/>
      <c r="G120" s="359"/>
      <c r="H120" s="392">
        <f>H68/H16</f>
        <v>9.1550540482160798</v>
      </c>
      <c r="I120" s="393"/>
      <c r="J120" s="394">
        <f>I68/I16</f>
        <v>5.8880859499904075</v>
      </c>
      <c r="K120" s="395">
        <f t="shared" si="19"/>
        <v>-3.2669680982256724</v>
      </c>
      <c r="L120" s="395"/>
      <c r="Q120" s="83"/>
      <c r="R120" s="83"/>
    </row>
    <row r="121" spans="1:18" x14ac:dyDescent="0.25">
      <c r="A121" s="389" t="s">
        <v>63</v>
      </c>
      <c r="B121" s="390">
        <v>8.3800000000000008</v>
      </c>
      <c r="C121" s="390"/>
      <c r="D121" s="391">
        <v>6.22</v>
      </c>
      <c r="E121" s="390">
        <v>-2.160000000000001</v>
      </c>
      <c r="F121" s="390"/>
      <c r="G121" s="359"/>
      <c r="H121" s="392">
        <f>H69/H17</f>
        <v>8.6649956528977601</v>
      </c>
      <c r="I121" s="393"/>
      <c r="J121" s="394">
        <f>I69/I17</f>
        <v>7.0867490174059515</v>
      </c>
      <c r="K121" s="395">
        <f t="shared" si="19"/>
        <v>-1.5782466354918085</v>
      </c>
      <c r="L121" s="395"/>
      <c r="Q121" s="83"/>
      <c r="R121" s="83"/>
    </row>
    <row r="122" spans="1:18" x14ac:dyDescent="0.25">
      <c r="A122" s="396" t="s">
        <v>64</v>
      </c>
      <c r="B122" s="397">
        <v>8.75</v>
      </c>
      <c r="C122" s="397"/>
      <c r="D122" s="398">
        <v>6.58</v>
      </c>
      <c r="E122" s="397">
        <v>-2.17</v>
      </c>
      <c r="F122" s="397"/>
      <c r="G122" s="359"/>
      <c r="H122" s="399">
        <f>H70/H18</f>
        <v>9.4099216710182763</v>
      </c>
      <c r="I122" s="400"/>
      <c r="J122" s="401">
        <f>I70/I18</f>
        <v>6.8365056124938999</v>
      </c>
      <c r="K122" s="402">
        <f t="shared" si="19"/>
        <v>-2.5734160585243764</v>
      </c>
      <c r="L122" s="402"/>
      <c r="Q122" s="83"/>
      <c r="R122" s="83"/>
    </row>
    <row r="123" spans="1:18" ht="21" x14ac:dyDescent="0.35">
      <c r="A123" s="336" t="s">
        <v>97</v>
      </c>
      <c r="B123" s="336"/>
      <c r="C123" s="336"/>
      <c r="D123" s="336"/>
      <c r="E123" s="336"/>
      <c r="F123" s="336"/>
      <c r="G123" s="336"/>
      <c r="H123" s="336"/>
      <c r="I123" s="336"/>
      <c r="J123" s="336"/>
      <c r="K123" s="336"/>
      <c r="L123" s="336"/>
    </row>
    <row r="124" spans="1:18" x14ac:dyDescent="0.25">
      <c r="A124" s="55"/>
      <c r="B124" s="56" t="s">
        <v>149</v>
      </c>
      <c r="C124" s="57"/>
      <c r="D124" s="57"/>
      <c r="E124" s="57"/>
      <c r="F124" s="58"/>
      <c r="G124" s="59"/>
      <c r="H124" s="56" t="str">
        <f>CONCATENATE("acumulado ",B124)</f>
        <v>acumulado febrero</v>
      </c>
      <c r="I124" s="57"/>
      <c r="J124" s="57"/>
      <c r="K124" s="57"/>
      <c r="L124" s="58"/>
    </row>
    <row r="125" spans="1:18" x14ac:dyDescent="0.25">
      <c r="A125" s="12"/>
      <c r="B125" s="56">
        <v>2020</v>
      </c>
      <c r="C125" s="58"/>
      <c r="D125" s="337">
        <v>2021</v>
      </c>
      <c r="E125" s="56" t="s">
        <v>2</v>
      </c>
      <c r="F125" s="58"/>
      <c r="G125" s="338"/>
      <c r="H125" s="339">
        <v>2020</v>
      </c>
      <c r="I125" s="340"/>
      <c r="J125" s="337">
        <v>2021</v>
      </c>
      <c r="K125" s="56" t="s">
        <v>2</v>
      </c>
      <c r="L125" s="58"/>
    </row>
    <row r="126" spans="1:18" x14ac:dyDescent="0.25">
      <c r="A126" s="341" t="s">
        <v>65</v>
      </c>
      <c r="B126" s="342">
        <v>7.09</v>
      </c>
      <c r="C126" s="342"/>
      <c r="D126" s="343">
        <v>4.37</v>
      </c>
      <c r="E126" s="342">
        <v>-2.7199999999999998</v>
      </c>
      <c r="F126" s="342"/>
      <c r="G126" s="344"/>
      <c r="H126" s="345">
        <f>H74/H22</f>
        <v>7.433087750098375</v>
      </c>
      <c r="I126" s="346"/>
      <c r="J126" s="343">
        <f>I74/I22</f>
        <v>4.858866410240684</v>
      </c>
      <c r="K126" s="342">
        <f>J126-H126</f>
        <v>-2.574221339857691</v>
      </c>
      <c r="L126" s="342"/>
      <c r="Q126" s="83"/>
      <c r="R126" s="83"/>
    </row>
    <row r="127" spans="1:18" x14ac:dyDescent="0.25">
      <c r="A127" s="403" t="s">
        <v>11</v>
      </c>
      <c r="B127" s="342">
        <v>3.96</v>
      </c>
      <c r="C127" s="342"/>
      <c r="D127" s="404">
        <v>2.44</v>
      </c>
      <c r="E127" s="342">
        <v>-1.52</v>
      </c>
      <c r="F127" s="342"/>
      <c r="G127" s="344"/>
      <c r="H127" s="345">
        <f>H75/H23</f>
        <v>4.3210264725046592</v>
      </c>
      <c r="I127" s="346" t="e">
        <v>#REF!</v>
      </c>
      <c r="J127" s="343">
        <f>I75/I23</f>
        <v>2.6069190456994171</v>
      </c>
      <c r="K127" s="342">
        <f>J127-H127</f>
        <v>-1.7141074268052421</v>
      </c>
      <c r="L127" s="342"/>
      <c r="Q127" s="83"/>
      <c r="R127" s="83"/>
    </row>
    <row r="128" spans="1:18" x14ac:dyDescent="0.25">
      <c r="A128" s="405" t="s">
        <v>66</v>
      </c>
      <c r="B128" s="357">
        <v>2.68</v>
      </c>
      <c r="C128" s="357"/>
      <c r="D128" s="358">
        <v>2.11</v>
      </c>
      <c r="E128" s="357">
        <v>-0.57000000000000028</v>
      </c>
      <c r="F128" s="357"/>
      <c r="G128" s="359"/>
      <c r="H128" s="360">
        <f>H76/H24</f>
        <v>2.9160006737913866</v>
      </c>
      <c r="I128" s="361" t="e">
        <v>#REF!</v>
      </c>
      <c r="J128" s="358">
        <f>I76/I24</f>
        <v>2.2188979929339245</v>
      </c>
      <c r="K128" s="357">
        <f t="shared" ref="K128:K148" si="20">J128-H128</f>
        <v>-0.69710268085746208</v>
      </c>
      <c r="L128" s="357"/>
      <c r="Q128" s="83"/>
      <c r="R128" s="83"/>
    </row>
    <row r="129" spans="1:18" x14ac:dyDescent="0.25">
      <c r="A129" s="356" t="s">
        <v>67</v>
      </c>
      <c r="B129" s="357">
        <v>2.46</v>
      </c>
      <c r="C129" s="357" t="e">
        <v>#REF!</v>
      </c>
      <c r="D129" s="406">
        <v>2.25</v>
      </c>
      <c r="E129" s="357">
        <f>D129-B129</f>
        <v>-0.20999999999999996</v>
      </c>
      <c r="F129" s="357" t="e">
        <f>C129/$C$7</f>
        <v>#REF!</v>
      </c>
      <c r="G129" s="359"/>
      <c r="H129" s="360">
        <f>H77/H25</f>
        <v>2.9791702178433845</v>
      </c>
      <c r="I129" s="361" t="e">
        <v>#REF!</v>
      </c>
      <c r="J129" s="358">
        <f>I77/I25</f>
        <v>2.320692598463602</v>
      </c>
      <c r="K129" s="357">
        <f t="shared" si="20"/>
        <v>-0.65847761937978255</v>
      </c>
      <c r="L129" s="357"/>
      <c r="Q129" s="83"/>
      <c r="R129" s="83"/>
    </row>
    <row r="130" spans="1:18" x14ac:dyDescent="0.25">
      <c r="A130" s="356" t="s">
        <v>68</v>
      </c>
      <c r="B130" s="357">
        <f>B78/B26</f>
        <v>2.9192569032817697</v>
      </c>
      <c r="C130" s="357" t="e">
        <f>C128-C129</f>
        <v>#REF!</v>
      </c>
      <c r="D130" s="407">
        <f>C78/C26</f>
        <v>1.9614465771480352</v>
      </c>
      <c r="E130" s="357">
        <f>D130-B130</f>
        <v>-0.95781032613373451</v>
      </c>
      <c r="F130" s="357" t="e">
        <f>C130/$C$7</f>
        <v>#REF!</v>
      </c>
      <c r="G130" s="359"/>
      <c r="H130" s="360">
        <f>H78/H26</f>
        <v>2.8391019256308101</v>
      </c>
      <c r="I130" s="361" t="e">
        <v>#REF!</v>
      </c>
      <c r="J130" s="358">
        <f>I78/I26</f>
        <v>2.0552724421795374</v>
      </c>
      <c r="K130" s="357">
        <f t="shared" si="20"/>
        <v>-0.78382948345127268</v>
      </c>
      <c r="L130" s="357"/>
      <c r="Q130" s="83"/>
      <c r="R130" s="83"/>
    </row>
    <row r="131" spans="1:18" x14ac:dyDescent="0.25">
      <c r="A131" s="408" t="s">
        <v>98</v>
      </c>
      <c r="B131" s="371">
        <v>4.9000000000000004</v>
      </c>
      <c r="C131" s="371"/>
      <c r="D131" s="372">
        <v>3.4</v>
      </c>
      <c r="E131" s="371">
        <v>-1.5000000000000004</v>
      </c>
      <c r="F131" s="371"/>
      <c r="G131" s="359"/>
      <c r="H131" s="373">
        <f>H79/H27</f>
        <v>5.2766271624425576</v>
      </c>
      <c r="I131" s="374" t="e">
        <v>#REF!</v>
      </c>
      <c r="J131" s="372">
        <f>I79/I27</f>
        <v>3.6628707807705423</v>
      </c>
      <c r="K131" s="371">
        <f t="shared" si="20"/>
        <v>-1.6137563816720153</v>
      </c>
      <c r="L131" s="371"/>
      <c r="Q131" s="83"/>
      <c r="R131" s="83"/>
    </row>
    <row r="132" spans="1:18" x14ac:dyDescent="0.25">
      <c r="A132" s="409" t="s">
        <v>12</v>
      </c>
      <c r="B132" s="350">
        <v>7.69</v>
      </c>
      <c r="C132" s="350"/>
      <c r="D132" s="351">
        <v>6.26</v>
      </c>
      <c r="E132" s="350">
        <v>-1.4300000000000006</v>
      </c>
      <c r="F132" s="350"/>
      <c r="G132" s="344"/>
      <c r="H132" s="352">
        <f>H80/H28</f>
        <v>8.0249964334040893</v>
      </c>
      <c r="I132" s="353" t="e">
        <v>#REF!</v>
      </c>
      <c r="J132" s="351">
        <f>I80/I28</f>
        <v>6.9223291190248322</v>
      </c>
      <c r="K132" s="350">
        <f t="shared" si="20"/>
        <v>-1.1026673143792571</v>
      </c>
      <c r="L132" s="350"/>
      <c r="Q132" s="83"/>
      <c r="R132" s="83"/>
    </row>
    <row r="133" spans="1:18" x14ac:dyDescent="0.25">
      <c r="A133" s="410" t="s">
        <v>70</v>
      </c>
      <c r="B133" s="411">
        <v>9.4700000000000006</v>
      </c>
      <c r="C133" s="411"/>
      <c r="D133" s="412">
        <v>7.98</v>
      </c>
      <c r="E133" s="411">
        <v>-1.4900000000000002</v>
      </c>
      <c r="F133" s="411"/>
      <c r="G133" s="359"/>
      <c r="H133" s="385">
        <f>H81/H29</f>
        <v>9.8121126156193377</v>
      </c>
      <c r="I133" s="386" t="e">
        <v>#REF!</v>
      </c>
      <c r="J133" s="412">
        <f>I81/I29</f>
        <v>8.2392953266454612</v>
      </c>
      <c r="K133" s="411">
        <f t="shared" si="20"/>
        <v>-1.5728172889738765</v>
      </c>
      <c r="L133" s="411"/>
      <c r="Q133" s="83"/>
      <c r="R133" s="83"/>
    </row>
    <row r="134" spans="1:18" x14ac:dyDescent="0.25">
      <c r="A134" s="413" t="s">
        <v>71</v>
      </c>
      <c r="B134" s="390">
        <v>9.9600000000000009</v>
      </c>
      <c r="C134" s="390"/>
      <c r="D134" s="391">
        <v>6.31</v>
      </c>
      <c r="E134" s="390">
        <v>-3.6500000000000012</v>
      </c>
      <c r="F134" s="390"/>
      <c r="G134" s="359"/>
      <c r="H134" s="392">
        <f>H82/H30</f>
        <v>10.171729170201935</v>
      </c>
      <c r="I134" s="393" t="e">
        <v>#REF!</v>
      </c>
      <c r="J134" s="391">
        <f>I82/I30</f>
        <v>7.0028328611898019</v>
      </c>
      <c r="K134" s="390">
        <f t="shared" si="20"/>
        <v>-3.1688963090121334</v>
      </c>
      <c r="L134" s="390"/>
      <c r="Q134" s="83"/>
      <c r="R134" s="83"/>
    </row>
    <row r="135" spans="1:18" x14ac:dyDescent="0.25">
      <c r="A135" s="413" t="s">
        <v>72</v>
      </c>
      <c r="B135" s="390">
        <v>6.54</v>
      </c>
      <c r="C135" s="390"/>
      <c r="D135" s="391">
        <v>6.43</v>
      </c>
      <c r="E135" s="390">
        <v>-0.11000000000000032</v>
      </c>
      <c r="F135" s="390"/>
      <c r="G135" s="359"/>
      <c r="H135" s="392">
        <f>H83/H31</f>
        <v>6.1934826883910388</v>
      </c>
      <c r="I135" s="393" t="e">
        <v>#REF!</v>
      </c>
      <c r="J135" s="391">
        <f>I83/I31</f>
        <v>5</v>
      </c>
      <c r="K135" s="390">
        <f t="shared" si="20"/>
        <v>-1.1934826883910388</v>
      </c>
      <c r="L135" s="390"/>
      <c r="Q135" s="83"/>
      <c r="R135" s="83"/>
    </row>
    <row r="136" spans="1:18" x14ac:dyDescent="0.25">
      <c r="A136" s="413" t="s">
        <v>73</v>
      </c>
      <c r="B136" s="390">
        <v>7.97</v>
      </c>
      <c r="C136" s="390"/>
      <c r="D136" s="391">
        <v>6.63</v>
      </c>
      <c r="E136" s="390">
        <v>-1.3399999999999999</v>
      </c>
      <c r="F136" s="390"/>
      <c r="G136" s="359"/>
      <c r="H136" s="392">
        <f>H84/H32</f>
        <v>8.2766496457269518</v>
      </c>
      <c r="I136" s="393" t="e">
        <v>#REF!</v>
      </c>
      <c r="J136" s="391">
        <f>I84/I32</f>
        <v>5.7772925764192138</v>
      </c>
      <c r="K136" s="390">
        <f t="shared" si="20"/>
        <v>-2.499357069307738</v>
      </c>
      <c r="L136" s="390"/>
      <c r="Q136" s="83"/>
      <c r="R136" s="83"/>
    </row>
    <row r="137" spans="1:18" x14ac:dyDescent="0.25">
      <c r="A137" s="413" t="s">
        <v>74</v>
      </c>
      <c r="B137" s="390">
        <v>4.78</v>
      </c>
      <c r="C137" s="390"/>
      <c r="D137" s="391">
        <v>7.26</v>
      </c>
      <c r="E137" s="390">
        <v>2.4799999999999995</v>
      </c>
      <c r="F137" s="390"/>
      <c r="G137" s="359"/>
      <c r="H137" s="392">
        <f>H85/H33</f>
        <v>4.8878757176629515</v>
      </c>
      <c r="I137" s="393" t="e">
        <v>#REF!</v>
      </c>
      <c r="J137" s="391">
        <f>I85/I33</f>
        <v>6.1261261261261257</v>
      </c>
      <c r="K137" s="390">
        <f t="shared" si="20"/>
        <v>1.2382504084631742</v>
      </c>
      <c r="L137" s="390"/>
      <c r="Q137" s="83"/>
      <c r="R137" s="83"/>
    </row>
    <row r="138" spans="1:18" x14ac:dyDescent="0.25">
      <c r="A138" s="413" t="s">
        <v>75</v>
      </c>
      <c r="B138" s="390">
        <v>8.4</v>
      </c>
      <c r="C138" s="390"/>
      <c r="D138" s="391">
        <v>5.12</v>
      </c>
      <c r="E138" s="390">
        <v>-3.2800000000000002</v>
      </c>
      <c r="F138" s="390"/>
      <c r="G138" s="359"/>
      <c r="H138" s="392">
        <f>H86/H34</f>
        <v>8.561895885114609</v>
      </c>
      <c r="I138" s="393" t="e">
        <v>#REF!</v>
      </c>
      <c r="J138" s="391">
        <f>I86/I34</f>
        <v>6.1507537688442211</v>
      </c>
      <c r="K138" s="390">
        <f t="shared" si="20"/>
        <v>-2.4111421162703879</v>
      </c>
      <c r="L138" s="390"/>
      <c r="Q138" s="83"/>
      <c r="R138" s="83"/>
    </row>
    <row r="139" spans="1:18" x14ac:dyDescent="0.25">
      <c r="A139" s="413" t="s">
        <v>76</v>
      </c>
      <c r="B139" s="390">
        <v>7.43</v>
      </c>
      <c r="C139" s="390"/>
      <c r="D139" s="391">
        <v>8.41</v>
      </c>
      <c r="E139" s="390">
        <v>0.98000000000000043</v>
      </c>
      <c r="F139" s="390"/>
      <c r="G139" s="359"/>
      <c r="H139" s="392">
        <f>H87/H35</f>
        <v>7.7887544786717902</v>
      </c>
      <c r="I139" s="393" t="e">
        <v>#REF!</v>
      </c>
      <c r="J139" s="391">
        <f>I87/I35</f>
        <v>12.608050242649158</v>
      </c>
      <c r="K139" s="390">
        <f t="shared" si="20"/>
        <v>4.8192957639773679</v>
      </c>
      <c r="L139" s="390"/>
      <c r="Q139" s="83"/>
      <c r="R139" s="83"/>
    </row>
    <row r="140" spans="1:18" x14ac:dyDescent="0.25">
      <c r="A140" s="413" t="s">
        <v>77</v>
      </c>
      <c r="B140" s="390">
        <v>6.43</v>
      </c>
      <c r="C140" s="390"/>
      <c r="D140" s="391">
        <v>5.56</v>
      </c>
      <c r="E140" s="390">
        <v>-0.87000000000000011</v>
      </c>
      <c r="F140" s="390"/>
      <c r="G140" s="359"/>
      <c r="H140" s="392">
        <f>H88/H36</f>
        <v>6.7487320501069359</v>
      </c>
      <c r="I140" s="393" t="e">
        <v>#REF!</v>
      </c>
      <c r="J140" s="391">
        <f>I88/I36</f>
        <v>5.7803626905570411</v>
      </c>
      <c r="K140" s="390">
        <f t="shared" si="20"/>
        <v>-0.96836935954989478</v>
      </c>
      <c r="L140" s="390"/>
      <c r="Q140" s="83"/>
      <c r="R140" s="83"/>
    </row>
    <row r="141" spans="1:18" x14ac:dyDescent="0.25">
      <c r="A141" s="413" t="s">
        <v>78</v>
      </c>
      <c r="B141" s="390">
        <v>7.53</v>
      </c>
      <c r="C141" s="390"/>
      <c r="D141" s="391">
        <v>5.32</v>
      </c>
      <c r="E141" s="390">
        <v>-2.21</v>
      </c>
      <c r="F141" s="390"/>
      <c r="G141" s="359"/>
      <c r="H141" s="392">
        <f>H89/H37</f>
        <v>7.7099276111685624</v>
      </c>
      <c r="I141" s="393" t="e">
        <v>#REF!</v>
      </c>
      <c r="J141" s="391">
        <f>I89/I37</f>
        <v>6.0169946332737032</v>
      </c>
      <c r="K141" s="390">
        <f t="shared" si="20"/>
        <v>-1.6929329778948592</v>
      </c>
      <c r="L141" s="390"/>
      <c r="Q141" s="83"/>
      <c r="R141" s="83"/>
    </row>
    <row r="142" spans="1:18" x14ac:dyDescent="0.25">
      <c r="A142" s="413" t="s">
        <v>79</v>
      </c>
      <c r="B142" s="390">
        <v>8.1999999999999993</v>
      </c>
      <c r="C142" s="390"/>
      <c r="D142" s="391">
        <v>10.84</v>
      </c>
      <c r="E142" s="390">
        <v>2.6400000000000006</v>
      </c>
      <c r="F142" s="390"/>
      <c r="G142" s="359"/>
      <c r="H142" s="392">
        <f>H90/H38</f>
        <v>8.3459212686716597</v>
      </c>
      <c r="I142" s="393" t="e">
        <v>#REF!</v>
      </c>
      <c r="J142" s="391">
        <f>I90/I38</f>
        <v>11.729927007299271</v>
      </c>
      <c r="K142" s="390">
        <f t="shared" si="20"/>
        <v>3.3840057386276108</v>
      </c>
      <c r="L142" s="390"/>
      <c r="Q142" s="83"/>
      <c r="R142" s="83"/>
    </row>
    <row r="143" spans="1:18" x14ac:dyDescent="0.25">
      <c r="A143" s="413" t="s">
        <v>80</v>
      </c>
      <c r="B143" s="390">
        <v>6.91</v>
      </c>
      <c r="C143" s="390"/>
      <c r="D143" s="391">
        <v>7.75</v>
      </c>
      <c r="E143" s="390">
        <v>0.83999999999999986</v>
      </c>
      <c r="F143" s="390"/>
      <c r="G143" s="359"/>
      <c r="H143" s="392">
        <f>H91/H39</f>
        <v>7.3150083951687161</v>
      </c>
      <c r="I143" s="393" t="e">
        <v>#REF!</v>
      </c>
      <c r="J143" s="391">
        <f>I91/I39</f>
        <v>8.3390029325513204</v>
      </c>
      <c r="K143" s="390">
        <f t="shared" si="20"/>
        <v>1.0239945373826043</v>
      </c>
      <c r="L143" s="390"/>
      <c r="Q143" s="83"/>
      <c r="R143" s="83"/>
    </row>
    <row r="144" spans="1:18" x14ac:dyDescent="0.25">
      <c r="A144" s="413" t="s">
        <v>81</v>
      </c>
      <c r="B144" s="390">
        <v>8.8699999999999992</v>
      </c>
      <c r="C144" s="390"/>
      <c r="D144" s="391">
        <v>6.3</v>
      </c>
      <c r="E144" s="390">
        <v>-2.5699999999999994</v>
      </c>
      <c r="F144" s="390"/>
      <c r="G144" s="359"/>
      <c r="H144" s="392">
        <f>H92/H40</f>
        <v>8.8621642090257051</v>
      </c>
      <c r="I144" s="393" t="e">
        <v>#REF!</v>
      </c>
      <c r="J144" s="391">
        <f>I92/I40</f>
        <v>5.8826086956521735</v>
      </c>
      <c r="K144" s="390">
        <f t="shared" si="20"/>
        <v>-2.9795555133735316</v>
      </c>
      <c r="L144" s="390"/>
      <c r="Q144" s="83"/>
      <c r="R144" s="83"/>
    </row>
    <row r="145" spans="1:18" x14ac:dyDescent="0.25">
      <c r="A145" s="413" t="s">
        <v>82</v>
      </c>
      <c r="B145" s="390">
        <v>8.3699999999999992</v>
      </c>
      <c r="C145" s="390"/>
      <c r="D145" s="391">
        <v>5.17</v>
      </c>
      <c r="E145" s="390">
        <v>-3.1999999999999993</v>
      </c>
      <c r="F145" s="390"/>
      <c r="G145" s="359"/>
      <c r="H145" s="392">
        <f>H93/H41</f>
        <v>9.2207664053505844</v>
      </c>
      <c r="I145" s="393" t="e">
        <v>#REF!</v>
      </c>
      <c r="J145" s="391">
        <f>I93/I41</f>
        <v>5.7790697674418601</v>
      </c>
      <c r="K145" s="390">
        <f t="shared" si="20"/>
        <v>-3.4416966379087244</v>
      </c>
      <c r="L145" s="390"/>
      <c r="Q145" s="83"/>
      <c r="R145" s="83"/>
    </row>
    <row r="146" spans="1:18" x14ac:dyDescent="0.25">
      <c r="A146" s="413" t="s">
        <v>83</v>
      </c>
      <c r="B146" s="390">
        <v>7.9</v>
      </c>
      <c r="C146" s="390"/>
      <c r="D146" s="391">
        <v>6.86</v>
      </c>
      <c r="E146" s="390">
        <v>-1.04</v>
      </c>
      <c r="F146" s="390"/>
      <c r="G146" s="359"/>
      <c r="H146" s="392">
        <f>H94/H42</f>
        <v>8.5083189430693746</v>
      </c>
      <c r="I146" s="393" t="e">
        <v>#REF!</v>
      </c>
      <c r="J146" s="391">
        <f>I94/I42</f>
        <v>7.3720397249809011</v>
      </c>
      <c r="K146" s="390">
        <f t="shared" si="20"/>
        <v>-1.1362792180884735</v>
      </c>
      <c r="L146" s="390"/>
      <c r="Q146" s="83"/>
      <c r="R146" s="83"/>
    </row>
    <row r="147" spans="1:18" x14ac:dyDescent="0.25">
      <c r="A147" s="413" t="s">
        <v>84</v>
      </c>
      <c r="B147" s="390">
        <v>7.39</v>
      </c>
      <c r="C147" s="390"/>
      <c r="D147" s="391">
        <v>7.93</v>
      </c>
      <c r="E147" s="390">
        <v>0.54</v>
      </c>
      <c r="F147" s="390"/>
      <c r="G147" s="359"/>
      <c r="H147" s="392">
        <f>H95/H43</f>
        <v>7.9224017832265252</v>
      </c>
      <c r="I147" s="393" t="e">
        <v>#REF!</v>
      </c>
      <c r="J147" s="391">
        <f>I95/I43</f>
        <v>7.7867165575304025</v>
      </c>
      <c r="K147" s="390">
        <f t="shared" si="20"/>
        <v>-0.13568522569612274</v>
      </c>
      <c r="L147" s="390"/>
      <c r="Q147" s="83"/>
      <c r="R147" s="83"/>
    </row>
    <row r="148" spans="1:18" x14ac:dyDescent="0.25">
      <c r="A148" s="414" t="s">
        <v>85</v>
      </c>
      <c r="B148" s="397">
        <v>6.56</v>
      </c>
      <c r="C148" s="397"/>
      <c r="D148" s="398">
        <v>5.64</v>
      </c>
      <c r="E148" s="397">
        <v>-0.91999999999999993</v>
      </c>
      <c r="F148" s="397"/>
      <c r="G148" s="359"/>
      <c r="H148" s="399">
        <f>H96/H44</f>
        <v>6.7142722418040997</v>
      </c>
      <c r="I148" s="400" t="e">
        <v>#REF!</v>
      </c>
      <c r="J148" s="398">
        <f>I96/I44</f>
        <v>5.8872535781798545</v>
      </c>
      <c r="K148" s="397">
        <f t="shared" si="20"/>
        <v>-0.82701866362424514</v>
      </c>
      <c r="L148" s="397"/>
      <c r="Q148" s="83"/>
      <c r="R148" s="83"/>
    </row>
    <row r="149" spans="1:18" ht="21" x14ac:dyDescent="0.35">
      <c r="A149" s="336" t="s">
        <v>99</v>
      </c>
      <c r="B149" s="336"/>
      <c r="C149" s="336"/>
      <c r="D149" s="336"/>
      <c r="E149" s="336"/>
      <c r="F149" s="336"/>
      <c r="G149" s="336"/>
      <c r="H149" s="336"/>
      <c r="I149" s="336"/>
      <c r="J149" s="336"/>
      <c r="K149" s="336"/>
      <c r="L149" s="336"/>
    </row>
    <row r="150" spans="1:18" x14ac:dyDescent="0.25">
      <c r="A150" s="55"/>
      <c r="B150" s="56" t="s">
        <v>149</v>
      </c>
      <c r="C150" s="57"/>
      <c r="D150" s="57"/>
      <c r="E150" s="57"/>
      <c r="F150" s="58"/>
      <c r="G150" s="59"/>
      <c r="H150" s="56" t="str">
        <f>CONCATENATE("acumulado ",B150)</f>
        <v>acumulado febrero</v>
      </c>
      <c r="I150" s="57"/>
      <c r="J150" s="57"/>
      <c r="K150" s="57"/>
      <c r="L150" s="58"/>
    </row>
    <row r="151" spans="1:18" x14ac:dyDescent="0.25">
      <c r="A151" s="12"/>
      <c r="B151" s="56">
        <v>2020</v>
      </c>
      <c r="C151" s="58"/>
      <c r="D151" s="415">
        <v>2021</v>
      </c>
      <c r="E151" s="56" t="s">
        <v>2</v>
      </c>
      <c r="F151" s="58"/>
      <c r="G151" s="338"/>
      <c r="H151" s="339">
        <v>2020</v>
      </c>
      <c r="I151" s="340"/>
      <c r="J151" s="337">
        <v>2021</v>
      </c>
      <c r="K151" s="56" t="s">
        <v>2</v>
      </c>
      <c r="L151" s="58"/>
    </row>
    <row r="152" spans="1:18" x14ac:dyDescent="0.25">
      <c r="A152" s="341" t="s">
        <v>87</v>
      </c>
      <c r="B152" s="342">
        <v>7.09</v>
      </c>
      <c r="C152" s="342"/>
      <c r="D152" s="343">
        <v>4.37</v>
      </c>
      <c r="E152" s="342">
        <v>-2.7199999999999998</v>
      </c>
      <c r="F152" s="342"/>
      <c r="G152" s="344"/>
      <c r="H152" s="345">
        <f>H100/H48</f>
        <v>7.433087750098375</v>
      </c>
      <c r="I152" s="346"/>
      <c r="J152" s="343">
        <f>I100/I48</f>
        <v>4.858866410240684</v>
      </c>
      <c r="K152" s="342">
        <f>J152-H152</f>
        <v>-2.574221339857691</v>
      </c>
      <c r="L152" s="342"/>
      <c r="Q152" s="83"/>
      <c r="R152" s="83"/>
    </row>
    <row r="153" spans="1:18" x14ac:dyDescent="0.25">
      <c r="A153" s="416" t="s">
        <v>88</v>
      </c>
      <c r="B153" s="417">
        <v>7.53</v>
      </c>
      <c r="C153" s="417"/>
      <c r="D153" s="418">
        <v>5.31</v>
      </c>
      <c r="E153" s="417">
        <v>-2.2200000000000006</v>
      </c>
      <c r="F153" s="417"/>
      <c r="G153" s="359"/>
      <c r="H153" s="419">
        <f>H101/H49</f>
        <v>7.9287163664200735</v>
      </c>
      <c r="I153" s="420"/>
      <c r="J153" s="418">
        <f>I101/I49</f>
        <v>5.7970309922736352</v>
      </c>
      <c r="K153" s="417">
        <f>J153-H153</f>
        <v>-2.1316853741464383</v>
      </c>
      <c r="L153" s="417"/>
      <c r="Q153" s="83"/>
      <c r="R153" s="83"/>
    </row>
    <row r="154" spans="1:18" x14ac:dyDescent="0.25">
      <c r="A154" s="421" t="s">
        <v>89</v>
      </c>
      <c r="B154" s="390">
        <v>7.94</v>
      </c>
      <c r="C154" s="390"/>
      <c r="D154" s="391">
        <v>5.05</v>
      </c>
      <c r="E154" s="390">
        <v>-2.8900000000000006</v>
      </c>
      <c r="F154" s="390"/>
      <c r="G154" s="359"/>
      <c r="H154" s="392">
        <f>H102/H50</f>
        <v>8.3263323755677074</v>
      </c>
      <c r="I154" s="393"/>
      <c r="J154" s="391">
        <f>I102/I50</f>
        <v>5.5166469272272671</v>
      </c>
      <c r="K154" s="390">
        <f t="shared" ref="K154:K159" si="21">J154-H154</f>
        <v>-2.8096854483404403</v>
      </c>
      <c r="L154" s="390"/>
      <c r="Q154" s="83"/>
      <c r="R154" s="83"/>
    </row>
    <row r="155" spans="1:18" x14ac:dyDescent="0.25">
      <c r="A155" s="421" t="s">
        <v>90</v>
      </c>
      <c r="B155" s="390">
        <v>4.9000000000000004</v>
      </c>
      <c r="C155" s="390"/>
      <c r="D155" s="391">
        <v>5.97</v>
      </c>
      <c r="E155" s="390">
        <v>1.0699999999999994</v>
      </c>
      <c r="F155" s="390"/>
      <c r="G155" s="359"/>
      <c r="H155" s="392">
        <f>H103/H51</f>
        <v>5.2994672283484077</v>
      </c>
      <c r="I155" s="393"/>
      <c r="J155" s="391">
        <f>I103/I51</f>
        <v>5.338709677419355</v>
      </c>
      <c r="K155" s="390">
        <f t="shared" si="21"/>
        <v>3.9242449070947316E-2</v>
      </c>
      <c r="L155" s="390"/>
      <c r="Q155" s="83"/>
      <c r="R155" s="83"/>
    </row>
    <row r="156" spans="1:18" x14ac:dyDescent="0.25">
      <c r="A156" s="421" t="s">
        <v>91</v>
      </c>
      <c r="B156" s="390">
        <v>7.38</v>
      </c>
      <c r="C156" s="390"/>
      <c r="D156" s="391">
        <v>4.24</v>
      </c>
      <c r="E156" s="390">
        <v>-3.1399999999999997</v>
      </c>
      <c r="F156" s="390"/>
      <c r="G156" s="359"/>
      <c r="H156" s="392">
        <f>H104/H52</f>
        <v>7.7122872501635005</v>
      </c>
      <c r="I156" s="393"/>
      <c r="J156" s="391">
        <f>I104/I52</f>
        <v>5.1524595986503288</v>
      </c>
      <c r="K156" s="390">
        <f t="shared" si="21"/>
        <v>-2.5598276515131717</v>
      </c>
      <c r="L156" s="390"/>
      <c r="Q156" s="83"/>
      <c r="R156" s="83"/>
    </row>
    <row r="157" spans="1:18" x14ac:dyDescent="0.25">
      <c r="A157" s="421" t="s">
        <v>92</v>
      </c>
      <c r="B157" s="390">
        <v>2.21</v>
      </c>
      <c r="C157" s="390"/>
      <c r="D157" s="391">
        <v>1.87</v>
      </c>
      <c r="E157" s="390">
        <v>-0.33999999999999986</v>
      </c>
      <c r="F157" s="390"/>
      <c r="G157" s="359"/>
      <c r="H157" s="392">
        <f>H105/H53</f>
        <v>2.2204928381731901</v>
      </c>
      <c r="I157" s="393"/>
      <c r="J157" s="391">
        <f>I105/I53</f>
        <v>1.8783222893759557</v>
      </c>
      <c r="K157" s="390">
        <f t="shared" si="21"/>
        <v>-0.34217054879723441</v>
      </c>
      <c r="L157" s="390"/>
      <c r="Q157" s="83"/>
      <c r="R157" s="83"/>
    </row>
    <row r="158" spans="1:18" x14ac:dyDescent="0.25">
      <c r="A158" s="421" t="s">
        <v>93</v>
      </c>
      <c r="B158" s="390">
        <v>7.67</v>
      </c>
      <c r="C158" s="390"/>
      <c r="D158" s="391">
        <v>3.58</v>
      </c>
      <c r="E158" s="390">
        <v>-4.09</v>
      </c>
      <c r="F158" s="390"/>
      <c r="G158" s="359"/>
      <c r="H158" s="392">
        <f>H106/H54</f>
        <v>7.5828891317438725</v>
      </c>
      <c r="I158" s="393"/>
      <c r="J158" s="391">
        <f>I106/I54</f>
        <v>3.8627029928868608</v>
      </c>
      <c r="K158" s="390">
        <f t="shared" si="21"/>
        <v>-3.7201861388570117</v>
      </c>
      <c r="L158" s="390"/>
      <c r="Q158" s="83"/>
      <c r="R158" s="83"/>
    </row>
    <row r="159" spans="1:18" x14ac:dyDescent="0.25">
      <c r="A159" s="422" t="s">
        <v>94</v>
      </c>
      <c r="B159" s="397">
        <v>5.71</v>
      </c>
      <c r="C159" s="397"/>
      <c r="D159" s="398">
        <v>4.4400000000000004</v>
      </c>
      <c r="E159" s="397">
        <v>-1.2699999999999996</v>
      </c>
      <c r="F159" s="397"/>
      <c r="G159" s="359"/>
      <c r="H159" s="399">
        <f>H107/H55</f>
        <v>5.9804088782354166</v>
      </c>
      <c r="I159" s="400"/>
      <c r="J159" s="398">
        <f>I107/I55</f>
        <v>5.1477557673019056</v>
      </c>
      <c r="K159" s="397">
        <f t="shared" si="21"/>
        <v>-0.83265311093351091</v>
      </c>
      <c r="L159" s="397"/>
      <c r="Q159" s="83"/>
      <c r="R159" s="83"/>
    </row>
    <row r="160" spans="1:18" ht="21" x14ac:dyDescent="0.35">
      <c r="A160" s="423" t="s">
        <v>19</v>
      </c>
      <c r="B160" s="423"/>
      <c r="C160" s="423"/>
      <c r="D160" s="423"/>
      <c r="E160" s="423"/>
      <c r="F160" s="423"/>
      <c r="G160" s="423"/>
      <c r="H160" s="423"/>
      <c r="I160" s="423"/>
      <c r="J160" s="423"/>
      <c r="K160" s="423"/>
      <c r="L160" s="423"/>
    </row>
    <row r="161" spans="1:12" x14ac:dyDescent="0.25">
      <c r="A161" s="55"/>
      <c r="B161" s="56" t="s">
        <v>149</v>
      </c>
      <c r="C161" s="57"/>
      <c r="D161" s="57"/>
      <c r="E161" s="57"/>
      <c r="F161" s="58"/>
      <c r="G161" s="98"/>
      <c r="H161" s="56" t="str">
        <f>CONCATENATE("acumulado ",B161)</f>
        <v>acumulado febrero</v>
      </c>
      <c r="I161" s="57"/>
      <c r="J161" s="57"/>
      <c r="K161" s="57"/>
      <c r="L161" s="58"/>
    </row>
    <row r="162" spans="1:12" ht="30" x14ac:dyDescent="0.25">
      <c r="A162" s="12"/>
      <c r="B162" s="241">
        <v>2020</v>
      </c>
      <c r="C162" s="241">
        <v>2021</v>
      </c>
      <c r="D162" s="241" t="s">
        <v>1</v>
      </c>
      <c r="E162" s="56" t="s">
        <v>2</v>
      </c>
      <c r="F162" s="58"/>
      <c r="G162" s="424"/>
      <c r="H162" s="241">
        <v>2020</v>
      </c>
      <c r="I162" s="241">
        <v>2021</v>
      </c>
      <c r="J162" s="241" t="s">
        <v>1</v>
      </c>
      <c r="K162" s="56" t="s">
        <v>2</v>
      </c>
      <c r="L162" s="58"/>
    </row>
    <row r="163" spans="1:12" x14ac:dyDescent="0.25">
      <c r="A163" s="425" t="s">
        <v>55</v>
      </c>
      <c r="B163" s="426">
        <v>0.7256999999999999</v>
      </c>
      <c r="C163" s="426">
        <v>0.19649999999999998</v>
      </c>
      <c r="D163" s="426">
        <v>-0.72922695328648202</v>
      </c>
      <c r="E163" s="427">
        <v>-52.919999999999995</v>
      </c>
      <c r="F163" s="427"/>
      <c r="G163" s="428"/>
      <c r="H163" s="426">
        <v>0.73353789132020553</v>
      </c>
      <c r="I163" s="426">
        <v>0.1658476320469027</v>
      </c>
      <c r="J163" s="426">
        <f>I163/H163-1</f>
        <v>-0.77390720505465138</v>
      </c>
      <c r="K163" s="427">
        <f>(I163-H163)*100</f>
        <v>-56.769025927330283</v>
      </c>
      <c r="L163" s="427"/>
    </row>
    <row r="164" spans="1:12" x14ac:dyDescent="0.25">
      <c r="A164" s="429" t="s">
        <v>8</v>
      </c>
      <c r="B164" s="430">
        <v>0.76549999999999996</v>
      </c>
      <c r="C164" s="430">
        <v>0.23089999999999999</v>
      </c>
      <c r="D164" s="430">
        <v>-0.69836708033964734</v>
      </c>
      <c r="E164" s="431">
        <v>-53.459999999999994</v>
      </c>
      <c r="F164" s="431"/>
      <c r="G164" s="428"/>
      <c r="H164" s="430">
        <v>0.76936495375064429</v>
      </c>
      <c r="I164" s="426">
        <v>0.18981126335994147</v>
      </c>
      <c r="J164" s="432">
        <f>I164/H164-1</f>
        <v>-0.75328839397399894</v>
      </c>
      <c r="K164" s="431">
        <f>(I164-H164)*100</f>
        <v>-57.955369039070284</v>
      </c>
      <c r="L164" s="431"/>
    </row>
    <row r="165" spans="1:12" x14ac:dyDescent="0.25">
      <c r="A165" s="433" t="s">
        <v>56</v>
      </c>
      <c r="B165" s="434">
        <v>0.7016</v>
      </c>
      <c r="C165" s="434">
        <v>0.22390000000000002</v>
      </c>
      <c r="D165" s="434">
        <v>-0.68087229190421894</v>
      </c>
      <c r="E165" s="435">
        <v>-47.769999999999996</v>
      </c>
      <c r="F165" s="435"/>
      <c r="G165" s="436"/>
      <c r="H165" s="437">
        <v>0.6933824628975136</v>
      </c>
      <c r="I165" s="437">
        <v>0.20299305041689869</v>
      </c>
      <c r="J165" s="437">
        <f>I165/H165-1</f>
        <v>-0.70724230669372679</v>
      </c>
      <c r="K165" s="435">
        <f>(I165-H165)*100</f>
        <v>-49.038941248061491</v>
      </c>
      <c r="L165" s="435"/>
    </row>
    <row r="166" spans="1:12" x14ac:dyDescent="0.25">
      <c r="A166" s="309" t="s">
        <v>57</v>
      </c>
      <c r="B166" s="261">
        <v>0.81669999999999998</v>
      </c>
      <c r="C166" s="261">
        <v>0.252</v>
      </c>
      <c r="D166" s="261">
        <v>-0.69144116566670744</v>
      </c>
      <c r="E166" s="438">
        <v>-56.47</v>
      </c>
      <c r="F166" s="438"/>
      <c r="G166" s="436"/>
      <c r="H166" s="263">
        <v>0.82548224476463994</v>
      </c>
      <c r="I166" s="263">
        <v>0.18464312618916495</v>
      </c>
      <c r="J166" s="263">
        <f t="shared" ref="J166:J169" si="22">I166/H166-1</f>
        <v>-0.77632089925591297</v>
      </c>
      <c r="K166" s="439">
        <f t="shared" ref="K166:K169" si="23">(I166-H166)*100</f>
        <v>-64.083911857547491</v>
      </c>
      <c r="L166" s="440"/>
    </row>
    <row r="167" spans="1:12" x14ac:dyDescent="0.25">
      <c r="A167" s="309" t="s">
        <v>58</v>
      </c>
      <c r="B167" s="261">
        <v>0.70469999999999999</v>
      </c>
      <c r="C167" s="261">
        <v>0.18059999999999998</v>
      </c>
      <c r="D167" s="261">
        <v>-0.74372073222647939</v>
      </c>
      <c r="E167" s="438">
        <v>-52.41</v>
      </c>
      <c r="F167" s="438"/>
      <c r="G167" s="436"/>
      <c r="H167" s="263">
        <v>0.71074421225014739</v>
      </c>
      <c r="I167" s="263">
        <v>0.17387258455486018</v>
      </c>
      <c r="J167" s="263">
        <f t="shared" si="22"/>
        <v>-0.7553654584053574</v>
      </c>
      <c r="K167" s="439">
        <f t="shared" si="23"/>
        <v>-53.687162769528719</v>
      </c>
      <c r="L167" s="440"/>
    </row>
    <row r="168" spans="1:12" x14ac:dyDescent="0.25">
      <c r="A168" s="309" t="s">
        <v>59</v>
      </c>
      <c r="B168" s="261">
        <v>0.58619999999999994</v>
      </c>
      <c r="C168" s="261">
        <v>0.75599999999999989</v>
      </c>
      <c r="D168" s="261">
        <v>0.2896622313203685</v>
      </c>
      <c r="E168" s="438">
        <v>16.979999999999997</v>
      </c>
      <c r="F168" s="438"/>
      <c r="G168" s="436"/>
      <c r="H168" s="263">
        <v>0.57216415075758642</v>
      </c>
      <c r="I168" s="263">
        <v>0.71025020177562548</v>
      </c>
      <c r="J168" s="263">
        <f t="shared" si="22"/>
        <v>0.24133992113138025</v>
      </c>
      <c r="K168" s="439">
        <f t="shared" si="23"/>
        <v>13.808605101803906</v>
      </c>
      <c r="L168" s="440"/>
    </row>
    <row r="169" spans="1:12" x14ac:dyDescent="0.25">
      <c r="A169" s="441" t="s">
        <v>60</v>
      </c>
      <c r="B169" s="442">
        <v>0.66650000000000009</v>
      </c>
      <c r="C169" s="442">
        <v>0.44640000000000002</v>
      </c>
      <c r="D169" s="442">
        <v>-0.33023255813953489</v>
      </c>
      <c r="E169" s="443">
        <v>-22.010000000000005</v>
      </c>
      <c r="F169" s="443"/>
      <c r="G169" s="436"/>
      <c r="H169" s="444">
        <v>0.64482580879900553</v>
      </c>
      <c r="I169" s="444">
        <v>0.46229531743751795</v>
      </c>
      <c r="J169" s="444">
        <f t="shared" si="22"/>
        <v>-0.28306945669785211</v>
      </c>
      <c r="K169" s="445">
        <f t="shared" si="23"/>
        <v>-18.253049136148757</v>
      </c>
      <c r="L169" s="446"/>
    </row>
    <row r="170" spans="1:12" x14ac:dyDescent="0.25">
      <c r="A170" s="429" t="s">
        <v>9</v>
      </c>
      <c r="B170" s="430">
        <v>0.64469999999999994</v>
      </c>
      <c r="C170" s="430">
        <v>0.1414</v>
      </c>
      <c r="D170" s="430">
        <v>-0.78067318132464714</v>
      </c>
      <c r="E170" s="431">
        <v>-50.33</v>
      </c>
      <c r="F170" s="431"/>
      <c r="G170" s="428"/>
      <c r="H170" s="430">
        <v>0.66042624153929441</v>
      </c>
      <c r="I170" s="426">
        <v>0.12483833589968758</v>
      </c>
      <c r="J170" s="432">
        <f>I170/H170-1</f>
        <v>-0.81097308367287235</v>
      </c>
      <c r="K170" s="431">
        <f>(I170-H170)*100</f>
        <v>-53.558790563960677</v>
      </c>
      <c r="L170" s="431"/>
    </row>
    <row r="171" spans="1:12" x14ac:dyDescent="0.25">
      <c r="A171" s="433" t="s">
        <v>61</v>
      </c>
      <c r="B171" s="434">
        <v>0.67090000000000005</v>
      </c>
      <c r="C171" s="434">
        <v>0.1724</v>
      </c>
      <c r="D171" s="434">
        <v>-0.74303174839767472</v>
      </c>
      <c r="E171" s="435">
        <v>-49.850000000000009</v>
      </c>
      <c r="F171" s="435"/>
      <c r="G171" s="436"/>
      <c r="H171" s="437">
        <v>0.67850014148165705</v>
      </c>
      <c r="I171" s="437">
        <v>0.14597124554290644</v>
      </c>
      <c r="J171" s="437">
        <f>I171/H171-1</f>
        <v>-0.78486187899070214</v>
      </c>
      <c r="K171" s="435">
        <f>(I171-H171)*100</f>
        <v>-53.252889593875061</v>
      </c>
      <c r="L171" s="435"/>
    </row>
    <row r="172" spans="1:12" x14ac:dyDescent="0.25">
      <c r="A172" s="309" t="s">
        <v>62</v>
      </c>
      <c r="B172" s="261">
        <v>0.6604000000000001</v>
      </c>
      <c r="C172" s="261">
        <v>0.15380000000000002</v>
      </c>
      <c r="D172" s="261">
        <v>-0.76711084191399159</v>
      </c>
      <c r="E172" s="438">
        <v>-50.660000000000004</v>
      </c>
      <c r="F172" s="438"/>
      <c r="G172" s="436"/>
      <c r="H172" s="263">
        <v>0.6694624431281655</v>
      </c>
      <c r="I172" s="263">
        <v>0.13801456414007718</v>
      </c>
      <c r="J172" s="263">
        <f t="shared" ref="J172:J174" si="24">I172/H172-1</f>
        <v>-0.79384270834494752</v>
      </c>
      <c r="K172" s="439">
        <f t="shared" ref="K172:K174" si="25">(I172-H172)*100</f>
        <v>-53.144787898808829</v>
      </c>
      <c r="L172" s="440"/>
    </row>
    <row r="173" spans="1:12" x14ac:dyDescent="0.25">
      <c r="A173" s="309" t="s">
        <v>63</v>
      </c>
      <c r="B173" s="261">
        <v>0.55130000000000001</v>
      </c>
      <c r="C173" s="261">
        <v>8.4100000000000008E-2</v>
      </c>
      <c r="D173" s="261">
        <v>-0.8474514783239615</v>
      </c>
      <c r="E173" s="438">
        <v>-46.72</v>
      </c>
      <c r="F173" s="438"/>
      <c r="G173" s="436"/>
      <c r="H173" s="263">
        <v>0.57471866549535977</v>
      </c>
      <c r="I173" s="263">
        <v>8.3162021479870854E-2</v>
      </c>
      <c r="J173" s="263">
        <f t="shared" si="24"/>
        <v>-0.85529959879031925</v>
      </c>
      <c r="K173" s="439">
        <f t="shared" si="25"/>
        <v>-49.15566440154889</v>
      </c>
      <c r="L173" s="440"/>
    </row>
    <row r="174" spans="1:12" x14ac:dyDescent="0.25">
      <c r="A174" s="447" t="s">
        <v>64</v>
      </c>
      <c r="B174" s="335">
        <v>0.7389</v>
      </c>
      <c r="C174" s="335">
        <v>9.69E-2</v>
      </c>
      <c r="D174" s="335">
        <v>-0.86885911490052781</v>
      </c>
      <c r="E174" s="448">
        <v>-64.2</v>
      </c>
      <c r="F174" s="448"/>
      <c r="G174" s="436"/>
      <c r="H174" s="263">
        <v>0.7731007554075997</v>
      </c>
      <c r="I174" s="263">
        <v>9.7344702260581922E-2</v>
      </c>
      <c r="J174" s="263">
        <f t="shared" si="24"/>
        <v>-0.87408536134561254</v>
      </c>
      <c r="K174" s="439">
        <f t="shared" si="25"/>
        <v>-67.575605314701775</v>
      </c>
      <c r="L174" s="440"/>
    </row>
    <row r="175" spans="1:12" ht="21" x14ac:dyDescent="0.35">
      <c r="A175" s="423" t="s">
        <v>100</v>
      </c>
      <c r="B175" s="423"/>
      <c r="C175" s="423"/>
      <c r="D175" s="423"/>
      <c r="E175" s="423"/>
      <c r="F175" s="423"/>
      <c r="G175" s="423"/>
      <c r="H175" s="423"/>
      <c r="I175" s="423"/>
      <c r="J175" s="423"/>
      <c r="K175" s="423"/>
      <c r="L175" s="423"/>
    </row>
    <row r="176" spans="1:12" x14ac:dyDescent="0.25">
      <c r="A176" s="55"/>
      <c r="B176" s="56" t="s">
        <v>149</v>
      </c>
      <c r="C176" s="57"/>
      <c r="D176" s="57"/>
      <c r="E176" s="57"/>
      <c r="F176" s="58"/>
      <c r="G176" s="98"/>
      <c r="H176" s="56" t="str">
        <f>CONCATENATE("acumulado ",B176)</f>
        <v>acumulado febrero</v>
      </c>
      <c r="I176" s="57"/>
      <c r="J176" s="57"/>
      <c r="K176" s="57"/>
      <c r="L176" s="58"/>
    </row>
    <row r="177" spans="1:12" ht="30" x14ac:dyDescent="0.25">
      <c r="A177" s="5"/>
      <c r="B177" s="449">
        <v>2020</v>
      </c>
      <c r="C177" s="449">
        <v>2021</v>
      </c>
      <c r="D177" s="449" t="s">
        <v>1</v>
      </c>
      <c r="E177" s="450" t="s">
        <v>2</v>
      </c>
      <c r="F177" s="451"/>
      <c r="G177" s="424"/>
      <c r="H177" s="241">
        <v>2020</v>
      </c>
      <c r="I177" s="241">
        <v>2021</v>
      </c>
      <c r="J177" s="241" t="s">
        <v>1</v>
      </c>
      <c r="K177" s="56" t="s">
        <v>2</v>
      </c>
      <c r="L177" s="58"/>
    </row>
    <row r="178" spans="1:12" x14ac:dyDescent="0.25">
      <c r="A178" s="425" t="s">
        <v>87</v>
      </c>
      <c r="B178" s="426">
        <v>0.7256999999999999</v>
      </c>
      <c r="C178" s="426">
        <v>0.19649999999999998</v>
      </c>
      <c r="D178" s="426">
        <v>-0.72922695328648202</v>
      </c>
      <c r="E178" s="427">
        <v>-52.919999999999995</v>
      </c>
      <c r="F178" s="427"/>
      <c r="G178" s="428"/>
      <c r="H178" s="426">
        <v>0.73353789132020553</v>
      </c>
      <c r="I178" s="426">
        <v>0.1658476320469027</v>
      </c>
      <c r="J178" s="426">
        <f>I178/H178-1</f>
        <v>-0.77390720505465138</v>
      </c>
      <c r="K178" s="427">
        <f>(I178-H178)*100</f>
        <v>-56.769025927330283</v>
      </c>
      <c r="L178" s="427"/>
    </row>
    <row r="179" spans="1:12" x14ac:dyDescent="0.25">
      <c r="A179" s="452" t="s">
        <v>88</v>
      </c>
      <c r="B179" s="434">
        <v>0.77689999999999992</v>
      </c>
      <c r="C179" s="434">
        <v>0.22059999999999999</v>
      </c>
      <c r="D179" s="434">
        <v>-0.71605097181104393</v>
      </c>
      <c r="E179" s="435">
        <v>-55.629999999999995</v>
      </c>
      <c r="F179" s="435"/>
      <c r="G179" s="424"/>
      <c r="H179" s="331">
        <v>0.77845830583195508</v>
      </c>
      <c r="I179" s="331">
        <v>0.18429048879370538</v>
      </c>
      <c r="J179" s="331">
        <f>I179/H179-1</f>
        <v>-0.76326222302073043</v>
      </c>
      <c r="K179" s="453">
        <f>(I179-H179)*100</f>
        <v>-59.416781703824974</v>
      </c>
      <c r="L179" s="453"/>
    </row>
    <row r="180" spans="1:12" x14ac:dyDescent="0.25">
      <c r="A180" s="332" t="s">
        <v>89</v>
      </c>
      <c r="B180" s="261">
        <v>0.68189999999999995</v>
      </c>
      <c r="C180" s="261">
        <v>0.16079999999999997</v>
      </c>
      <c r="D180" s="261">
        <v>-0.76418829740431149</v>
      </c>
      <c r="E180" s="438">
        <v>-52.11</v>
      </c>
      <c r="F180" s="438"/>
      <c r="G180" s="424"/>
      <c r="H180" s="261">
        <v>0.70321969548710317</v>
      </c>
      <c r="I180" s="261">
        <v>0.12203341477756796</v>
      </c>
      <c r="J180" s="261">
        <f t="shared" ref="J180:J185" si="26">I180/H180-1</f>
        <v>-0.82646473703635626</v>
      </c>
      <c r="K180" s="438">
        <f t="shared" ref="K180:K185" si="27">(I180-H180)*100</f>
        <v>-58.118628070953513</v>
      </c>
      <c r="L180" s="438"/>
    </row>
    <row r="181" spans="1:12" x14ac:dyDescent="0.25">
      <c r="A181" s="332" t="s">
        <v>90</v>
      </c>
      <c r="B181" s="261">
        <v>0.65739999999999998</v>
      </c>
      <c r="C181" s="261">
        <v>0.14859999999999998</v>
      </c>
      <c r="D181" s="261">
        <v>-0.77395801642835416</v>
      </c>
      <c r="E181" s="438">
        <v>-50.879999999999995</v>
      </c>
      <c r="F181" s="438"/>
      <c r="G181" s="424"/>
      <c r="H181" s="261">
        <v>0.60766902979243331</v>
      </c>
      <c r="I181" s="261">
        <v>0.17459033687319783</v>
      </c>
      <c r="J181" s="261">
        <f t="shared" si="26"/>
        <v>-0.71268844006607646</v>
      </c>
      <c r="K181" s="438">
        <f t="shared" si="27"/>
        <v>-43.307869291923552</v>
      </c>
      <c r="L181" s="438"/>
    </row>
    <row r="182" spans="1:12" x14ac:dyDescent="0.25">
      <c r="A182" s="332" t="s">
        <v>91</v>
      </c>
      <c r="B182" s="261">
        <v>0.7118000000000001</v>
      </c>
      <c r="C182" s="261">
        <v>0.1782</v>
      </c>
      <c r="D182" s="261">
        <v>-0.74964877774655803</v>
      </c>
      <c r="E182" s="438">
        <v>-53.360000000000007</v>
      </c>
      <c r="F182" s="438"/>
      <c r="G182" s="424"/>
      <c r="H182" s="261">
        <v>0.74577418894583203</v>
      </c>
      <c r="I182" s="261">
        <v>0.15945601336608906</v>
      </c>
      <c r="J182" s="261">
        <f t="shared" si="26"/>
        <v>-0.78618727259589982</v>
      </c>
      <c r="K182" s="438">
        <f t="shared" si="27"/>
        <v>-58.631817557974294</v>
      </c>
      <c r="L182" s="438"/>
    </row>
    <row r="183" spans="1:12" x14ac:dyDescent="0.25">
      <c r="A183" s="332" t="s">
        <v>92</v>
      </c>
      <c r="B183" s="261">
        <v>0.6470999999999999</v>
      </c>
      <c r="C183" s="261">
        <v>0.35</v>
      </c>
      <c r="D183" s="261">
        <v>-0.45912532838819342</v>
      </c>
      <c r="E183" s="438">
        <v>-29.709999999999994</v>
      </c>
      <c r="F183" s="438"/>
      <c r="G183" s="424"/>
      <c r="H183" s="261">
        <v>0.60031191148775898</v>
      </c>
      <c r="I183" s="261">
        <v>0.26385237768890069</v>
      </c>
      <c r="J183" s="261">
        <f t="shared" si="26"/>
        <v>-0.56047452559288269</v>
      </c>
      <c r="K183" s="438">
        <f t="shared" si="27"/>
        <v>-33.645953379885832</v>
      </c>
      <c r="L183" s="438"/>
    </row>
    <row r="184" spans="1:12" x14ac:dyDescent="0.25">
      <c r="A184" s="332" t="s">
        <v>93</v>
      </c>
      <c r="B184" s="261">
        <v>0.82510000000000006</v>
      </c>
      <c r="C184" s="261">
        <v>0.28999999999999998</v>
      </c>
      <c r="D184" s="261">
        <v>-0.64852745121803412</v>
      </c>
      <c r="E184" s="438">
        <v>-53.510000000000005</v>
      </c>
      <c r="F184" s="438"/>
      <c r="G184" s="424"/>
      <c r="H184" s="261">
        <v>0.79384988967626702</v>
      </c>
      <c r="I184" s="261">
        <v>0.25486601845456319</v>
      </c>
      <c r="J184" s="261">
        <f t="shared" si="26"/>
        <v>-0.67894935583035998</v>
      </c>
      <c r="K184" s="438">
        <f t="shared" si="27"/>
        <v>-53.898387122170391</v>
      </c>
      <c r="L184" s="438"/>
    </row>
    <row r="185" spans="1:12" x14ac:dyDescent="0.25">
      <c r="A185" s="333" t="s">
        <v>94</v>
      </c>
      <c r="B185" s="335">
        <v>0.66239999999999999</v>
      </c>
      <c r="C185" s="335">
        <v>0.1575</v>
      </c>
      <c r="D185" s="335">
        <v>-0.76222826086956519</v>
      </c>
      <c r="E185" s="448">
        <v>-50.489999999999995</v>
      </c>
      <c r="F185" s="448"/>
      <c r="G185" s="424"/>
      <c r="H185" s="335">
        <v>0.64678733855056636</v>
      </c>
      <c r="I185" s="335">
        <v>0.16094114418987515</v>
      </c>
      <c r="J185" s="335">
        <f t="shared" si="26"/>
        <v>-0.75116837545005122</v>
      </c>
      <c r="K185" s="448">
        <f t="shared" si="27"/>
        <v>-48.584619436069119</v>
      </c>
      <c r="L185" s="448"/>
    </row>
    <row r="186" spans="1:12" ht="23.25" x14ac:dyDescent="0.35">
      <c r="A186" s="454" t="s">
        <v>101</v>
      </c>
      <c r="B186" s="454"/>
      <c r="C186" s="454"/>
      <c r="D186" s="454"/>
      <c r="E186" s="454"/>
      <c r="F186" s="454"/>
      <c r="G186" s="454"/>
      <c r="H186" s="454"/>
      <c r="I186" s="454"/>
      <c r="J186" s="454"/>
      <c r="K186" s="454"/>
      <c r="L186" s="454"/>
    </row>
    <row r="187" spans="1:12" ht="21" x14ac:dyDescent="0.35">
      <c r="A187" s="455" t="s">
        <v>21</v>
      </c>
      <c r="B187" s="455"/>
      <c r="C187" s="455"/>
      <c r="D187" s="455"/>
      <c r="E187" s="455"/>
      <c r="F187" s="455"/>
      <c r="G187" s="455"/>
      <c r="H187" s="455"/>
      <c r="I187" s="455"/>
      <c r="J187" s="455"/>
      <c r="K187" s="455"/>
      <c r="L187" s="455"/>
    </row>
    <row r="188" spans="1:12" x14ac:dyDescent="0.25">
      <c r="A188" s="55"/>
      <c r="B188" s="56" t="s">
        <v>149</v>
      </c>
      <c r="C188" s="57"/>
      <c r="D188" s="57"/>
      <c r="E188" s="57"/>
      <c r="F188" s="58"/>
      <c r="G188" s="115"/>
      <c r="H188" s="56" t="str">
        <f>CONCATENATE("acumulado ",B188)</f>
        <v>acumulado febrero</v>
      </c>
      <c r="I188" s="57"/>
      <c r="J188" s="57"/>
      <c r="K188" s="57"/>
      <c r="L188" s="58"/>
    </row>
    <row r="189" spans="1:12" ht="30" x14ac:dyDescent="0.25">
      <c r="A189" s="12"/>
      <c r="B189" s="241">
        <v>2020</v>
      </c>
      <c r="C189" s="241">
        <v>2021</v>
      </c>
      <c r="D189" s="241" t="s">
        <v>1</v>
      </c>
      <c r="E189" s="241" t="s">
        <v>2</v>
      </c>
      <c r="F189" s="241" t="s">
        <v>3</v>
      </c>
      <c r="G189" s="456"/>
      <c r="H189" s="241">
        <v>2020</v>
      </c>
      <c r="I189" s="241">
        <v>2021</v>
      </c>
      <c r="J189" s="241" t="s">
        <v>1</v>
      </c>
      <c r="K189" s="241" t="s">
        <v>2</v>
      </c>
      <c r="L189" s="241" t="s">
        <v>3</v>
      </c>
    </row>
    <row r="190" spans="1:12" x14ac:dyDescent="0.25">
      <c r="A190" s="457" t="s">
        <v>55</v>
      </c>
      <c r="B190" s="458">
        <v>140566867.63</v>
      </c>
      <c r="C190" s="458">
        <v>12536649.09</v>
      </c>
      <c r="D190" s="459">
        <v>-0.91081362698499513</v>
      </c>
      <c r="E190" s="458">
        <v>-128030218.53999999</v>
      </c>
      <c r="F190" s="459">
        <f t="shared" ref="F190:F198" si="28">C190/$C$190</f>
        <v>1</v>
      </c>
      <c r="G190" s="460"/>
      <c r="H190" s="458">
        <v>288142858.89999998</v>
      </c>
      <c r="I190" s="458">
        <v>23676971.460000001</v>
      </c>
      <c r="J190" s="459">
        <v>-0.91782905344110199</v>
      </c>
      <c r="K190" s="458">
        <v>-264465887.43999997</v>
      </c>
      <c r="L190" s="459">
        <f>I190/$I$190</f>
        <v>1</v>
      </c>
    </row>
    <row r="191" spans="1:12" x14ac:dyDescent="0.25">
      <c r="A191" s="461" t="s">
        <v>8</v>
      </c>
      <c r="B191" s="462">
        <v>113480171.26000001</v>
      </c>
      <c r="C191" s="462">
        <v>10124712</v>
      </c>
      <c r="D191" s="463">
        <v>-0.91077990200770165</v>
      </c>
      <c r="E191" s="462">
        <v>-103355459.26000001</v>
      </c>
      <c r="F191" s="463">
        <f t="shared" si="28"/>
        <v>0.80760910888668735</v>
      </c>
      <c r="G191" s="464"/>
      <c r="H191" s="462">
        <v>231193651.79000002</v>
      </c>
      <c r="I191" s="462">
        <v>19419167.02</v>
      </c>
      <c r="J191" s="465">
        <f t="shared" ref="J191:J198" si="29">I191/H191-1</f>
        <v>-0.91600475674981341</v>
      </c>
      <c r="K191" s="466">
        <f t="shared" ref="K191:K198" si="30">I191-H191</f>
        <v>-211774484.77000001</v>
      </c>
      <c r="L191" s="465">
        <f t="shared" ref="L191:L198" si="31">I191/$I$7</f>
        <v>170.14506777181009</v>
      </c>
    </row>
    <row r="192" spans="1:12" x14ac:dyDescent="0.25">
      <c r="A192" s="467" t="s">
        <v>102</v>
      </c>
      <c r="B192" s="468">
        <v>100093232.06</v>
      </c>
      <c r="C192" s="468">
        <v>8841138</v>
      </c>
      <c r="D192" s="469">
        <v>-0.9116709709733396</v>
      </c>
      <c r="E192" s="468">
        <v>-91252094.060000002</v>
      </c>
      <c r="F192" s="469">
        <f t="shared" si="28"/>
        <v>0.70522337640065513</v>
      </c>
      <c r="G192" s="470"/>
      <c r="H192" s="471">
        <v>203400324.11000001</v>
      </c>
      <c r="I192" s="471">
        <v>16716099.120000001</v>
      </c>
      <c r="J192" s="472">
        <f t="shared" si="29"/>
        <v>-0.91781675278472097</v>
      </c>
      <c r="K192" s="473">
        <f t="shared" si="30"/>
        <v>-186684224.99000001</v>
      </c>
      <c r="L192" s="472">
        <f t="shared" si="31"/>
        <v>146.46157658170731</v>
      </c>
    </row>
    <row r="193" spans="1:12" x14ac:dyDescent="0.25">
      <c r="A193" s="474" t="s">
        <v>103</v>
      </c>
      <c r="B193" s="475">
        <v>13386939.199999999</v>
      </c>
      <c r="C193" s="475">
        <v>1283573.5</v>
      </c>
      <c r="D193" s="476">
        <v>-0.90411747742904514</v>
      </c>
      <c r="E193" s="475">
        <v>-12103365.699999999</v>
      </c>
      <c r="F193" s="476">
        <f t="shared" si="28"/>
        <v>0.10238569260296652</v>
      </c>
      <c r="G193" s="470"/>
      <c r="H193" s="477">
        <v>27793327.68</v>
      </c>
      <c r="I193" s="477">
        <v>2703067.4</v>
      </c>
      <c r="J193" s="478">
        <f t="shared" si="29"/>
        <v>-0.90274401715685459</v>
      </c>
      <c r="K193" s="479">
        <f t="shared" si="30"/>
        <v>-25090260.280000001</v>
      </c>
      <c r="L193" s="478">
        <f t="shared" si="31"/>
        <v>23.683486809248858</v>
      </c>
    </row>
    <row r="194" spans="1:12" x14ac:dyDescent="0.25">
      <c r="A194" s="461" t="s">
        <v>9</v>
      </c>
      <c r="B194" s="462">
        <v>27086696.370000001</v>
      </c>
      <c r="C194" s="462">
        <v>2411937.2799999998</v>
      </c>
      <c r="D194" s="463">
        <v>-0.91095491133162509</v>
      </c>
      <c r="E194" s="462">
        <v>-24674759.09</v>
      </c>
      <c r="F194" s="463">
        <f t="shared" si="28"/>
        <v>0.19239090626887762</v>
      </c>
      <c r="G194" s="464"/>
      <c r="H194" s="462">
        <v>56949207.109999999</v>
      </c>
      <c r="I194" s="462">
        <v>4257804.62</v>
      </c>
      <c r="J194" s="465">
        <f t="shared" si="29"/>
        <v>-0.92523505003720496</v>
      </c>
      <c r="K194" s="466">
        <f t="shared" si="30"/>
        <v>-52691402.490000002</v>
      </c>
      <c r="L194" s="465">
        <f t="shared" si="31"/>
        <v>37.305640086565674</v>
      </c>
    </row>
    <row r="195" spans="1:12" x14ac:dyDescent="0.25">
      <c r="A195" s="480" t="s">
        <v>61</v>
      </c>
      <c r="B195" s="481">
        <v>17794097.789999999</v>
      </c>
      <c r="C195" s="481">
        <v>1791743.17</v>
      </c>
      <c r="D195" s="482">
        <v>-0.89930688303809758</v>
      </c>
      <c r="E195" s="481">
        <v>-16002354.619999999</v>
      </c>
      <c r="F195" s="482">
        <f t="shared" si="28"/>
        <v>0.14292042132926924</v>
      </c>
      <c r="G195" s="470"/>
      <c r="H195" s="481">
        <v>37407340.969999999</v>
      </c>
      <c r="I195" s="481">
        <v>3188218.02</v>
      </c>
      <c r="J195" s="483">
        <f t="shared" si="29"/>
        <v>-0.9147702579940955</v>
      </c>
      <c r="K195" s="484">
        <f t="shared" si="30"/>
        <v>-34219122.949999996</v>
      </c>
      <c r="L195" s="483">
        <f t="shared" si="31"/>
        <v>27.934234796246486</v>
      </c>
    </row>
    <row r="196" spans="1:12" x14ac:dyDescent="0.25">
      <c r="A196" s="309" t="s">
        <v>62</v>
      </c>
      <c r="B196" s="485">
        <v>15942473.699999999</v>
      </c>
      <c r="C196" s="485">
        <v>1307297.44</v>
      </c>
      <c r="D196" s="261">
        <v>-0.91799908442063161</v>
      </c>
      <c r="E196" s="485">
        <v>-14635176.26</v>
      </c>
      <c r="F196" s="261">
        <f t="shared" si="28"/>
        <v>0.10427805952092738</v>
      </c>
      <c r="G196" s="470"/>
      <c r="H196" s="485">
        <v>33547671.32</v>
      </c>
      <c r="I196" s="485">
        <v>2470754.4</v>
      </c>
      <c r="J196" s="263">
        <f t="shared" si="29"/>
        <v>-0.92635094172610966</v>
      </c>
      <c r="K196" s="262">
        <f t="shared" si="30"/>
        <v>-31076916.920000002</v>
      </c>
      <c r="L196" s="263">
        <f t="shared" si="31"/>
        <v>21.648028177652389</v>
      </c>
    </row>
    <row r="197" spans="1:12" x14ac:dyDescent="0.25">
      <c r="A197" s="309" t="s">
        <v>63</v>
      </c>
      <c r="B197" s="485">
        <v>5233474.7300000004</v>
      </c>
      <c r="C197" s="485">
        <v>267434.69</v>
      </c>
      <c r="D197" s="261">
        <v>-0.94889921060151938</v>
      </c>
      <c r="E197" s="485">
        <v>-4966040.04</v>
      </c>
      <c r="F197" s="261">
        <f t="shared" si="28"/>
        <v>2.1332230652712638E-2</v>
      </c>
      <c r="G197" s="470"/>
      <c r="H197" s="485">
        <v>11365166.07</v>
      </c>
      <c r="I197" s="485">
        <v>560256.65999999992</v>
      </c>
      <c r="J197" s="263">
        <f t="shared" si="29"/>
        <v>-0.95070404985292045</v>
      </c>
      <c r="K197" s="262">
        <f t="shared" si="30"/>
        <v>-10804909.41</v>
      </c>
      <c r="L197" s="263">
        <f t="shared" si="31"/>
        <v>4.9088051659029368</v>
      </c>
    </row>
    <row r="198" spans="1:12" x14ac:dyDescent="0.25">
      <c r="A198" s="447" t="s">
        <v>64</v>
      </c>
      <c r="B198" s="486">
        <v>4059123.84</v>
      </c>
      <c r="C198" s="486">
        <v>352759.42</v>
      </c>
      <c r="D198" s="335">
        <v>-0.91309468892676104</v>
      </c>
      <c r="E198" s="486">
        <v>-3706364.42</v>
      </c>
      <c r="F198" s="335">
        <f t="shared" si="28"/>
        <v>2.8138254286895734E-2</v>
      </c>
      <c r="G198" s="470"/>
      <c r="H198" s="486">
        <v>8176700.0600000005</v>
      </c>
      <c r="I198" s="486">
        <v>509329.94999999995</v>
      </c>
      <c r="J198" s="487">
        <f t="shared" si="29"/>
        <v>-0.93770959601519244</v>
      </c>
      <c r="K198" s="488">
        <f t="shared" si="30"/>
        <v>-7667370.1100000003</v>
      </c>
      <c r="L198" s="487">
        <f t="shared" si="31"/>
        <v>4.4626002120333288</v>
      </c>
    </row>
    <row r="199" spans="1:12" ht="21" x14ac:dyDescent="0.35">
      <c r="A199" s="455" t="s">
        <v>104</v>
      </c>
      <c r="B199" s="455"/>
      <c r="C199" s="455"/>
      <c r="D199" s="455"/>
      <c r="E199" s="455"/>
      <c r="F199" s="455"/>
      <c r="G199" s="455"/>
      <c r="H199" s="455"/>
      <c r="I199" s="455"/>
      <c r="J199" s="455"/>
      <c r="K199" s="455"/>
      <c r="L199" s="455"/>
    </row>
    <row r="200" spans="1:12" x14ac:dyDescent="0.25">
      <c r="A200" s="55"/>
      <c r="B200" s="56" t="s">
        <v>149</v>
      </c>
      <c r="C200" s="57"/>
      <c r="D200" s="57"/>
      <c r="E200" s="57"/>
      <c r="F200" s="58"/>
      <c r="G200" s="115"/>
      <c r="H200" s="56" t="str">
        <f>CONCATENATE("acumulado ",B200)</f>
        <v>acumulado febrero</v>
      </c>
      <c r="I200" s="57"/>
      <c r="J200" s="57"/>
      <c r="K200" s="57"/>
      <c r="L200" s="58"/>
    </row>
    <row r="201" spans="1:12" ht="30" x14ac:dyDescent="0.25">
      <c r="A201" s="12"/>
      <c r="B201" s="241">
        <v>2020</v>
      </c>
      <c r="C201" s="241">
        <v>2021</v>
      </c>
      <c r="D201" s="241" t="s">
        <v>1</v>
      </c>
      <c r="E201" s="241" t="s">
        <v>2</v>
      </c>
      <c r="F201" s="241" t="s">
        <v>3</v>
      </c>
      <c r="G201" s="456"/>
      <c r="H201" s="241">
        <v>2020</v>
      </c>
      <c r="I201" s="241">
        <v>2021</v>
      </c>
      <c r="J201" s="241" t="s">
        <v>1</v>
      </c>
      <c r="K201" s="241" t="s">
        <v>2</v>
      </c>
      <c r="L201" s="241" t="s">
        <v>3</v>
      </c>
    </row>
    <row r="202" spans="1:12" x14ac:dyDescent="0.25">
      <c r="A202" s="457" t="s">
        <v>87</v>
      </c>
      <c r="B202" s="458">
        <v>140566867.63</v>
      </c>
      <c r="C202" s="458">
        <v>12536649.09</v>
      </c>
      <c r="D202" s="459">
        <v>-0.91081362698499513</v>
      </c>
      <c r="E202" s="458">
        <v>-128030218.53999999</v>
      </c>
      <c r="F202" s="459">
        <f t="shared" ref="F202:F209" si="32">C202/$C$190</f>
        <v>1</v>
      </c>
      <c r="G202" s="460"/>
      <c r="H202" s="458">
        <v>288142858.89999998</v>
      </c>
      <c r="I202" s="458">
        <v>23676971.460000001</v>
      </c>
      <c r="J202" s="459">
        <v>-0.91782905344110199</v>
      </c>
      <c r="K202" s="458">
        <v>-264465887.43999997</v>
      </c>
      <c r="L202" s="459">
        <f>I202/$I$190</f>
        <v>1</v>
      </c>
    </row>
    <row r="203" spans="1:12" x14ac:dyDescent="0.25">
      <c r="A203" s="329" t="s">
        <v>88</v>
      </c>
      <c r="B203" s="489">
        <v>64896559.710000001</v>
      </c>
      <c r="C203" s="489">
        <v>5803168.5599999996</v>
      </c>
      <c r="D203" s="331">
        <v>-0.91057817878278402</v>
      </c>
      <c r="E203" s="489">
        <v>-59093391.149999999</v>
      </c>
      <c r="F203" s="331">
        <f t="shared" si="32"/>
        <v>0.46289630652811065</v>
      </c>
      <c r="G203" s="456"/>
      <c r="H203" s="489">
        <v>134361092.41</v>
      </c>
      <c r="I203" s="489">
        <v>10693863.57</v>
      </c>
      <c r="J203" s="331">
        <v>-0.92040952199638337</v>
      </c>
      <c r="K203" s="489">
        <v>-123667228.84</v>
      </c>
      <c r="L203" s="331">
        <f t="shared" ref="L203:L209" si="33">I203/$I$190</f>
        <v>0.45165673270613471</v>
      </c>
    </row>
    <row r="204" spans="1:12" x14ac:dyDescent="0.25">
      <c r="A204" s="332" t="s">
        <v>89</v>
      </c>
      <c r="B204" s="485">
        <v>37815583.5</v>
      </c>
      <c r="C204" s="485">
        <v>2693683.22</v>
      </c>
      <c r="D204" s="261">
        <v>-0.92876790543242571</v>
      </c>
      <c r="E204" s="485">
        <v>-35121900.280000001</v>
      </c>
      <c r="F204" s="261">
        <f t="shared" si="32"/>
        <v>0.21486468997115402</v>
      </c>
      <c r="G204" s="456"/>
      <c r="H204" s="485">
        <v>77897374.379999995</v>
      </c>
      <c r="I204" s="485">
        <v>4435495.0600000005</v>
      </c>
      <c r="J204" s="261">
        <v>-0.94305976170181671</v>
      </c>
      <c r="K204" s="485">
        <v>-73461879.319999993</v>
      </c>
      <c r="L204" s="261">
        <f t="shared" si="33"/>
        <v>0.18733371653943787</v>
      </c>
    </row>
    <row r="205" spans="1:12" x14ac:dyDescent="0.25">
      <c r="A205" s="332" t="s">
        <v>90</v>
      </c>
      <c r="B205" s="485">
        <v>827503.2</v>
      </c>
      <c r="C205" s="485">
        <v>91562.77</v>
      </c>
      <c r="D205" s="261">
        <v>-0.88935055477731084</v>
      </c>
      <c r="E205" s="485">
        <v>-735940.42999999993</v>
      </c>
      <c r="F205" s="261">
        <f t="shared" si="32"/>
        <v>7.3036079531839243E-3</v>
      </c>
      <c r="G205" s="456"/>
      <c r="H205" s="485">
        <v>1610592.5699999998</v>
      </c>
      <c r="I205" s="485">
        <v>212745.25</v>
      </c>
      <c r="J205" s="261">
        <v>-0.86790871014635318</v>
      </c>
      <c r="K205" s="485">
        <v>-1397847.3199999998</v>
      </c>
      <c r="L205" s="261">
        <f t="shared" si="33"/>
        <v>8.9853235815827593E-3</v>
      </c>
    </row>
    <row r="206" spans="1:12" x14ac:dyDescent="0.25">
      <c r="A206" s="332" t="s">
        <v>91</v>
      </c>
      <c r="B206" s="485">
        <v>14547412.9</v>
      </c>
      <c r="C206" s="485">
        <v>674518.55</v>
      </c>
      <c r="D206" s="261">
        <v>-0.95363309238304494</v>
      </c>
      <c r="E206" s="485">
        <v>-13872894.35</v>
      </c>
      <c r="F206" s="261">
        <f t="shared" si="32"/>
        <v>5.3803735364822282E-2</v>
      </c>
      <c r="G206" s="456"/>
      <c r="H206" s="485">
        <v>29726660.09</v>
      </c>
      <c r="I206" s="485">
        <v>1485958.99</v>
      </c>
      <c r="J206" s="261">
        <v>-0.95001258178681591</v>
      </c>
      <c r="K206" s="485">
        <v>-28240701.100000001</v>
      </c>
      <c r="L206" s="261">
        <f t="shared" si="33"/>
        <v>6.2759673149515208E-2</v>
      </c>
    </row>
    <row r="207" spans="1:12" x14ac:dyDescent="0.25">
      <c r="A207" s="332" t="s">
        <v>92</v>
      </c>
      <c r="B207" s="485">
        <v>2647147.3199999998</v>
      </c>
      <c r="C207" s="485">
        <v>692504.05</v>
      </c>
      <c r="D207" s="261">
        <v>-0.73839610483031215</v>
      </c>
      <c r="E207" s="485">
        <v>-1954643.2699999998</v>
      </c>
      <c r="F207" s="261">
        <f t="shared" si="32"/>
        <v>5.5238369123084392E-2</v>
      </c>
      <c r="G207" s="456"/>
      <c r="H207" s="485">
        <v>4819140</v>
      </c>
      <c r="I207" s="485">
        <v>1135091.92</v>
      </c>
      <c r="J207" s="261">
        <v>-0.76446172553609149</v>
      </c>
      <c r="K207" s="485">
        <v>-3684048.08</v>
      </c>
      <c r="L207" s="261">
        <f t="shared" si="33"/>
        <v>4.794075635550054E-2</v>
      </c>
    </row>
    <row r="208" spans="1:12" x14ac:dyDescent="0.25">
      <c r="A208" s="332" t="s">
        <v>93</v>
      </c>
      <c r="B208" s="485">
        <v>8081901.2699999996</v>
      </c>
      <c r="C208" s="485">
        <v>1049247.3500000001</v>
      </c>
      <c r="D208" s="261">
        <v>-0.87017320368725559</v>
      </c>
      <c r="E208" s="485">
        <v>-7032653.9199999999</v>
      </c>
      <c r="F208" s="261">
        <f t="shared" si="32"/>
        <v>8.3694402105977755E-2</v>
      </c>
      <c r="G208" s="456"/>
      <c r="H208" s="485">
        <v>15171644.51</v>
      </c>
      <c r="I208" s="485">
        <v>2088150.3</v>
      </c>
      <c r="J208" s="261">
        <v>-0.86236493356909005</v>
      </c>
      <c r="K208" s="485">
        <v>-13083494.209999999</v>
      </c>
      <c r="L208" s="261">
        <f t="shared" si="33"/>
        <v>8.8193302235791943E-2</v>
      </c>
    </row>
    <row r="209" spans="1:12" x14ac:dyDescent="0.25">
      <c r="A209" s="333" t="s">
        <v>94</v>
      </c>
      <c r="B209" s="486">
        <v>11750759.720000001</v>
      </c>
      <c r="C209" s="486">
        <v>1531964.59</v>
      </c>
      <c r="D209" s="335">
        <v>-0.86962846432877283</v>
      </c>
      <c r="E209" s="486">
        <v>-10218795.130000001</v>
      </c>
      <c r="F209" s="335">
        <f t="shared" si="32"/>
        <v>0.12219888895366697</v>
      </c>
      <c r="G209" s="456"/>
      <c r="H209" s="486">
        <v>24556354.940000001</v>
      </c>
      <c r="I209" s="486">
        <v>3625666.37</v>
      </c>
      <c r="J209" s="335">
        <v>-0.85235323488120263</v>
      </c>
      <c r="K209" s="486">
        <v>-20930688.57</v>
      </c>
      <c r="L209" s="335">
        <f t="shared" si="33"/>
        <v>0.15313049543203699</v>
      </c>
    </row>
    <row r="210" spans="1:12" ht="21" x14ac:dyDescent="0.35">
      <c r="A210" s="455" t="s">
        <v>23</v>
      </c>
      <c r="B210" s="455"/>
      <c r="C210" s="455"/>
      <c r="D210" s="455"/>
      <c r="E210" s="455"/>
      <c r="F210" s="455"/>
      <c r="G210" s="455"/>
      <c r="H210" s="455"/>
      <c r="I210" s="455"/>
      <c r="J210" s="455"/>
      <c r="K210" s="455"/>
      <c r="L210" s="455"/>
    </row>
    <row r="211" spans="1:12" x14ac:dyDescent="0.25">
      <c r="A211" s="55"/>
      <c r="B211" s="56" t="s">
        <v>149</v>
      </c>
      <c r="C211" s="57"/>
      <c r="D211" s="57"/>
      <c r="E211" s="57"/>
      <c r="F211" s="58"/>
      <c r="G211" s="115"/>
      <c r="H211" s="56" t="str">
        <f>CONCATENATE("acumulado ",B211)</f>
        <v>acumulado febrero</v>
      </c>
      <c r="I211" s="57"/>
      <c r="J211" s="57"/>
      <c r="K211" s="57"/>
      <c r="L211" s="58"/>
    </row>
    <row r="212" spans="1:12" ht="30" customHeight="1" x14ac:dyDescent="0.25">
      <c r="A212" s="12"/>
      <c r="B212" s="241">
        <v>2020</v>
      </c>
      <c r="C212" s="490">
        <v>2021</v>
      </c>
      <c r="D212" s="491" t="s">
        <v>1</v>
      </c>
      <c r="E212" s="339" t="s">
        <v>2</v>
      </c>
      <c r="F212" s="340"/>
      <c r="G212" s="456"/>
      <c r="H212" s="241">
        <v>2020</v>
      </c>
      <c r="I212" s="241">
        <v>2021</v>
      </c>
      <c r="J212" s="491" t="s">
        <v>1</v>
      </c>
      <c r="K212" s="339" t="s">
        <v>2</v>
      </c>
      <c r="L212" s="340"/>
    </row>
    <row r="213" spans="1:12" x14ac:dyDescent="0.25">
      <c r="A213" s="457" t="s">
        <v>55</v>
      </c>
      <c r="B213" s="492">
        <v>97.19</v>
      </c>
      <c r="C213" s="493">
        <v>84.41</v>
      </c>
      <c r="D213" s="494">
        <v>-0.13149500977466821</v>
      </c>
      <c r="E213" s="495">
        <v>-12.780000000000001</v>
      </c>
      <c r="F213" s="495"/>
      <c r="G213" s="496"/>
      <c r="H213" s="492">
        <v>96.325811404145654</v>
      </c>
      <c r="I213" s="492">
        <v>85.016719295223254</v>
      </c>
      <c r="J213" s="497">
        <f>I213/H213-1</f>
        <v>-0.11740458703715295</v>
      </c>
      <c r="K213" s="495">
        <f>I213-H213</f>
        <v>-11.3090921089224</v>
      </c>
      <c r="L213" s="495"/>
    </row>
    <row r="214" spans="1:12" x14ac:dyDescent="0.25">
      <c r="A214" s="461" t="s">
        <v>8</v>
      </c>
      <c r="B214" s="498">
        <v>106.24</v>
      </c>
      <c r="C214" s="499">
        <v>93.94</v>
      </c>
      <c r="D214" s="500">
        <v>-0.11577560240963858</v>
      </c>
      <c r="E214" s="501">
        <v>-12.299999999999997</v>
      </c>
      <c r="F214" s="501"/>
      <c r="G214" s="502"/>
      <c r="H214" s="498">
        <v>104.99391188260795</v>
      </c>
      <c r="I214" s="498">
        <v>96.127792410221446</v>
      </c>
      <c r="J214" s="503">
        <f t="shared" ref="J214:J221" si="34">I214/H214-1</f>
        <v>-8.4444129315798477E-2</v>
      </c>
      <c r="K214" s="501">
        <f t="shared" ref="K214:K221" si="35">I214-H214</f>
        <v>-8.8661194723865009</v>
      </c>
      <c r="L214" s="501"/>
    </row>
    <row r="215" spans="1:12" x14ac:dyDescent="0.25">
      <c r="A215" s="504" t="s">
        <v>102</v>
      </c>
      <c r="B215" s="505">
        <v>117.76</v>
      </c>
      <c r="C215" s="506">
        <v>110.58</v>
      </c>
      <c r="D215" s="507">
        <v>-6.0971467391304435E-2</v>
      </c>
      <c r="E215" s="508">
        <v>-7.1800000000000068</v>
      </c>
      <c r="F215" s="508"/>
      <c r="G215" s="456"/>
      <c r="H215" s="505">
        <v>116.19611594088995</v>
      </c>
      <c r="I215" s="505">
        <v>114.9771732457075</v>
      </c>
      <c r="J215" s="509">
        <f t="shared" si="34"/>
        <v>-1.0490391054056691E-2</v>
      </c>
      <c r="K215" s="508">
        <f t="shared" si="35"/>
        <v>-1.2189426951824487</v>
      </c>
      <c r="L215" s="508"/>
    </row>
    <row r="216" spans="1:12" x14ac:dyDescent="0.25">
      <c r="A216" s="510" t="s">
        <v>103</v>
      </c>
      <c r="B216" s="511">
        <v>61.37</v>
      </c>
      <c r="C216" s="512">
        <v>46.14</v>
      </c>
      <c r="D216" s="513">
        <v>-0.24816685677040895</v>
      </c>
      <c r="E216" s="514">
        <v>-15.229999999999997</v>
      </c>
      <c r="F216" s="514"/>
      <c r="G216" s="456"/>
      <c r="H216" s="511">
        <v>61.556076585892768</v>
      </c>
      <c r="I216" s="511">
        <v>47.732398230475738</v>
      </c>
      <c r="J216" s="515">
        <f t="shared" si="34"/>
        <v>-0.22457049120289607</v>
      </c>
      <c r="K216" s="514">
        <f t="shared" si="35"/>
        <v>-13.82367835541703</v>
      </c>
      <c r="L216" s="514"/>
    </row>
    <row r="217" spans="1:12" x14ac:dyDescent="0.25">
      <c r="A217" s="461" t="s">
        <v>9</v>
      </c>
      <c r="B217" s="498">
        <v>71.64</v>
      </c>
      <c r="C217" s="499">
        <v>59.2</v>
      </c>
      <c r="D217" s="500">
        <v>-0.17364600781686201</v>
      </c>
      <c r="E217" s="501">
        <v>-12.439999999999998</v>
      </c>
      <c r="F217" s="501"/>
      <c r="G217" s="502"/>
      <c r="H217" s="498">
        <v>72.429080847007924</v>
      </c>
      <c r="I217" s="498">
        <v>55.666965590387946</v>
      </c>
      <c r="J217" s="503">
        <f t="shared" si="34"/>
        <v>-0.23142797148049721</v>
      </c>
      <c r="K217" s="501">
        <f t="shared" si="35"/>
        <v>-16.762115256619978</v>
      </c>
      <c r="L217" s="501"/>
    </row>
    <row r="218" spans="1:12" x14ac:dyDescent="0.25">
      <c r="A218" s="480" t="s">
        <v>61</v>
      </c>
      <c r="B218" s="516">
        <v>76.69</v>
      </c>
      <c r="C218" s="517">
        <v>63.02</v>
      </c>
      <c r="D218" s="518">
        <v>-0.17825009779632284</v>
      </c>
      <c r="E218" s="519">
        <v>-13.669999999999995</v>
      </c>
      <c r="F218" s="519"/>
      <c r="G218" s="456"/>
      <c r="H218" s="516">
        <v>78.259470245235576</v>
      </c>
      <c r="I218" s="516">
        <v>60.379908587176367</v>
      </c>
      <c r="J218" s="520">
        <f t="shared" si="34"/>
        <v>-0.22846515063328987</v>
      </c>
      <c r="K218" s="519">
        <f t="shared" si="35"/>
        <v>-17.87956165805921</v>
      </c>
      <c r="L218" s="519"/>
    </row>
    <row r="219" spans="1:12" x14ac:dyDescent="0.25">
      <c r="A219" s="309" t="s">
        <v>62</v>
      </c>
      <c r="B219" s="521">
        <v>74.3</v>
      </c>
      <c r="C219" s="522">
        <v>60.02</v>
      </c>
      <c r="D219" s="523">
        <v>-0.19219380888290705</v>
      </c>
      <c r="E219" s="524">
        <v>-14.279999999999994</v>
      </c>
      <c r="F219" s="524"/>
      <c r="G219" s="456"/>
      <c r="H219" s="521">
        <v>75.900239524995399</v>
      </c>
      <c r="I219" s="521">
        <v>57.105025789361115</v>
      </c>
      <c r="J219" s="525">
        <f t="shared" si="34"/>
        <v>-0.24763049304270857</v>
      </c>
      <c r="K219" s="524">
        <f t="shared" si="35"/>
        <v>-18.795213735634285</v>
      </c>
      <c r="L219" s="524"/>
    </row>
    <row r="220" spans="1:12" x14ac:dyDescent="0.25">
      <c r="A220" s="309" t="s">
        <v>63</v>
      </c>
      <c r="B220" s="521">
        <v>55.3</v>
      </c>
      <c r="C220" s="522">
        <v>39.659999999999997</v>
      </c>
      <c r="D220" s="523">
        <v>-0.28282097649186255</v>
      </c>
      <c r="E220" s="524">
        <v>-15.64</v>
      </c>
      <c r="F220" s="524"/>
      <c r="G220" s="456"/>
      <c r="H220" s="521">
        <v>55.664805361375898</v>
      </c>
      <c r="I220" s="521">
        <v>41.031660230139643</v>
      </c>
      <c r="J220" s="525">
        <f t="shared" si="34"/>
        <v>-0.26287966042884514</v>
      </c>
      <c r="K220" s="524">
        <f t="shared" si="35"/>
        <v>-14.633145131236255</v>
      </c>
      <c r="L220" s="524"/>
    </row>
    <row r="221" spans="1:12" x14ac:dyDescent="0.25">
      <c r="A221" s="526" t="s">
        <v>64</v>
      </c>
      <c r="B221" s="527">
        <v>78.91</v>
      </c>
      <c r="C221" s="528">
        <v>63.41</v>
      </c>
      <c r="D221" s="529">
        <v>-0.19642630845266762</v>
      </c>
      <c r="E221" s="530">
        <v>-15.5</v>
      </c>
      <c r="F221" s="530"/>
      <c r="G221" s="456"/>
      <c r="H221" s="527">
        <v>78.510189255732143</v>
      </c>
      <c r="I221" s="527">
        <v>50.811808337259833</v>
      </c>
      <c r="J221" s="531">
        <f t="shared" si="34"/>
        <v>-0.3527998235776767</v>
      </c>
      <c r="K221" s="530">
        <f t="shared" si="35"/>
        <v>-27.69838091847231</v>
      </c>
      <c r="L221" s="530"/>
    </row>
    <row r="222" spans="1:12" ht="21" x14ac:dyDescent="0.35">
      <c r="A222" s="455" t="s">
        <v>105</v>
      </c>
      <c r="B222" s="455"/>
      <c r="C222" s="455"/>
      <c r="D222" s="455"/>
      <c r="E222" s="455"/>
      <c r="F222" s="455"/>
      <c r="G222" s="455"/>
      <c r="H222" s="455"/>
      <c r="I222" s="455"/>
      <c r="J222" s="455"/>
      <c r="K222" s="455"/>
      <c r="L222" s="455"/>
    </row>
    <row r="223" spans="1:12" x14ac:dyDescent="0.25">
      <c r="A223" s="55"/>
      <c r="B223" s="56" t="s">
        <v>149</v>
      </c>
      <c r="C223" s="57"/>
      <c r="D223" s="57"/>
      <c r="E223" s="57"/>
      <c r="F223" s="58"/>
      <c r="G223" s="115"/>
      <c r="H223" s="56" t="str">
        <f>CONCATENATE("acumulado ",B223)</f>
        <v>acumulado febrero</v>
      </c>
      <c r="I223" s="57"/>
      <c r="J223" s="57"/>
      <c r="K223" s="57"/>
      <c r="L223" s="58"/>
    </row>
    <row r="224" spans="1:12" ht="30" customHeight="1" x14ac:dyDescent="0.25">
      <c r="A224" s="12"/>
      <c r="B224" s="241">
        <v>2020</v>
      </c>
      <c r="C224" s="491">
        <v>2021</v>
      </c>
      <c r="D224" s="491" t="s">
        <v>1</v>
      </c>
      <c r="E224" s="339" t="s">
        <v>2</v>
      </c>
      <c r="F224" s="340"/>
      <c r="G224" s="456"/>
      <c r="H224" s="241">
        <v>2020</v>
      </c>
      <c r="I224" s="241">
        <v>2021</v>
      </c>
      <c r="J224" s="491" t="s">
        <v>1</v>
      </c>
      <c r="K224" s="339" t="s">
        <v>2</v>
      </c>
      <c r="L224" s="340"/>
    </row>
    <row r="225" spans="1:12" x14ac:dyDescent="0.25">
      <c r="A225" s="457" t="s">
        <v>87</v>
      </c>
      <c r="B225" s="492">
        <v>97.19</v>
      </c>
      <c r="C225" s="493">
        <v>84.41</v>
      </c>
      <c r="D225" s="494">
        <v>-0.13149500977466821</v>
      </c>
      <c r="E225" s="495">
        <v>-12.780000000000001</v>
      </c>
      <c r="F225" s="495"/>
      <c r="G225" s="496"/>
      <c r="H225" s="492">
        <v>96.325811404145654</v>
      </c>
      <c r="I225" s="492">
        <v>85.016719295223254</v>
      </c>
      <c r="J225" s="497">
        <f>I225/H225-1</f>
        <v>-0.11740458703715295</v>
      </c>
      <c r="K225" s="495">
        <f>I225-H225</f>
        <v>-11.3090921089224</v>
      </c>
      <c r="L225" s="495"/>
    </row>
    <row r="226" spans="1:12" x14ac:dyDescent="0.25">
      <c r="A226" s="329" t="s">
        <v>88</v>
      </c>
      <c r="B226" s="532">
        <v>121.16</v>
      </c>
      <c r="C226" s="533">
        <v>117.74</v>
      </c>
      <c r="D226" s="534">
        <v>-2.8227137669197822E-2</v>
      </c>
      <c r="E226" s="535">
        <v>-3.4200000000000017</v>
      </c>
      <c r="F226" s="535"/>
      <c r="G226" s="456"/>
      <c r="H226" s="532">
        <v>121.19101251425528</v>
      </c>
      <c r="I226" s="536">
        <v>114.32436801362968</v>
      </c>
      <c r="J226" s="520">
        <f t="shared" ref="J226:J232" si="36">I226/H226-1</f>
        <v>-5.6659684230444873E-2</v>
      </c>
      <c r="K226" s="519">
        <f t="shared" ref="K226:K232" si="37">I226-H226</f>
        <v>-6.8666445006255969</v>
      </c>
      <c r="L226" s="519"/>
    </row>
    <row r="227" spans="1:12" x14ac:dyDescent="0.25">
      <c r="A227" s="332" t="s">
        <v>89</v>
      </c>
      <c r="B227" s="521">
        <v>93.39</v>
      </c>
      <c r="C227" s="522">
        <v>74.819999999999993</v>
      </c>
      <c r="D227" s="523">
        <v>-0.19884355926758757</v>
      </c>
      <c r="E227" s="524">
        <v>-18.570000000000007</v>
      </c>
      <c r="F227" s="524"/>
      <c r="G227" s="456"/>
      <c r="H227" s="521">
        <v>92.339587280615191</v>
      </c>
      <c r="I227" s="537">
        <v>72.756379703878693</v>
      </c>
      <c r="J227" s="525">
        <f t="shared" si="36"/>
        <v>-0.21207813629515315</v>
      </c>
      <c r="K227" s="524">
        <f t="shared" si="37"/>
        <v>-19.583207576736498</v>
      </c>
      <c r="L227" s="524"/>
    </row>
    <row r="228" spans="1:12" x14ac:dyDescent="0.25">
      <c r="A228" s="332" t="s">
        <v>90</v>
      </c>
      <c r="B228" s="521">
        <v>67.38</v>
      </c>
      <c r="C228" s="522">
        <v>54.69</v>
      </c>
      <c r="D228" s="523">
        <v>-0.1883348174532502</v>
      </c>
      <c r="E228" s="524">
        <v>-12.689999999999998</v>
      </c>
      <c r="F228" s="524"/>
      <c r="G228" s="456"/>
      <c r="H228" s="521">
        <v>68.082053613151402</v>
      </c>
      <c r="I228" s="537">
        <v>54.587324200520982</v>
      </c>
      <c r="J228" s="525">
        <f t="shared" si="36"/>
        <v>-0.19821272562236059</v>
      </c>
      <c r="K228" s="524">
        <f t="shared" si="37"/>
        <v>-13.49472941263042</v>
      </c>
      <c r="L228" s="524"/>
    </row>
    <row r="229" spans="1:12" x14ac:dyDescent="0.25">
      <c r="A229" s="332" t="s">
        <v>91</v>
      </c>
      <c r="B229" s="521">
        <v>58.55</v>
      </c>
      <c r="C229" s="522">
        <v>34.49</v>
      </c>
      <c r="D229" s="523">
        <v>-0.41093082835183603</v>
      </c>
      <c r="E229" s="524">
        <v>-24.059999999999995</v>
      </c>
      <c r="F229" s="524"/>
      <c r="G229" s="456"/>
      <c r="H229" s="521">
        <v>56.545965413516875</v>
      </c>
      <c r="I229" s="537">
        <v>36.540391220767013</v>
      </c>
      <c r="J229" s="525">
        <f t="shared" si="36"/>
        <v>-0.3537931317725399</v>
      </c>
      <c r="K229" s="524">
        <f t="shared" si="37"/>
        <v>-20.005574192749862</v>
      </c>
      <c r="L229" s="524"/>
    </row>
    <row r="230" spans="1:12" x14ac:dyDescent="0.25">
      <c r="A230" s="332" t="s">
        <v>92</v>
      </c>
      <c r="B230" s="521">
        <v>72.91</v>
      </c>
      <c r="C230" s="522">
        <v>58.87</v>
      </c>
      <c r="D230" s="523">
        <v>-0.19256617747908378</v>
      </c>
      <c r="E230" s="524">
        <v>-14.04</v>
      </c>
      <c r="F230" s="524"/>
      <c r="G230" s="456"/>
      <c r="H230" s="521">
        <v>68.589746974472106</v>
      </c>
      <c r="I230" s="537">
        <v>58.994359969542423</v>
      </c>
      <c r="J230" s="525">
        <f t="shared" si="36"/>
        <v>-0.13989535503755268</v>
      </c>
      <c r="K230" s="524">
        <f t="shared" si="37"/>
        <v>-9.5953870049296839</v>
      </c>
      <c r="L230" s="524"/>
    </row>
    <row r="231" spans="1:12" x14ac:dyDescent="0.25">
      <c r="A231" s="332" t="s">
        <v>93</v>
      </c>
      <c r="B231" s="521">
        <v>106.3</v>
      </c>
      <c r="C231" s="522">
        <v>78.510000000000005</v>
      </c>
      <c r="D231" s="523">
        <v>-0.26142991533396043</v>
      </c>
      <c r="E231" s="524">
        <v>-27.789999999999992</v>
      </c>
      <c r="F231" s="524"/>
      <c r="G231" s="456"/>
      <c r="H231" s="521">
        <v>103.0903114189214</v>
      </c>
      <c r="I231" s="537">
        <v>84.852214160667671</v>
      </c>
      <c r="J231" s="525">
        <f t="shared" si="36"/>
        <v>-0.17691378566256111</v>
      </c>
      <c r="K231" s="524">
        <f t="shared" si="37"/>
        <v>-18.238097258253731</v>
      </c>
      <c r="L231" s="524"/>
    </row>
    <row r="232" spans="1:12" x14ac:dyDescent="0.25">
      <c r="A232" s="333" t="s">
        <v>94</v>
      </c>
      <c r="B232" s="538">
        <v>88.62</v>
      </c>
      <c r="C232" s="539">
        <v>90.83</v>
      </c>
      <c r="D232" s="540">
        <v>2.4937937260212095E-2</v>
      </c>
      <c r="E232" s="541">
        <v>2.2099999999999937</v>
      </c>
      <c r="F232" s="541"/>
      <c r="G232" s="456"/>
      <c r="H232" s="538">
        <v>91.20826020826253</v>
      </c>
      <c r="I232" s="542">
        <v>101.89193926714482</v>
      </c>
      <c r="J232" s="543">
        <f t="shared" si="36"/>
        <v>0.11713499451132448</v>
      </c>
      <c r="K232" s="541">
        <f t="shared" si="37"/>
        <v>10.683679058882291</v>
      </c>
      <c r="L232" s="541"/>
    </row>
    <row r="233" spans="1:12" ht="21" x14ac:dyDescent="0.35">
      <c r="A233" s="455" t="s">
        <v>25</v>
      </c>
      <c r="B233" s="455"/>
      <c r="C233" s="455"/>
      <c r="D233" s="455"/>
      <c r="E233" s="455"/>
      <c r="F233" s="455"/>
      <c r="G233" s="455"/>
      <c r="H233" s="455"/>
      <c r="I233" s="455"/>
      <c r="J233" s="455"/>
      <c r="K233" s="455"/>
      <c r="L233" s="455"/>
    </row>
    <row r="234" spans="1:12" x14ac:dyDescent="0.25">
      <c r="A234" s="55"/>
      <c r="B234" s="56" t="s">
        <v>149</v>
      </c>
      <c r="C234" s="57"/>
      <c r="D234" s="57"/>
      <c r="E234" s="57"/>
      <c r="F234" s="58"/>
      <c r="G234" s="115"/>
      <c r="H234" s="56" t="str">
        <f>CONCATENATE("acumulado ",B234)</f>
        <v>acumulado febrero</v>
      </c>
      <c r="I234" s="57"/>
      <c r="J234" s="57"/>
      <c r="K234" s="57"/>
      <c r="L234" s="58"/>
    </row>
    <row r="235" spans="1:12" ht="30" customHeight="1" x14ac:dyDescent="0.25">
      <c r="A235" s="12"/>
      <c r="B235" s="241">
        <v>2020</v>
      </c>
      <c r="C235" s="491">
        <v>2021</v>
      </c>
      <c r="D235" s="491" t="s">
        <v>1</v>
      </c>
      <c r="E235" s="339" t="s">
        <v>2</v>
      </c>
      <c r="F235" s="340"/>
      <c r="G235" s="456"/>
      <c r="H235" s="241">
        <v>2020</v>
      </c>
      <c r="I235" s="241">
        <v>2021</v>
      </c>
      <c r="J235" s="491" t="s">
        <v>1</v>
      </c>
      <c r="K235" s="339" t="s">
        <v>2</v>
      </c>
      <c r="L235" s="340"/>
    </row>
    <row r="236" spans="1:12" x14ac:dyDescent="0.25">
      <c r="A236" s="457" t="s">
        <v>55</v>
      </c>
      <c r="B236" s="492">
        <v>21.91</v>
      </c>
      <c r="C236" s="493">
        <v>21.91</v>
      </c>
      <c r="D236" s="494">
        <v>-0.7319221827970146</v>
      </c>
      <c r="E236" s="495">
        <v>-59.820000000000007</v>
      </c>
      <c r="F236" s="495"/>
      <c r="G236" s="496"/>
      <c r="H236" s="492">
        <v>79.999774501816134</v>
      </c>
      <c r="I236" s="492">
        <v>18.088076594907591</v>
      </c>
      <c r="J236" s="497">
        <f>I236/H236-1</f>
        <v>-0.77389840524491782</v>
      </c>
      <c r="K236" s="495">
        <f>I236-H236</f>
        <v>-61.911697906908543</v>
      </c>
      <c r="L236" s="495"/>
    </row>
    <row r="237" spans="1:12" x14ac:dyDescent="0.25">
      <c r="A237" s="461" t="s">
        <v>8</v>
      </c>
      <c r="B237" s="498">
        <v>25.4</v>
      </c>
      <c r="C237" s="499">
        <v>25.4</v>
      </c>
      <c r="D237" s="500">
        <v>-0.71635957565605812</v>
      </c>
      <c r="E237" s="501">
        <v>-64.150000000000006</v>
      </c>
      <c r="F237" s="501"/>
      <c r="G237" s="502"/>
      <c r="H237" s="498">
        <v>88.306509414925017</v>
      </c>
      <c r="I237" s="498">
        <v>20.852925910952916</v>
      </c>
      <c r="J237" s="503">
        <f t="shared" ref="J237:J244" si="38">I237/H237-1</f>
        <v>-0.76385743192530176</v>
      </c>
      <c r="K237" s="501">
        <f t="shared" ref="K237:K244" si="39">I237-H237</f>
        <v>-67.453583503972098</v>
      </c>
      <c r="L237" s="501"/>
    </row>
    <row r="238" spans="1:12" x14ac:dyDescent="0.25">
      <c r="A238" s="504" t="s">
        <v>102</v>
      </c>
      <c r="B238" s="505">
        <v>28.42</v>
      </c>
      <c r="C238" s="506">
        <v>28.42</v>
      </c>
      <c r="D238" s="507">
        <v>-0.71508771929824566</v>
      </c>
      <c r="E238" s="508">
        <v>-71.33</v>
      </c>
      <c r="F238" s="508"/>
      <c r="G238" s="456"/>
      <c r="H238" s="505">
        <v>98.151055802113234</v>
      </c>
      <c r="I238" s="505">
        <v>22.927655817656621</v>
      </c>
      <c r="J238" s="509">
        <f t="shared" si="38"/>
        <v>-0.7664043893334973</v>
      </c>
      <c r="K238" s="508">
        <f t="shared" si="39"/>
        <v>-75.22339998445662</v>
      </c>
      <c r="L238" s="508"/>
    </row>
    <row r="239" spans="1:12" x14ac:dyDescent="0.25">
      <c r="A239" s="510" t="s">
        <v>103</v>
      </c>
      <c r="B239" s="511">
        <v>14.67</v>
      </c>
      <c r="C239" s="512">
        <v>14.67</v>
      </c>
      <c r="D239" s="513">
        <v>-0.71087899093417417</v>
      </c>
      <c r="E239" s="514">
        <v>-36.07</v>
      </c>
      <c r="F239" s="514"/>
      <c r="G239" s="456"/>
      <c r="H239" s="511">
        <v>50.920818177988885</v>
      </c>
      <c r="I239" s="511">
        <v>13.37727037551465</v>
      </c>
      <c r="J239" s="515">
        <f t="shared" si="38"/>
        <v>-0.73729270553439119</v>
      </c>
      <c r="K239" s="514">
        <f t="shared" si="39"/>
        <v>-37.543547802474237</v>
      </c>
      <c r="L239" s="514"/>
    </row>
    <row r="240" spans="1:12" x14ac:dyDescent="0.25">
      <c r="A240" s="461" t="s">
        <v>9</v>
      </c>
      <c r="B240" s="498">
        <v>13.88</v>
      </c>
      <c r="C240" s="499">
        <v>13.88</v>
      </c>
      <c r="D240" s="500">
        <v>-0.76804812834224601</v>
      </c>
      <c r="E240" s="501">
        <v>-45.96</v>
      </c>
      <c r="F240" s="501"/>
      <c r="G240" s="502"/>
      <c r="H240" s="498">
        <v>60.826571072848296</v>
      </c>
      <c r="I240" s="498">
        <v>11.265238514918218</v>
      </c>
      <c r="J240" s="503">
        <f t="shared" si="38"/>
        <v>-0.81479740981245641</v>
      </c>
      <c r="K240" s="501">
        <f t="shared" si="39"/>
        <v>-49.561332557930079</v>
      </c>
      <c r="L240" s="501"/>
    </row>
    <row r="241" spans="1:12" x14ac:dyDescent="0.25">
      <c r="A241" s="480" t="s">
        <v>61</v>
      </c>
      <c r="B241" s="516">
        <v>67.180000000000007</v>
      </c>
      <c r="C241" s="517">
        <v>16.329999999999998</v>
      </c>
      <c r="D241" s="518">
        <v>-0.75692170288776428</v>
      </c>
      <c r="E241" s="519">
        <v>-50.850000000000009</v>
      </c>
      <c r="F241" s="519"/>
      <c r="G241" s="456"/>
      <c r="H241" s="516">
        <v>68.310716780798714</v>
      </c>
      <c r="I241" s="516">
        <v>13.101104123150165</v>
      </c>
      <c r="J241" s="520">
        <f t="shared" si="38"/>
        <v>-0.80821304854419673</v>
      </c>
      <c r="K241" s="519">
        <f t="shared" si="39"/>
        <v>-55.209612657648549</v>
      </c>
      <c r="L241" s="519"/>
    </row>
    <row r="242" spans="1:12" x14ac:dyDescent="0.25">
      <c r="A242" s="309" t="s">
        <v>62</v>
      </c>
      <c r="B242" s="521">
        <v>65</v>
      </c>
      <c r="C242" s="522">
        <v>13.99</v>
      </c>
      <c r="D242" s="523">
        <v>-0.78476923076923077</v>
      </c>
      <c r="E242" s="524">
        <v>-51.01</v>
      </c>
      <c r="F242" s="524"/>
      <c r="G242" s="456"/>
      <c r="H242" s="521">
        <v>66.212406226554734</v>
      </c>
      <c r="I242" s="521">
        <v>11.816311763241002</v>
      </c>
      <c r="J242" s="525">
        <f t="shared" si="38"/>
        <v>-0.82153930907132589</v>
      </c>
      <c r="K242" s="524">
        <f t="shared" si="39"/>
        <v>-54.39609446331373</v>
      </c>
      <c r="L242" s="524"/>
    </row>
    <row r="243" spans="1:12" x14ac:dyDescent="0.25">
      <c r="A243" s="309" t="s">
        <v>63</v>
      </c>
      <c r="B243" s="521">
        <v>40.29</v>
      </c>
      <c r="C243" s="522">
        <v>6.28</v>
      </c>
      <c r="D243" s="523">
        <v>-0.84413005708612554</v>
      </c>
      <c r="E243" s="524">
        <v>-34.01</v>
      </c>
      <c r="F243" s="524"/>
      <c r="G243" s="456"/>
      <c r="H243" s="521">
        <v>42.264735623445652</v>
      </c>
      <c r="I243" s="521">
        <v>6.2590299694627598</v>
      </c>
      <c r="J243" s="525">
        <f t="shared" si="38"/>
        <v>-0.85190892887093639</v>
      </c>
      <c r="K243" s="524">
        <f t="shared" si="39"/>
        <v>-36.005705653982893</v>
      </c>
      <c r="L243" s="524"/>
    </row>
    <row r="244" spans="1:12" x14ac:dyDescent="0.25">
      <c r="A244" s="447" t="s">
        <v>64</v>
      </c>
      <c r="B244" s="538">
        <v>70.09</v>
      </c>
      <c r="C244" s="539">
        <v>16.489999999999998</v>
      </c>
      <c r="D244" s="540">
        <v>-0.76473106006562996</v>
      </c>
      <c r="E244" s="541">
        <v>-53.600000000000009</v>
      </c>
      <c r="F244" s="541"/>
      <c r="G244" s="456"/>
      <c r="H244" s="527">
        <v>68.240302945673562</v>
      </c>
      <c r="I244" s="527">
        <v>11.298547310051845</v>
      </c>
      <c r="J244" s="531">
        <f t="shared" si="38"/>
        <v>-0.8344299948514784</v>
      </c>
      <c r="K244" s="530">
        <f t="shared" si="39"/>
        <v>-56.941755635621718</v>
      </c>
      <c r="L244" s="530"/>
    </row>
    <row r="245" spans="1:12" ht="21" x14ac:dyDescent="0.35">
      <c r="A245" s="455" t="s">
        <v>106</v>
      </c>
      <c r="B245" s="455"/>
      <c r="C245" s="455"/>
      <c r="D245" s="455"/>
      <c r="E245" s="455"/>
      <c r="F245" s="455"/>
      <c r="G245" s="455"/>
      <c r="H245" s="455"/>
      <c r="I245" s="455"/>
      <c r="J245" s="455"/>
      <c r="K245" s="455"/>
      <c r="L245" s="455"/>
    </row>
    <row r="246" spans="1:12" x14ac:dyDescent="0.25">
      <c r="A246" s="55"/>
      <c r="B246" s="56" t="s">
        <v>149</v>
      </c>
      <c r="C246" s="57"/>
      <c r="D246" s="57"/>
      <c r="E246" s="57"/>
      <c r="F246" s="58"/>
      <c r="G246" s="115"/>
      <c r="H246" s="56" t="str">
        <f>CONCATENATE("acumulado ",B246)</f>
        <v>acumulado febrero</v>
      </c>
      <c r="I246" s="57"/>
      <c r="J246" s="57"/>
      <c r="K246" s="57"/>
      <c r="L246" s="58"/>
    </row>
    <row r="247" spans="1:12" ht="30" customHeight="1" x14ac:dyDescent="0.25">
      <c r="A247" s="12"/>
      <c r="B247" s="241">
        <v>2020</v>
      </c>
      <c r="C247" s="491">
        <v>2021</v>
      </c>
      <c r="D247" s="491" t="s">
        <v>1</v>
      </c>
      <c r="E247" s="339" t="s">
        <v>2</v>
      </c>
      <c r="F247" s="340"/>
      <c r="G247" s="456"/>
      <c r="H247" s="241">
        <v>2020</v>
      </c>
      <c r="I247" s="241">
        <v>2021</v>
      </c>
      <c r="J247" s="491" t="s">
        <v>1</v>
      </c>
      <c r="K247" s="339" t="s">
        <v>2</v>
      </c>
      <c r="L247" s="340"/>
    </row>
    <row r="248" spans="1:12" x14ac:dyDescent="0.25">
      <c r="A248" s="457" t="s">
        <v>87</v>
      </c>
      <c r="B248" s="492">
        <v>21.91</v>
      </c>
      <c r="C248" s="493">
        <v>21.91</v>
      </c>
      <c r="D248" s="494">
        <v>-0.7319221827970146</v>
      </c>
      <c r="E248" s="495">
        <v>-59.820000000000007</v>
      </c>
      <c r="F248" s="495"/>
      <c r="G248" s="496"/>
      <c r="H248" s="492">
        <v>79.999774501816134</v>
      </c>
      <c r="I248" s="492">
        <v>18.088076594907591</v>
      </c>
      <c r="J248" s="497">
        <f>I248/H248-1</f>
        <v>-0.77389840524491782</v>
      </c>
      <c r="K248" s="495">
        <f>I248-H248</f>
        <v>-61.911697906908543</v>
      </c>
      <c r="L248" s="495"/>
    </row>
    <row r="249" spans="1:12" x14ac:dyDescent="0.25">
      <c r="A249" s="329" t="s">
        <v>88</v>
      </c>
      <c r="B249" s="532">
        <v>103.88</v>
      </c>
      <c r="C249" s="533">
        <v>30.72</v>
      </c>
      <c r="D249" s="534">
        <v>-0.70427416249518671</v>
      </c>
      <c r="E249" s="535">
        <v>-73.16</v>
      </c>
      <c r="F249" s="535"/>
      <c r="G249" s="456"/>
      <c r="H249" s="532">
        <v>103.91617814578071</v>
      </c>
      <c r="I249" s="532">
        <v>24.741520033042413</v>
      </c>
      <c r="J249" s="544">
        <f t="shared" ref="J249:J255" si="40">I249/H249-1</f>
        <v>-0.76190887237660609</v>
      </c>
      <c r="K249" s="535">
        <f t="shared" ref="K249:K255" si="41">I249-H249</f>
        <v>-79.174658112738285</v>
      </c>
      <c r="L249" s="535"/>
    </row>
    <row r="250" spans="1:12" x14ac:dyDescent="0.25">
      <c r="A250" s="332" t="s">
        <v>89</v>
      </c>
      <c r="B250" s="521">
        <v>79.42</v>
      </c>
      <c r="C250" s="522">
        <v>17.55</v>
      </c>
      <c r="D250" s="523">
        <v>-0.77902291614202968</v>
      </c>
      <c r="E250" s="524">
        <v>-61.870000000000005</v>
      </c>
      <c r="F250" s="524"/>
      <c r="G250" s="456"/>
      <c r="H250" s="521">
        <v>79.125683283516949</v>
      </c>
      <c r="I250" s="521">
        <v>12.232902941041056</v>
      </c>
      <c r="J250" s="525">
        <f t="shared" si="40"/>
        <v>-0.8453990861954509</v>
      </c>
      <c r="K250" s="524">
        <f t="shared" si="41"/>
        <v>-66.892780342475888</v>
      </c>
      <c r="L250" s="524"/>
    </row>
    <row r="251" spans="1:12" x14ac:dyDescent="0.25">
      <c r="A251" s="332" t="s">
        <v>90</v>
      </c>
      <c r="B251" s="521">
        <v>52.94</v>
      </c>
      <c r="C251" s="522">
        <v>13.86</v>
      </c>
      <c r="D251" s="523">
        <v>-0.73819418209293541</v>
      </c>
      <c r="E251" s="524">
        <v>-39.08</v>
      </c>
      <c r="F251" s="524"/>
      <c r="G251" s="456"/>
      <c r="H251" s="521">
        <v>49.803948742302929</v>
      </c>
      <c r="I251" s="521">
        <v>15.278985343804386</v>
      </c>
      <c r="J251" s="525">
        <f t="shared" si="40"/>
        <v>-0.6932173907964333</v>
      </c>
      <c r="K251" s="524">
        <f t="shared" si="41"/>
        <v>-34.524963398498542</v>
      </c>
      <c r="L251" s="524"/>
    </row>
    <row r="252" spans="1:12" x14ac:dyDescent="0.25">
      <c r="A252" s="332" t="s">
        <v>91</v>
      </c>
      <c r="B252" s="521">
        <v>47.38</v>
      </c>
      <c r="C252" s="522">
        <v>9.14</v>
      </c>
      <c r="D252" s="523">
        <v>-0.80709159983115242</v>
      </c>
      <c r="E252" s="524">
        <v>-38.24</v>
      </c>
      <c r="F252" s="524"/>
      <c r="G252" s="456"/>
      <c r="H252" s="521">
        <v>46.796177003563081</v>
      </c>
      <c r="I252" s="521">
        <v>8.613560414907484</v>
      </c>
      <c r="J252" s="525">
        <f t="shared" si="40"/>
        <v>-0.81593452785146003</v>
      </c>
      <c r="K252" s="524">
        <f t="shared" si="41"/>
        <v>-38.182616588655598</v>
      </c>
      <c r="L252" s="524"/>
    </row>
    <row r="253" spans="1:12" x14ac:dyDescent="0.25">
      <c r="A253" s="332" t="s">
        <v>92</v>
      </c>
      <c r="B253" s="521">
        <v>58.25</v>
      </c>
      <c r="C253" s="522">
        <v>27.27</v>
      </c>
      <c r="D253" s="523">
        <v>-0.53184549356223176</v>
      </c>
      <c r="E253" s="524">
        <v>-30.98</v>
      </c>
      <c r="F253" s="524"/>
      <c r="G253" s="456"/>
      <c r="H253" s="521">
        <v>51.254272530404997</v>
      </c>
      <c r="I253" s="521">
        <v>21.211507343856809</v>
      </c>
      <c r="J253" s="525">
        <f t="shared" si="40"/>
        <v>-0.58615143096073119</v>
      </c>
      <c r="K253" s="524">
        <f t="shared" si="41"/>
        <v>-30.042765186548188</v>
      </c>
      <c r="L253" s="524"/>
    </row>
    <row r="254" spans="1:12" x14ac:dyDescent="0.25">
      <c r="A254" s="332" t="s">
        <v>93</v>
      </c>
      <c r="B254" s="521">
        <v>92.71</v>
      </c>
      <c r="C254" s="522">
        <v>25</v>
      </c>
      <c r="D254" s="523">
        <v>-0.73034192643727747</v>
      </c>
      <c r="E254" s="524">
        <v>-67.709999999999994</v>
      </c>
      <c r="F254" s="524"/>
      <c r="G254" s="456"/>
      <c r="H254" s="521">
        <v>85.89288197515053</v>
      </c>
      <c r="I254" s="521">
        <v>23.612939493071412</v>
      </c>
      <c r="J254" s="525">
        <f t="shared" si="40"/>
        <v>-0.72508851781335248</v>
      </c>
      <c r="K254" s="524">
        <f t="shared" si="41"/>
        <v>-62.279942482079122</v>
      </c>
      <c r="L254" s="524"/>
    </row>
    <row r="255" spans="1:12" x14ac:dyDescent="0.25">
      <c r="A255" s="333" t="s">
        <v>94</v>
      </c>
      <c r="B255" s="538">
        <v>71.78</v>
      </c>
      <c r="C255" s="539">
        <v>18.670000000000002</v>
      </c>
      <c r="D255" s="540">
        <v>-0.73989969350794094</v>
      </c>
      <c r="E255" s="541">
        <v>-53.11</v>
      </c>
      <c r="F255" s="541"/>
      <c r="G255" s="456"/>
      <c r="H255" s="538">
        <v>72.513554396789061</v>
      </c>
      <c r="I255" s="538">
        <v>19.496952138222476</v>
      </c>
      <c r="J255" s="543">
        <f t="shared" si="40"/>
        <v>-0.73112679001312597</v>
      </c>
      <c r="K255" s="541">
        <f t="shared" si="41"/>
        <v>-53.016602258566586</v>
      </c>
      <c r="L255" s="541"/>
    </row>
    <row r="256" spans="1:12" ht="23.25" x14ac:dyDescent="0.35">
      <c r="A256" s="545" t="s">
        <v>107</v>
      </c>
      <c r="B256" s="545"/>
      <c r="C256" s="545"/>
      <c r="D256" s="545"/>
      <c r="E256" s="545"/>
      <c r="F256" s="545"/>
      <c r="G256" s="545"/>
      <c r="H256" s="545"/>
      <c r="I256" s="545"/>
      <c r="J256" s="545"/>
      <c r="K256" s="545"/>
      <c r="L256" s="545"/>
    </row>
    <row r="257" spans="1:12" ht="21" x14ac:dyDescent="0.35">
      <c r="A257" s="546" t="s">
        <v>27</v>
      </c>
      <c r="B257" s="546"/>
      <c r="C257" s="546"/>
      <c r="D257" s="546"/>
      <c r="E257" s="546"/>
      <c r="F257" s="546"/>
      <c r="G257" s="546"/>
      <c r="H257" s="546"/>
      <c r="I257" s="546"/>
      <c r="J257" s="546"/>
      <c r="K257" s="546"/>
      <c r="L257" s="546"/>
    </row>
    <row r="258" spans="1:12" x14ac:dyDescent="0.25">
      <c r="A258" s="55"/>
      <c r="B258" s="56" t="s">
        <v>149</v>
      </c>
      <c r="C258" s="57"/>
      <c r="D258" s="57"/>
      <c r="E258" s="57"/>
      <c r="F258" s="57"/>
      <c r="G258" s="57"/>
      <c r="H258" s="57"/>
      <c r="I258" s="57"/>
      <c r="J258" s="57"/>
      <c r="K258" s="57"/>
      <c r="L258" s="58"/>
    </row>
    <row r="259" spans="1:12" ht="30" customHeight="1" x14ac:dyDescent="0.25">
      <c r="A259" s="12"/>
      <c r="B259" s="339">
        <v>2020</v>
      </c>
      <c r="C259" s="340"/>
      <c r="D259" s="339">
        <v>2021</v>
      </c>
      <c r="E259" s="340"/>
      <c r="F259" s="339" t="s">
        <v>1</v>
      </c>
      <c r="G259" s="547"/>
      <c r="H259" s="340"/>
      <c r="I259" s="339" t="s">
        <v>2</v>
      </c>
      <c r="J259" s="340"/>
      <c r="K259" s="339" t="s">
        <v>3</v>
      </c>
      <c r="L259" s="340"/>
    </row>
    <row r="260" spans="1:12" x14ac:dyDescent="0.25">
      <c r="A260" s="548" t="s">
        <v>55</v>
      </c>
      <c r="B260" s="549">
        <v>437</v>
      </c>
      <c r="C260" s="550"/>
      <c r="D260" s="549">
        <v>134</v>
      </c>
      <c r="E260" s="550"/>
      <c r="F260" s="551">
        <f t="shared" ref="F260:F271" si="42">D260/B260-1</f>
        <v>-0.69336384439359267</v>
      </c>
      <c r="G260" s="552"/>
      <c r="H260" s="553"/>
      <c r="I260" s="549">
        <f t="shared" ref="I260:I271" si="43">D260-B260</f>
        <v>-303</v>
      </c>
      <c r="J260" s="550"/>
      <c r="K260" s="551">
        <f t="shared" ref="K260:K271" si="44">D260/$D$260</f>
        <v>1</v>
      </c>
      <c r="L260" s="553"/>
    </row>
    <row r="261" spans="1:12" x14ac:dyDescent="0.25">
      <c r="A261" s="554" t="s">
        <v>8</v>
      </c>
      <c r="B261" s="555">
        <v>251</v>
      </c>
      <c r="C261" s="556"/>
      <c r="D261" s="555">
        <v>80</v>
      </c>
      <c r="E261" s="556"/>
      <c r="F261" s="557">
        <f t="shared" si="42"/>
        <v>-0.68127490039840644</v>
      </c>
      <c r="G261" s="558"/>
      <c r="H261" s="559"/>
      <c r="I261" s="555">
        <f t="shared" si="43"/>
        <v>-171</v>
      </c>
      <c r="J261" s="556"/>
      <c r="K261" s="557">
        <f t="shared" si="44"/>
        <v>0.59701492537313428</v>
      </c>
      <c r="L261" s="559"/>
    </row>
    <row r="262" spans="1:12" x14ac:dyDescent="0.25">
      <c r="A262" s="560" t="s">
        <v>56</v>
      </c>
      <c r="B262" s="561">
        <v>31</v>
      </c>
      <c r="C262" s="562"/>
      <c r="D262" s="561">
        <v>15</v>
      </c>
      <c r="E262" s="562"/>
      <c r="F262" s="563">
        <f t="shared" si="42"/>
        <v>-0.5161290322580645</v>
      </c>
      <c r="G262" s="564"/>
      <c r="H262" s="565"/>
      <c r="I262" s="561">
        <f t="shared" si="43"/>
        <v>-16</v>
      </c>
      <c r="J262" s="562"/>
      <c r="K262" s="563">
        <f t="shared" si="44"/>
        <v>0.11194029850746269</v>
      </c>
      <c r="L262" s="565"/>
    </row>
    <row r="263" spans="1:12" x14ac:dyDescent="0.25">
      <c r="A263" s="309" t="s">
        <v>57</v>
      </c>
      <c r="B263" s="566">
        <v>104</v>
      </c>
      <c r="C263" s="567"/>
      <c r="D263" s="566">
        <v>36</v>
      </c>
      <c r="E263" s="567"/>
      <c r="F263" s="568">
        <f t="shared" si="42"/>
        <v>-0.65384615384615385</v>
      </c>
      <c r="G263" s="569"/>
      <c r="H263" s="570"/>
      <c r="I263" s="566">
        <f t="shared" si="43"/>
        <v>-68</v>
      </c>
      <c r="J263" s="567"/>
      <c r="K263" s="568">
        <f t="shared" si="44"/>
        <v>0.26865671641791045</v>
      </c>
      <c r="L263" s="570"/>
    </row>
    <row r="264" spans="1:12" x14ac:dyDescent="0.25">
      <c r="A264" s="309" t="s">
        <v>58</v>
      </c>
      <c r="B264" s="566">
        <v>57</v>
      </c>
      <c r="C264" s="567"/>
      <c r="D264" s="566">
        <v>22</v>
      </c>
      <c r="E264" s="567"/>
      <c r="F264" s="568">
        <f t="shared" si="42"/>
        <v>-0.61403508771929827</v>
      </c>
      <c r="G264" s="569"/>
      <c r="H264" s="570"/>
      <c r="I264" s="566">
        <f t="shared" si="43"/>
        <v>-35</v>
      </c>
      <c r="J264" s="567"/>
      <c r="K264" s="568">
        <f t="shared" si="44"/>
        <v>0.16417910447761194</v>
      </c>
      <c r="L264" s="570"/>
    </row>
    <row r="265" spans="1:12" x14ac:dyDescent="0.25">
      <c r="A265" s="309" t="s">
        <v>59</v>
      </c>
      <c r="B265" s="566">
        <v>22</v>
      </c>
      <c r="C265" s="567"/>
      <c r="D265" s="566">
        <v>2</v>
      </c>
      <c r="E265" s="567"/>
      <c r="F265" s="568">
        <f t="shared" si="42"/>
        <v>-0.90909090909090906</v>
      </c>
      <c r="G265" s="569"/>
      <c r="H265" s="570"/>
      <c r="I265" s="566">
        <f t="shared" si="43"/>
        <v>-20</v>
      </c>
      <c r="J265" s="567"/>
      <c r="K265" s="568">
        <f t="shared" si="44"/>
        <v>1.4925373134328358E-2</v>
      </c>
      <c r="L265" s="570"/>
    </row>
    <row r="266" spans="1:12" x14ac:dyDescent="0.25">
      <c r="A266" s="526" t="s">
        <v>60</v>
      </c>
      <c r="B266" s="571">
        <v>37</v>
      </c>
      <c r="C266" s="572"/>
      <c r="D266" s="571">
        <v>5</v>
      </c>
      <c r="E266" s="572"/>
      <c r="F266" s="573">
        <f t="shared" si="42"/>
        <v>-0.86486486486486491</v>
      </c>
      <c r="G266" s="574"/>
      <c r="H266" s="575"/>
      <c r="I266" s="571">
        <f t="shared" si="43"/>
        <v>-32</v>
      </c>
      <c r="J266" s="572"/>
      <c r="K266" s="573">
        <f t="shared" si="44"/>
        <v>3.7313432835820892E-2</v>
      </c>
      <c r="L266" s="575"/>
    </row>
    <row r="267" spans="1:12" x14ac:dyDescent="0.25">
      <c r="A267" s="576" t="s">
        <v>9</v>
      </c>
      <c r="B267" s="555">
        <v>186</v>
      </c>
      <c r="C267" s="556"/>
      <c r="D267" s="555">
        <v>54</v>
      </c>
      <c r="E267" s="556"/>
      <c r="F267" s="557">
        <f t="shared" si="42"/>
        <v>-0.70967741935483875</v>
      </c>
      <c r="G267" s="558"/>
      <c r="H267" s="559"/>
      <c r="I267" s="555">
        <f t="shared" si="43"/>
        <v>-132</v>
      </c>
      <c r="J267" s="556"/>
      <c r="K267" s="557">
        <f t="shared" si="44"/>
        <v>0.40298507462686567</v>
      </c>
      <c r="L267" s="559"/>
    </row>
    <row r="268" spans="1:12" x14ac:dyDescent="0.25">
      <c r="A268" s="560" t="s">
        <v>61</v>
      </c>
      <c r="B268" s="561">
        <v>74</v>
      </c>
      <c r="C268" s="562"/>
      <c r="D268" s="561">
        <v>27</v>
      </c>
      <c r="E268" s="562"/>
      <c r="F268" s="563">
        <f t="shared" si="42"/>
        <v>-0.63513513513513509</v>
      </c>
      <c r="G268" s="564"/>
      <c r="H268" s="565"/>
      <c r="I268" s="561">
        <f t="shared" si="43"/>
        <v>-47</v>
      </c>
      <c r="J268" s="562"/>
      <c r="K268" s="563">
        <f t="shared" si="44"/>
        <v>0.20149253731343283</v>
      </c>
      <c r="L268" s="565"/>
    </row>
    <row r="269" spans="1:12" x14ac:dyDescent="0.25">
      <c r="A269" s="309" t="s">
        <v>62</v>
      </c>
      <c r="B269" s="566">
        <v>69</v>
      </c>
      <c r="C269" s="567"/>
      <c r="D269" s="566">
        <v>23</v>
      </c>
      <c r="E269" s="567"/>
      <c r="F269" s="568">
        <f t="shared" si="42"/>
        <v>-0.66666666666666674</v>
      </c>
      <c r="G269" s="569"/>
      <c r="H269" s="570"/>
      <c r="I269" s="566">
        <f t="shared" si="43"/>
        <v>-46</v>
      </c>
      <c r="J269" s="567"/>
      <c r="K269" s="568">
        <f t="shared" si="44"/>
        <v>0.17164179104477612</v>
      </c>
      <c r="L269" s="570"/>
    </row>
    <row r="270" spans="1:12" x14ac:dyDescent="0.25">
      <c r="A270" s="309" t="s">
        <v>63</v>
      </c>
      <c r="B270" s="566">
        <v>62</v>
      </c>
      <c r="C270" s="567"/>
      <c r="D270" s="566">
        <v>15</v>
      </c>
      <c r="E270" s="567"/>
      <c r="F270" s="568">
        <f t="shared" si="42"/>
        <v>-0.75806451612903225</v>
      </c>
      <c r="G270" s="569"/>
      <c r="H270" s="570"/>
      <c r="I270" s="566">
        <f t="shared" si="43"/>
        <v>-47</v>
      </c>
      <c r="J270" s="567"/>
      <c r="K270" s="568">
        <f t="shared" si="44"/>
        <v>0.11194029850746269</v>
      </c>
      <c r="L270" s="570"/>
    </row>
    <row r="271" spans="1:12" x14ac:dyDescent="0.25">
      <c r="A271" s="312" t="s">
        <v>64</v>
      </c>
      <c r="B271" s="577">
        <v>50</v>
      </c>
      <c r="C271" s="578"/>
      <c r="D271" s="577">
        <v>12</v>
      </c>
      <c r="E271" s="578"/>
      <c r="F271" s="579">
        <f t="shared" si="42"/>
        <v>-0.76</v>
      </c>
      <c r="G271" s="580"/>
      <c r="H271" s="581"/>
      <c r="I271" s="577">
        <f t="shared" si="43"/>
        <v>-38</v>
      </c>
      <c r="J271" s="578"/>
      <c r="K271" s="579">
        <f t="shared" si="44"/>
        <v>8.9552238805970144E-2</v>
      </c>
      <c r="L271" s="581"/>
    </row>
    <row r="272" spans="1:12" ht="21" x14ac:dyDescent="0.35">
      <c r="A272" s="546" t="s">
        <v>108</v>
      </c>
      <c r="B272" s="546"/>
      <c r="C272" s="546"/>
      <c r="D272" s="546"/>
      <c r="E272" s="546"/>
      <c r="F272" s="546"/>
      <c r="G272" s="546"/>
      <c r="H272" s="546"/>
      <c r="I272" s="546"/>
      <c r="J272" s="546"/>
      <c r="K272" s="546"/>
      <c r="L272" s="546"/>
    </row>
    <row r="273" spans="1:12" x14ac:dyDescent="0.25">
      <c r="A273" s="55"/>
      <c r="B273" s="56" t="s">
        <v>149</v>
      </c>
      <c r="C273" s="57"/>
      <c r="D273" s="57"/>
      <c r="E273" s="57"/>
      <c r="F273" s="57"/>
      <c r="G273" s="57"/>
      <c r="H273" s="57"/>
      <c r="I273" s="57"/>
      <c r="J273" s="57"/>
      <c r="K273" s="57"/>
      <c r="L273" s="58"/>
    </row>
    <row r="274" spans="1:12" ht="30" customHeight="1" x14ac:dyDescent="0.25">
      <c r="A274" s="12"/>
      <c r="B274" s="339">
        <v>2020</v>
      </c>
      <c r="C274" s="340"/>
      <c r="D274" s="339">
        <v>2021</v>
      </c>
      <c r="E274" s="340"/>
      <c r="F274" s="339" t="s">
        <v>1</v>
      </c>
      <c r="G274" s="547"/>
      <c r="H274" s="340"/>
      <c r="I274" s="339" t="s">
        <v>2</v>
      </c>
      <c r="J274" s="340"/>
      <c r="K274" s="339" t="s">
        <v>3</v>
      </c>
      <c r="L274" s="340"/>
    </row>
    <row r="275" spans="1:12" x14ac:dyDescent="0.25">
      <c r="A275" s="548" t="s">
        <v>87</v>
      </c>
      <c r="B275" s="549">
        <v>437</v>
      </c>
      <c r="C275" s="550"/>
      <c r="D275" s="549">
        <v>134</v>
      </c>
      <c r="E275" s="550"/>
      <c r="F275" s="551">
        <f t="shared" ref="F275:F282" si="45">D275/B275-1</f>
        <v>-0.69336384439359267</v>
      </c>
      <c r="G275" s="552"/>
      <c r="H275" s="553"/>
      <c r="I275" s="549">
        <f t="shared" ref="I275:I282" si="46">D275-B275</f>
        <v>-303</v>
      </c>
      <c r="J275" s="550"/>
      <c r="K275" s="551">
        <f t="shared" ref="K275:K282" si="47">D275/$D$260</f>
        <v>1</v>
      </c>
      <c r="L275" s="553"/>
    </row>
    <row r="276" spans="1:12" x14ac:dyDescent="0.25">
      <c r="A276" s="329" t="s">
        <v>88</v>
      </c>
      <c r="B276" s="582">
        <v>114</v>
      </c>
      <c r="C276" s="583"/>
      <c r="D276" s="582">
        <v>36</v>
      </c>
      <c r="E276" s="583"/>
      <c r="F276" s="584">
        <f t="shared" si="45"/>
        <v>-0.68421052631578949</v>
      </c>
      <c r="G276" s="585"/>
      <c r="H276" s="586"/>
      <c r="I276" s="582">
        <f t="shared" si="46"/>
        <v>-78</v>
      </c>
      <c r="J276" s="583"/>
      <c r="K276" s="584">
        <f t="shared" si="47"/>
        <v>0.26865671641791045</v>
      </c>
      <c r="L276" s="586"/>
    </row>
    <row r="277" spans="1:12" x14ac:dyDescent="0.25">
      <c r="A277" s="332" t="s">
        <v>89</v>
      </c>
      <c r="B277" s="566">
        <v>115</v>
      </c>
      <c r="C277" s="567"/>
      <c r="D277" s="566">
        <v>35</v>
      </c>
      <c r="E277" s="567"/>
      <c r="F277" s="568">
        <f t="shared" si="45"/>
        <v>-0.69565217391304346</v>
      </c>
      <c r="G277" s="569"/>
      <c r="H277" s="570"/>
      <c r="I277" s="566">
        <f t="shared" si="46"/>
        <v>-80</v>
      </c>
      <c r="J277" s="567"/>
      <c r="K277" s="568">
        <f t="shared" si="47"/>
        <v>0.26119402985074625</v>
      </c>
      <c r="L277" s="570"/>
    </row>
    <row r="278" spans="1:12" x14ac:dyDescent="0.25">
      <c r="A278" s="332" t="s">
        <v>91</v>
      </c>
      <c r="B278" s="566">
        <v>82</v>
      </c>
      <c r="C278" s="567"/>
      <c r="D278" s="566">
        <v>21</v>
      </c>
      <c r="E278" s="567"/>
      <c r="F278" s="568">
        <f t="shared" si="45"/>
        <v>-0.74390243902439024</v>
      </c>
      <c r="G278" s="569"/>
      <c r="H278" s="570"/>
      <c r="I278" s="566">
        <f t="shared" si="46"/>
        <v>-61</v>
      </c>
      <c r="J278" s="567"/>
      <c r="K278" s="568">
        <f t="shared" si="47"/>
        <v>0.15671641791044777</v>
      </c>
      <c r="L278" s="570"/>
    </row>
    <row r="279" spans="1:12" x14ac:dyDescent="0.25">
      <c r="A279" s="332" t="s">
        <v>92</v>
      </c>
      <c r="B279" s="566">
        <v>27</v>
      </c>
      <c r="C279" s="567"/>
      <c r="D279" s="566">
        <v>10</v>
      </c>
      <c r="E279" s="567"/>
      <c r="F279" s="568">
        <f t="shared" si="45"/>
        <v>-0.62962962962962965</v>
      </c>
      <c r="G279" s="569"/>
      <c r="H279" s="570"/>
      <c r="I279" s="566">
        <f t="shared" si="46"/>
        <v>-17</v>
      </c>
      <c r="J279" s="567"/>
      <c r="K279" s="568">
        <f t="shared" si="47"/>
        <v>7.4626865671641784E-2</v>
      </c>
      <c r="L279" s="570"/>
    </row>
    <row r="280" spans="1:12" x14ac:dyDescent="0.25">
      <c r="A280" s="332" t="s">
        <v>93</v>
      </c>
      <c r="B280" s="566">
        <v>23</v>
      </c>
      <c r="C280" s="567"/>
      <c r="D280" s="566">
        <v>9</v>
      </c>
      <c r="E280" s="567"/>
      <c r="F280" s="568">
        <f t="shared" si="45"/>
        <v>-0.60869565217391308</v>
      </c>
      <c r="G280" s="569"/>
      <c r="H280" s="570"/>
      <c r="I280" s="566">
        <f t="shared" si="46"/>
        <v>-14</v>
      </c>
      <c r="J280" s="567"/>
      <c r="K280" s="568">
        <f t="shared" si="47"/>
        <v>6.7164179104477612E-2</v>
      </c>
      <c r="L280" s="570"/>
    </row>
    <row r="281" spans="1:12" x14ac:dyDescent="0.25">
      <c r="A281" s="332" t="s">
        <v>90</v>
      </c>
      <c r="B281" s="566">
        <v>17</v>
      </c>
      <c r="C281" s="567"/>
      <c r="D281" s="566">
        <v>3</v>
      </c>
      <c r="E281" s="567"/>
      <c r="F281" s="568">
        <f t="shared" si="45"/>
        <v>-0.82352941176470584</v>
      </c>
      <c r="G281" s="569"/>
      <c r="H281" s="570"/>
      <c r="I281" s="566">
        <f t="shared" si="46"/>
        <v>-14</v>
      </c>
      <c r="J281" s="567"/>
      <c r="K281" s="568">
        <f t="shared" si="47"/>
        <v>2.2388059701492536E-2</v>
      </c>
      <c r="L281" s="570"/>
    </row>
    <row r="282" spans="1:12" x14ac:dyDescent="0.25">
      <c r="A282" s="333" t="s">
        <v>94</v>
      </c>
      <c r="B282" s="587">
        <v>59</v>
      </c>
      <c r="C282" s="588"/>
      <c r="D282" s="587">
        <v>20</v>
      </c>
      <c r="E282" s="588"/>
      <c r="F282" s="589">
        <f t="shared" si="45"/>
        <v>-0.66101694915254239</v>
      </c>
      <c r="G282" s="590"/>
      <c r="H282" s="591"/>
      <c r="I282" s="587">
        <f t="shared" si="46"/>
        <v>-39</v>
      </c>
      <c r="J282" s="588"/>
      <c r="K282" s="589">
        <f t="shared" si="47"/>
        <v>0.14925373134328357</v>
      </c>
      <c r="L282" s="591"/>
    </row>
    <row r="283" spans="1:12" ht="21" x14ac:dyDescent="0.35">
      <c r="A283" s="546" t="s">
        <v>29</v>
      </c>
      <c r="B283" s="546"/>
      <c r="C283" s="546"/>
      <c r="D283" s="546"/>
      <c r="E283" s="546"/>
      <c r="F283" s="546"/>
      <c r="G283" s="546"/>
      <c r="H283" s="546"/>
      <c r="I283" s="546"/>
      <c r="J283" s="546"/>
      <c r="K283" s="546"/>
      <c r="L283" s="546"/>
    </row>
    <row r="284" spans="1:12" x14ac:dyDescent="0.25">
      <c r="A284" s="55"/>
      <c r="B284" s="56" t="s">
        <v>149</v>
      </c>
      <c r="C284" s="57"/>
      <c r="D284" s="57"/>
      <c r="E284" s="57"/>
      <c r="F284" s="57"/>
      <c r="G284" s="57"/>
      <c r="H284" s="57"/>
      <c r="I284" s="57"/>
      <c r="J284" s="57"/>
      <c r="K284" s="57"/>
      <c r="L284" s="58"/>
    </row>
    <row r="285" spans="1:12" ht="30" customHeight="1" x14ac:dyDescent="0.25">
      <c r="A285" s="12"/>
      <c r="B285" s="339">
        <v>2020</v>
      </c>
      <c r="C285" s="340"/>
      <c r="D285" s="339">
        <v>2021</v>
      </c>
      <c r="E285" s="340"/>
      <c r="F285" s="339" t="s">
        <v>1</v>
      </c>
      <c r="G285" s="547"/>
      <c r="H285" s="340"/>
      <c r="I285" s="339" t="s">
        <v>2</v>
      </c>
      <c r="J285" s="340"/>
      <c r="K285" s="339" t="s">
        <v>3</v>
      </c>
      <c r="L285" s="340"/>
    </row>
    <row r="286" spans="1:12" x14ac:dyDescent="0.25">
      <c r="A286" s="548" t="s">
        <v>55</v>
      </c>
      <c r="B286" s="549">
        <v>142101</v>
      </c>
      <c r="C286" s="550"/>
      <c r="D286" s="549">
        <v>52693</v>
      </c>
      <c r="E286" s="550"/>
      <c r="F286" s="551">
        <f t="shared" ref="F286:F297" si="48">D286/B286-1</f>
        <v>-0.62918628299589729</v>
      </c>
      <c r="G286" s="552"/>
      <c r="H286" s="553"/>
      <c r="I286" s="549">
        <f t="shared" ref="I286:I297" si="49">D286-B286</f>
        <v>-89408</v>
      </c>
      <c r="J286" s="550"/>
      <c r="K286" s="551">
        <f>D286/$D$286</f>
        <v>1</v>
      </c>
      <c r="L286" s="553"/>
    </row>
    <row r="287" spans="1:12" x14ac:dyDescent="0.25">
      <c r="A287" s="554" t="s">
        <v>8</v>
      </c>
      <c r="B287" s="555">
        <v>95364</v>
      </c>
      <c r="C287" s="556"/>
      <c r="D287" s="555">
        <v>32448</v>
      </c>
      <c r="E287" s="556"/>
      <c r="F287" s="557">
        <f t="shared" si="48"/>
        <v>-0.65974581603120674</v>
      </c>
      <c r="G287" s="558"/>
      <c r="H287" s="559"/>
      <c r="I287" s="555">
        <f t="shared" si="49"/>
        <v>-62916</v>
      </c>
      <c r="J287" s="556"/>
      <c r="K287" s="557">
        <f t="shared" ref="K287:K297" si="50">D287/$D$286</f>
        <v>0.6157933691382157</v>
      </c>
      <c r="L287" s="559"/>
    </row>
    <row r="288" spans="1:12" x14ac:dyDescent="0.25">
      <c r="A288" s="560" t="s">
        <v>56</v>
      </c>
      <c r="B288" s="561">
        <v>18588</v>
      </c>
      <c r="C288" s="562"/>
      <c r="D288" s="561">
        <v>8572</v>
      </c>
      <c r="E288" s="562"/>
      <c r="F288" s="563">
        <f t="shared" si="48"/>
        <v>-0.53884226382612432</v>
      </c>
      <c r="G288" s="564"/>
      <c r="H288" s="565"/>
      <c r="I288" s="561">
        <f t="shared" si="49"/>
        <v>-10016</v>
      </c>
      <c r="J288" s="562"/>
      <c r="K288" s="563">
        <f t="shared" si="50"/>
        <v>0.16267815459358928</v>
      </c>
      <c r="L288" s="565"/>
    </row>
    <row r="289" spans="1:12" x14ac:dyDescent="0.25">
      <c r="A289" s="309" t="s">
        <v>57</v>
      </c>
      <c r="B289" s="566">
        <v>55168</v>
      </c>
      <c r="C289" s="567"/>
      <c r="D289" s="566">
        <v>16117</v>
      </c>
      <c r="E289" s="567"/>
      <c r="F289" s="568">
        <f t="shared" si="48"/>
        <v>-0.70785600348027844</v>
      </c>
      <c r="G289" s="569"/>
      <c r="H289" s="570"/>
      <c r="I289" s="566">
        <f t="shared" si="49"/>
        <v>-39051</v>
      </c>
      <c r="J289" s="567"/>
      <c r="K289" s="568">
        <f t="shared" si="50"/>
        <v>0.30586605431461483</v>
      </c>
      <c r="L289" s="570"/>
    </row>
    <row r="290" spans="1:12" x14ac:dyDescent="0.25">
      <c r="A290" s="309" t="s">
        <v>58</v>
      </c>
      <c r="B290" s="566">
        <v>18081</v>
      </c>
      <c r="C290" s="567"/>
      <c r="D290" s="566">
        <v>7439</v>
      </c>
      <c r="E290" s="567"/>
      <c r="F290" s="568">
        <f t="shared" si="48"/>
        <v>-0.58857364083844921</v>
      </c>
      <c r="G290" s="569"/>
      <c r="H290" s="570"/>
      <c r="I290" s="566">
        <f t="shared" si="49"/>
        <v>-10642</v>
      </c>
      <c r="J290" s="567"/>
      <c r="K290" s="568">
        <f t="shared" si="50"/>
        <v>0.14117624731937828</v>
      </c>
      <c r="L290" s="570"/>
    </row>
    <row r="291" spans="1:12" x14ac:dyDescent="0.25">
      <c r="A291" s="309" t="s">
        <v>59</v>
      </c>
      <c r="B291" s="566">
        <v>2409</v>
      </c>
      <c r="C291" s="567"/>
      <c r="D291" s="566">
        <v>84</v>
      </c>
      <c r="E291" s="567"/>
      <c r="F291" s="568">
        <f t="shared" si="48"/>
        <v>-0.96513075965130757</v>
      </c>
      <c r="G291" s="569"/>
      <c r="H291" s="570"/>
      <c r="I291" s="566">
        <f t="shared" si="49"/>
        <v>-2325</v>
      </c>
      <c r="J291" s="567"/>
      <c r="K291" s="568">
        <f t="shared" si="50"/>
        <v>1.5941396390412388E-3</v>
      </c>
      <c r="L291" s="570"/>
    </row>
    <row r="292" spans="1:12" x14ac:dyDescent="0.25">
      <c r="A292" s="526" t="s">
        <v>60</v>
      </c>
      <c r="B292" s="571">
        <v>1118</v>
      </c>
      <c r="C292" s="572"/>
      <c r="D292" s="571">
        <v>236</v>
      </c>
      <c r="E292" s="572"/>
      <c r="F292" s="573">
        <f t="shared" si="48"/>
        <v>-0.78890876565295165</v>
      </c>
      <c r="G292" s="574"/>
      <c r="H292" s="575"/>
      <c r="I292" s="571">
        <f t="shared" si="49"/>
        <v>-882</v>
      </c>
      <c r="J292" s="572"/>
      <c r="K292" s="573">
        <f t="shared" si="50"/>
        <v>4.4787732715920519E-3</v>
      </c>
      <c r="L292" s="575"/>
    </row>
    <row r="293" spans="1:12" x14ac:dyDescent="0.25">
      <c r="A293" s="576" t="s">
        <v>9</v>
      </c>
      <c r="B293" s="555">
        <v>46737</v>
      </c>
      <c r="C293" s="556"/>
      <c r="D293" s="555">
        <v>20245</v>
      </c>
      <c r="E293" s="556"/>
      <c r="F293" s="557">
        <f t="shared" si="48"/>
        <v>-0.56683141836232531</v>
      </c>
      <c r="G293" s="558"/>
      <c r="H293" s="559"/>
      <c r="I293" s="555">
        <f t="shared" si="49"/>
        <v>-26492</v>
      </c>
      <c r="J293" s="556"/>
      <c r="K293" s="557">
        <f t="shared" si="50"/>
        <v>0.3842066308617843</v>
      </c>
      <c r="L293" s="559"/>
    </row>
    <row r="294" spans="1:12" x14ac:dyDescent="0.25">
      <c r="A294" s="560" t="s">
        <v>61</v>
      </c>
      <c r="B294" s="561">
        <v>26687</v>
      </c>
      <c r="C294" s="562"/>
      <c r="D294" s="561">
        <v>12780</v>
      </c>
      <c r="E294" s="562"/>
      <c r="F294" s="563">
        <f t="shared" si="48"/>
        <v>-0.52111514969835504</v>
      </c>
      <c r="G294" s="564"/>
      <c r="H294" s="565"/>
      <c r="I294" s="561">
        <f t="shared" si="49"/>
        <v>-13907</v>
      </c>
      <c r="J294" s="562"/>
      <c r="K294" s="563">
        <f t="shared" si="50"/>
        <v>0.24253695936841707</v>
      </c>
      <c r="L294" s="565"/>
    </row>
    <row r="295" spans="1:12" x14ac:dyDescent="0.25">
      <c r="A295" s="309" t="s">
        <v>62</v>
      </c>
      <c r="B295" s="566">
        <v>24792</v>
      </c>
      <c r="C295" s="567"/>
      <c r="D295" s="566">
        <v>10768</v>
      </c>
      <c r="E295" s="567"/>
      <c r="F295" s="568">
        <f t="shared" si="48"/>
        <v>-0.56566634398192961</v>
      </c>
      <c r="G295" s="569"/>
      <c r="H295" s="570"/>
      <c r="I295" s="566">
        <f t="shared" si="49"/>
        <v>-14024</v>
      </c>
      <c r="J295" s="567"/>
      <c r="K295" s="568">
        <f t="shared" si="50"/>
        <v>0.20435351944281024</v>
      </c>
      <c r="L295" s="570"/>
    </row>
    <row r="296" spans="1:12" x14ac:dyDescent="0.25">
      <c r="A296" s="309" t="s">
        <v>63</v>
      </c>
      <c r="B296" s="566">
        <v>13808</v>
      </c>
      <c r="C296" s="567"/>
      <c r="D296" s="566">
        <v>5026</v>
      </c>
      <c r="E296" s="567"/>
      <c r="F296" s="568">
        <f t="shared" si="48"/>
        <v>-0.63600811123986101</v>
      </c>
      <c r="G296" s="569"/>
      <c r="H296" s="570"/>
      <c r="I296" s="566">
        <f t="shared" si="49"/>
        <v>-8782</v>
      </c>
      <c r="J296" s="567"/>
      <c r="K296" s="568">
        <f t="shared" si="50"/>
        <v>9.5382688402634128E-2</v>
      </c>
      <c r="L296" s="570"/>
    </row>
    <row r="297" spans="1:12" x14ac:dyDescent="0.25">
      <c r="A297" s="312" t="s">
        <v>64</v>
      </c>
      <c r="B297" s="577">
        <v>6242</v>
      </c>
      <c r="C297" s="578"/>
      <c r="D297" s="577">
        <v>2439</v>
      </c>
      <c r="E297" s="578"/>
      <c r="F297" s="579">
        <f t="shared" si="48"/>
        <v>-0.60925985261134252</v>
      </c>
      <c r="G297" s="580"/>
      <c r="H297" s="581"/>
      <c r="I297" s="577">
        <f t="shared" si="49"/>
        <v>-3803</v>
      </c>
      <c r="J297" s="578"/>
      <c r="K297" s="579">
        <f t="shared" si="50"/>
        <v>4.6286983090733112E-2</v>
      </c>
      <c r="L297" s="581"/>
    </row>
    <row r="298" spans="1:12" ht="21" x14ac:dyDescent="0.35">
      <c r="A298" s="546" t="s">
        <v>109</v>
      </c>
      <c r="B298" s="546"/>
      <c r="C298" s="546"/>
      <c r="D298" s="546"/>
      <c r="E298" s="546"/>
      <c r="F298" s="546"/>
      <c r="G298" s="546"/>
      <c r="H298" s="546"/>
      <c r="I298" s="546"/>
      <c r="J298" s="546"/>
      <c r="K298" s="546"/>
      <c r="L298" s="546"/>
    </row>
    <row r="299" spans="1:12" x14ac:dyDescent="0.25">
      <c r="A299" s="55"/>
      <c r="B299" s="56" t="s">
        <v>149</v>
      </c>
      <c r="C299" s="57"/>
      <c r="D299" s="57"/>
      <c r="E299" s="57"/>
      <c r="F299" s="57"/>
      <c r="G299" s="57"/>
      <c r="H299" s="57"/>
      <c r="I299" s="57"/>
      <c r="J299" s="57"/>
      <c r="K299" s="57"/>
      <c r="L299" s="58"/>
    </row>
    <row r="300" spans="1:12" ht="30" customHeight="1" x14ac:dyDescent="0.25">
      <c r="A300" s="12"/>
      <c r="B300" s="339">
        <v>2020</v>
      </c>
      <c r="C300" s="340"/>
      <c r="D300" s="339">
        <v>2021</v>
      </c>
      <c r="E300" s="340"/>
      <c r="F300" s="339" t="s">
        <v>1</v>
      </c>
      <c r="G300" s="340"/>
      <c r="H300" s="592"/>
      <c r="I300" s="339" t="s">
        <v>2</v>
      </c>
      <c r="J300" s="340"/>
      <c r="K300" s="339" t="s">
        <v>3</v>
      </c>
      <c r="L300" s="340"/>
    </row>
    <row r="301" spans="1:12" x14ac:dyDescent="0.25">
      <c r="A301" s="548" t="s">
        <v>87</v>
      </c>
      <c r="B301" s="549">
        <v>142101</v>
      </c>
      <c r="C301" s="550"/>
      <c r="D301" s="549">
        <v>52693</v>
      </c>
      <c r="E301" s="550"/>
      <c r="F301" s="551">
        <f t="shared" ref="F301:F308" si="51">D301/B301-1</f>
        <v>-0.62918628299589729</v>
      </c>
      <c r="G301" s="552"/>
      <c r="H301" s="553"/>
      <c r="I301" s="549">
        <f t="shared" ref="I301:I308" si="52">D301-B301</f>
        <v>-89408</v>
      </c>
      <c r="J301" s="550"/>
      <c r="K301" s="551">
        <f t="shared" ref="K301" si="53">D301/$D$301</f>
        <v>1</v>
      </c>
      <c r="L301" s="553"/>
    </row>
    <row r="302" spans="1:12" x14ac:dyDescent="0.25">
      <c r="A302" s="329" t="s">
        <v>88</v>
      </c>
      <c r="B302" s="582">
        <v>51621</v>
      </c>
      <c r="C302" s="583"/>
      <c r="D302" s="582">
        <v>16913</v>
      </c>
      <c r="E302" s="583"/>
      <c r="F302" s="593">
        <f t="shared" si="51"/>
        <v>-0.67236202320760929</v>
      </c>
      <c r="G302" s="594"/>
      <c r="H302" s="595"/>
      <c r="I302" s="582">
        <f t="shared" si="52"/>
        <v>-34708</v>
      </c>
      <c r="J302" s="583"/>
      <c r="K302" s="584">
        <f>D302/$D$301</f>
        <v>0.32097242517981517</v>
      </c>
      <c r="L302" s="586"/>
    </row>
    <row r="303" spans="1:12" x14ac:dyDescent="0.25">
      <c r="A303" s="332" t="s">
        <v>89</v>
      </c>
      <c r="B303" s="566">
        <v>43409</v>
      </c>
      <c r="C303" s="567"/>
      <c r="D303" s="566">
        <v>16038</v>
      </c>
      <c r="E303" s="567"/>
      <c r="F303" s="593">
        <f t="shared" si="51"/>
        <v>-0.63053744615171969</v>
      </c>
      <c r="G303" s="594"/>
      <c r="H303" s="595"/>
      <c r="I303" s="566">
        <f t="shared" si="52"/>
        <v>-27371</v>
      </c>
      <c r="J303" s="567"/>
      <c r="K303" s="568">
        <f t="shared" ref="K303:K308" si="54">D303/$D$301</f>
        <v>0.30436680393980226</v>
      </c>
      <c r="L303" s="570"/>
    </row>
    <row r="304" spans="1:12" x14ac:dyDescent="0.25">
      <c r="A304" s="332" t="s">
        <v>91</v>
      </c>
      <c r="B304" s="566">
        <v>21976</v>
      </c>
      <c r="C304" s="567"/>
      <c r="D304" s="566">
        <v>5581</v>
      </c>
      <c r="E304" s="567"/>
      <c r="F304" s="593">
        <f t="shared" si="51"/>
        <v>-0.74604113578449216</v>
      </c>
      <c r="G304" s="594"/>
      <c r="H304" s="595"/>
      <c r="I304" s="566">
        <f t="shared" si="52"/>
        <v>-16395</v>
      </c>
      <c r="J304" s="567"/>
      <c r="K304" s="568">
        <f t="shared" si="54"/>
        <v>0.10591539673201374</v>
      </c>
      <c r="L304" s="570"/>
    </row>
    <row r="305" spans="1:12" x14ac:dyDescent="0.25">
      <c r="A305" s="332" t="s">
        <v>92</v>
      </c>
      <c r="B305" s="566">
        <v>2880</v>
      </c>
      <c r="C305" s="567"/>
      <c r="D305" s="566">
        <v>1657</v>
      </c>
      <c r="E305" s="567"/>
      <c r="F305" s="593">
        <f t="shared" si="51"/>
        <v>-0.42465277777777777</v>
      </c>
      <c r="G305" s="594"/>
      <c r="H305" s="595"/>
      <c r="I305" s="566">
        <f t="shared" si="52"/>
        <v>-1223</v>
      </c>
      <c r="J305" s="567"/>
      <c r="K305" s="568">
        <f t="shared" si="54"/>
        <v>3.1446302165373009E-2</v>
      </c>
      <c r="L305" s="570"/>
    </row>
    <row r="306" spans="1:12" x14ac:dyDescent="0.25">
      <c r="A306" s="332" t="s">
        <v>93</v>
      </c>
      <c r="B306" s="566">
        <v>7423</v>
      </c>
      <c r="C306" s="567"/>
      <c r="D306" s="566">
        <v>3828</v>
      </c>
      <c r="E306" s="567"/>
      <c r="F306" s="593">
        <f t="shared" si="51"/>
        <v>-0.48430553684494138</v>
      </c>
      <c r="G306" s="594"/>
      <c r="H306" s="595"/>
      <c r="I306" s="566">
        <f t="shared" si="52"/>
        <v>-3595</v>
      </c>
      <c r="J306" s="567"/>
      <c r="K306" s="568">
        <f t="shared" si="54"/>
        <v>7.264722069345074E-2</v>
      </c>
      <c r="L306" s="570"/>
    </row>
    <row r="307" spans="1:12" x14ac:dyDescent="0.25">
      <c r="A307" s="332" t="s">
        <v>90</v>
      </c>
      <c r="B307" s="566">
        <v>1193</v>
      </c>
      <c r="C307" s="567"/>
      <c r="D307" s="566">
        <v>482</v>
      </c>
      <c r="E307" s="567"/>
      <c r="F307" s="593">
        <f t="shared" si="51"/>
        <v>-0.59597652975691529</v>
      </c>
      <c r="G307" s="594"/>
      <c r="H307" s="595"/>
      <c r="I307" s="566">
        <f t="shared" si="52"/>
        <v>-711</v>
      </c>
      <c r="J307" s="567"/>
      <c r="K307" s="568">
        <f t="shared" si="54"/>
        <v>9.1473250716413938E-3</v>
      </c>
      <c r="L307" s="570"/>
    </row>
    <row r="308" spans="1:12" x14ac:dyDescent="0.25">
      <c r="A308" s="333" t="s">
        <v>94</v>
      </c>
      <c r="B308" s="587">
        <v>13599</v>
      </c>
      <c r="C308" s="588"/>
      <c r="D308" s="587">
        <v>8194</v>
      </c>
      <c r="E308" s="588"/>
      <c r="F308" s="593">
        <f t="shared" si="51"/>
        <v>-0.39745569527171121</v>
      </c>
      <c r="G308" s="594"/>
      <c r="H308" s="595"/>
      <c r="I308" s="587">
        <f t="shared" si="52"/>
        <v>-5405</v>
      </c>
      <c r="J308" s="588"/>
      <c r="K308" s="589">
        <f t="shared" si="54"/>
        <v>0.1555045262179037</v>
      </c>
      <c r="L308" s="591"/>
    </row>
    <row r="309" spans="1:12" ht="21" x14ac:dyDescent="0.35">
      <c r="A309" s="546" t="s">
        <v>110</v>
      </c>
      <c r="B309" s="546"/>
      <c r="C309" s="546"/>
      <c r="D309" s="546"/>
      <c r="E309" s="546"/>
      <c r="F309" s="546"/>
      <c r="G309" s="546"/>
      <c r="H309" s="546"/>
      <c r="I309" s="546"/>
      <c r="J309" s="546"/>
      <c r="K309" s="546"/>
      <c r="L309" s="546"/>
    </row>
  </sheetData>
  <mergeCells count="589">
    <mergeCell ref="A309:L309"/>
    <mergeCell ref="B307:C307"/>
    <mergeCell ref="D307:E307"/>
    <mergeCell ref="F307:H307"/>
    <mergeCell ref="I307:J307"/>
    <mergeCell ref="K307:L307"/>
    <mergeCell ref="B308:C308"/>
    <mergeCell ref="D308:E308"/>
    <mergeCell ref="F308:H308"/>
    <mergeCell ref="I308:J308"/>
    <mergeCell ref="K308:L308"/>
    <mergeCell ref="B305:C305"/>
    <mergeCell ref="D305:E305"/>
    <mergeCell ref="F305:H305"/>
    <mergeCell ref="I305:J305"/>
    <mergeCell ref="K305:L305"/>
    <mergeCell ref="B306:C306"/>
    <mergeCell ref="D306:E306"/>
    <mergeCell ref="F306:H306"/>
    <mergeCell ref="I306:J306"/>
    <mergeCell ref="K306:L306"/>
    <mergeCell ref="B303:C303"/>
    <mergeCell ref="D303:E303"/>
    <mergeCell ref="F303:H303"/>
    <mergeCell ref="I303:J303"/>
    <mergeCell ref="K303:L303"/>
    <mergeCell ref="B304:C304"/>
    <mergeCell ref="D304:E304"/>
    <mergeCell ref="F304:H304"/>
    <mergeCell ref="I304:J304"/>
    <mergeCell ref="K304:L304"/>
    <mergeCell ref="B301:C301"/>
    <mergeCell ref="D301:E301"/>
    <mergeCell ref="F301:H301"/>
    <mergeCell ref="I301:J301"/>
    <mergeCell ref="K301:L301"/>
    <mergeCell ref="B302:C302"/>
    <mergeCell ref="D302:E302"/>
    <mergeCell ref="F302:H302"/>
    <mergeCell ref="I302:J302"/>
    <mergeCell ref="K302:L302"/>
    <mergeCell ref="A298:L298"/>
    <mergeCell ref="B299:L299"/>
    <mergeCell ref="B300:C300"/>
    <mergeCell ref="D300:E300"/>
    <mergeCell ref="F300:G300"/>
    <mergeCell ref="I300:J300"/>
    <mergeCell ref="K300:L300"/>
    <mergeCell ref="B296:C296"/>
    <mergeCell ref="D296:E296"/>
    <mergeCell ref="F296:H296"/>
    <mergeCell ref="I296:J296"/>
    <mergeCell ref="K296:L296"/>
    <mergeCell ref="B297:C297"/>
    <mergeCell ref="D297:E297"/>
    <mergeCell ref="F297:H297"/>
    <mergeCell ref="I297:J297"/>
    <mergeCell ref="K297:L297"/>
    <mergeCell ref="B294:C294"/>
    <mergeCell ref="D294:E294"/>
    <mergeCell ref="F294:H294"/>
    <mergeCell ref="I294:J294"/>
    <mergeCell ref="K294:L294"/>
    <mergeCell ref="B295:C295"/>
    <mergeCell ref="D295:E295"/>
    <mergeCell ref="F295:H295"/>
    <mergeCell ref="I295:J295"/>
    <mergeCell ref="K295:L295"/>
    <mergeCell ref="B292:C292"/>
    <mergeCell ref="D292:E292"/>
    <mergeCell ref="F292:H292"/>
    <mergeCell ref="I292:J292"/>
    <mergeCell ref="K292:L292"/>
    <mergeCell ref="B293:C293"/>
    <mergeCell ref="D293:E293"/>
    <mergeCell ref="F293:H293"/>
    <mergeCell ref="I293:J293"/>
    <mergeCell ref="K293:L293"/>
    <mergeCell ref="B290:C290"/>
    <mergeCell ref="D290:E290"/>
    <mergeCell ref="F290:H290"/>
    <mergeCell ref="I290:J290"/>
    <mergeCell ref="K290:L290"/>
    <mergeCell ref="B291:C291"/>
    <mergeCell ref="D291:E291"/>
    <mergeCell ref="F291:H291"/>
    <mergeCell ref="I291:J291"/>
    <mergeCell ref="K291:L291"/>
    <mergeCell ref="B288:C288"/>
    <mergeCell ref="D288:E288"/>
    <mergeCell ref="F288:H288"/>
    <mergeCell ref="I288:J288"/>
    <mergeCell ref="K288:L288"/>
    <mergeCell ref="B289:C289"/>
    <mergeCell ref="D289:E289"/>
    <mergeCell ref="F289:H289"/>
    <mergeCell ref="I289:J289"/>
    <mergeCell ref="K289:L289"/>
    <mergeCell ref="B286:C286"/>
    <mergeCell ref="D286:E286"/>
    <mergeCell ref="F286:H286"/>
    <mergeCell ref="I286:J286"/>
    <mergeCell ref="K286:L286"/>
    <mergeCell ref="B287:C287"/>
    <mergeCell ref="D287:E287"/>
    <mergeCell ref="F287:H287"/>
    <mergeCell ref="I287:J287"/>
    <mergeCell ref="K287:L287"/>
    <mergeCell ref="A283:L283"/>
    <mergeCell ref="B284:L284"/>
    <mergeCell ref="B285:C285"/>
    <mergeCell ref="D285:E285"/>
    <mergeCell ref="F285:H285"/>
    <mergeCell ref="I285:J285"/>
    <mergeCell ref="K285:L285"/>
    <mergeCell ref="B281:C281"/>
    <mergeCell ref="D281:E281"/>
    <mergeCell ref="F281:H281"/>
    <mergeCell ref="I281:J281"/>
    <mergeCell ref="K281:L281"/>
    <mergeCell ref="B282:C282"/>
    <mergeCell ref="D282:E282"/>
    <mergeCell ref="F282:H282"/>
    <mergeCell ref="I282:J282"/>
    <mergeCell ref="K282:L282"/>
    <mergeCell ref="B279:C279"/>
    <mergeCell ref="D279:E279"/>
    <mergeCell ref="F279:H279"/>
    <mergeCell ref="I279:J279"/>
    <mergeCell ref="K279:L279"/>
    <mergeCell ref="B280:C280"/>
    <mergeCell ref="D280:E280"/>
    <mergeCell ref="F280:H280"/>
    <mergeCell ref="I280:J280"/>
    <mergeCell ref="K280:L280"/>
    <mergeCell ref="B277:C277"/>
    <mergeCell ref="D277:E277"/>
    <mergeCell ref="F277:H277"/>
    <mergeCell ref="I277:J277"/>
    <mergeCell ref="K277:L277"/>
    <mergeCell ref="B278:C278"/>
    <mergeCell ref="D278:E278"/>
    <mergeCell ref="F278:H278"/>
    <mergeCell ref="I278:J278"/>
    <mergeCell ref="K278:L278"/>
    <mergeCell ref="B275:C275"/>
    <mergeCell ref="D275:E275"/>
    <mergeCell ref="F275:H275"/>
    <mergeCell ref="I275:J275"/>
    <mergeCell ref="K275:L275"/>
    <mergeCell ref="B276:C276"/>
    <mergeCell ref="D276:E276"/>
    <mergeCell ref="F276:H276"/>
    <mergeCell ref="I276:J276"/>
    <mergeCell ref="K276:L276"/>
    <mergeCell ref="B273:L273"/>
    <mergeCell ref="B274:C274"/>
    <mergeCell ref="D274:E274"/>
    <mergeCell ref="F274:H274"/>
    <mergeCell ref="I274:J274"/>
    <mergeCell ref="K274:L274"/>
    <mergeCell ref="B271:C271"/>
    <mergeCell ref="D271:E271"/>
    <mergeCell ref="F271:H271"/>
    <mergeCell ref="I271:J271"/>
    <mergeCell ref="K271:L271"/>
    <mergeCell ref="A272:L272"/>
    <mergeCell ref="B269:C269"/>
    <mergeCell ref="D269:E269"/>
    <mergeCell ref="F269:H269"/>
    <mergeCell ref="I269:J269"/>
    <mergeCell ref="K269:L269"/>
    <mergeCell ref="B270:C270"/>
    <mergeCell ref="D270:E270"/>
    <mergeCell ref="F270:H270"/>
    <mergeCell ref="I270:J270"/>
    <mergeCell ref="K270:L270"/>
    <mergeCell ref="B267:C267"/>
    <mergeCell ref="D267:E267"/>
    <mergeCell ref="F267:H267"/>
    <mergeCell ref="I267:J267"/>
    <mergeCell ref="K267:L267"/>
    <mergeCell ref="B268:C268"/>
    <mergeCell ref="D268:E268"/>
    <mergeCell ref="F268:H268"/>
    <mergeCell ref="I268:J268"/>
    <mergeCell ref="K268:L268"/>
    <mergeCell ref="B265:C265"/>
    <mergeCell ref="D265:E265"/>
    <mergeCell ref="F265:H265"/>
    <mergeCell ref="I265:J265"/>
    <mergeCell ref="K265:L265"/>
    <mergeCell ref="B266:C266"/>
    <mergeCell ref="D266:E266"/>
    <mergeCell ref="F266:H266"/>
    <mergeCell ref="I266:J266"/>
    <mergeCell ref="K266:L266"/>
    <mergeCell ref="B263:C263"/>
    <mergeCell ref="D263:E263"/>
    <mergeCell ref="F263:H263"/>
    <mergeCell ref="I263:J263"/>
    <mergeCell ref="K263:L263"/>
    <mergeCell ref="B264:C264"/>
    <mergeCell ref="D264:E264"/>
    <mergeCell ref="F264:H264"/>
    <mergeCell ref="I264:J264"/>
    <mergeCell ref="K264:L264"/>
    <mergeCell ref="B261:C261"/>
    <mergeCell ref="D261:E261"/>
    <mergeCell ref="F261:H261"/>
    <mergeCell ref="I261:J261"/>
    <mergeCell ref="K261:L261"/>
    <mergeCell ref="B262:C262"/>
    <mergeCell ref="D262:E262"/>
    <mergeCell ref="F262:H262"/>
    <mergeCell ref="I262:J262"/>
    <mergeCell ref="K262:L262"/>
    <mergeCell ref="B259:C259"/>
    <mergeCell ref="D259:E259"/>
    <mergeCell ref="F259:H259"/>
    <mergeCell ref="I259:J259"/>
    <mergeCell ref="K259:L259"/>
    <mergeCell ref="B260:C260"/>
    <mergeCell ref="D260:E260"/>
    <mergeCell ref="F260:H260"/>
    <mergeCell ref="I260:J260"/>
    <mergeCell ref="K260:L260"/>
    <mergeCell ref="E255:F255"/>
    <mergeCell ref="K255:L255"/>
    <mergeCell ref="A256:L256"/>
    <mergeCell ref="A257:L257"/>
    <mergeCell ref="B258:L258"/>
    <mergeCell ref="E252:F252"/>
    <mergeCell ref="K252:L252"/>
    <mergeCell ref="E253:F253"/>
    <mergeCell ref="K253:L253"/>
    <mergeCell ref="E254:F254"/>
    <mergeCell ref="K254:L254"/>
    <mergeCell ref="E249:F249"/>
    <mergeCell ref="K249:L249"/>
    <mergeCell ref="E250:F250"/>
    <mergeCell ref="K250:L250"/>
    <mergeCell ref="E251:F251"/>
    <mergeCell ref="K251:L251"/>
    <mergeCell ref="B246:F246"/>
    <mergeCell ref="H246:L246"/>
    <mergeCell ref="E247:F247"/>
    <mergeCell ref="K247:L247"/>
    <mergeCell ref="E248:F248"/>
    <mergeCell ref="K248:L248"/>
    <mergeCell ref="E243:F243"/>
    <mergeCell ref="K243:L243"/>
    <mergeCell ref="E244:F244"/>
    <mergeCell ref="K244:L244"/>
    <mergeCell ref="A245:L245"/>
    <mergeCell ref="E240:F240"/>
    <mergeCell ref="K240:L240"/>
    <mergeCell ref="E241:F241"/>
    <mergeCell ref="K241:L241"/>
    <mergeCell ref="E242:F242"/>
    <mergeCell ref="K242:L242"/>
    <mergeCell ref="E237:F237"/>
    <mergeCell ref="K237:L237"/>
    <mergeCell ref="E238:F238"/>
    <mergeCell ref="K238:L238"/>
    <mergeCell ref="E239:F239"/>
    <mergeCell ref="K239:L239"/>
    <mergeCell ref="B234:F234"/>
    <mergeCell ref="H234:L234"/>
    <mergeCell ref="E235:F235"/>
    <mergeCell ref="K235:L235"/>
    <mergeCell ref="E236:F236"/>
    <mergeCell ref="K236:L236"/>
    <mergeCell ref="E231:F231"/>
    <mergeCell ref="K231:L231"/>
    <mergeCell ref="E232:F232"/>
    <mergeCell ref="K232:L232"/>
    <mergeCell ref="A233:L233"/>
    <mergeCell ref="E228:F228"/>
    <mergeCell ref="K228:L228"/>
    <mergeCell ref="E229:F229"/>
    <mergeCell ref="K229:L229"/>
    <mergeCell ref="E230:F230"/>
    <mergeCell ref="K230:L230"/>
    <mergeCell ref="E225:F225"/>
    <mergeCell ref="K225:L225"/>
    <mergeCell ref="E226:F226"/>
    <mergeCell ref="K226:L226"/>
    <mergeCell ref="E227:F227"/>
    <mergeCell ref="K227:L227"/>
    <mergeCell ref="A222:L222"/>
    <mergeCell ref="B223:F223"/>
    <mergeCell ref="H223:L223"/>
    <mergeCell ref="E224:F224"/>
    <mergeCell ref="K224:L224"/>
    <mergeCell ref="E219:F219"/>
    <mergeCell ref="K219:L219"/>
    <mergeCell ref="E220:F220"/>
    <mergeCell ref="K220:L220"/>
    <mergeCell ref="E221:F221"/>
    <mergeCell ref="K221:L221"/>
    <mergeCell ref="E216:F216"/>
    <mergeCell ref="K216:L216"/>
    <mergeCell ref="E217:F217"/>
    <mergeCell ref="K217:L217"/>
    <mergeCell ref="E218:F218"/>
    <mergeCell ref="K218:L218"/>
    <mergeCell ref="E213:F213"/>
    <mergeCell ref="K213:L213"/>
    <mergeCell ref="E214:F214"/>
    <mergeCell ref="K214:L214"/>
    <mergeCell ref="E215:F215"/>
    <mergeCell ref="K215:L215"/>
    <mergeCell ref="B200:F200"/>
    <mergeCell ref="H200:L200"/>
    <mergeCell ref="A210:L210"/>
    <mergeCell ref="B211:F211"/>
    <mergeCell ref="H211:L211"/>
    <mergeCell ref="E212:F212"/>
    <mergeCell ref="K212:L212"/>
    <mergeCell ref="A186:L186"/>
    <mergeCell ref="A187:L187"/>
    <mergeCell ref="B188:F188"/>
    <mergeCell ref="H188:L188"/>
    <mergeCell ref="A199:L199"/>
    <mergeCell ref="E183:F183"/>
    <mergeCell ref="K183:L183"/>
    <mergeCell ref="E184:F184"/>
    <mergeCell ref="K184:L184"/>
    <mergeCell ref="E185:F185"/>
    <mergeCell ref="K185:L185"/>
    <mergeCell ref="E180:F180"/>
    <mergeCell ref="K180:L180"/>
    <mergeCell ref="E181:F181"/>
    <mergeCell ref="K181:L181"/>
    <mergeCell ref="E182:F182"/>
    <mergeCell ref="K182:L182"/>
    <mergeCell ref="E177:F177"/>
    <mergeCell ref="K177:L177"/>
    <mergeCell ref="E178:F178"/>
    <mergeCell ref="K178:L178"/>
    <mergeCell ref="E179:F179"/>
    <mergeCell ref="K179:L179"/>
    <mergeCell ref="E174:F174"/>
    <mergeCell ref="K174:L174"/>
    <mergeCell ref="A175:L175"/>
    <mergeCell ref="B176:F176"/>
    <mergeCell ref="H176:L176"/>
    <mergeCell ref="E171:F171"/>
    <mergeCell ref="K171:L171"/>
    <mergeCell ref="E172:F172"/>
    <mergeCell ref="K172:L172"/>
    <mergeCell ref="E173:F173"/>
    <mergeCell ref="K173:L173"/>
    <mergeCell ref="E168:F168"/>
    <mergeCell ref="K168:L168"/>
    <mergeCell ref="E169:F169"/>
    <mergeCell ref="K169:L169"/>
    <mergeCell ref="E170:F170"/>
    <mergeCell ref="K170:L170"/>
    <mergeCell ref="E165:F165"/>
    <mergeCell ref="K165:L165"/>
    <mergeCell ref="E166:F166"/>
    <mergeCell ref="K166:L166"/>
    <mergeCell ref="E167:F167"/>
    <mergeCell ref="K167:L167"/>
    <mergeCell ref="E162:F162"/>
    <mergeCell ref="K162:L162"/>
    <mergeCell ref="E163:F163"/>
    <mergeCell ref="K163:L163"/>
    <mergeCell ref="E164:F164"/>
    <mergeCell ref="K164:L164"/>
    <mergeCell ref="B159:C159"/>
    <mergeCell ref="E159:F159"/>
    <mergeCell ref="H159:I159"/>
    <mergeCell ref="K159:L159"/>
    <mergeCell ref="A160:L160"/>
    <mergeCell ref="B161:F161"/>
    <mergeCell ref="H161:L161"/>
    <mergeCell ref="B157:C157"/>
    <mergeCell ref="E157:F157"/>
    <mergeCell ref="H157:I157"/>
    <mergeCell ref="K157:L157"/>
    <mergeCell ref="B158:C158"/>
    <mergeCell ref="E158:F158"/>
    <mergeCell ref="H158:I158"/>
    <mergeCell ref="K158:L158"/>
    <mergeCell ref="B155:C155"/>
    <mergeCell ref="E155:F155"/>
    <mergeCell ref="H155:I155"/>
    <mergeCell ref="K155:L155"/>
    <mergeCell ref="B156:C156"/>
    <mergeCell ref="E156:F156"/>
    <mergeCell ref="H156:I156"/>
    <mergeCell ref="K156:L156"/>
    <mergeCell ref="B153:C153"/>
    <mergeCell ref="E153:F153"/>
    <mergeCell ref="H153:I153"/>
    <mergeCell ref="K153:L153"/>
    <mergeCell ref="B154:C154"/>
    <mergeCell ref="E154:F154"/>
    <mergeCell ref="H154:I154"/>
    <mergeCell ref="K154:L154"/>
    <mergeCell ref="B151:C151"/>
    <mergeCell ref="E151:F151"/>
    <mergeCell ref="H151:I151"/>
    <mergeCell ref="K151:L151"/>
    <mergeCell ref="B152:C152"/>
    <mergeCell ref="E152:F152"/>
    <mergeCell ref="H152:I152"/>
    <mergeCell ref="K152:L152"/>
    <mergeCell ref="B148:C148"/>
    <mergeCell ref="E148:F148"/>
    <mergeCell ref="H148:I148"/>
    <mergeCell ref="K148:L148"/>
    <mergeCell ref="A149:L149"/>
    <mergeCell ref="B150:F150"/>
    <mergeCell ref="H150:L150"/>
    <mergeCell ref="B146:C146"/>
    <mergeCell ref="E146:F146"/>
    <mergeCell ref="H146:I146"/>
    <mergeCell ref="K146:L146"/>
    <mergeCell ref="B147:C147"/>
    <mergeCell ref="E147:F147"/>
    <mergeCell ref="H147:I147"/>
    <mergeCell ref="K147:L147"/>
    <mergeCell ref="B144:C144"/>
    <mergeCell ref="E144:F144"/>
    <mergeCell ref="H144:I144"/>
    <mergeCell ref="K144:L144"/>
    <mergeCell ref="B145:C145"/>
    <mergeCell ref="E145:F145"/>
    <mergeCell ref="H145:I145"/>
    <mergeCell ref="K145:L145"/>
    <mergeCell ref="B142:C142"/>
    <mergeCell ref="E142:F142"/>
    <mergeCell ref="H142:I142"/>
    <mergeCell ref="K142:L142"/>
    <mergeCell ref="B143:C143"/>
    <mergeCell ref="E143:F143"/>
    <mergeCell ref="H143:I143"/>
    <mergeCell ref="K143:L143"/>
    <mergeCell ref="B140:C140"/>
    <mergeCell ref="E140:F140"/>
    <mergeCell ref="H140:I140"/>
    <mergeCell ref="K140:L140"/>
    <mergeCell ref="B141:C141"/>
    <mergeCell ref="E141:F141"/>
    <mergeCell ref="H141:I141"/>
    <mergeCell ref="K141:L141"/>
    <mergeCell ref="B138:C138"/>
    <mergeCell ref="E138:F138"/>
    <mergeCell ref="H138:I138"/>
    <mergeCell ref="K138:L138"/>
    <mergeCell ref="B139:C139"/>
    <mergeCell ref="E139:F139"/>
    <mergeCell ref="H139:I139"/>
    <mergeCell ref="K139:L139"/>
    <mergeCell ref="B136:C136"/>
    <mergeCell ref="E136:F136"/>
    <mergeCell ref="H136:I136"/>
    <mergeCell ref="K136:L136"/>
    <mergeCell ref="B137:C137"/>
    <mergeCell ref="E137:F137"/>
    <mergeCell ref="H137:I137"/>
    <mergeCell ref="K137:L137"/>
    <mergeCell ref="B134:C134"/>
    <mergeCell ref="E134:F134"/>
    <mergeCell ref="H134:I134"/>
    <mergeCell ref="K134:L134"/>
    <mergeCell ref="B135:C135"/>
    <mergeCell ref="E135:F135"/>
    <mergeCell ref="H135:I135"/>
    <mergeCell ref="K135:L135"/>
    <mergeCell ref="B132:C132"/>
    <mergeCell ref="E132:F132"/>
    <mergeCell ref="H132:I132"/>
    <mergeCell ref="K132:L132"/>
    <mergeCell ref="B133:C133"/>
    <mergeCell ref="E133:F133"/>
    <mergeCell ref="H133:I133"/>
    <mergeCell ref="K133:L133"/>
    <mergeCell ref="B130:C130"/>
    <mergeCell ref="E130:F130"/>
    <mergeCell ref="H130:I130"/>
    <mergeCell ref="K130:L130"/>
    <mergeCell ref="B131:C131"/>
    <mergeCell ref="E131:F131"/>
    <mergeCell ref="H131:I131"/>
    <mergeCell ref="K131:L131"/>
    <mergeCell ref="B128:C128"/>
    <mergeCell ref="E128:F128"/>
    <mergeCell ref="H128:I128"/>
    <mergeCell ref="K128:L128"/>
    <mergeCell ref="B129:C129"/>
    <mergeCell ref="E129:F129"/>
    <mergeCell ref="H129:I129"/>
    <mergeCell ref="K129:L129"/>
    <mergeCell ref="B126:C126"/>
    <mergeCell ref="E126:F126"/>
    <mergeCell ref="H126:I126"/>
    <mergeCell ref="K126:L126"/>
    <mergeCell ref="B127:C127"/>
    <mergeCell ref="E127:F127"/>
    <mergeCell ref="H127:I127"/>
    <mergeCell ref="K127:L127"/>
    <mergeCell ref="B124:F124"/>
    <mergeCell ref="H124:L124"/>
    <mergeCell ref="B125:C125"/>
    <mergeCell ref="E125:F125"/>
    <mergeCell ref="H125:I125"/>
    <mergeCell ref="K125:L125"/>
    <mergeCell ref="B122:C122"/>
    <mergeCell ref="E122:F122"/>
    <mergeCell ref="H122:I122"/>
    <mergeCell ref="K122:L122"/>
    <mergeCell ref="A123:L123"/>
    <mergeCell ref="B120:C120"/>
    <mergeCell ref="E120:F120"/>
    <mergeCell ref="H120:I120"/>
    <mergeCell ref="K120:L120"/>
    <mergeCell ref="B121:C121"/>
    <mergeCell ref="E121:F121"/>
    <mergeCell ref="H121:I121"/>
    <mergeCell ref="K121:L121"/>
    <mergeCell ref="B118:C118"/>
    <mergeCell ref="E118:F118"/>
    <mergeCell ref="H118:I118"/>
    <mergeCell ref="K118:L118"/>
    <mergeCell ref="B119:C119"/>
    <mergeCell ref="E119:F119"/>
    <mergeCell ref="H119:I119"/>
    <mergeCell ref="K119:L119"/>
    <mergeCell ref="B116:C116"/>
    <mergeCell ref="E116:F116"/>
    <mergeCell ref="H116:I116"/>
    <mergeCell ref="K116:L116"/>
    <mergeCell ref="B117:C117"/>
    <mergeCell ref="E117:F117"/>
    <mergeCell ref="H117:I117"/>
    <mergeCell ref="K117:L117"/>
    <mergeCell ref="B114:C114"/>
    <mergeCell ref="E114:F114"/>
    <mergeCell ref="H114:I114"/>
    <mergeCell ref="K114:L114"/>
    <mergeCell ref="B115:C115"/>
    <mergeCell ref="E115:F115"/>
    <mergeCell ref="H115:I115"/>
    <mergeCell ref="K115:L115"/>
    <mergeCell ref="B112:C112"/>
    <mergeCell ref="E112:F112"/>
    <mergeCell ref="H112:I112"/>
    <mergeCell ref="K112:L112"/>
    <mergeCell ref="B113:C113"/>
    <mergeCell ref="E113:F113"/>
    <mergeCell ref="H113:I113"/>
    <mergeCell ref="K113:L113"/>
    <mergeCell ref="B110:C110"/>
    <mergeCell ref="E110:F110"/>
    <mergeCell ref="H110:I110"/>
    <mergeCell ref="K110:L110"/>
    <mergeCell ref="B111:C111"/>
    <mergeCell ref="E111:F111"/>
    <mergeCell ref="H111:I111"/>
    <mergeCell ref="K111:L111"/>
    <mergeCell ref="A97:L97"/>
    <mergeCell ref="B98:F98"/>
    <mergeCell ref="H98:L98"/>
    <mergeCell ref="A108:L108"/>
    <mergeCell ref="B109:F109"/>
    <mergeCell ref="H109:L109"/>
    <mergeCell ref="A56:L56"/>
    <mergeCell ref="B57:F57"/>
    <mergeCell ref="H57:L57"/>
    <mergeCell ref="A71:L71"/>
    <mergeCell ref="B72:F72"/>
    <mergeCell ref="H72:L72"/>
    <mergeCell ref="A19:L19"/>
    <mergeCell ref="B20:F20"/>
    <mergeCell ref="H20:L20"/>
    <mergeCell ref="A45:L45"/>
    <mergeCell ref="B46:F46"/>
    <mergeCell ref="H46:L46"/>
    <mergeCell ref="A1:L1"/>
    <mergeCell ref="A2:L2"/>
    <mergeCell ref="A3:L3"/>
    <mergeCell ref="A4:L4"/>
    <mergeCell ref="B5:F5"/>
    <mergeCell ref="H5:L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9144D-7B87-4873-85D2-F39B9F634D69}">
  <dimension ref="A1:L78"/>
  <sheetViews>
    <sheetView showGridLines="0" workbookViewId="0">
      <selection sqref="A1:L1"/>
    </sheetView>
  </sheetViews>
  <sheetFormatPr baseColWidth="10" defaultColWidth="0" defaultRowHeight="15" zeroHeight="1" x14ac:dyDescent="0.25"/>
  <cols>
    <col min="1" max="1" width="29.85546875" bestFit="1" customWidth="1"/>
    <col min="2" max="3" width="11.42578125" style="147" customWidth="1"/>
    <col min="4" max="4" width="12.28515625" style="147" bestFit="1" customWidth="1"/>
    <col min="5" max="5" width="12.7109375" style="147" customWidth="1"/>
    <col min="6" max="6" width="11.42578125" style="147" customWidth="1"/>
    <col min="7" max="7" width="1.28515625" style="147" customWidth="1"/>
    <col min="8" max="8" width="12.5703125" style="147" customWidth="1"/>
    <col min="9" max="10" width="11.42578125" style="147" customWidth="1"/>
    <col min="11" max="11" width="14" style="147" customWidth="1"/>
    <col min="12" max="12" width="11.42578125" style="147" customWidth="1"/>
    <col min="13" max="16384" width="11.42578125" hidden="1"/>
  </cols>
  <sheetData>
    <row r="1" spans="1:12" ht="53.25" customHeight="1" x14ac:dyDescent="0.25">
      <c r="A1" s="231" t="s">
        <v>52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2" ht="21" x14ac:dyDescent="0.35">
      <c r="A2" s="596" t="s">
        <v>111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</row>
    <row r="3" spans="1:12" ht="21" x14ac:dyDescent="0.25">
      <c r="A3" s="234" t="s">
        <v>112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6"/>
    </row>
    <row r="4" spans="1:12" ht="21" x14ac:dyDescent="0.35">
      <c r="A4" s="597" t="s">
        <v>32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</row>
    <row r="5" spans="1:12" x14ac:dyDescent="0.25">
      <c r="A5" s="55"/>
      <c r="B5" s="56" t="s">
        <v>149</v>
      </c>
      <c r="C5" s="57"/>
      <c r="D5" s="57"/>
      <c r="E5" s="57"/>
      <c r="F5" s="58"/>
      <c r="G5" s="166"/>
      <c r="H5" s="56" t="str">
        <f>CONCATENATE("acumulado ",B5)</f>
        <v>acumulado febrero</v>
      </c>
      <c r="I5" s="57"/>
      <c r="J5" s="57"/>
      <c r="K5" s="57"/>
      <c r="L5" s="58"/>
    </row>
    <row r="6" spans="1:12" ht="30" x14ac:dyDescent="0.25">
      <c r="A6" s="12"/>
      <c r="B6" s="13">
        <v>2020</v>
      </c>
      <c r="C6" s="13">
        <v>2021</v>
      </c>
      <c r="D6" s="13" t="s">
        <v>1</v>
      </c>
      <c r="E6" s="13" t="s">
        <v>2</v>
      </c>
      <c r="F6" s="13" t="s">
        <v>3</v>
      </c>
      <c r="G6" s="170"/>
      <c r="H6" s="13">
        <v>2020</v>
      </c>
      <c r="I6" s="13">
        <v>2021</v>
      </c>
      <c r="J6" s="13" t="s">
        <v>1</v>
      </c>
      <c r="K6" s="13" t="s">
        <v>2</v>
      </c>
      <c r="L6" s="13" t="s">
        <v>3</v>
      </c>
    </row>
    <row r="7" spans="1:12" x14ac:dyDescent="0.25">
      <c r="A7" s="598" t="s">
        <v>33</v>
      </c>
      <c r="B7" s="599">
        <v>668197</v>
      </c>
      <c r="C7" s="599">
        <v>115086</v>
      </c>
      <c r="D7" s="600">
        <f>C7/B7-1</f>
        <v>-0.8277663623153052</v>
      </c>
      <c r="E7" s="599">
        <f>C7-B7</f>
        <v>-553111</v>
      </c>
      <c r="F7" s="600">
        <f>C7/$C$7</f>
        <v>1</v>
      </c>
      <c r="G7" s="601"/>
      <c r="H7" s="599">
        <v>1348931</v>
      </c>
      <c r="I7" s="599">
        <v>220731</v>
      </c>
      <c r="J7" s="600">
        <f>I7/H7-1</f>
        <v>-0.83636598165510323</v>
      </c>
      <c r="K7" s="599">
        <f>I7-H7</f>
        <v>-1128200</v>
      </c>
      <c r="L7" s="600">
        <f>I7/$I$7</f>
        <v>1</v>
      </c>
    </row>
    <row r="8" spans="1:12" x14ac:dyDescent="0.25">
      <c r="A8" s="602" t="s">
        <v>34</v>
      </c>
      <c r="B8" s="180">
        <v>578760</v>
      </c>
      <c r="C8" s="180">
        <v>111742</v>
      </c>
      <c r="D8" s="181">
        <f t="shared" ref="D8:D9" si="0">C8/B8-1</f>
        <v>-0.80692860598520977</v>
      </c>
      <c r="E8" s="180">
        <f>C8-B8</f>
        <v>-467018</v>
      </c>
      <c r="F8" s="181">
        <f>C8/$C$7</f>
        <v>0.97094346836278955</v>
      </c>
      <c r="G8" s="170"/>
      <c r="H8" s="180">
        <v>1160463</v>
      </c>
      <c r="I8" s="180">
        <v>215973</v>
      </c>
      <c r="J8" s="181">
        <f t="shared" ref="J8:J9" si="1">I8/H8-1</f>
        <v>-0.81389066260621834</v>
      </c>
      <c r="K8" s="180">
        <f t="shared" ref="K8:K9" si="2">I8-H8</f>
        <v>-944490</v>
      </c>
      <c r="L8" s="181">
        <f t="shared" ref="L8:L9" si="3">I8/$I$7</f>
        <v>0.97844435081615178</v>
      </c>
    </row>
    <row r="9" spans="1:12" x14ac:dyDescent="0.25">
      <c r="A9" s="602" t="s">
        <v>35</v>
      </c>
      <c r="B9" s="180">
        <v>89437</v>
      </c>
      <c r="C9" s="180">
        <v>3344</v>
      </c>
      <c r="D9" s="181">
        <f t="shared" si="0"/>
        <v>-0.96261055267953977</v>
      </c>
      <c r="E9" s="180">
        <f>C9-B9</f>
        <v>-86093</v>
      </c>
      <c r="F9" s="181">
        <f>C9/$C$7</f>
        <v>2.9056531637210434E-2</v>
      </c>
      <c r="G9" s="170"/>
      <c r="H9" s="180">
        <v>188468</v>
      </c>
      <c r="I9" s="180">
        <v>4758</v>
      </c>
      <c r="J9" s="181">
        <f t="shared" si="1"/>
        <v>-0.97475433495341379</v>
      </c>
      <c r="K9" s="180">
        <f t="shared" si="2"/>
        <v>-183710</v>
      </c>
      <c r="L9" s="181">
        <f t="shared" si="3"/>
        <v>2.1555649183848214E-2</v>
      </c>
    </row>
    <row r="10" spans="1:12" ht="21" x14ac:dyDescent="0.35">
      <c r="A10" s="597" t="s">
        <v>36</v>
      </c>
      <c r="B10" s="597"/>
      <c r="C10" s="597"/>
      <c r="D10" s="597"/>
      <c r="E10" s="597"/>
      <c r="F10" s="597"/>
      <c r="G10" s="597"/>
      <c r="H10" s="597"/>
      <c r="I10" s="597"/>
      <c r="J10" s="597"/>
      <c r="K10" s="597"/>
      <c r="L10" s="597"/>
    </row>
    <row r="11" spans="1:12" x14ac:dyDescent="0.25">
      <c r="A11" s="55"/>
      <c r="B11" s="56" t="s">
        <v>149</v>
      </c>
      <c r="C11" s="57"/>
      <c r="D11" s="57"/>
      <c r="E11" s="57"/>
      <c r="F11" s="58"/>
      <c r="G11" s="166"/>
      <c r="H11" s="56" t="str">
        <f>CONCATENATE("acumulado ",B11)</f>
        <v>acumulado febrero</v>
      </c>
      <c r="I11" s="57"/>
      <c r="J11" s="57"/>
      <c r="K11" s="57"/>
      <c r="L11" s="58"/>
    </row>
    <row r="12" spans="1:12" ht="30" x14ac:dyDescent="0.25">
      <c r="A12" s="12" t="s">
        <v>113</v>
      </c>
      <c r="B12" s="13">
        <v>2020</v>
      </c>
      <c r="C12" s="13">
        <v>2021</v>
      </c>
      <c r="D12" s="13" t="s">
        <v>1</v>
      </c>
      <c r="E12" s="13" t="s">
        <v>2</v>
      </c>
      <c r="F12" s="13" t="s">
        <v>3</v>
      </c>
      <c r="G12" s="170"/>
      <c r="H12" s="13">
        <v>2020</v>
      </c>
      <c r="I12" s="13">
        <v>2021</v>
      </c>
      <c r="J12" s="13" t="s">
        <v>1</v>
      </c>
      <c r="K12" s="13" t="s">
        <v>2</v>
      </c>
      <c r="L12" s="13" t="s">
        <v>3</v>
      </c>
    </row>
    <row r="13" spans="1:12" x14ac:dyDescent="0.25">
      <c r="A13" s="603" t="s">
        <v>114</v>
      </c>
      <c r="B13" s="604">
        <v>668197</v>
      </c>
      <c r="C13" s="604">
        <v>115086</v>
      </c>
      <c r="D13" s="605">
        <f t="shared" ref="D13:D20" si="4">IFERROR(C13/B13-1,"-")</f>
        <v>-0.8277663623153052</v>
      </c>
      <c r="E13" s="604">
        <f t="shared" ref="E13:E34" si="5">IFERROR(C13-B13,"-")</f>
        <v>-553111</v>
      </c>
      <c r="F13" s="605">
        <f>IFERROR(C13/$C$7,"-")</f>
        <v>1</v>
      </c>
      <c r="G13" s="601"/>
      <c r="H13" s="599">
        <v>1348931</v>
      </c>
      <c r="I13" s="599">
        <v>220731</v>
      </c>
      <c r="J13" s="600">
        <f t="shared" ref="J13:J20" si="6">IFERROR(I13/H13-1,"-")</f>
        <v>-0.83636598165510323</v>
      </c>
      <c r="K13" s="599">
        <f t="shared" ref="K13:K20" si="7">IFERROR(I13-H13,"-")</f>
        <v>-1128200</v>
      </c>
      <c r="L13" s="600">
        <f>I13/$I$13</f>
        <v>1</v>
      </c>
    </row>
    <row r="14" spans="1:12" x14ac:dyDescent="0.25">
      <c r="A14" s="606" t="s">
        <v>37</v>
      </c>
      <c r="B14" s="607">
        <v>236238</v>
      </c>
      <c r="C14" s="607">
        <v>80714</v>
      </c>
      <c r="D14" s="608">
        <f t="shared" si="4"/>
        <v>-0.65833608479584149</v>
      </c>
      <c r="E14" s="607">
        <f t="shared" si="5"/>
        <v>-155524</v>
      </c>
      <c r="F14" s="608">
        <f t="shared" ref="F14:F20" si="8">IFERROR(C14/$C$7,"-")</f>
        <v>0.70133639191561092</v>
      </c>
      <c r="G14" s="601"/>
      <c r="H14" s="607">
        <v>479848</v>
      </c>
      <c r="I14" s="607">
        <v>153210</v>
      </c>
      <c r="J14" s="608">
        <f t="shared" si="6"/>
        <v>-0.68071139194078123</v>
      </c>
      <c r="K14" s="607">
        <f t="shared" si="7"/>
        <v>-326638</v>
      </c>
      <c r="L14" s="608">
        <f t="shared" ref="L14:L34" si="9">I14/$I$13</f>
        <v>0.69410277668293086</v>
      </c>
    </row>
    <row r="15" spans="1:12" x14ac:dyDescent="0.25">
      <c r="A15" s="602" t="s">
        <v>115</v>
      </c>
      <c r="B15" s="180">
        <v>107657</v>
      </c>
      <c r="C15" s="180">
        <v>56449</v>
      </c>
      <c r="D15" s="181">
        <f t="shared" si="4"/>
        <v>-0.47565880527973103</v>
      </c>
      <c r="E15" s="180">
        <f t="shared" si="5"/>
        <v>-51208</v>
      </c>
      <c r="F15" s="181">
        <f t="shared" si="8"/>
        <v>0.49049406530768297</v>
      </c>
      <c r="G15" s="170"/>
      <c r="H15" s="180">
        <v>217375</v>
      </c>
      <c r="I15" s="180">
        <v>98689</v>
      </c>
      <c r="J15" s="181">
        <f t="shared" si="6"/>
        <v>-0.54599654974123057</v>
      </c>
      <c r="K15" s="180">
        <f t="shared" si="7"/>
        <v>-118686</v>
      </c>
      <c r="L15" s="181">
        <f t="shared" si="9"/>
        <v>0.44710076971517365</v>
      </c>
    </row>
    <row r="16" spans="1:12" x14ac:dyDescent="0.25">
      <c r="A16" s="609" t="s">
        <v>116</v>
      </c>
      <c r="B16" s="197">
        <v>128581</v>
      </c>
      <c r="C16" s="197">
        <v>24265</v>
      </c>
      <c r="D16" s="198">
        <f t="shared" si="4"/>
        <v>-0.8112862709109433</v>
      </c>
      <c r="E16" s="197">
        <f t="shared" si="5"/>
        <v>-104316</v>
      </c>
      <c r="F16" s="198">
        <f t="shared" si="8"/>
        <v>0.21084232660792798</v>
      </c>
      <c r="G16" s="170"/>
      <c r="H16" s="197">
        <v>262473</v>
      </c>
      <c r="I16" s="197">
        <v>54521</v>
      </c>
      <c r="J16" s="198">
        <f t="shared" si="6"/>
        <v>-0.79227958685274291</v>
      </c>
      <c r="K16" s="197">
        <f t="shared" si="7"/>
        <v>-207952</v>
      </c>
      <c r="L16" s="198">
        <f t="shared" si="9"/>
        <v>0.24700200696775712</v>
      </c>
    </row>
    <row r="17" spans="1:12" x14ac:dyDescent="0.25">
      <c r="A17" s="606" t="s">
        <v>38</v>
      </c>
      <c r="B17" s="607">
        <v>431959</v>
      </c>
      <c r="C17" s="607">
        <v>34372</v>
      </c>
      <c r="D17" s="608">
        <f t="shared" si="4"/>
        <v>-0.92042763317814891</v>
      </c>
      <c r="E17" s="607">
        <f t="shared" si="5"/>
        <v>-397587</v>
      </c>
      <c r="F17" s="608">
        <f t="shared" si="8"/>
        <v>0.29866360808438908</v>
      </c>
      <c r="G17" s="601"/>
      <c r="H17" s="607">
        <v>869083</v>
      </c>
      <c r="I17" s="607">
        <v>67521</v>
      </c>
      <c r="J17" s="608">
        <f t="shared" si="6"/>
        <v>-0.92230776577150864</v>
      </c>
      <c r="K17" s="607">
        <f t="shared" si="7"/>
        <v>-801562</v>
      </c>
      <c r="L17" s="608">
        <f t="shared" si="9"/>
        <v>0.3058972233170692</v>
      </c>
    </row>
    <row r="18" spans="1:12" x14ac:dyDescent="0.25">
      <c r="A18" s="602" t="s">
        <v>117</v>
      </c>
      <c r="B18" s="180">
        <v>174497</v>
      </c>
      <c r="C18" s="180">
        <v>473</v>
      </c>
      <c r="D18" s="181">
        <f t="shared" si="4"/>
        <v>-0.99728935167939847</v>
      </c>
      <c r="E18" s="180">
        <f t="shared" si="5"/>
        <v>-174024</v>
      </c>
      <c r="F18" s="181">
        <f t="shared" si="8"/>
        <v>4.1099699355264755E-3</v>
      </c>
      <c r="G18" s="170"/>
      <c r="H18" s="180">
        <v>345153</v>
      </c>
      <c r="I18" s="180">
        <v>1796</v>
      </c>
      <c r="J18" s="181">
        <f t="shared" si="6"/>
        <v>-0.99479651053300999</v>
      </c>
      <c r="K18" s="180">
        <f t="shared" si="7"/>
        <v>-343357</v>
      </c>
      <c r="L18" s="181">
        <f t="shared" si="9"/>
        <v>8.1366006587203429E-3</v>
      </c>
    </row>
    <row r="19" spans="1:12" x14ac:dyDescent="0.25">
      <c r="A19" s="602" t="s">
        <v>70</v>
      </c>
      <c r="B19" s="180">
        <v>74923</v>
      </c>
      <c r="C19" s="180">
        <v>9889</v>
      </c>
      <c r="D19" s="181">
        <f t="shared" si="4"/>
        <v>-0.86801115812233887</v>
      </c>
      <c r="E19" s="180">
        <f t="shared" si="5"/>
        <v>-65034</v>
      </c>
      <c r="F19" s="181">
        <f t="shared" si="8"/>
        <v>8.5927045861355855E-2</v>
      </c>
      <c r="G19" s="170"/>
      <c r="H19" s="180">
        <v>152753</v>
      </c>
      <c r="I19" s="180">
        <v>19873</v>
      </c>
      <c r="J19" s="181">
        <f t="shared" si="6"/>
        <v>-0.86990108213913964</v>
      </c>
      <c r="K19" s="180">
        <f t="shared" si="7"/>
        <v>-132880</v>
      </c>
      <c r="L19" s="181">
        <f t="shared" si="9"/>
        <v>9.0032664193067574E-2</v>
      </c>
    </row>
    <row r="20" spans="1:12" x14ac:dyDescent="0.25">
      <c r="A20" s="602" t="s">
        <v>79</v>
      </c>
      <c r="B20" s="180">
        <v>20646</v>
      </c>
      <c r="C20" s="180">
        <v>870</v>
      </c>
      <c r="D20" s="181">
        <f t="shared" si="4"/>
        <v>-0.95786108689334493</v>
      </c>
      <c r="E20" s="180">
        <f t="shared" si="5"/>
        <v>-19776</v>
      </c>
      <c r="F20" s="181">
        <f t="shared" si="8"/>
        <v>7.5595641520254421E-3</v>
      </c>
      <c r="G20" s="170"/>
      <c r="H20" s="180">
        <v>41322</v>
      </c>
      <c r="I20" s="180">
        <v>4361</v>
      </c>
      <c r="J20" s="181">
        <f t="shared" si="6"/>
        <v>-0.89446299791878414</v>
      </c>
      <c r="K20" s="180">
        <f t="shared" si="7"/>
        <v>-36961</v>
      </c>
      <c r="L20" s="181">
        <f t="shared" si="9"/>
        <v>1.9757079884565376E-2</v>
      </c>
    </row>
    <row r="21" spans="1:12" x14ac:dyDescent="0.25">
      <c r="A21" s="602" t="s">
        <v>75</v>
      </c>
      <c r="B21" s="180">
        <v>17188</v>
      </c>
      <c r="C21" s="180">
        <v>0</v>
      </c>
      <c r="D21" s="181">
        <f>IFERROR(C21/B21-1,"-")</f>
        <v>-1</v>
      </c>
      <c r="E21" s="180">
        <f t="shared" si="5"/>
        <v>-17188</v>
      </c>
      <c r="F21" s="181">
        <f>IFERROR(C21/$C$7,"-")</f>
        <v>0</v>
      </c>
      <c r="G21" s="170"/>
      <c r="H21" s="180">
        <v>34456</v>
      </c>
      <c r="I21" s="180">
        <v>0</v>
      </c>
      <c r="J21" s="181">
        <f>IFERROR(I21/H21-1,"-")</f>
        <v>-1</v>
      </c>
      <c r="K21" s="180">
        <f>IFERROR(I21-H21,"-")</f>
        <v>-34456</v>
      </c>
      <c r="L21" s="181">
        <f t="shared" si="9"/>
        <v>0</v>
      </c>
    </row>
    <row r="22" spans="1:12" x14ac:dyDescent="0.25">
      <c r="A22" s="602" t="s">
        <v>83</v>
      </c>
      <c r="B22" s="180">
        <v>16866</v>
      </c>
      <c r="C22" s="180">
        <v>667</v>
      </c>
      <c r="D22" s="181">
        <f t="shared" ref="D22:D34" si="10">IFERROR(C22/B22-1,"-")</f>
        <v>-0.96045298233131748</v>
      </c>
      <c r="E22" s="180">
        <f t="shared" si="5"/>
        <v>-16199</v>
      </c>
      <c r="F22" s="181">
        <f t="shared" ref="F22:F34" si="11">IFERROR(C22/$C$7,"-")</f>
        <v>5.795665849886172E-3</v>
      </c>
      <c r="G22" s="170"/>
      <c r="H22" s="180">
        <v>34192</v>
      </c>
      <c r="I22" s="180">
        <v>1313</v>
      </c>
      <c r="J22" s="181">
        <f t="shared" ref="J22:J34" si="12">IFERROR(I22/H22-1,"-")</f>
        <v>-0.96159920449227887</v>
      </c>
      <c r="K22" s="180">
        <f t="shared" ref="K22:K34" si="13">IFERROR(I22-H22,"-")</f>
        <v>-32879</v>
      </c>
      <c r="L22" s="181">
        <f t="shared" si="9"/>
        <v>5.9484168512805181E-3</v>
      </c>
    </row>
    <row r="23" spans="1:12" x14ac:dyDescent="0.25">
      <c r="A23" s="602" t="s">
        <v>77</v>
      </c>
      <c r="B23" s="180">
        <v>17487</v>
      </c>
      <c r="C23" s="180">
        <v>6429</v>
      </c>
      <c r="D23" s="181">
        <f t="shared" si="10"/>
        <v>-0.63235546405901522</v>
      </c>
      <c r="E23" s="180">
        <f t="shared" si="5"/>
        <v>-11058</v>
      </c>
      <c r="F23" s="181">
        <f t="shared" si="11"/>
        <v>5.5862572337208698E-2</v>
      </c>
      <c r="G23" s="170"/>
      <c r="H23" s="180">
        <v>33676</v>
      </c>
      <c r="I23" s="180">
        <v>10043</v>
      </c>
      <c r="J23" s="181">
        <f t="shared" si="12"/>
        <v>-0.70177574533792608</v>
      </c>
      <c r="K23" s="180">
        <f t="shared" si="13"/>
        <v>-23633</v>
      </c>
      <c r="L23" s="181">
        <f t="shared" si="9"/>
        <v>4.5498819830472388E-2</v>
      </c>
    </row>
    <row r="24" spans="1:12" x14ac:dyDescent="0.25">
      <c r="A24" s="602" t="s">
        <v>78</v>
      </c>
      <c r="B24" s="180">
        <v>13656</v>
      </c>
      <c r="C24" s="180">
        <v>889</v>
      </c>
      <c r="D24" s="181">
        <f t="shared" si="10"/>
        <v>-0.93490041007615698</v>
      </c>
      <c r="E24" s="180">
        <f t="shared" si="5"/>
        <v>-12767</v>
      </c>
      <c r="F24" s="181">
        <f t="shared" si="11"/>
        <v>7.7246580817823193E-3</v>
      </c>
      <c r="G24" s="170"/>
      <c r="H24" s="180">
        <v>28203</v>
      </c>
      <c r="I24" s="180">
        <v>1943</v>
      </c>
      <c r="J24" s="181">
        <f t="shared" si="12"/>
        <v>-0.93110661986313514</v>
      </c>
      <c r="K24" s="180">
        <f t="shared" si="13"/>
        <v>-26260</v>
      </c>
      <c r="L24" s="181">
        <f t="shared" si="9"/>
        <v>8.8025696435933328E-3</v>
      </c>
    </row>
    <row r="25" spans="1:12" x14ac:dyDescent="0.25">
      <c r="A25" s="602" t="s">
        <v>81</v>
      </c>
      <c r="B25" s="180">
        <v>12852</v>
      </c>
      <c r="C25" s="180">
        <v>2674</v>
      </c>
      <c r="D25" s="181">
        <f t="shared" si="10"/>
        <v>-0.7919389978213508</v>
      </c>
      <c r="E25" s="180">
        <f t="shared" si="5"/>
        <v>-10178</v>
      </c>
      <c r="F25" s="181">
        <f t="shared" si="11"/>
        <v>2.3234798324731069E-2</v>
      </c>
      <c r="G25" s="170"/>
      <c r="H25" s="180">
        <v>28622</v>
      </c>
      <c r="I25" s="180">
        <v>5352</v>
      </c>
      <c r="J25" s="181">
        <f t="shared" si="12"/>
        <v>-0.81301097058206973</v>
      </c>
      <c r="K25" s="180">
        <f t="shared" si="13"/>
        <v>-23270</v>
      </c>
      <c r="L25" s="181">
        <f t="shared" si="9"/>
        <v>2.4246707530886012E-2</v>
      </c>
    </row>
    <row r="26" spans="1:12" x14ac:dyDescent="0.25">
      <c r="A26" s="602" t="s">
        <v>73</v>
      </c>
      <c r="B26" s="180">
        <v>15320</v>
      </c>
      <c r="C26" s="180">
        <v>0</v>
      </c>
      <c r="D26" s="181">
        <f t="shared" si="10"/>
        <v>-1</v>
      </c>
      <c r="E26" s="180">
        <f t="shared" si="5"/>
        <v>-15320</v>
      </c>
      <c r="F26" s="181">
        <f t="shared" si="11"/>
        <v>0</v>
      </c>
      <c r="G26" s="170"/>
      <c r="H26" s="180">
        <v>30587</v>
      </c>
      <c r="I26" s="180">
        <v>0</v>
      </c>
      <c r="J26" s="181">
        <f t="shared" si="12"/>
        <v>-1</v>
      </c>
      <c r="K26" s="180">
        <f t="shared" si="13"/>
        <v>-30587</v>
      </c>
      <c r="L26" s="181">
        <f t="shared" si="9"/>
        <v>0</v>
      </c>
    </row>
    <row r="27" spans="1:12" x14ac:dyDescent="0.25">
      <c r="A27" s="602" t="s">
        <v>118</v>
      </c>
      <c r="B27" s="180">
        <v>9167</v>
      </c>
      <c r="C27" s="180">
        <v>3120</v>
      </c>
      <c r="D27" s="181">
        <f t="shared" si="10"/>
        <v>-0.65964874004581653</v>
      </c>
      <c r="E27" s="180">
        <f t="shared" si="5"/>
        <v>-6047</v>
      </c>
      <c r="F27" s="181">
        <f t="shared" si="11"/>
        <v>2.7110161096918824E-2</v>
      </c>
      <c r="G27" s="170"/>
      <c r="H27" s="180">
        <v>21236</v>
      </c>
      <c r="I27" s="180">
        <v>5919</v>
      </c>
      <c r="J27" s="181">
        <f t="shared" si="12"/>
        <v>-0.72127519306837451</v>
      </c>
      <c r="K27" s="180">
        <f t="shared" si="13"/>
        <v>-15317</v>
      </c>
      <c r="L27" s="181">
        <f t="shared" si="9"/>
        <v>2.6815445043967545E-2</v>
      </c>
    </row>
    <row r="28" spans="1:12" x14ac:dyDescent="0.25">
      <c r="A28" s="602" t="s">
        <v>80</v>
      </c>
      <c r="B28" s="180">
        <v>11361</v>
      </c>
      <c r="C28" s="180">
        <v>567</v>
      </c>
      <c r="D28" s="181">
        <f t="shared" si="10"/>
        <v>-0.95009242144177453</v>
      </c>
      <c r="E28" s="180">
        <f t="shared" si="5"/>
        <v>-10794</v>
      </c>
      <c r="F28" s="181">
        <f t="shared" si="11"/>
        <v>4.9267504301131332E-3</v>
      </c>
      <c r="G28" s="170"/>
      <c r="H28" s="180">
        <v>22991</v>
      </c>
      <c r="I28" s="180">
        <v>2083</v>
      </c>
      <c r="J28" s="181">
        <f t="shared" si="12"/>
        <v>-0.90939933017267627</v>
      </c>
      <c r="K28" s="180">
        <f t="shared" si="13"/>
        <v>-20908</v>
      </c>
      <c r="L28" s="181">
        <f t="shared" si="9"/>
        <v>9.4368258196628474E-3</v>
      </c>
    </row>
    <row r="29" spans="1:12" x14ac:dyDescent="0.25">
      <c r="A29" s="602" t="s">
        <v>84</v>
      </c>
      <c r="B29" s="180">
        <v>9290</v>
      </c>
      <c r="C29" s="180">
        <v>2242</v>
      </c>
      <c r="D29" s="181">
        <f t="shared" si="10"/>
        <v>-0.75866523143164688</v>
      </c>
      <c r="E29" s="180">
        <f t="shared" si="5"/>
        <v>-7048</v>
      </c>
      <c r="F29" s="181">
        <f t="shared" si="11"/>
        <v>1.9481083711311541E-2</v>
      </c>
      <c r="G29" s="170"/>
      <c r="H29" s="180">
        <v>17823</v>
      </c>
      <c r="I29" s="180">
        <v>3966</v>
      </c>
      <c r="J29" s="181">
        <f t="shared" si="12"/>
        <v>-0.77747853896650398</v>
      </c>
      <c r="K29" s="180">
        <f t="shared" si="13"/>
        <v>-13857</v>
      </c>
      <c r="L29" s="181">
        <f t="shared" si="9"/>
        <v>1.7967571387797816E-2</v>
      </c>
    </row>
    <row r="30" spans="1:12" x14ac:dyDescent="0.25">
      <c r="A30" s="602" t="s">
        <v>82</v>
      </c>
      <c r="B30" s="180">
        <v>8383</v>
      </c>
      <c r="C30" s="180">
        <v>0</v>
      </c>
      <c r="D30" s="181">
        <f t="shared" si="10"/>
        <v>-1</v>
      </c>
      <c r="E30" s="180">
        <f t="shared" si="5"/>
        <v>-8383</v>
      </c>
      <c r="F30" s="181">
        <f t="shared" si="11"/>
        <v>0</v>
      </c>
      <c r="G30" s="170"/>
      <c r="H30" s="180">
        <v>17332</v>
      </c>
      <c r="I30" s="180">
        <v>0</v>
      </c>
      <c r="J30" s="181">
        <f t="shared" si="12"/>
        <v>-1</v>
      </c>
      <c r="K30" s="180">
        <f t="shared" si="13"/>
        <v>-17332</v>
      </c>
      <c r="L30" s="181">
        <f t="shared" si="9"/>
        <v>0</v>
      </c>
    </row>
    <row r="31" spans="1:12" x14ac:dyDescent="0.25">
      <c r="A31" s="602" t="s">
        <v>71</v>
      </c>
      <c r="B31" s="180">
        <v>6330</v>
      </c>
      <c r="C31" s="180">
        <v>1118</v>
      </c>
      <c r="D31" s="181">
        <f t="shared" si="10"/>
        <v>-0.82338072669826223</v>
      </c>
      <c r="E31" s="180">
        <f t="shared" si="5"/>
        <v>-5212</v>
      </c>
      <c r="F31" s="181">
        <f t="shared" si="11"/>
        <v>9.7144743930625797E-3</v>
      </c>
      <c r="G31" s="170"/>
      <c r="H31" s="180">
        <v>13181</v>
      </c>
      <c r="I31" s="180">
        <v>2030</v>
      </c>
      <c r="J31" s="181">
        <f t="shared" si="12"/>
        <v>-0.84599044078597985</v>
      </c>
      <c r="K31" s="180">
        <f t="shared" si="13"/>
        <v>-11151</v>
      </c>
      <c r="L31" s="181">
        <f t="shared" si="9"/>
        <v>9.1967145530079605E-3</v>
      </c>
    </row>
    <row r="32" spans="1:12" x14ac:dyDescent="0.25">
      <c r="A32" s="602" t="s">
        <v>119</v>
      </c>
      <c r="B32" s="180">
        <v>5453</v>
      </c>
      <c r="C32" s="180">
        <v>0</v>
      </c>
      <c r="D32" s="181">
        <f t="shared" si="10"/>
        <v>-1</v>
      </c>
      <c r="E32" s="180">
        <f t="shared" si="5"/>
        <v>-5453</v>
      </c>
      <c r="F32" s="181">
        <f t="shared" si="11"/>
        <v>0</v>
      </c>
      <c r="G32" s="170"/>
      <c r="H32" s="180">
        <v>9738</v>
      </c>
      <c r="I32" s="180">
        <v>773</v>
      </c>
      <c r="J32" s="181">
        <f t="shared" si="12"/>
        <v>-0.92062025056479768</v>
      </c>
      <c r="K32" s="180">
        <f t="shared" si="13"/>
        <v>-8965</v>
      </c>
      <c r="L32" s="181">
        <f t="shared" si="9"/>
        <v>3.5020001721552479E-3</v>
      </c>
    </row>
    <row r="33" spans="1:12" x14ac:dyDescent="0.25">
      <c r="A33" s="602" t="s">
        <v>120</v>
      </c>
      <c r="B33" s="180">
        <v>4779</v>
      </c>
      <c r="C33" s="180">
        <v>0</v>
      </c>
      <c r="D33" s="181">
        <f t="shared" si="10"/>
        <v>-1</v>
      </c>
      <c r="E33" s="180">
        <f t="shared" si="5"/>
        <v>-4779</v>
      </c>
      <c r="F33" s="181">
        <f t="shared" si="11"/>
        <v>0</v>
      </c>
      <c r="G33" s="170"/>
      <c r="H33" s="180">
        <v>9512</v>
      </c>
      <c r="I33" s="180">
        <v>0</v>
      </c>
      <c r="J33" s="181">
        <f t="shared" si="12"/>
        <v>-1</v>
      </c>
      <c r="K33" s="180">
        <f t="shared" si="13"/>
        <v>-9512</v>
      </c>
      <c r="L33" s="181">
        <f t="shared" si="9"/>
        <v>0</v>
      </c>
    </row>
    <row r="34" spans="1:12" x14ac:dyDescent="0.25">
      <c r="A34" s="602" t="s">
        <v>121</v>
      </c>
      <c r="B34" s="180">
        <v>13761</v>
      </c>
      <c r="C34" s="180">
        <v>5434</v>
      </c>
      <c r="D34" s="181">
        <f t="shared" si="10"/>
        <v>-0.60511590727418063</v>
      </c>
      <c r="E34" s="180">
        <f t="shared" si="5"/>
        <v>-8327</v>
      </c>
      <c r="F34" s="181">
        <f t="shared" si="11"/>
        <v>4.7216863910466957E-2</v>
      </c>
      <c r="G34" s="170"/>
      <c r="H34" s="180">
        <v>28306</v>
      </c>
      <c r="I34" s="180">
        <v>8069</v>
      </c>
      <c r="J34" s="181">
        <f t="shared" si="12"/>
        <v>-0.71493676252384653</v>
      </c>
      <c r="K34" s="180">
        <f t="shared" si="13"/>
        <v>-20237</v>
      </c>
      <c r="L34" s="181">
        <f t="shared" si="9"/>
        <v>3.655580774789223E-2</v>
      </c>
    </row>
    <row r="35" spans="1:12" ht="21" x14ac:dyDescent="0.35">
      <c r="A35" s="597" t="s">
        <v>39</v>
      </c>
      <c r="B35" s="597"/>
      <c r="C35" s="597"/>
      <c r="D35" s="597"/>
      <c r="E35" s="597"/>
      <c r="F35" s="597"/>
      <c r="G35" s="597"/>
      <c r="H35" s="597"/>
      <c r="I35" s="597"/>
      <c r="J35" s="597"/>
      <c r="K35" s="597"/>
      <c r="L35" s="597"/>
    </row>
    <row r="36" spans="1:12" x14ac:dyDescent="0.25">
      <c r="A36" s="55"/>
      <c r="B36" s="56" t="s">
        <v>149</v>
      </c>
      <c r="C36" s="57"/>
      <c r="D36" s="57"/>
      <c r="E36" s="57"/>
      <c r="F36" s="58"/>
      <c r="G36" s="166"/>
      <c r="H36" s="56" t="str">
        <f>CONCATENATE("acumulado ",B36)</f>
        <v>acumulado febrero</v>
      </c>
      <c r="I36" s="57"/>
      <c r="J36" s="57"/>
      <c r="K36" s="57"/>
      <c r="L36" s="58"/>
    </row>
    <row r="37" spans="1:12" ht="30" x14ac:dyDescent="0.25">
      <c r="A37" s="12"/>
      <c r="B37" s="13">
        <v>2020</v>
      </c>
      <c r="C37" s="13">
        <v>2021</v>
      </c>
      <c r="D37" s="13" t="s">
        <v>1</v>
      </c>
      <c r="E37" s="13" t="s">
        <v>2</v>
      </c>
      <c r="F37" s="13" t="s">
        <v>3</v>
      </c>
      <c r="G37" s="170"/>
      <c r="H37" s="13">
        <v>2020</v>
      </c>
      <c r="I37" s="13">
        <v>2021</v>
      </c>
      <c r="J37" s="13" t="s">
        <v>1</v>
      </c>
      <c r="K37" s="13" t="s">
        <v>2</v>
      </c>
      <c r="L37" s="13" t="s">
        <v>3</v>
      </c>
    </row>
    <row r="38" spans="1:12" x14ac:dyDescent="0.25">
      <c r="A38" s="610" t="s">
        <v>33</v>
      </c>
      <c r="B38" s="599">
        <v>668197</v>
      </c>
      <c r="C38" s="599">
        <v>115086</v>
      </c>
      <c r="D38" s="600">
        <f>C38/B38-1</f>
        <v>-0.8277663623153052</v>
      </c>
      <c r="E38" s="599">
        <f>C38-B38</f>
        <v>-553111</v>
      </c>
      <c r="F38" s="600">
        <f>C38/$C$38</f>
        <v>1</v>
      </c>
      <c r="G38" s="601"/>
      <c r="H38" s="599">
        <v>1348931</v>
      </c>
      <c r="I38" s="599">
        <v>220731</v>
      </c>
      <c r="J38" s="600">
        <f>I38/H38-1</f>
        <v>-0.83636598165510323</v>
      </c>
      <c r="K38" s="599">
        <f>I38-H38</f>
        <v>-1128200</v>
      </c>
      <c r="L38" s="600">
        <f>I38/$I$38</f>
        <v>1</v>
      </c>
    </row>
    <row r="39" spans="1:12" x14ac:dyDescent="0.25">
      <c r="A39" s="602" t="s">
        <v>40</v>
      </c>
      <c r="B39" s="180">
        <v>217812</v>
      </c>
      <c r="C39" s="180">
        <v>75041</v>
      </c>
      <c r="D39" s="181">
        <f t="shared" ref="D39:D40" si="14">C39/B39-1</f>
        <v>-0.65547811874460549</v>
      </c>
      <c r="E39" s="180">
        <f>C39-B39</f>
        <v>-142771</v>
      </c>
      <c r="F39" s="181">
        <f>C39/$C$38</f>
        <v>0.65204282015188642</v>
      </c>
      <c r="G39" s="170"/>
      <c r="H39" s="180">
        <v>1160463</v>
      </c>
      <c r="I39" s="180">
        <v>215973</v>
      </c>
      <c r="J39" s="181">
        <f t="shared" ref="J39:J40" si="15">I39/H39-1</f>
        <v>-0.81389066260621834</v>
      </c>
      <c r="K39" s="180">
        <f t="shared" ref="K39:K40" si="16">I39-H39</f>
        <v>-944490</v>
      </c>
      <c r="L39" s="181">
        <f t="shared" ref="L39:L40" si="17">I39/$I$38</f>
        <v>0.97844435081615178</v>
      </c>
    </row>
    <row r="40" spans="1:12" x14ac:dyDescent="0.25">
      <c r="A40" s="602" t="s">
        <v>41</v>
      </c>
      <c r="B40" s="180">
        <v>450385</v>
      </c>
      <c r="C40" s="180">
        <v>40045</v>
      </c>
      <c r="D40" s="181">
        <f t="shared" si="14"/>
        <v>-0.91108718096739461</v>
      </c>
      <c r="E40" s="180">
        <f>C40-B40</f>
        <v>-410340</v>
      </c>
      <c r="F40" s="181">
        <f>C40/$C$38</f>
        <v>0.34795717984811358</v>
      </c>
      <c r="G40" s="170"/>
      <c r="H40" s="180">
        <v>188468</v>
      </c>
      <c r="I40" s="180">
        <v>4758</v>
      </c>
      <c r="J40" s="181">
        <f t="shared" si="15"/>
        <v>-0.97475433495341379</v>
      </c>
      <c r="K40" s="180">
        <f t="shared" si="16"/>
        <v>-183710</v>
      </c>
      <c r="L40" s="181">
        <f t="shared" si="17"/>
        <v>2.1555649183848214E-2</v>
      </c>
    </row>
    <row r="41" spans="1:12" ht="21" x14ac:dyDescent="0.35">
      <c r="A41" s="546" t="s">
        <v>42</v>
      </c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</row>
    <row r="42" spans="1:12" x14ac:dyDescent="0.25">
      <c r="A42" s="55"/>
      <c r="B42" s="56" t="s">
        <v>149</v>
      </c>
      <c r="C42" s="57"/>
      <c r="D42" s="57"/>
      <c r="E42" s="57"/>
      <c r="F42" s="58"/>
      <c r="G42" s="611"/>
      <c r="H42" s="56" t="str">
        <f>CONCATENATE("acumulado ",B42)</f>
        <v>acumulado febrero</v>
      </c>
      <c r="I42" s="57"/>
      <c r="J42" s="57"/>
      <c r="K42" s="57"/>
      <c r="L42" s="58"/>
    </row>
    <row r="43" spans="1:12" ht="30" x14ac:dyDescent="0.25">
      <c r="A43" s="12"/>
      <c r="B43" s="13">
        <v>2020</v>
      </c>
      <c r="C43" s="13">
        <v>2021</v>
      </c>
      <c r="D43" s="13" t="s">
        <v>1</v>
      </c>
      <c r="E43" s="13" t="s">
        <v>2</v>
      </c>
      <c r="F43" s="13" t="s">
        <v>3</v>
      </c>
      <c r="G43" s="612"/>
      <c r="H43" s="13">
        <v>2020</v>
      </c>
      <c r="I43" s="13">
        <v>2021</v>
      </c>
      <c r="J43" s="13" t="s">
        <v>1</v>
      </c>
      <c r="K43" s="13" t="s">
        <v>2</v>
      </c>
      <c r="L43" s="13" t="s">
        <v>3</v>
      </c>
    </row>
    <row r="44" spans="1:12" x14ac:dyDescent="0.25">
      <c r="A44" s="613" t="s">
        <v>33</v>
      </c>
      <c r="B44" s="614">
        <v>5362</v>
      </c>
      <c r="C44" s="614">
        <v>1584</v>
      </c>
      <c r="D44" s="615">
        <f>C44/B44-1</f>
        <v>-0.70458784035807542</v>
      </c>
      <c r="E44" s="614">
        <f>C44-B44</f>
        <v>-3778</v>
      </c>
      <c r="F44" s="615">
        <f>C44/$C$44</f>
        <v>1</v>
      </c>
      <c r="G44" s="209"/>
      <c r="H44" s="614">
        <v>11041</v>
      </c>
      <c r="I44" s="614">
        <v>3534</v>
      </c>
      <c r="J44" s="615">
        <f>I44/H44-1</f>
        <v>-0.67992029707454038</v>
      </c>
      <c r="K44" s="614">
        <f>I44-H44</f>
        <v>-7507</v>
      </c>
      <c r="L44" s="615">
        <f>I44/$I$44</f>
        <v>1</v>
      </c>
    </row>
    <row r="45" spans="1:12" x14ac:dyDescent="0.25">
      <c r="A45" s="602" t="s">
        <v>34</v>
      </c>
      <c r="B45" s="180">
        <v>4793</v>
      </c>
      <c r="C45" s="180">
        <v>1491</v>
      </c>
      <c r="D45" s="181">
        <f t="shared" ref="D45:D46" si="18">C45/B45-1</f>
        <v>-0.68892134362612145</v>
      </c>
      <c r="E45" s="180">
        <f>C45-B45</f>
        <v>-3302</v>
      </c>
      <c r="F45" s="181">
        <f>C45/$C$44</f>
        <v>0.94128787878787878</v>
      </c>
      <c r="G45" s="612"/>
      <c r="H45" s="180">
        <v>9861</v>
      </c>
      <c r="I45" s="180">
        <v>3356</v>
      </c>
      <c r="J45" s="181">
        <f t="shared" ref="J45:J46" si="19">I45/H45-1</f>
        <v>-0.65966940472568703</v>
      </c>
      <c r="K45" s="180">
        <f t="shared" ref="K45:K46" si="20">I45-H45</f>
        <v>-6505</v>
      </c>
      <c r="L45" s="181">
        <f t="shared" ref="L45:L46" si="21">I45/$I$44</f>
        <v>0.94963214487832481</v>
      </c>
    </row>
    <row r="46" spans="1:12" x14ac:dyDescent="0.25">
      <c r="A46" s="602" t="s">
        <v>35</v>
      </c>
      <c r="B46" s="180">
        <v>569</v>
      </c>
      <c r="C46" s="180">
        <v>93</v>
      </c>
      <c r="D46" s="181">
        <f t="shared" si="18"/>
        <v>-0.83655536028119504</v>
      </c>
      <c r="E46" s="180">
        <f>C46-B46</f>
        <v>-476</v>
      </c>
      <c r="F46" s="181">
        <f>C46/$C$44</f>
        <v>5.8712121212121215E-2</v>
      </c>
      <c r="G46" s="612"/>
      <c r="H46" s="180">
        <v>1180</v>
      </c>
      <c r="I46" s="180">
        <v>178</v>
      </c>
      <c r="J46" s="181">
        <f t="shared" si="19"/>
        <v>-0.8491525423728814</v>
      </c>
      <c r="K46" s="180">
        <f t="shared" si="20"/>
        <v>-1002</v>
      </c>
      <c r="L46" s="181">
        <f t="shared" si="21"/>
        <v>5.0367855121675152E-2</v>
      </c>
    </row>
    <row r="47" spans="1:12" ht="21" x14ac:dyDescent="0.35">
      <c r="A47" s="546" t="s">
        <v>44</v>
      </c>
      <c r="B47" s="546"/>
      <c r="C47" s="546"/>
      <c r="D47" s="546"/>
      <c r="E47" s="546"/>
      <c r="F47" s="546"/>
      <c r="G47" s="546"/>
      <c r="H47" s="546"/>
      <c r="I47" s="546"/>
      <c r="J47" s="546"/>
      <c r="K47" s="546"/>
      <c r="L47" s="546"/>
    </row>
    <row r="48" spans="1:12" x14ac:dyDescent="0.25">
      <c r="A48" s="55"/>
      <c r="B48" s="56" t="s">
        <v>149</v>
      </c>
      <c r="C48" s="57"/>
      <c r="D48" s="57"/>
      <c r="E48" s="57"/>
      <c r="F48" s="58"/>
      <c r="G48" s="611"/>
      <c r="H48" s="56" t="str">
        <f>CONCATENATE("acumulado ",B48)</f>
        <v>acumulado febrero</v>
      </c>
      <c r="I48" s="57"/>
      <c r="J48" s="57"/>
      <c r="K48" s="57"/>
      <c r="L48" s="58"/>
    </row>
    <row r="49" spans="1:12" ht="30" x14ac:dyDescent="0.25">
      <c r="A49" s="12" t="s">
        <v>113</v>
      </c>
      <c r="B49" s="13">
        <v>2020</v>
      </c>
      <c r="C49" s="13">
        <v>2021</v>
      </c>
      <c r="D49" s="13" t="s">
        <v>1</v>
      </c>
      <c r="E49" s="13" t="s">
        <v>2</v>
      </c>
      <c r="F49" s="13" t="s">
        <v>3</v>
      </c>
      <c r="G49" s="612"/>
      <c r="H49" s="13">
        <v>2020</v>
      </c>
      <c r="I49" s="13">
        <v>2021</v>
      </c>
      <c r="J49" s="13" t="s">
        <v>1</v>
      </c>
      <c r="K49" s="13" t="s">
        <v>2</v>
      </c>
      <c r="L49" s="13" t="s">
        <v>3</v>
      </c>
    </row>
    <row r="50" spans="1:12" x14ac:dyDescent="0.25">
      <c r="A50" s="616" t="s">
        <v>114</v>
      </c>
      <c r="B50" s="202">
        <v>5362</v>
      </c>
      <c r="C50" s="202">
        <v>1584</v>
      </c>
      <c r="D50" s="203">
        <f t="shared" ref="D50:D57" si="22">IFERROR(C50/B50-1,"-")</f>
        <v>-0.70458784035807542</v>
      </c>
      <c r="E50" s="202">
        <f t="shared" ref="E50:E57" si="23">IFERROR(C50-B50,"-")</f>
        <v>-3778</v>
      </c>
      <c r="F50" s="203">
        <f t="shared" ref="F50:F57" si="24">IFERROR(C50/$C$50,"-")</f>
        <v>1</v>
      </c>
      <c r="G50" s="209"/>
      <c r="H50" s="202">
        <v>11041</v>
      </c>
      <c r="I50" s="202">
        <v>3534</v>
      </c>
      <c r="J50" s="203">
        <f t="shared" ref="J50:J57" si="25">IFERROR(I50/H50-1,"-")</f>
        <v>-0.67992029707454038</v>
      </c>
      <c r="K50" s="202">
        <f t="shared" ref="K50:K57" si="26">IFERROR(I50-H50,"-")</f>
        <v>-7507</v>
      </c>
      <c r="L50" s="203">
        <f>I50/$I$50</f>
        <v>1</v>
      </c>
    </row>
    <row r="51" spans="1:12" x14ac:dyDescent="0.25">
      <c r="A51" s="617" t="s">
        <v>37</v>
      </c>
      <c r="B51" s="618">
        <v>2846</v>
      </c>
      <c r="C51" s="618">
        <v>1252</v>
      </c>
      <c r="D51" s="619">
        <f t="shared" si="22"/>
        <v>-0.56008432888264226</v>
      </c>
      <c r="E51" s="618">
        <f t="shared" si="23"/>
        <v>-1594</v>
      </c>
      <c r="F51" s="619">
        <f t="shared" si="24"/>
        <v>0.79040404040404044</v>
      </c>
      <c r="G51" s="620"/>
      <c r="H51" s="618">
        <v>5942</v>
      </c>
      <c r="I51" s="618">
        <v>2677</v>
      </c>
      <c r="J51" s="619">
        <f t="shared" si="25"/>
        <v>-0.54947829013800065</v>
      </c>
      <c r="K51" s="618">
        <f t="shared" si="26"/>
        <v>-3265</v>
      </c>
      <c r="L51" s="619">
        <f t="shared" ref="L51:L71" si="27">I51/$I$50</f>
        <v>0.75749858517260893</v>
      </c>
    </row>
    <row r="52" spans="1:12" x14ac:dyDescent="0.25">
      <c r="A52" s="602" t="s">
        <v>115</v>
      </c>
      <c r="B52" s="180">
        <v>2001</v>
      </c>
      <c r="C52" s="180">
        <v>1023</v>
      </c>
      <c r="D52" s="181">
        <f t="shared" si="22"/>
        <v>-0.48875562218890556</v>
      </c>
      <c r="E52" s="180">
        <f t="shared" si="23"/>
        <v>-978</v>
      </c>
      <c r="F52" s="181">
        <f t="shared" si="24"/>
        <v>0.64583333333333337</v>
      </c>
      <c r="G52" s="612"/>
      <c r="H52" s="180">
        <v>4171</v>
      </c>
      <c r="I52" s="180">
        <v>2031</v>
      </c>
      <c r="J52" s="181">
        <f t="shared" si="25"/>
        <v>-0.51306641093263006</v>
      </c>
      <c r="K52" s="180">
        <f t="shared" si="26"/>
        <v>-2140</v>
      </c>
      <c r="L52" s="181">
        <f t="shared" si="27"/>
        <v>0.5747028862478778</v>
      </c>
    </row>
    <row r="53" spans="1:12" x14ac:dyDescent="0.25">
      <c r="A53" s="602" t="s">
        <v>116</v>
      </c>
      <c r="B53" s="180">
        <v>845</v>
      </c>
      <c r="C53" s="180">
        <v>229</v>
      </c>
      <c r="D53" s="181">
        <f t="shared" si="22"/>
        <v>-0.7289940828402367</v>
      </c>
      <c r="E53" s="180">
        <f t="shared" si="23"/>
        <v>-616</v>
      </c>
      <c r="F53" s="181">
        <f t="shared" si="24"/>
        <v>0.14457070707070707</v>
      </c>
      <c r="G53" s="612"/>
      <c r="H53" s="180">
        <v>1771</v>
      </c>
      <c r="I53" s="180">
        <v>646</v>
      </c>
      <c r="J53" s="181">
        <f t="shared" si="25"/>
        <v>-0.63523433088650472</v>
      </c>
      <c r="K53" s="180">
        <f t="shared" si="26"/>
        <v>-1125</v>
      </c>
      <c r="L53" s="181">
        <f t="shared" si="27"/>
        <v>0.18279569892473119</v>
      </c>
    </row>
    <row r="54" spans="1:12" x14ac:dyDescent="0.25">
      <c r="A54" s="617" t="s">
        <v>38</v>
      </c>
      <c r="B54" s="618">
        <v>2516</v>
      </c>
      <c r="C54" s="618">
        <v>332</v>
      </c>
      <c r="D54" s="619">
        <f t="shared" si="22"/>
        <v>-0.86804451510333869</v>
      </c>
      <c r="E54" s="618">
        <f t="shared" si="23"/>
        <v>-2184</v>
      </c>
      <c r="F54" s="619">
        <f t="shared" si="24"/>
        <v>0.20959595959595959</v>
      </c>
      <c r="G54" s="620"/>
      <c r="H54" s="618">
        <v>5099</v>
      </c>
      <c r="I54" s="618">
        <v>857</v>
      </c>
      <c r="J54" s="619">
        <f t="shared" si="25"/>
        <v>-0.83192782898607565</v>
      </c>
      <c r="K54" s="618">
        <f t="shared" si="26"/>
        <v>-4242</v>
      </c>
      <c r="L54" s="619">
        <f t="shared" si="27"/>
        <v>0.24250141482739107</v>
      </c>
    </row>
    <row r="55" spans="1:12" x14ac:dyDescent="0.25">
      <c r="A55" s="602" t="s">
        <v>117</v>
      </c>
      <c r="B55" s="180">
        <v>953</v>
      </c>
      <c r="C55" s="180">
        <v>27</v>
      </c>
      <c r="D55" s="181">
        <f t="shared" si="22"/>
        <v>-0.97166841552990557</v>
      </c>
      <c r="E55" s="180">
        <f t="shared" si="23"/>
        <v>-926</v>
      </c>
      <c r="F55" s="181">
        <f t="shared" si="24"/>
        <v>1.7045454545454544E-2</v>
      </c>
      <c r="G55" s="612"/>
      <c r="H55" s="180">
        <v>1904</v>
      </c>
      <c r="I55" s="180">
        <v>148</v>
      </c>
      <c r="J55" s="181">
        <f t="shared" si="25"/>
        <v>-0.92226890756302526</v>
      </c>
      <c r="K55" s="180">
        <f t="shared" si="26"/>
        <v>-1756</v>
      </c>
      <c r="L55" s="181">
        <f t="shared" si="27"/>
        <v>4.187889077532541E-2</v>
      </c>
    </row>
    <row r="56" spans="1:12" x14ac:dyDescent="0.25">
      <c r="A56" s="602" t="s">
        <v>70</v>
      </c>
      <c r="B56" s="180">
        <v>435</v>
      </c>
      <c r="C56" s="180">
        <v>94</v>
      </c>
      <c r="D56" s="181">
        <f t="shared" si="22"/>
        <v>-0.78390804597701147</v>
      </c>
      <c r="E56" s="180">
        <f t="shared" si="23"/>
        <v>-341</v>
      </c>
      <c r="F56" s="181">
        <f t="shared" si="24"/>
        <v>5.9343434343434344E-2</v>
      </c>
      <c r="G56" s="612"/>
      <c r="H56" s="180">
        <v>892</v>
      </c>
      <c r="I56" s="180">
        <v>236</v>
      </c>
      <c r="J56" s="181">
        <f t="shared" si="25"/>
        <v>-0.73542600896860988</v>
      </c>
      <c r="K56" s="180">
        <f t="shared" si="26"/>
        <v>-656</v>
      </c>
      <c r="L56" s="181">
        <f t="shared" si="27"/>
        <v>6.6779852857951336E-2</v>
      </c>
    </row>
    <row r="57" spans="1:12" x14ac:dyDescent="0.25">
      <c r="A57" s="602" t="s">
        <v>79</v>
      </c>
      <c r="B57" s="180">
        <v>134</v>
      </c>
      <c r="C57" s="180">
        <v>20</v>
      </c>
      <c r="D57" s="181">
        <f t="shared" si="22"/>
        <v>-0.85074626865671643</v>
      </c>
      <c r="E57" s="180">
        <f t="shared" si="23"/>
        <v>-114</v>
      </c>
      <c r="F57" s="181">
        <f t="shared" si="24"/>
        <v>1.2626262626262626E-2</v>
      </c>
      <c r="G57" s="612"/>
      <c r="H57" s="180">
        <v>274</v>
      </c>
      <c r="I57" s="180">
        <v>74</v>
      </c>
      <c r="J57" s="181">
        <f t="shared" si="25"/>
        <v>-0.72992700729927007</v>
      </c>
      <c r="K57" s="180">
        <f t="shared" si="26"/>
        <v>-200</v>
      </c>
      <c r="L57" s="181">
        <f t="shared" si="27"/>
        <v>2.0939445387662705E-2</v>
      </c>
    </row>
    <row r="58" spans="1:12" x14ac:dyDescent="0.25">
      <c r="A58" s="602" t="s">
        <v>75</v>
      </c>
      <c r="B58" s="180">
        <v>96</v>
      </c>
      <c r="C58" s="180">
        <v>0</v>
      </c>
      <c r="D58" s="181">
        <f>IFERROR(C58/B58-1,"-")</f>
        <v>-1</v>
      </c>
      <c r="E58" s="180">
        <f>IFERROR(C58-B58,"-")</f>
        <v>-96</v>
      </c>
      <c r="F58" s="181">
        <f>IFERROR(C58/$C$50,"-")</f>
        <v>0</v>
      </c>
      <c r="G58" s="612"/>
      <c r="H58" s="180">
        <v>194</v>
      </c>
      <c r="I58" s="180">
        <v>0</v>
      </c>
      <c r="J58" s="181">
        <f>IFERROR(I58/H58-1,"-")</f>
        <v>-1</v>
      </c>
      <c r="K58" s="180">
        <f>IFERROR(I58-H58,"-")</f>
        <v>-194</v>
      </c>
      <c r="L58" s="181">
        <f t="shared" si="27"/>
        <v>0</v>
      </c>
    </row>
    <row r="59" spans="1:12" x14ac:dyDescent="0.25">
      <c r="A59" s="602" t="s">
        <v>83</v>
      </c>
      <c r="B59" s="180">
        <v>84</v>
      </c>
      <c r="C59" s="180">
        <v>4</v>
      </c>
      <c r="D59" s="181">
        <f t="shared" ref="D59:D71" si="28">IFERROR(C59/B59-1,"-")</f>
        <v>-0.95238095238095233</v>
      </c>
      <c r="E59" s="180">
        <f t="shared" ref="E59:E71" si="29">IFERROR(C59-B59,"-")</f>
        <v>-80</v>
      </c>
      <c r="F59" s="181">
        <f t="shared" ref="F59:F71" si="30">IFERROR(C59/$C$50,"-")</f>
        <v>2.5252525252525255E-3</v>
      </c>
      <c r="G59" s="612"/>
      <c r="H59" s="180">
        <v>172</v>
      </c>
      <c r="I59" s="180">
        <v>9</v>
      </c>
      <c r="J59" s="181">
        <f t="shared" ref="J59:J71" si="31">IFERROR(I59/H59-1,"-")</f>
        <v>-0.94767441860465118</v>
      </c>
      <c r="K59" s="180">
        <f t="shared" ref="K59:K71" si="32">IFERROR(I59-H59,"-")</f>
        <v>-163</v>
      </c>
      <c r="L59" s="181">
        <f t="shared" si="27"/>
        <v>2.5466893039049238E-3</v>
      </c>
    </row>
    <row r="60" spans="1:12" x14ac:dyDescent="0.25">
      <c r="A60" s="602" t="s">
        <v>77</v>
      </c>
      <c r="B60" s="180">
        <v>110</v>
      </c>
      <c r="C60" s="180">
        <v>47</v>
      </c>
      <c r="D60" s="181">
        <f t="shared" si="28"/>
        <v>-0.57272727272727275</v>
      </c>
      <c r="E60" s="180">
        <f t="shared" si="29"/>
        <v>-63</v>
      </c>
      <c r="F60" s="181">
        <f t="shared" si="30"/>
        <v>2.9671717171717172E-2</v>
      </c>
      <c r="G60" s="612"/>
      <c r="H60" s="180">
        <v>217</v>
      </c>
      <c r="I60" s="180">
        <v>80</v>
      </c>
      <c r="J60" s="181">
        <f t="shared" si="31"/>
        <v>-0.63133640552995396</v>
      </c>
      <c r="K60" s="180">
        <f t="shared" si="32"/>
        <v>-137</v>
      </c>
      <c r="L60" s="181">
        <f t="shared" si="27"/>
        <v>2.2637238256932653E-2</v>
      </c>
    </row>
    <row r="61" spans="1:12" x14ac:dyDescent="0.25">
      <c r="A61" s="602" t="s">
        <v>78</v>
      </c>
      <c r="B61" s="180">
        <v>83</v>
      </c>
      <c r="C61" s="180">
        <v>16</v>
      </c>
      <c r="D61" s="181">
        <f t="shared" si="28"/>
        <v>-0.80722891566265065</v>
      </c>
      <c r="E61" s="180">
        <f t="shared" si="29"/>
        <v>-67</v>
      </c>
      <c r="F61" s="181">
        <f t="shared" si="30"/>
        <v>1.0101010101010102E-2</v>
      </c>
      <c r="G61" s="612"/>
      <c r="H61" s="180">
        <v>170</v>
      </c>
      <c r="I61" s="180">
        <v>35</v>
      </c>
      <c r="J61" s="181">
        <f t="shared" si="31"/>
        <v>-0.79411764705882359</v>
      </c>
      <c r="K61" s="180">
        <f t="shared" si="32"/>
        <v>-135</v>
      </c>
      <c r="L61" s="181">
        <f t="shared" si="27"/>
        <v>9.903791737408036E-3</v>
      </c>
    </row>
    <row r="62" spans="1:12" x14ac:dyDescent="0.25">
      <c r="A62" s="602" t="s">
        <v>81</v>
      </c>
      <c r="B62" s="180">
        <v>80</v>
      </c>
      <c r="C62" s="180">
        <v>19</v>
      </c>
      <c r="D62" s="181">
        <f t="shared" si="28"/>
        <v>-0.76249999999999996</v>
      </c>
      <c r="E62" s="180">
        <f t="shared" si="29"/>
        <v>-61</v>
      </c>
      <c r="F62" s="181">
        <f t="shared" si="30"/>
        <v>1.1994949494949494E-2</v>
      </c>
      <c r="G62" s="612"/>
      <c r="H62" s="180">
        <v>172</v>
      </c>
      <c r="I62" s="180">
        <v>47</v>
      </c>
      <c r="J62" s="181">
        <f t="shared" si="31"/>
        <v>-0.72674418604651159</v>
      </c>
      <c r="K62" s="180">
        <f t="shared" si="32"/>
        <v>-125</v>
      </c>
      <c r="L62" s="181">
        <f t="shared" si="27"/>
        <v>1.3299377475947935E-2</v>
      </c>
    </row>
    <row r="63" spans="1:12" x14ac:dyDescent="0.25">
      <c r="A63" s="602" t="s">
        <v>73</v>
      </c>
      <c r="B63" s="180">
        <v>89</v>
      </c>
      <c r="C63" s="180">
        <v>0</v>
      </c>
      <c r="D63" s="181">
        <f t="shared" si="28"/>
        <v>-1</v>
      </c>
      <c r="E63" s="180">
        <f t="shared" si="29"/>
        <v>-89</v>
      </c>
      <c r="F63" s="181">
        <f t="shared" si="30"/>
        <v>0</v>
      </c>
      <c r="G63" s="612"/>
      <c r="H63" s="180">
        <v>181</v>
      </c>
      <c r="I63" s="180">
        <v>0</v>
      </c>
      <c r="J63" s="181">
        <f t="shared" si="31"/>
        <v>-1</v>
      </c>
      <c r="K63" s="180">
        <f t="shared" si="32"/>
        <v>-181</v>
      </c>
      <c r="L63" s="181">
        <f t="shared" si="27"/>
        <v>0</v>
      </c>
    </row>
    <row r="64" spans="1:12" x14ac:dyDescent="0.25">
      <c r="A64" s="602" t="s">
        <v>118</v>
      </c>
      <c r="B64" s="180">
        <v>56</v>
      </c>
      <c r="C64" s="180">
        <v>17</v>
      </c>
      <c r="D64" s="181">
        <f t="shared" si="28"/>
        <v>-0.6964285714285714</v>
      </c>
      <c r="E64" s="180">
        <f t="shared" si="29"/>
        <v>-39</v>
      </c>
      <c r="F64" s="181">
        <f t="shared" si="30"/>
        <v>1.0732323232323232E-2</v>
      </c>
      <c r="G64" s="612"/>
      <c r="H64" s="180">
        <v>122</v>
      </c>
      <c r="I64" s="180">
        <v>37</v>
      </c>
      <c r="J64" s="181">
        <f t="shared" si="31"/>
        <v>-0.69672131147540983</v>
      </c>
      <c r="K64" s="180">
        <f t="shared" si="32"/>
        <v>-85</v>
      </c>
      <c r="L64" s="181">
        <f t="shared" si="27"/>
        <v>1.0469722693831352E-2</v>
      </c>
    </row>
    <row r="65" spans="1:12" x14ac:dyDescent="0.25">
      <c r="A65" s="602" t="s">
        <v>80</v>
      </c>
      <c r="B65" s="180">
        <v>66</v>
      </c>
      <c r="C65" s="180">
        <v>9</v>
      </c>
      <c r="D65" s="181">
        <f t="shared" si="28"/>
        <v>-0.86363636363636365</v>
      </c>
      <c r="E65" s="180">
        <f t="shared" si="29"/>
        <v>-57</v>
      </c>
      <c r="F65" s="181">
        <f t="shared" si="30"/>
        <v>5.681818181818182E-3</v>
      </c>
      <c r="G65" s="612"/>
      <c r="H65" s="180">
        <v>135</v>
      </c>
      <c r="I65" s="180">
        <v>25</v>
      </c>
      <c r="J65" s="181">
        <f t="shared" si="31"/>
        <v>-0.81481481481481488</v>
      </c>
      <c r="K65" s="180">
        <f t="shared" si="32"/>
        <v>-110</v>
      </c>
      <c r="L65" s="181">
        <f t="shared" si="27"/>
        <v>7.0741369552914544E-3</v>
      </c>
    </row>
    <row r="66" spans="1:12" x14ac:dyDescent="0.25">
      <c r="A66" s="602" t="s">
        <v>84</v>
      </c>
      <c r="B66" s="180">
        <v>63</v>
      </c>
      <c r="C66" s="180">
        <v>24</v>
      </c>
      <c r="D66" s="181">
        <f t="shared" si="28"/>
        <v>-0.61904761904761907</v>
      </c>
      <c r="E66" s="180">
        <f t="shared" si="29"/>
        <v>-39</v>
      </c>
      <c r="F66" s="181">
        <f t="shared" si="30"/>
        <v>1.5151515151515152E-2</v>
      </c>
      <c r="G66" s="612"/>
      <c r="H66" s="180">
        <v>122</v>
      </c>
      <c r="I66" s="180">
        <v>52</v>
      </c>
      <c r="J66" s="181">
        <f t="shared" si="31"/>
        <v>-0.57377049180327866</v>
      </c>
      <c r="K66" s="180">
        <f t="shared" si="32"/>
        <v>-70</v>
      </c>
      <c r="L66" s="181">
        <f t="shared" si="27"/>
        <v>1.4714204867006225E-2</v>
      </c>
    </row>
    <row r="67" spans="1:12" x14ac:dyDescent="0.25">
      <c r="A67" s="602" t="s">
        <v>82</v>
      </c>
      <c r="B67" s="180">
        <v>46</v>
      </c>
      <c r="C67" s="180">
        <v>1</v>
      </c>
      <c r="D67" s="181">
        <f t="shared" si="28"/>
        <v>-0.97826086956521741</v>
      </c>
      <c r="E67" s="180">
        <f t="shared" si="29"/>
        <v>-45</v>
      </c>
      <c r="F67" s="181">
        <f t="shared" si="30"/>
        <v>6.3131313131313137E-4</v>
      </c>
      <c r="G67" s="612"/>
      <c r="H67" s="180">
        <v>94</v>
      </c>
      <c r="I67" s="180">
        <v>1</v>
      </c>
      <c r="J67" s="181">
        <f t="shared" si="31"/>
        <v>-0.98936170212765961</v>
      </c>
      <c r="K67" s="180">
        <f t="shared" si="32"/>
        <v>-93</v>
      </c>
      <c r="L67" s="181">
        <f t="shared" si="27"/>
        <v>2.8296547821165819E-4</v>
      </c>
    </row>
    <row r="68" spans="1:12" x14ac:dyDescent="0.25">
      <c r="A68" s="602" t="s">
        <v>71</v>
      </c>
      <c r="B68" s="180">
        <v>43</v>
      </c>
      <c r="C68" s="180">
        <v>12</v>
      </c>
      <c r="D68" s="181">
        <f t="shared" si="28"/>
        <v>-0.72093023255813948</v>
      </c>
      <c r="E68" s="180">
        <f t="shared" si="29"/>
        <v>-31</v>
      </c>
      <c r="F68" s="181">
        <f t="shared" si="30"/>
        <v>7.575757575757576E-3</v>
      </c>
      <c r="G68" s="612"/>
      <c r="H68" s="180">
        <v>87</v>
      </c>
      <c r="I68" s="180">
        <v>24</v>
      </c>
      <c r="J68" s="181">
        <f t="shared" si="31"/>
        <v>-0.72413793103448276</v>
      </c>
      <c r="K68" s="180">
        <f t="shared" si="32"/>
        <v>-63</v>
      </c>
      <c r="L68" s="181">
        <f t="shared" si="27"/>
        <v>6.7911714770797962E-3</v>
      </c>
    </row>
    <row r="69" spans="1:12" x14ac:dyDescent="0.25">
      <c r="A69" s="602" t="s">
        <v>119</v>
      </c>
      <c r="B69" s="180">
        <v>51</v>
      </c>
      <c r="C69" s="180">
        <v>0</v>
      </c>
      <c r="D69" s="181">
        <f t="shared" si="28"/>
        <v>-1</v>
      </c>
      <c r="E69" s="180">
        <f t="shared" si="29"/>
        <v>-51</v>
      </c>
      <c r="F69" s="181">
        <f t="shared" si="30"/>
        <v>0</v>
      </c>
      <c r="G69" s="612"/>
      <c r="H69" s="180">
        <v>105</v>
      </c>
      <c r="I69" s="180">
        <v>17</v>
      </c>
      <c r="J69" s="181">
        <f t="shared" si="31"/>
        <v>-0.83809523809523812</v>
      </c>
      <c r="K69" s="180">
        <f t="shared" si="32"/>
        <v>-88</v>
      </c>
      <c r="L69" s="181">
        <f t="shared" si="27"/>
        <v>4.8104131295981893E-3</v>
      </c>
    </row>
    <row r="70" spans="1:12" x14ac:dyDescent="0.25">
      <c r="A70" s="602" t="s">
        <v>120</v>
      </c>
      <c r="B70" s="180">
        <v>25</v>
      </c>
      <c r="C70" s="180">
        <v>0</v>
      </c>
      <c r="D70" s="181">
        <f t="shared" si="28"/>
        <v>-1</v>
      </c>
      <c r="E70" s="180">
        <f t="shared" si="29"/>
        <v>-25</v>
      </c>
      <c r="F70" s="181">
        <f t="shared" si="30"/>
        <v>0</v>
      </c>
      <c r="G70" s="612"/>
      <c r="H70" s="180">
        <v>52</v>
      </c>
      <c r="I70" s="180">
        <v>0</v>
      </c>
      <c r="J70" s="181">
        <f t="shared" si="31"/>
        <v>-1</v>
      </c>
      <c r="K70" s="180">
        <f t="shared" si="32"/>
        <v>-52</v>
      </c>
      <c r="L70" s="181">
        <f t="shared" si="27"/>
        <v>0</v>
      </c>
    </row>
    <row r="71" spans="1:12" x14ac:dyDescent="0.25">
      <c r="A71" s="602" t="s">
        <v>121</v>
      </c>
      <c r="B71" s="180">
        <v>102</v>
      </c>
      <c r="C71" s="180">
        <v>42</v>
      </c>
      <c r="D71" s="181">
        <f t="shared" si="28"/>
        <v>-0.58823529411764708</v>
      </c>
      <c r="E71" s="180">
        <f t="shared" si="29"/>
        <v>-60</v>
      </c>
      <c r="F71" s="181">
        <f t="shared" si="30"/>
        <v>2.6515151515151516E-2</v>
      </c>
      <c r="G71" s="612"/>
      <c r="H71" s="180">
        <v>206</v>
      </c>
      <c r="I71" s="180">
        <v>72</v>
      </c>
      <c r="J71" s="181">
        <f t="shared" si="31"/>
        <v>-0.65048543689320382</v>
      </c>
      <c r="K71" s="180">
        <f t="shared" si="32"/>
        <v>-134</v>
      </c>
      <c r="L71" s="181">
        <f t="shared" si="27"/>
        <v>2.037351443123939E-2</v>
      </c>
    </row>
    <row r="72" spans="1:12" ht="21" x14ac:dyDescent="0.35">
      <c r="A72" s="546" t="s">
        <v>45</v>
      </c>
      <c r="B72" s="546"/>
      <c r="C72" s="546"/>
      <c r="D72" s="546"/>
      <c r="E72" s="546"/>
      <c r="F72" s="546"/>
      <c r="G72" s="546"/>
      <c r="H72" s="546"/>
      <c r="I72" s="546"/>
      <c r="J72" s="546"/>
      <c r="K72" s="546"/>
      <c r="L72" s="546"/>
    </row>
    <row r="73" spans="1:12" x14ac:dyDescent="0.25">
      <c r="A73" s="55"/>
      <c r="B73" s="56" t="s">
        <v>149</v>
      </c>
      <c r="C73" s="57"/>
      <c r="D73" s="57"/>
      <c r="E73" s="57"/>
      <c r="F73" s="58"/>
      <c r="G73" s="611"/>
      <c r="H73" s="56" t="str">
        <f>CONCATENATE("acumulado ",B73)</f>
        <v>acumulado febrero</v>
      </c>
      <c r="I73" s="57"/>
      <c r="J73" s="57"/>
      <c r="K73" s="57"/>
      <c r="L73" s="58"/>
    </row>
    <row r="74" spans="1:12" ht="30" x14ac:dyDescent="0.25">
      <c r="A74" s="12"/>
      <c r="B74" s="13">
        <v>2020</v>
      </c>
      <c r="C74" s="13">
        <v>2021</v>
      </c>
      <c r="D74" s="13" t="s">
        <v>1</v>
      </c>
      <c r="E74" s="13" t="s">
        <v>2</v>
      </c>
      <c r="F74" s="13" t="s">
        <v>3</v>
      </c>
      <c r="G74" s="612"/>
      <c r="H74" s="13">
        <v>2020</v>
      </c>
      <c r="I74" s="13">
        <v>2021</v>
      </c>
      <c r="J74" s="13" t="s">
        <v>1</v>
      </c>
      <c r="K74" s="13" t="s">
        <v>2</v>
      </c>
      <c r="L74" s="13" t="s">
        <v>3</v>
      </c>
    </row>
    <row r="75" spans="1:12" x14ac:dyDescent="0.25">
      <c r="A75" s="613" t="s">
        <v>33</v>
      </c>
      <c r="B75" s="614">
        <v>5362</v>
      </c>
      <c r="C75" s="614">
        <v>1584</v>
      </c>
      <c r="D75" s="615">
        <f>C75/B75-1</f>
        <v>-0.70458784035807542</v>
      </c>
      <c r="E75" s="614">
        <f>C75-B75</f>
        <v>-3778</v>
      </c>
      <c r="F75" s="615">
        <f>C75/$C$75</f>
        <v>1</v>
      </c>
      <c r="G75" s="209"/>
      <c r="H75" s="614">
        <v>11041</v>
      </c>
      <c r="I75" s="614">
        <v>3534</v>
      </c>
      <c r="J75" s="615">
        <f>I75/H75-1</f>
        <v>-0.67992029707454038</v>
      </c>
      <c r="K75" s="614">
        <f>I75-H75</f>
        <v>-7507</v>
      </c>
      <c r="L75" s="615">
        <f>I75/$I$75</f>
        <v>1</v>
      </c>
    </row>
    <row r="76" spans="1:12" x14ac:dyDescent="0.25">
      <c r="A76" s="602" t="s">
        <v>40</v>
      </c>
      <c r="B76" s="180">
        <v>2649</v>
      </c>
      <c r="C76" s="180">
        <v>1162</v>
      </c>
      <c r="D76" s="181">
        <f t="shared" ref="D76:D77" si="33">C76/B76-1</f>
        <v>-0.56134390335975848</v>
      </c>
      <c r="E76" s="180">
        <f>C76-B76</f>
        <v>-1487</v>
      </c>
      <c r="F76" s="181">
        <f>C76/$C$75</f>
        <v>0.73358585858585856</v>
      </c>
      <c r="G76" s="612"/>
      <c r="H76" s="180">
        <v>5476</v>
      </c>
      <c r="I76" s="180">
        <v>2457</v>
      </c>
      <c r="J76" s="181">
        <f t="shared" ref="J76:J77" si="34">I76/H76-1</f>
        <v>-0.55131482834185541</v>
      </c>
      <c r="K76" s="180">
        <f t="shared" ref="K76:K77" si="35">I76-H76</f>
        <v>-3019</v>
      </c>
      <c r="L76" s="181">
        <f t="shared" ref="L76:L77" si="36">I76/$I$75</f>
        <v>0.6952461799660441</v>
      </c>
    </row>
    <row r="77" spans="1:12" x14ac:dyDescent="0.25">
      <c r="A77" s="602" t="s">
        <v>41</v>
      </c>
      <c r="B77" s="180">
        <v>2713</v>
      </c>
      <c r="C77" s="180">
        <v>422</v>
      </c>
      <c r="D77" s="181">
        <f t="shared" si="33"/>
        <v>-0.84445263545890159</v>
      </c>
      <c r="E77" s="180">
        <f>C77-B77</f>
        <v>-2291</v>
      </c>
      <c r="F77" s="181">
        <f>C77/$C$75</f>
        <v>0.26641414141414144</v>
      </c>
      <c r="G77" s="612"/>
      <c r="H77" s="180">
        <v>5565</v>
      </c>
      <c r="I77" s="180">
        <v>1077</v>
      </c>
      <c r="J77" s="181">
        <f t="shared" si="34"/>
        <v>-0.80646900269541777</v>
      </c>
      <c r="K77" s="180">
        <f t="shared" si="35"/>
        <v>-4488</v>
      </c>
      <c r="L77" s="181">
        <f t="shared" si="36"/>
        <v>0.30475382003395585</v>
      </c>
    </row>
    <row r="78" spans="1:12" ht="21" x14ac:dyDescent="0.35">
      <c r="A78" s="546" t="s">
        <v>122</v>
      </c>
      <c r="B78" s="546"/>
      <c r="C78" s="546"/>
      <c r="D78" s="546"/>
      <c r="E78" s="546"/>
      <c r="F78" s="546"/>
      <c r="G78" s="546"/>
      <c r="H78" s="546"/>
      <c r="I78" s="546"/>
      <c r="J78" s="546"/>
      <c r="K78" s="546"/>
      <c r="L78" s="546"/>
    </row>
  </sheetData>
  <mergeCells count="22">
    <mergeCell ref="A72:L72"/>
    <mergeCell ref="B73:F73"/>
    <mergeCell ref="H73:L73"/>
    <mergeCell ref="A78:L78"/>
    <mergeCell ref="A41:L41"/>
    <mergeCell ref="B42:F42"/>
    <mergeCell ref="H42:L42"/>
    <mergeCell ref="A47:L47"/>
    <mergeCell ref="B48:F48"/>
    <mergeCell ref="H48:L48"/>
    <mergeCell ref="A10:L10"/>
    <mergeCell ref="B11:F11"/>
    <mergeCell ref="H11:L11"/>
    <mergeCell ref="A35:L35"/>
    <mergeCell ref="B36:F36"/>
    <mergeCell ref="H36:L36"/>
    <mergeCell ref="A1:L1"/>
    <mergeCell ref="A2:L2"/>
    <mergeCell ref="A3:L3"/>
    <mergeCell ref="A4:L4"/>
    <mergeCell ref="B5:F5"/>
    <mergeCell ref="H5:L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D34F-9D88-46C3-A5E9-51B722CE5637}">
  <dimension ref="A1:L50"/>
  <sheetViews>
    <sheetView showGridLines="0" workbookViewId="0">
      <selection sqref="A1:L1"/>
    </sheetView>
  </sheetViews>
  <sheetFormatPr baseColWidth="10" defaultColWidth="0" defaultRowHeight="15" zeroHeight="1" x14ac:dyDescent="0.25"/>
  <cols>
    <col min="1" max="1" width="37.85546875" customWidth="1"/>
    <col min="2" max="3" width="11.42578125" customWidth="1"/>
    <col min="4" max="4" width="12.28515625" bestFit="1" customWidth="1"/>
    <col min="5" max="5" width="12.7109375" customWidth="1"/>
    <col min="6" max="6" width="11.42578125" customWidth="1"/>
    <col min="7" max="7" width="1.28515625" customWidth="1"/>
    <col min="8" max="8" width="12.5703125" customWidth="1"/>
    <col min="9" max="10" width="11.42578125" customWidth="1"/>
    <col min="11" max="11" width="14" customWidth="1"/>
    <col min="12" max="12" width="11.42578125" customWidth="1"/>
    <col min="13" max="16384" width="11.42578125" hidden="1"/>
  </cols>
  <sheetData>
    <row r="1" spans="1:12" ht="53.25" customHeight="1" x14ac:dyDescent="0.25">
      <c r="A1" s="231" t="s">
        <v>52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2" ht="36.75" customHeight="1" x14ac:dyDescent="0.25">
      <c r="A2" s="621" t="s">
        <v>123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</row>
    <row r="3" spans="1:12" ht="21" x14ac:dyDescent="0.25">
      <c r="A3" s="234" t="s">
        <v>124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6"/>
    </row>
    <row r="4" spans="1:12" ht="21" x14ac:dyDescent="0.35">
      <c r="A4" s="622" t="s">
        <v>47</v>
      </c>
      <c r="B4" s="622"/>
      <c r="C4" s="622"/>
      <c r="D4" s="622"/>
      <c r="E4" s="622"/>
      <c r="F4" s="622"/>
      <c r="G4" s="622"/>
      <c r="H4" s="622"/>
      <c r="I4" s="622"/>
      <c r="J4" s="622"/>
      <c r="K4" s="622"/>
      <c r="L4" s="622"/>
    </row>
    <row r="5" spans="1:12" x14ac:dyDescent="0.25">
      <c r="A5" s="55"/>
      <c r="B5" s="634" t="s">
        <v>150</v>
      </c>
      <c r="C5" s="57"/>
      <c r="D5" s="57"/>
      <c r="E5" s="57"/>
      <c r="F5" s="58"/>
      <c r="G5" s="219"/>
      <c r="H5" s="56" t="s">
        <v>151</v>
      </c>
      <c r="I5" s="57"/>
      <c r="J5" s="57"/>
      <c r="K5" s="57"/>
      <c r="L5" s="58"/>
    </row>
    <row r="6" spans="1:12" ht="30" x14ac:dyDescent="0.25">
      <c r="A6" s="12"/>
      <c r="B6" s="241">
        <v>2020</v>
      </c>
      <c r="C6" s="241">
        <v>2021</v>
      </c>
      <c r="D6" s="241" t="s">
        <v>1</v>
      </c>
      <c r="E6" s="241" t="s">
        <v>2</v>
      </c>
      <c r="F6" s="241" t="s">
        <v>3</v>
      </c>
      <c r="G6" s="635"/>
      <c r="H6" s="241">
        <v>2019</v>
      </c>
      <c r="I6" s="241">
        <v>2020</v>
      </c>
      <c r="J6" s="241" t="s">
        <v>1</v>
      </c>
      <c r="K6" s="241" t="s">
        <v>2</v>
      </c>
      <c r="L6" s="241" t="s">
        <v>3</v>
      </c>
    </row>
    <row r="7" spans="1:12" x14ac:dyDescent="0.25">
      <c r="A7" s="623" t="s">
        <v>48</v>
      </c>
      <c r="B7" s="648">
        <v>512153</v>
      </c>
      <c r="C7" s="648">
        <v>56277</v>
      </c>
      <c r="D7" s="649">
        <v>-0.89011682055948127</v>
      </c>
      <c r="E7" s="648">
        <v>-455876</v>
      </c>
      <c r="F7" s="649">
        <v>1</v>
      </c>
      <c r="G7" s="635"/>
      <c r="H7" s="648">
        <v>5889454</v>
      </c>
      <c r="I7" s="648">
        <v>1934162</v>
      </c>
      <c r="J7" s="649">
        <v>-0.6715889112980592</v>
      </c>
      <c r="K7" s="648">
        <v>-3955292</v>
      </c>
      <c r="L7" s="649">
        <v>1</v>
      </c>
    </row>
    <row r="8" spans="1:12" x14ac:dyDescent="0.25">
      <c r="A8" s="624" t="s">
        <v>49</v>
      </c>
      <c r="B8" s="650">
        <v>53294</v>
      </c>
      <c r="C8" s="650">
        <v>13816</v>
      </c>
      <c r="D8" s="651">
        <v>-0.74075880962209628</v>
      </c>
      <c r="E8" s="650">
        <v>-39478</v>
      </c>
      <c r="F8" s="651">
        <v>0.2454999378076301</v>
      </c>
      <c r="G8" s="635"/>
      <c r="H8" s="650">
        <v>841245</v>
      </c>
      <c r="I8" s="650">
        <v>352762</v>
      </c>
      <c r="J8" s="651">
        <v>-0.58066674987667088</v>
      </c>
      <c r="K8" s="650">
        <v>-488483</v>
      </c>
      <c r="L8" s="651">
        <v>0.18238492949401341</v>
      </c>
    </row>
    <row r="9" spans="1:12" x14ac:dyDescent="0.25">
      <c r="A9" s="624" t="s">
        <v>50</v>
      </c>
      <c r="B9" s="650">
        <v>458860</v>
      </c>
      <c r="C9" s="650">
        <v>42461</v>
      </c>
      <c r="D9" s="651">
        <v>-0.9074641502854901</v>
      </c>
      <c r="E9" s="650">
        <v>-416399</v>
      </c>
      <c r="F9" s="651">
        <v>0.75450006219236987</v>
      </c>
      <c r="G9" s="635"/>
      <c r="H9" s="650">
        <v>5048209</v>
      </c>
      <c r="I9" s="650">
        <v>1581401</v>
      </c>
      <c r="J9" s="651">
        <v>-0.68674018845099316</v>
      </c>
      <c r="K9" s="650">
        <v>-3466808</v>
      </c>
      <c r="L9" s="651">
        <v>0.81761558752576047</v>
      </c>
    </row>
    <row r="10" spans="1:12" x14ac:dyDescent="0.25">
      <c r="A10" s="602" t="s">
        <v>70</v>
      </c>
      <c r="B10" s="291">
        <v>81631</v>
      </c>
      <c r="C10" s="291">
        <v>11915</v>
      </c>
      <c r="D10" s="292">
        <v>-0.85403829427545908</v>
      </c>
      <c r="E10" s="291">
        <v>-69716</v>
      </c>
      <c r="F10" s="292">
        <v>0.21172059633598095</v>
      </c>
      <c r="G10" s="635"/>
      <c r="H10" s="291">
        <v>741999</v>
      </c>
      <c r="I10" s="291">
        <v>282852</v>
      </c>
      <c r="J10" s="292">
        <v>-0.61879732991553893</v>
      </c>
      <c r="K10" s="291">
        <v>-459147</v>
      </c>
      <c r="L10" s="292">
        <v>0.1462400770979887</v>
      </c>
    </row>
    <row r="11" spans="1:12" x14ac:dyDescent="0.25">
      <c r="A11" s="602" t="s">
        <v>79</v>
      </c>
      <c r="B11" s="260">
        <v>20157</v>
      </c>
      <c r="C11" s="260">
        <v>3345</v>
      </c>
      <c r="D11" s="261">
        <v>-0.83405268641166841</v>
      </c>
      <c r="E11" s="260">
        <v>-16812</v>
      </c>
      <c r="F11" s="261">
        <v>5.9438136361213284E-2</v>
      </c>
      <c r="G11" s="635"/>
      <c r="H11" s="260">
        <v>221117</v>
      </c>
      <c r="I11" s="260">
        <v>95337</v>
      </c>
      <c r="J11" s="261">
        <v>-0.56883912137013437</v>
      </c>
      <c r="K11" s="260">
        <v>-125780</v>
      </c>
      <c r="L11" s="261">
        <v>4.9291114187953233E-2</v>
      </c>
    </row>
    <row r="12" spans="1:12" x14ac:dyDescent="0.25">
      <c r="A12" s="602" t="s">
        <v>77</v>
      </c>
      <c r="B12" s="260">
        <v>18609</v>
      </c>
      <c r="C12" s="260">
        <v>6637</v>
      </c>
      <c r="D12" s="261">
        <v>-0.64334461819549682</v>
      </c>
      <c r="E12" s="260">
        <v>-11972</v>
      </c>
      <c r="F12" s="261">
        <v>0.11793450254988716</v>
      </c>
      <c r="G12" s="635"/>
      <c r="H12" s="260">
        <v>219266</v>
      </c>
      <c r="I12" s="260">
        <v>86002</v>
      </c>
      <c r="J12" s="261">
        <v>-0.60777320697235315</v>
      </c>
      <c r="K12" s="260">
        <v>-133264</v>
      </c>
      <c r="L12" s="261">
        <v>4.4464734598239443E-2</v>
      </c>
    </row>
    <row r="13" spans="1:12" x14ac:dyDescent="0.25">
      <c r="A13" s="602" t="s">
        <v>78</v>
      </c>
      <c r="B13" s="260">
        <v>16702</v>
      </c>
      <c r="C13" s="260">
        <v>808</v>
      </c>
      <c r="D13" s="261">
        <v>-0.95162256017243441</v>
      </c>
      <c r="E13" s="260">
        <v>-15894</v>
      </c>
      <c r="F13" s="261">
        <v>1.435755281909128E-2</v>
      </c>
      <c r="G13" s="635"/>
      <c r="H13" s="260">
        <v>182882</v>
      </c>
      <c r="I13" s="260">
        <v>57770</v>
      </c>
      <c r="J13" s="261">
        <v>-0.68411325335462214</v>
      </c>
      <c r="K13" s="260">
        <v>-125112</v>
      </c>
      <c r="L13" s="261">
        <v>2.9868232340414091E-2</v>
      </c>
    </row>
    <row r="14" spans="1:12" x14ac:dyDescent="0.25">
      <c r="A14" s="602" t="s">
        <v>80</v>
      </c>
      <c r="B14" s="260">
        <v>12433</v>
      </c>
      <c r="C14" s="260">
        <v>1976</v>
      </c>
      <c r="D14" s="261">
        <v>-0.84106812515080831</v>
      </c>
      <c r="E14" s="260">
        <v>-10457</v>
      </c>
      <c r="F14" s="261">
        <v>3.511203511203511E-2</v>
      </c>
      <c r="G14" s="635"/>
      <c r="H14" s="260">
        <v>161861</v>
      </c>
      <c r="I14" s="260">
        <v>40784</v>
      </c>
      <c r="J14" s="261">
        <v>-0.74803071771458218</v>
      </c>
      <c r="K14" s="260">
        <v>-121077</v>
      </c>
      <c r="L14" s="261">
        <v>2.108613446029857E-2</v>
      </c>
    </row>
    <row r="15" spans="1:12" x14ac:dyDescent="0.25">
      <c r="A15" s="602" t="s">
        <v>81</v>
      </c>
      <c r="B15" s="260">
        <v>18954</v>
      </c>
      <c r="C15" s="260">
        <v>2999</v>
      </c>
      <c r="D15" s="261">
        <v>-0.84177482325630471</v>
      </c>
      <c r="E15" s="260">
        <v>-15955</v>
      </c>
      <c r="F15" s="261">
        <v>5.3289976366899444E-2</v>
      </c>
      <c r="G15" s="635"/>
      <c r="H15" s="260">
        <v>204088</v>
      </c>
      <c r="I15" s="260">
        <v>64761</v>
      </c>
      <c r="J15" s="261">
        <v>-0.682681000352789</v>
      </c>
      <c r="K15" s="260">
        <v>-139327</v>
      </c>
      <c r="L15" s="261">
        <v>3.3482717580016565E-2</v>
      </c>
    </row>
    <row r="16" spans="1:12" x14ac:dyDescent="0.25">
      <c r="A16" s="602" t="s">
        <v>125</v>
      </c>
      <c r="B16" s="260">
        <v>58935</v>
      </c>
      <c r="C16" s="260">
        <v>1188</v>
      </c>
      <c r="D16" s="261">
        <v>-0.97984219903283276</v>
      </c>
      <c r="E16" s="260">
        <v>-57747</v>
      </c>
      <c r="F16" s="261">
        <v>2.1109867263713417E-2</v>
      </c>
      <c r="G16" s="635"/>
      <c r="H16" s="260">
        <v>397797</v>
      </c>
      <c r="I16" s="260">
        <v>156183</v>
      </c>
      <c r="J16" s="261">
        <v>-0.6073801461549484</v>
      </c>
      <c r="K16" s="260">
        <v>-241614</v>
      </c>
      <c r="L16" s="261">
        <v>8.0749699353001456E-2</v>
      </c>
    </row>
    <row r="17" spans="1:12" x14ac:dyDescent="0.25">
      <c r="A17" s="602" t="s">
        <v>117</v>
      </c>
      <c r="B17" s="260">
        <v>172354</v>
      </c>
      <c r="C17" s="260">
        <v>1483</v>
      </c>
      <c r="D17" s="261">
        <v>-0.99139561599962867</v>
      </c>
      <c r="E17" s="260">
        <v>-170871</v>
      </c>
      <c r="F17" s="261">
        <v>2.6351795582564813E-2</v>
      </c>
      <c r="G17" s="635"/>
      <c r="H17" s="260">
        <v>2247876</v>
      </c>
      <c r="I17" s="260">
        <v>585816</v>
      </c>
      <c r="J17" s="261">
        <v>-0.73939131873822217</v>
      </c>
      <c r="K17" s="260">
        <v>-1662060</v>
      </c>
      <c r="L17" s="261">
        <v>0.30287845588942397</v>
      </c>
    </row>
    <row r="18" spans="1:12" x14ac:dyDescent="0.25">
      <c r="A18" s="602" t="s">
        <v>85</v>
      </c>
      <c r="B18" s="260">
        <v>59085</v>
      </c>
      <c r="C18" s="260">
        <v>12111</v>
      </c>
      <c r="D18" s="261">
        <v>-0.79502411779639504</v>
      </c>
      <c r="E18" s="260">
        <v>-46974</v>
      </c>
      <c r="F18" s="261">
        <v>0.21520336904952289</v>
      </c>
      <c r="G18" s="635"/>
      <c r="H18" s="260">
        <v>671326</v>
      </c>
      <c r="I18" s="260">
        <v>211896</v>
      </c>
      <c r="J18" s="261">
        <v>-0.68436199402376796</v>
      </c>
      <c r="K18" s="260">
        <v>-459430</v>
      </c>
      <c r="L18" s="261">
        <v>0.10955442201842451</v>
      </c>
    </row>
    <row r="19" spans="1:12" ht="21" x14ac:dyDescent="0.35">
      <c r="A19" s="625" t="s">
        <v>126</v>
      </c>
      <c r="B19" s="625"/>
      <c r="C19" s="625"/>
      <c r="D19" s="625"/>
      <c r="E19" s="625"/>
      <c r="F19" s="625"/>
      <c r="G19" s="625"/>
      <c r="H19" s="625"/>
      <c r="I19" s="625"/>
      <c r="J19" s="625"/>
      <c r="K19" s="625"/>
      <c r="L19" s="625"/>
    </row>
    <row r="20" spans="1:12" x14ac:dyDescent="0.25">
      <c r="A20" s="55"/>
      <c r="B20" s="634" t="s">
        <v>150</v>
      </c>
      <c r="C20" s="57"/>
      <c r="D20" s="57"/>
      <c r="E20" s="57"/>
      <c r="F20" s="58"/>
      <c r="G20" s="652"/>
      <c r="H20" s="56" t="s">
        <v>151</v>
      </c>
      <c r="I20" s="57"/>
      <c r="J20" s="57"/>
      <c r="K20" s="57"/>
      <c r="L20" s="58"/>
    </row>
    <row r="21" spans="1:12" ht="30" x14ac:dyDescent="0.25">
      <c r="A21" s="12"/>
      <c r="B21" s="241">
        <v>2020</v>
      </c>
      <c r="C21" s="241">
        <v>2021</v>
      </c>
      <c r="D21" s="241" t="s">
        <v>1</v>
      </c>
      <c r="E21" s="241" t="s">
        <v>2</v>
      </c>
      <c r="F21" s="241" t="s">
        <v>3</v>
      </c>
      <c r="G21" s="653"/>
      <c r="H21" s="241">
        <v>2019</v>
      </c>
      <c r="I21" s="241">
        <v>2020</v>
      </c>
      <c r="J21" s="241" t="s">
        <v>1</v>
      </c>
      <c r="K21" s="241" t="s">
        <v>2</v>
      </c>
      <c r="L21" s="241" t="s">
        <v>3</v>
      </c>
    </row>
    <row r="22" spans="1:12" x14ac:dyDescent="0.25">
      <c r="A22" s="626" t="s">
        <v>127</v>
      </c>
      <c r="B22" s="654">
        <v>512153</v>
      </c>
      <c r="C22" s="654">
        <v>56277</v>
      </c>
      <c r="D22" s="655">
        <v>-0.89011682055948127</v>
      </c>
      <c r="E22" s="654">
        <v>-455876</v>
      </c>
      <c r="F22" s="655">
        <v>1</v>
      </c>
      <c r="G22" s="653"/>
      <c r="H22" s="654">
        <v>5889454</v>
      </c>
      <c r="I22" s="654">
        <v>1934162</v>
      </c>
      <c r="J22" s="655">
        <v>-0.6715889112980592</v>
      </c>
      <c r="K22" s="654">
        <v>-3955292</v>
      </c>
      <c r="L22" s="655">
        <v>1</v>
      </c>
    </row>
    <row r="23" spans="1:12" x14ac:dyDescent="0.25">
      <c r="A23" s="602" t="s">
        <v>128</v>
      </c>
      <c r="B23" s="291">
        <v>314517</v>
      </c>
      <c r="C23" s="291">
        <v>20622</v>
      </c>
      <c r="D23" s="292">
        <v>-0.93443279695533155</v>
      </c>
      <c r="E23" s="291">
        <v>-293895</v>
      </c>
      <c r="F23" s="292">
        <v>0.36643744336052031</v>
      </c>
      <c r="G23" s="653"/>
      <c r="H23" s="291">
        <v>3720309</v>
      </c>
      <c r="I23" s="291">
        <v>1237476</v>
      </c>
      <c r="J23" s="292">
        <v>-0.66737279080850542</v>
      </c>
      <c r="K23" s="291">
        <v>-2482833</v>
      </c>
      <c r="L23" s="292">
        <v>0.63979956177403963</v>
      </c>
    </row>
    <row r="24" spans="1:12" x14ac:dyDescent="0.25">
      <c r="A24" s="602" t="s">
        <v>129</v>
      </c>
      <c r="B24" s="291">
        <v>31714</v>
      </c>
      <c r="C24" s="291">
        <v>14201</v>
      </c>
      <c r="D24" s="292">
        <v>-0.55221668663681656</v>
      </c>
      <c r="E24" s="291">
        <v>-17513</v>
      </c>
      <c r="F24" s="292">
        <v>0.25234109849494463</v>
      </c>
      <c r="G24" s="653"/>
      <c r="H24" s="291">
        <v>253067</v>
      </c>
      <c r="I24" s="291">
        <v>117673</v>
      </c>
      <c r="J24" s="292">
        <v>-0.53501246705417937</v>
      </c>
      <c r="K24" s="291">
        <v>-135394</v>
      </c>
      <c r="L24" s="292">
        <v>6.0839267858638524E-2</v>
      </c>
    </row>
    <row r="25" spans="1:12" x14ac:dyDescent="0.25">
      <c r="A25" s="602" t="s">
        <v>130</v>
      </c>
      <c r="B25" s="291">
        <v>157677</v>
      </c>
      <c r="C25" s="291">
        <v>17152</v>
      </c>
      <c r="D25" s="292">
        <v>-0.89122065995674704</v>
      </c>
      <c r="E25" s="291">
        <v>-140525</v>
      </c>
      <c r="F25" s="292">
        <v>0.30477815093199706</v>
      </c>
      <c r="G25" s="653"/>
      <c r="H25" s="291">
        <v>1840423</v>
      </c>
      <c r="I25" s="291">
        <v>538735</v>
      </c>
      <c r="J25" s="292">
        <v>-0.70727653370991339</v>
      </c>
      <c r="K25" s="291">
        <v>-1301688</v>
      </c>
      <c r="L25" s="292">
        <v>0.27853664791263605</v>
      </c>
    </row>
    <row r="26" spans="1:12" x14ac:dyDescent="0.25">
      <c r="A26" s="602" t="s">
        <v>131</v>
      </c>
      <c r="B26" s="291">
        <v>8245</v>
      </c>
      <c r="C26" s="291">
        <v>4303</v>
      </c>
      <c r="D26" s="292">
        <v>-0.47810794420861125</v>
      </c>
      <c r="E26" s="291">
        <v>-3942</v>
      </c>
      <c r="F26" s="292">
        <v>7.6461076461076458E-2</v>
      </c>
      <c r="G26" s="653"/>
      <c r="H26" s="291">
        <v>75656</v>
      </c>
      <c r="I26" s="291">
        <v>40280</v>
      </c>
      <c r="J26" s="292">
        <v>-0.46759014486623662</v>
      </c>
      <c r="K26" s="291">
        <v>-35376</v>
      </c>
      <c r="L26" s="292">
        <v>2.0825556494233677E-2</v>
      </c>
    </row>
    <row r="27" spans="1:12" ht="21" x14ac:dyDescent="0.35">
      <c r="A27" s="627" t="s">
        <v>132</v>
      </c>
      <c r="B27" s="627"/>
      <c r="C27" s="627"/>
      <c r="D27" s="627"/>
      <c r="E27" s="627"/>
      <c r="F27" s="627"/>
      <c r="G27" s="627"/>
      <c r="H27" s="627"/>
      <c r="I27" s="627"/>
      <c r="J27" s="627"/>
      <c r="K27" s="627"/>
      <c r="L27" s="627"/>
    </row>
    <row r="28" spans="1:12" x14ac:dyDescent="0.25">
      <c r="A28" s="55"/>
      <c r="B28" s="634" t="s">
        <v>150</v>
      </c>
      <c r="C28" s="57"/>
      <c r="D28" s="57"/>
      <c r="E28" s="57"/>
      <c r="F28" s="58"/>
      <c r="G28" s="656"/>
      <c r="H28" s="56" t="s">
        <v>151</v>
      </c>
      <c r="I28" s="57"/>
      <c r="J28" s="57"/>
      <c r="K28" s="57"/>
      <c r="L28" s="58"/>
    </row>
    <row r="29" spans="1:12" ht="30" x14ac:dyDescent="0.25">
      <c r="A29" s="12"/>
      <c r="B29" s="241">
        <v>2020</v>
      </c>
      <c r="C29" s="241">
        <v>2021</v>
      </c>
      <c r="D29" s="241" t="s">
        <v>1</v>
      </c>
      <c r="E29" s="241" t="s">
        <v>2</v>
      </c>
      <c r="F29" s="241" t="s">
        <v>3</v>
      </c>
      <c r="G29" s="657"/>
      <c r="H29" s="241">
        <v>2019</v>
      </c>
      <c r="I29" s="241">
        <v>2020</v>
      </c>
      <c r="J29" s="241" t="s">
        <v>1</v>
      </c>
      <c r="K29" s="241" t="s">
        <v>2</v>
      </c>
      <c r="L29" s="241" t="s">
        <v>3</v>
      </c>
    </row>
    <row r="30" spans="1:12" x14ac:dyDescent="0.25">
      <c r="A30" s="628" t="s">
        <v>133</v>
      </c>
      <c r="B30" s="658">
        <v>512153</v>
      </c>
      <c r="C30" s="658">
        <v>56277</v>
      </c>
      <c r="D30" s="659">
        <v>-0.89011682055948127</v>
      </c>
      <c r="E30" s="658">
        <v>-455876</v>
      </c>
      <c r="F30" s="659">
        <v>1</v>
      </c>
      <c r="G30" s="660"/>
      <c r="H30" s="658">
        <v>5889454</v>
      </c>
      <c r="I30" s="658">
        <v>1934162</v>
      </c>
      <c r="J30" s="659">
        <v>-0.6715889112980592</v>
      </c>
      <c r="K30" s="658">
        <v>-3955292</v>
      </c>
      <c r="L30" s="659">
        <v>1</v>
      </c>
    </row>
    <row r="31" spans="1:12" x14ac:dyDescent="0.25">
      <c r="A31" s="602" t="s">
        <v>134</v>
      </c>
      <c r="B31" s="661">
        <v>333261</v>
      </c>
      <c r="C31" s="661">
        <v>21295</v>
      </c>
      <c r="D31" s="662">
        <v>-0.93610113394606631</v>
      </c>
      <c r="E31" s="661">
        <v>-311966</v>
      </c>
      <c r="F31" s="662">
        <v>0.37839614762691687</v>
      </c>
      <c r="G31" s="657"/>
      <c r="H31" s="661">
        <v>4243151</v>
      </c>
      <c r="I31" s="661">
        <v>1190076</v>
      </c>
      <c r="J31" s="662">
        <v>-0.71953013220599504</v>
      </c>
      <c r="K31" s="661">
        <v>-3053075</v>
      </c>
      <c r="L31" s="662">
        <v>0.6152928244893654</v>
      </c>
    </row>
    <row r="32" spans="1:12" x14ac:dyDescent="0.25">
      <c r="A32" s="602" t="s">
        <v>135</v>
      </c>
      <c r="B32" s="661">
        <v>56874</v>
      </c>
      <c r="C32" s="661">
        <v>6949</v>
      </c>
      <c r="D32" s="662">
        <v>-0.87781763195836415</v>
      </c>
      <c r="E32" s="661">
        <v>-49925</v>
      </c>
      <c r="F32" s="662">
        <v>0.12347850809389271</v>
      </c>
      <c r="G32" s="657"/>
      <c r="H32" s="661">
        <v>564694</v>
      </c>
      <c r="I32" s="661">
        <v>226439</v>
      </c>
      <c r="J32" s="662">
        <v>-0.59900583324774126</v>
      </c>
      <c r="K32" s="661">
        <v>-338255</v>
      </c>
      <c r="L32" s="662">
        <v>0.11707344059080883</v>
      </c>
    </row>
    <row r="33" spans="1:12" x14ac:dyDescent="0.25">
      <c r="A33" s="602" t="s">
        <v>136</v>
      </c>
      <c r="B33" s="661">
        <v>20393</v>
      </c>
      <c r="C33" s="661">
        <v>5298</v>
      </c>
      <c r="D33" s="662">
        <v>-0.74020497229441473</v>
      </c>
      <c r="E33" s="661">
        <v>-15095</v>
      </c>
      <c r="F33" s="662">
        <v>9.4141478756863378E-2</v>
      </c>
      <c r="G33" s="657"/>
      <c r="H33" s="661">
        <v>187095</v>
      </c>
      <c r="I33" s="661">
        <v>100422</v>
      </c>
      <c r="J33" s="662">
        <v>-0.46325663433015318</v>
      </c>
      <c r="K33" s="661">
        <v>-86673</v>
      </c>
      <c r="L33" s="662">
        <v>5.1920159738429353E-2</v>
      </c>
    </row>
    <row r="34" spans="1:12" ht="30" x14ac:dyDescent="0.25">
      <c r="A34" s="629" t="s">
        <v>137</v>
      </c>
      <c r="B34" s="661">
        <v>66214</v>
      </c>
      <c r="C34" s="661">
        <v>17481</v>
      </c>
      <c r="D34" s="662">
        <v>-0.73599238831667013</v>
      </c>
      <c r="E34" s="661">
        <v>-48733</v>
      </c>
      <c r="F34" s="662">
        <v>0.31062423370115677</v>
      </c>
      <c r="G34" s="657"/>
      <c r="H34" s="661">
        <v>732704</v>
      </c>
      <c r="I34" s="661">
        <v>316409</v>
      </c>
      <c r="J34" s="662">
        <v>-0.56816258680176435</v>
      </c>
      <c r="K34" s="661">
        <v>-416295</v>
      </c>
      <c r="L34" s="662">
        <v>0.16358970965203534</v>
      </c>
    </row>
    <row r="35" spans="1:12" x14ac:dyDescent="0.25">
      <c r="A35" s="602" t="s">
        <v>138</v>
      </c>
      <c r="B35" s="661">
        <v>35412</v>
      </c>
      <c r="C35" s="661">
        <v>5255</v>
      </c>
      <c r="D35" s="662">
        <v>-0.85160397605331528</v>
      </c>
      <c r="E35" s="661">
        <v>-30157</v>
      </c>
      <c r="F35" s="662">
        <v>9.3377401069708765E-2</v>
      </c>
      <c r="G35" s="657"/>
      <c r="H35" s="661">
        <v>161636</v>
      </c>
      <c r="I35" s="661">
        <v>100817</v>
      </c>
      <c r="J35" s="662">
        <v>-0.37627137518869558</v>
      </c>
      <c r="K35" s="661">
        <v>-60819</v>
      </c>
      <c r="L35" s="662">
        <v>5.2124382549134977E-2</v>
      </c>
    </row>
    <row r="36" spans="1:12" ht="21" x14ac:dyDescent="0.35">
      <c r="A36" s="630" t="s">
        <v>139</v>
      </c>
      <c r="B36" s="630"/>
      <c r="C36" s="630"/>
      <c r="D36" s="630"/>
      <c r="E36" s="630"/>
      <c r="F36" s="630"/>
      <c r="G36" s="630"/>
      <c r="H36" s="630"/>
      <c r="I36" s="630"/>
      <c r="J36" s="630"/>
      <c r="K36" s="630"/>
      <c r="L36" s="630"/>
    </row>
    <row r="37" spans="1:12" x14ac:dyDescent="0.25">
      <c r="A37" s="55"/>
      <c r="B37" s="634" t="s">
        <v>150</v>
      </c>
      <c r="C37" s="57"/>
      <c r="D37" s="57"/>
      <c r="E37" s="57"/>
      <c r="F37" s="58"/>
      <c r="G37" s="663"/>
      <c r="H37" s="56" t="s">
        <v>151</v>
      </c>
      <c r="I37" s="57"/>
      <c r="J37" s="57"/>
      <c r="K37" s="57"/>
      <c r="L37" s="58"/>
    </row>
    <row r="38" spans="1:12" ht="30" x14ac:dyDescent="0.25">
      <c r="A38" s="12"/>
      <c r="B38" s="241">
        <v>2020</v>
      </c>
      <c r="C38" s="241">
        <v>2021</v>
      </c>
      <c r="D38" s="241" t="s">
        <v>1</v>
      </c>
      <c r="E38" s="241" t="s">
        <v>2</v>
      </c>
      <c r="F38" s="241" t="s">
        <v>3</v>
      </c>
      <c r="G38" s="664"/>
      <c r="H38" s="241">
        <v>2019</v>
      </c>
      <c r="I38" s="241">
        <v>2020</v>
      </c>
      <c r="J38" s="241" t="s">
        <v>1</v>
      </c>
      <c r="K38" s="241" t="s">
        <v>2</v>
      </c>
      <c r="L38" s="241" t="s">
        <v>3</v>
      </c>
    </row>
    <row r="39" spans="1:12" x14ac:dyDescent="0.25">
      <c r="A39" s="631" t="s">
        <v>140</v>
      </c>
      <c r="B39" s="665">
        <v>512153</v>
      </c>
      <c r="C39" s="665">
        <v>56277</v>
      </c>
      <c r="D39" s="666">
        <v>-0.89011682055948127</v>
      </c>
      <c r="E39" s="665">
        <v>-455876</v>
      </c>
      <c r="F39" s="666">
        <v>1</v>
      </c>
      <c r="G39" s="667"/>
      <c r="H39" s="665">
        <v>5889454</v>
      </c>
      <c r="I39" s="665">
        <v>1934162</v>
      </c>
      <c r="J39" s="666">
        <v>-0.6715889112980592</v>
      </c>
      <c r="K39" s="665">
        <v>-3955292</v>
      </c>
      <c r="L39" s="666">
        <v>1</v>
      </c>
    </row>
    <row r="40" spans="1:12" x14ac:dyDescent="0.25">
      <c r="A40" s="602" t="s">
        <v>141</v>
      </c>
      <c r="B40" s="661">
        <v>489911</v>
      </c>
      <c r="C40" s="661">
        <v>44236</v>
      </c>
      <c r="D40" s="668">
        <v>-0.90970604864965265</v>
      </c>
      <c r="E40" s="661">
        <v>-445675</v>
      </c>
      <c r="F40" s="668">
        <v>0.7860404783481707</v>
      </c>
      <c r="G40" s="664"/>
      <c r="H40" s="661">
        <v>5640060</v>
      </c>
      <c r="I40" s="661">
        <v>1827197</v>
      </c>
      <c r="J40" s="668">
        <v>-0.6760323471736116</v>
      </c>
      <c r="K40" s="661">
        <v>-3812863</v>
      </c>
      <c r="L40" s="668">
        <v>0.94469697988069257</v>
      </c>
    </row>
    <row r="41" spans="1:12" x14ac:dyDescent="0.25">
      <c r="A41" s="602" t="s">
        <v>142</v>
      </c>
      <c r="B41" s="661">
        <v>12096</v>
      </c>
      <c r="C41" s="661">
        <v>2810</v>
      </c>
      <c r="D41" s="668">
        <v>-0.76769179894179895</v>
      </c>
      <c r="E41" s="661">
        <v>-9286</v>
      </c>
      <c r="F41" s="668">
        <v>4.9931588393126856E-2</v>
      </c>
      <c r="G41" s="664"/>
      <c r="H41" s="661">
        <v>137280</v>
      </c>
      <c r="I41" s="661">
        <v>49602</v>
      </c>
      <c r="J41" s="668">
        <v>-0.63868006993006987</v>
      </c>
      <c r="K41" s="661">
        <v>-87678</v>
      </c>
      <c r="L41" s="668">
        <v>2.5645214826886271E-2</v>
      </c>
    </row>
    <row r="42" spans="1:12" x14ac:dyDescent="0.25">
      <c r="A42" s="602" t="s">
        <v>143</v>
      </c>
      <c r="B42" s="661">
        <v>8865</v>
      </c>
      <c r="C42" s="661">
        <v>7730</v>
      </c>
      <c r="D42" s="668">
        <v>-0.12803158488437671</v>
      </c>
      <c r="E42" s="661">
        <v>-1135</v>
      </c>
      <c r="F42" s="668">
        <v>0.13735629120244505</v>
      </c>
      <c r="G42" s="664"/>
      <c r="H42" s="661">
        <v>79484</v>
      </c>
      <c r="I42" s="661">
        <v>46474</v>
      </c>
      <c r="J42" s="668">
        <v>-0.41530370892255042</v>
      </c>
      <c r="K42" s="661">
        <v>-33010</v>
      </c>
      <c r="L42" s="668">
        <v>2.4027976974007347E-2</v>
      </c>
    </row>
    <row r="43" spans="1:12" x14ac:dyDescent="0.25">
      <c r="A43" s="629" t="s">
        <v>144</v>
      </c>
      <c r="B43" s="661">
        <v>1281</v>
      </c>
      <c r="C43" s="661">
        <v>1501</v>
      </c>
      <c r="D43" s="668">
        <v>0.17174082747853237</v>
      </c>
      <c r="E43" s="661">
        <v>220</v>
      </c>
      <c r="F43" s="668">
        <v>2.6671642056257442E-2</v>
      </c>
      <c r="G43" s="664"/>
      <c r="H43" s="661">
        <v>32632</v>
      </c>
      <c r="I43" s="661">
        <v>10889</v>
      </c>
      <c r="J43" s="668">
        <v>-0.66630914439813682</v>
      </c>
      <c r="K43" s="661">
        <v>-21743</v>
      </c>
      <c r="L43" s="668">
        <v>5.6298283184138664E-3</v>
      </c>
    </row>
    <row r="44" spans="1:12" ht="21" x14ac:dyDescent="0.35">
      <c r="A44" s="632" t="s">
        <v>145</v>
      </c>
      <c r="B44" s="632"/>
      <c r="C44" s="632"/>
      <c r="D44" s="632"/>
      <c r="E44" s="632"/>
      <c r="F44" s="632"/>
      <c r="G44" s="632"/>
      <c r="H44" s="632"/>
      <c r="I44" s="632"/>
      <c r="J44" s="632"/>
      <c r="K44" s="632"/>
      <c r="L44" s="632"/>
    </row>
    <row r="45" spans="1:12" x14ac:dyDescent="0.25">
      <c r="A45" s="55"/>
      <c r="B45" s="634" t="s">
        <v>150</v>
      </c>
      <c r="C45" s="57"/>
      <c r="D45" s="57"/>
      <c r="E45" s="57"/>
      <c r="F45" s="58"/>
      <c r="G45" s="669"/>
      <c r="H45" s="56" t="s">
        <v>151</v>
      </c>
      <c r="I45" s="57"/>
      <c r="J45" s="57"/>
      <c r="K45" s="57"/>
      <c r="L45" s="58"/>
    </row>
    <row r="46" spans="1:12" ht="30" x14ac:dyDescent="0.25">
      <c r="A46" s="12"/>
      <c r="B46" s="241">
        <v>2020</v>
      </c>
      <c r="C46" s="241">
        <v>2021</v>
      </c>
      <c r="D46" s="241" t="s">
        <v>1</v>
      </c>
      <c r="E46" s="241" t="s">
        <v>2</v>
      </c>
      <c r="F46" s="241" t="s">
        <v>3</v>
      </c>
      <c r="G46" s="670"/>
      <c r="H46" s="241">
        <v>2019</v>
      </c>
      <c r="I46" s="241">
        <v>2020</v>
      </c>
      <c r="J46" s="241" t="s">
        <v>1</v>
      </c>
      <c r="K46" s="241" t="s">
        <v>2</v>
      </c>
      <c r="L46" s="241" t="s">
        <v>3</v>
      </c>
    </row>
    <row r="47" spans="1:12" x14ac:dyDescent="0.25">
      <c r="A47" s="633" t="s">
        <v>48</v>
      </c>
      <c r="B47" s="671">
        <v>512153</v>
      </c>
      <c r="C47" s="671">
        <v>56277</v>
      </c>
      <c r="D47" s="672">
        <v>-0.89011682055948127</v>
      </c>
      <c r="E47" s="671">
        <v>-455876</v>
      </c>
      <c r="F47" s="672">
        <v>1</v>
      </c>
      <c r="G47" s="673"/>
      <c r="H47" s="671">
        <v>5889454</v>
      </c>
      <c r="I47" s="671">
        <v>1934162</v>
      </c>
      <c r="J47" s="672">
        <v>-0.6715889112980592</v>
      </c>
      <c r="K47" s="671">
        <v>-3955292</v>
      </c>
      <c r="L47" s="672">
        <v>1</v>
      </c>
    </row>
    <row r="48" spans="1:12" x14ac:dyDescent="0.25">
      <c r="A48" s="602" t="s">
        <v>146</v>
      </c>
      <c r="B48" s="661">
        <v>250226</v>
      </c>
      <c r="C48" s="661">
        <v>11932</v>
      </c>
      <c r="D48" s="668">
        <v>-0.9523151071431426</v>
      </c>
      <c r="E48" s="661">
        <v>-238294</v>
      </c>
      <c r="F48" s="668">
        <v>0.21202267356113511</v>
      </c>
      <c r="G48" s="670"/>
      <c r="H48" s="661">
        <v>3104256</v>
      </c>
      <c r="I48" s="661">
        <v>832301</v>
      </c>
      <c r="J48" s="668">
        <v>-0.7318839039048326</v>
      </c>
      <c r="K48" s="661">
        <v>-2271955</v>
      </c>
      <c r="L48" s="668">
        <v>0.43031607486859941</v>
      </c>
    </row>
    <row r="49" spans="1:12" x14ac:dyDescent="0.25">
      <c r="A49" s="602" t="s">
        <v>147</v>
      </c>
      <c r="B49" s="661">
        <v>261927</v>
      </c>
      <c r="C49" s="661">
        <v>44346</v>
      </c>
      <c r="D49" s="668">
        <v>-0.830693284770184</v>
      </c>
      <c r="E49" s="661">
        <v>-217581</v>
      </c>
      <c r="F49" s="668">
        <v>0.78799509568740334</v>
      </c>
      <c r="G49" s="670"/>
      <c r="H49" s="661">
        <v>2785197</v>
      </c>
      <c r="I49" s="661">
        <v>1101863</v>
      </c>
      <c r="J49" s="668">
        <v>-0.60438597341588407</v>
      </c>
      <c r="K49" s="661">
        <v>-1683334</v>
      </c>
      <c r="L49" s="668">
        <v>0.56968495917094841</v>
      </c>
    </row>
    <row r="50" spans="1:12" ht="21" x14ac:dyDescent="0.35">
      <c r="A50" s="546" t="s">
        <v>148</v>
      </c>
      <c r="B50" s="546"/>
      <c r="C50" s="546"/>
      <c r="D50" s="546"/>
      <c r="E50" s="546"/>
      <c r="F50" s="546"/>
      <c r="G50" s="546"/>
      <c r="H50" s="546"/>
      <c r="I50" s="546"/>
      <c r="J50" s="546"/>
      <c r="K50" s="546"/>
      <c r="L50" s="546"/>
    </row>
  </sheetData>
  <mergeCells count="19">
    <mergeCell ref="A50:L50"/>
    <mergeCell ref="A36:L36"/>
    <mergeCell ref="B37:F37"/>
    <mergeCell ref="H37:L37"/>
    <mergeCell ref="A44:L44"/>
    <mergeCell ref="B45:F45"/>
    <mergeCell ref="H45:L45"/>
    <mergeCell ref="A19:L19"/>
    <mergeCell ref="B20:F20"/>
    <mergeCell ref="H20:L20"/>
    <mergeCell ref="A27:L27"/>
    <mergeCell ref="B28:F28"/>
    <mergeCell ref="H28:L28"/>
    <mergeCell ref="A1:L1"/>
    <mergeCell ref="A2:L2"/>
    <mergeCell ref="A3:L3"/>
    <mergeCell ref="A4:L4"/>
    <mergeCell ref="B5:F5"/>
    <mergeCell ref="H5:L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febrero</mes>
    <year xmlns="36c86fb7-c3ab-4219-b2b9-06651c03637a">2021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2021-03-30T12:26:31+00:00</PublishingStartDate>
    <Pagina xmlns="36c86fb7-c3ab-4219-b2b9-06651c03637a" xsi:nil="true"/>
    <_dlc_DocId xmlns="8b099203-c902-4a5b-992f-1f849b15ff82">Q5F7QW3RQ55V-2035-443</_dlc_DocId>
    <_dlc_DocIdUrl xmlns="8b099203-c902-4a5b-992f-1f849b15ff82">
      <Url>http://admin.webtenerife.com/es/investigacion/Situacion-turistica/indicadores-turisticos/_layouts/DocIdRedir.aspx?ID=Q5F7QW3RQ55V-2035-443</Url>
      <Description>Q5F7QW3RQ55V-2035-443</Description>
    </_dlc_DocIdUrl>
  </documentManagement>
</p:properties>
</file>

<file path=customXml/itemProps1.xml><?xml version="1.0" encoding="utf-8"?>
<ds:datastoreItem xmlns:ds="http://schemas.openxmlformats.org/officeDocument/2006/customXml" ds:itemID="{924FF8E5-640E-49AA-AE4E-298C240F3B73}"/>
</file>

<file path=customXml/itemProps2.xml><?xml version="1.0" encoding="utf-8"?>
<ds:datastoreItem xmlns:ds="http://schemas.openxmlformats.org/officeDocument/2006/customXml" ds:itemID="{93EC1BFB-9C99-4D02-8A64-FB929F852350}"/>
</file>

<file path=customXml/itemProps3.xml><?xml version="1.0" encoding="utf-8"?>
<ds:datastoreItem xmlns:ds="http://schemas.openxmlformats.org/officeDocument/2006/customXml" ds:itemID="{B13CF239-034A-45FF-B4A5-E9F88A07BE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indicadores</vt:lpstr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Turísticos de Tenerife febrero 2021 (ISTAC-AENA)</dc:title>
  <dc:creator>Marjorie Perez Garcia</dc:creator>
  <cp:lastModifiedBy>Marjorie Pérez García</cp:lastModifiedBy>
  <dcterms:created xsi:type="dcterms:W3CDTF">2021-03-26T08:28:42Z</dcterms:created>
  <dcterms:modified xsi:type="dcterms:W3CDTF">2021-03-26T08:34:34Z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9d8cf1e7-4669-4f8f-8c85-1b072582013f</vt:lpwstr>
  </property>
</Properties>
</file>