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TENERIFE (NEW)/2020/"/>
    </mc:Choice>
  </mc:AlternateContent>
  <xr:revisionPtr revIDLastSave="0" documentId="8_{2F86D267-A491-4710-8BFF-AD6938CC4767}" xr6:coauthVersionLast="46" xr6:coauthVersionMax="46" xr10:uidLastSave="{00000000-0000-0000-0000-000000000000}"/>
  <bookViews>
    <workbookView xWindow="-120" yWindow="-120" windowWidth="29040" windowHeight="15840" xr2:uid="{7B9A03DA-5C2A-488E-A3F2-1CC9D7709095}"/>
  </bookViews>
  <sheets>
    <sheet name="Resumen indicadores" sheetId="1" r:id="rId1"/>
    <sheet name="Indicadores alojativos" sheetId="2" r:id="rId2"/>
    <sheet name="Pasajeros" sheetId="3" r:id="rId3"/>
    <sheet name="Turistas FRONTUR" sheetId="4" r:id="rId4"/>
  </sheets>
  <definedNames>
    <definedName name="_xlnm.Print_Area" localSheetId="0">'Resumen indicadores'!$A$1:$N$69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" i="4" l="1"/>
  <c r="H37" i="4"/>
  <c r="H28" i="4"/>
  <c r="H20" i="4"/>
  <c r="H5" i="4"/>
  <c r="H73" i="3"/>
  <c r="H48" i="3"/>
  <c r="H42" i="3"/>
  <c r="H36" i="3"/>
  <c r="H11" i="3"/>
  <c r="H5" i="3"/>
  <c r="H254" i="2"/>
  <c r="H241" i="2"/>
  <c r="H229" i="2"/>
  <c r="H216" i="2"/>
  <c r="H205" i="2"/>
  <c r="H192" i="2"/>
  <c r="H180" i="2"/>
  <c r="H164" i="2"/>
  <c r="H153" i="2"/>
  <c r="H127" i="2"/>
  <c r="H111" i="2"/>
  <c r="H100" i="2"/>
  <c r="H74" i="2"/>
  <c r="H58" i="2"/>
  <c r="H47" i="2"/>
  <c r="H21" i="2"/>
  <c r="H5" i="2"/>
  <c r="I64" i="1"/>
  <c r="I48" i="1"/>
  <c r="I31" i="1"/>
  <c r="I26" i="1"/>
  <c r="I21" i="1"/>
  <c r="I14" i="1"/>
  <c r="I2" i="1"/>
  <c r="L36" i="1" l="1"/>
  <c r="K36" i="1"/>
  <c r="G58" i="1"/>
  <c r="E58" i="1"/>
  <c r="F58" i="1"/>
  <c r="L24" i="2"/>
  <c r="F35" i="2"/>
  <c r="H129" i="2"/>
  <c r="K16" i="1"/>
  <c r="M9" i="1"/>
  <c r="K20" i="1"/>
  <c r="M13" i="1"/>
  <c r="L42" i="1"/>
  <c r="J42" i="1"/>
  <c r="G42" i="1"/>
  <c r="L46" i="1"/>
  <c r="J46" i="1"/>
  <c r="G46" i="1"/>
  <c r="F55" i="1"/>
  <c r="E55" i="1"/>
  <c r="G55" i="1"/>
  <c r="F63" i="1"/>
  <c r="E63" i="1"/>
  <c r="G63" i="1"/>
  <c r="F31" i="2"/>
  <c r="H122" i="2"/>
  <c r="G6" i="1"/>
  <c r="I17" i="1"/>
  <c r="F71" i="2"/>
  <c r="I16" i="1"/>
  <c r="K50" i="1"/>
  <c r="M50" i="1"/>
  <c r="L50" i="1"/>
  <c r="K58" i="1"/>
  <c r="M58" i="1"/>
  <c r="L58" i="1"/>
  <c r="F55" i="2"/>
  <c r="C80" i="2"/>
  <c r="F78" i="2"/>
  <c r="M28" i="1"/>
  <c r="L55" i="1"/>
  <c r="M55" i="1"/>
  <c r="K55" i="1"/>
  <c r="L63" i="1"/>
  <c r="M63" i="1"/>
  <c r="K63" i="1"/>
  <c r="F66" i="1"/>
  <c r="E66" i="1"/>
  <c r="G66" i="1"/>
  <c r="F8" i="2"/>
  <c r="F15" i="2"/>
  <c r="F23" i="2"/>
  <c r="F40" i="2"/>
  <c r="H114" i="2"/>
  <c r="L85" i="2"/>
  <c r="J138" i="2"/>
  <c r="F210" i="2"/>
  <c r="G7" i="1"/>
  <c r="I18" i="1"/>
  <c r="G4" i="1"/>
  <c r="G8" i="1"/>
  <c r="G12" i="1"/>
  <c r="F11" i="2"/>
  <c r="F44" i="2"/>
  <c r="J137" i="2"/>
  <c r="L84" i="2"/>
  <c r="G5" i="1"/>
  <c r="G9" i="1"/>
  <c r="G11" i="1"/>
  <c r="G13" i="1"/>
  <c r="G54" i="1"/>
  <c r="E54" i="1"/>
  <c r="F54" i="1"/>
  <c r="G62" i="1"/>
  <c r="E62" i="1"/>
  <c r="F62" i="1"/>
  <c r="F12" i="2"/>
  <c r="H27" i="2"/>
  <c r="F36" i="2"/>
  <c r="L40" i="2"/>
  <c r="F63" i="2"/>
  <c r="J139" i="2"/>
  <c r="L86" i="2"/>
  <c r="I20" i="1"/>
  <c r="G29" i="1"/>
  <c r="M7" i="1"/>
  <c r="G47" i="1"/>
  <c r="L47" i="1"/>
  <c r="J47" i="1"/>
  <c r="F51" i="1"/>
  <c r="E51" i="1"/>
  <c r="G51" i="1"/>
  <c r="F59" i="1"/>
  <c r="E59" i="1"/>
  <c r="G59" i="1"/>
  <c r="L66" i="1"/>
  <c r="M66" i="1"/>
  <c r="K66" i="1"/>
  <c r="F16" i="2"/>
  <c r="F32" i="2"/>
  <c r="L36" i="2"/>
  <c r="F51" i="2"/>
  <c r="F102" i="2"/>
  <c r="K33" i="1"/>
  <c r="L33" i="1"/>
  <c r="L43" i="1"/>
  <c r="G43" i="1"/>
  <c r="J43" i="1"/>
  <c r="F43" i="2"/>
  <c r="G10" i="1"/>
  <c r="I19" i="1"/>
  <c r="G28" i="1"/>
  <c r="G30" i="1"/>
  <c r="L45" i="1"/>
  <c r="G45" i="1"/>
  <c r="J45" i="1"/>
  <c r="K54" i="1"/>
  <c r="L54" i="1"/>
  <c r="M54" i="1"/>
  <c r="K62" i="1"/>
  <c r="L62" i="1"/>
  <c r="M62" i="1"/>
  <c r="F28" i="2"/>
  <c r="L32" i="2"/>
  <c r="H118" i="2"/>
  <c r="H161" i="2"/>
  <c r="M4" i="1"/>
  <c r="M8" i="1"/>
  <c r="K19" i="1"/>
  <c r="L19" i="1" s="1"/>
  <c r="M12" i="1"/>
  <c r="E50" i="1"/>
  <c r="F50" i="1"/>
  <c r="G50" i="1"/>
  <c r="L51" i="1"/>
  <c r="M51" i="1"/>
  <c r="K51" i="1"/>
  <c r="L59" i="1"/>
  <c r="M59" i="1"/>
  <c r="K59" i="1"/>
  <c r="F24" i="2"/>
  <c r="L28" i="2"/>
  <c r="F39" i="2"/>
  <c r="F67" i="2"/>
  <c r="F82" i="2"/>
  <c r="M52" i="1"/>
  <c r="L52" i="1"/>
  <c r="K52" i="1"/>
  <c r="M56" i="1"/>
  <c r="L56" i="1"/>
  <c r="K56" i="1"/>
  <c r="M60" i="1"/>
  <c r="L60" i="1"/>
  <c r="K60" i="1"/>
  <c r="M67" i="1"/>
  <c r="L67" i="1"/>
  <c r="K67" i="1"/>
  <c r="I27" i="2"/>
  <c r="L25" i="2"/>
  <c r="L29" i="2"/>
  <c r="L33" i="2"/>
  <c r="L37" i="2"/>
  <c r="L41" i="2"/>
  <c r="L45" i="2"/>
  <c r="L49" i="2"/>
  <c r="L53" i="2"/>
  <c r="J129" i="2"/>
  <c r="K129" i="2" s="1"/>
  <c r="L76" i="2"/>
  <c r="F98" i="2"/>
  <c r="F52" i="2"/>
  <c r="F56" i="2"/>
  <c r="F60" i="2"/>
  <c r="F62" i="2"/>
  <c r="H117" i="2"/>
  <c r="F66" i="2"/>
  <c r="H121" i="2"/>
  <c r="F70" i="2"/>
  <c r="H130" i="2"/>
  <c r="H81" i="2"/>
  <c r="H134" i="2" s="1"/>
  <c r="F79" i="2"/>
  <c r="E79" i="2"/>
  <c r="D79" i="2"/>
  <c r="F83" i="2"/>
  <c r="H141" i="2"/>
  <c r="K218" i="2"/>
  <c r="J218" i="2"/>
  <c r="M53" i="1"/>
  <c r="K53" i="1"/>
  <c r="L53" i="1"/>
  <c r="M57" i="1"/>
  <c r="K57" i="1"/>
  <c r="L57" i="1"/>
  <c r="M61" i="1"/>
  <c r="K61" i="1"/>
  <c r="L61" i="1"/>
  <c r="M68" i="1"/>
  <c r="K68" i="1"/>
  <c r="L68" i="1"/>
  <c r="L7" i="2"/>
  <c r="B27" i="2"/>
  <c r="L26" i="2"/>
  <c r="K26" i="2"/>
  <c r="J26" i="2"/>
  <c r="L30" i="2"/>
  <c r="L34" i="2"/>
  <c r="L38" i="2"/>
  <c r="L42" i="2"/>
  <c r="L50" i="2"/>
  <c r="L54" i="2"/>
  <c r="L77" i="2"/>
  <c r="J130" i="2"/>
  <c r="K130" i="2" s="1"/>
  <c r="L81" i="2"/>
  <c r="J134" i="2"/>
  <c r="H157" i="2"/>
  <c r="F52" i="1"/>
  <c r="E52" i="1"/>
  <c r="G52" i="1"/>
  <c r="F56" i="1"/>
  <c r="G56" i="1"/>
  <c r="E56" i="1"/>
  <c r="F60" i="1"/>
  <c r="G60" i="1"/>
  <c r="E60" i="1"/>
  <c r="F67" i="1"/>
  <c r="G67" i="1"/>
  <c r="E67" i="1"/>
  <c r="F10" i="2"/>
  <c r="F14" i="2"/>
  <c r="F18" i="2"/>
  <c r="F25" i="2"/>
  <c r="C27" i="2"/>
  <c r="F29" i="2"/>
  <c r="F33" i="2"/>
  <c r="F37" i="2"/>
  <c r="F41" i="2"/>
  <c r="F45" i="2"/>
  <c r="F49" i="2"/>
  <c r="F53" i="2"/>
  <c r="F61" i="2"/>
  <c r="H116" i="2"/>
  <c r="F65" i="2"/>
  <c r="H120" i="2"/>
  <c r="F69" i="2"/>
  <c r="H124" i="2"/>
  <c r="F76" i="2"/>
  <c r="H131" i="2"/>
  <c r="H80" i="2"/>
  <c r="H133" i="2" s="1"/>
  <c r="H135" i="2"/>
  <c r="F84" i="2"/>
  <c r="F86" i="2"/>
  <c r="F94" i="2"/>
  <c r="F197" i="2"/>
  <c r="L23" i="2"/>
  <c r="L31" i="2"/>
  <c r="L35" i="2"/>
  <c r="L39" i="2"/>
  <c r="L43" i="2"/>
  <c r="L51" i="2"/>
  <c r="L55" i="2"/>
  <c r="J131" i="2"/>
  <c r="K131" i="2" s="1"/>
  <c r="I80" i="2"/>
  <c r="L78" i="2"/>
  <c r="J135" i="2"/>
  <c r="K135" i="2" s="1"/>
  <c r="L82" i="2"/>
  <c r="F106" i="2"/>
  <c r="G44" i="1"/>
  <c r="L44" i="1"/>
  <c r="J44" i="1"/>
  <c r="G53" i="1"/>
  <c r="E53" i="1"/>
  <c r="F53" i="1"/>
  <c r="G57" i="1"/>
  <c r="F57" i="1"/>
  <c r="E57" i="1"/>
  <c r="G61" i="1"/>
  <c r="E61" i="1"/>
  <c r="F61" i="1"/>
  <c r="G68" i="1"/>
  <c r="F68" i="1"/>
  <c r="E68" i="1"/>
  <c r="F7" i="2"/>
  <c r="F9" i="2"/>
  <c r="F13" i="2"/>
  <c r="F17" i="2"/>
  <c r="H28" i="2"/>
  <c r="F26" i="2"/>
  <c r="E26" i="2"/>
  <c r="D26" i="2"/>
  <c r="F30" i="2"/>
  <c r="F34" i="2"/>
  <c r="F38" i="2"/>
  <c r="F42" i="2"/>
  <c r="F50" i="2"/>
  <c r="F54" i="2"/>
  <c r="H113" i="2"/>
  <c r="H115" i="2"/>
  <c r="F64" i="2"/>
  <c r="H119" i="2"/>
  <c r="F68" i="2"/>
  <c r="H123" i="2"/>
  <c r="F77" i="2"/>
  <c r="H132" i="2"/>
  <c r="F81" i="2"/>
  <c r="H136" i="2"/>
  <c r="J140" i="2"/>
  <c r="L87" i="2"/>
  <c r="K303" i="2"/>
  <c r="I303" i="2"/>
  <c r="F303" i="2"/>
  <c r="L44" i="2"/>
  <c r="L52" i="2"/>
  <c r="L56" i="2"/>
  <c r="J113" i="2"/>
  <c r="L60" i="2"/>
  <c r="B80" i="2"/>
  <c r="B133" i="2" s="1"/>
  <c r="J132" i="2"/>
  <c r="K132" i="2" s="1"/>
  <c r="L79" i="2"/>
  <c r="K79" i="2"/>
  <c r="J79" i="2"/>
  <c r="J136" i="2"/>
  <c r="K136" i="2" s="1"/>
  <c r="L83" i="2"/>
  <c r="H137" i="2"/>
  <c r="H139" i="2"/>
  <c r="F90" i="2"/>
  <c r="H149" i="2"/>
  <c r="F201" i="2"/>
  <c r="L88" i="2"/>
  <c r="J141" i="2"/>
  <c r="K141" i="2" s="1"/>
  <c r="L92" i="2"/>
  <c r="L96" i="2"/>
  <c r="J149" i="2"/>
  <c r="K149" i="2" s="1"/>
  <c r="L104" i="2"/>
  <c r="J157" i="2"/>
  <c r="L108" i="2"/>
  <c r="J161" i="2"/>
  <c r="K161" i="2" s="1"/>
  <c r="L211" i="2"/>
  <c r="F214" i="2"/>
  <c r="K271" i="2"/>
  <c r="I271" i="2"/>
  <c r="F271" i="2"/>
  <c r="K315" i="2"/>
  <c r="I315" i="2"/>
  <c r="F315" i="2"/>
  <c r="L18" i="3"/>
  <c r="K18" i="3"/>
  <c r="J18" i="3"/>
  <c r="L39" i="4"/>
  <c r="J39" i="4"/>
  <c r="K39" i="4"/>
  <c r="H138" i="2"/>
  <c r="F87" i="2"/>
  <c r="H142" i="2"/>
  <c r="F91" i="2"/>
  <c r="H146" i="2"/>
  <c r="F95" i="2"/>
  <c r="H150" i="2"/>
  <c r="F103" i="2"/>
  <c r="H158" i="2"/>
  <c r="F107" i="2"/>
  <c r="H162" i="2"/>
  <c r="F132" i="2"/>
  <c r="C133" i="2"/>
  <c r="F133" i="2" s="1"/>
  <c r="F194" i="2"/>
  <c r="F196" i="2"/>
  <c r="F200" i="2"/>
  <c r="F207" i="2"/>
  <c r="F208" i="2"/>
  <c r="L89" i="2"/>
  <c r="J142" i="2"/>
  <c r="K142" i="2" s="1"/>
  <c r="L93" i="2"/>
  <c r="J146" i="2"/>
  <c r="K146" i="2" s="1"/>
  <c r="L97" i="2"/>
  <c r="J150" i="2"/>
  <c r="J158" i="2"/>
  <c r="K158" i="2" s="1"/>
  <c r="L105" i="2"/>
  <c r="J162" i="2"/>
  <c r="K162" i="2" s="1"/>
  <c r="L109" i="2"/>
  <c r="E132" i="2"/>
  <c r="L210" i="2"/>
  <c r="K295" i="2"/>
  <c r="I295" i="2"/>
  <c r="F295" i="2"/>
  <c r="L11" i="4"/>
  <c r="J11" i="4"/>
  <c r="K11" i="4"/>
  <c r="L35" i="4"/>
  <c r="J35" i="4"/>
  <c r="K35" i="4"/>
  <c r="F88" i="2"/>
  <c r="H143" i="2"/>
  <c r="F92" i="2"/>
  <c r="H147" i="2"/>
  <c r="F96" i="2"/>
  <c r="H151" i="2"/>
  <c r="H155" i="2"/>
  <c r="F104" i="2"/>
  <c r="H159" i="2"/>
  <c r="F108" i="2"/>
  <c r="F195" i="2"/>
  <c r="F199" i="2"/>
  <c r="L209" i="2"/>
  <c r="F212" i="2"/>
  <c r="L214" i="2"/>
  <c r="L14" i="3"/>
  <c r="K14" i="3"/>
  <c r="J14" i="3"/>
  <c r="L33" i="3"/>
  <c r="K33" i="3"/>
  <c r="J33" i="3"/>
  <c r="J143" i="2"/>
  <c r="K143" i="2" s="1"/>
  <c r="L90" i="2"/>
  <c r="J147" i="2"/>
  <c r="K147" i="2" s="1"/>
  <c r="L94" i="2"/>
  <c r="J151" i="2"/>
  <c r="K151" i="2" s="1"/>
  <c r="L98" i="2"/>
  <c r="J155" i="2"/>
  <c r="L102" i="2"/>
  <c r="J159" i="2"/>
  <c r="K159" i="2" s="1"/>
  <c r="L106" i="2"/>
  <c r="L213" i="2"/>
  <c r="F85" i="2"/>
  <c r="H140" i="2"/>
  <c r="F89" i="2"/>
  <c r="H144" i="2"/>
  <c r="F93" i="2"/>
  <c r="H148" i="2"/>
  <c r="F97" i="2"/>
  <c r="H156" i="2"/>
  <c r="F105" i="2"/>
  <c r="H160" i="2"/>
  <c r="F109" i="2"/>
  <c r="F198" i="2"/>
  <c r="F202" i="2"/>
  <c r="L207" i="2"/>
  <c r="K279" i="2"/>
  <c r="I279" i="2"/>
  <c r="F279" i="2"/>
  <c r="J22" i="3"/>
  <c r="L22" i="3"/>
  <c r="K22" i="3"/>
  <c r="L70" i="3"/>
  <c r="K70" i="3"/>
  <c r="J70" i="3"/>
  <c r="J144" i="2"/>
  <c r="K144" i="2" s="1"/>
  <c r="L91" i="2"/>
  <c r="J148" i="2"/>
  <c r="K148" i="2" s="1"/>
  <c r="L95" i="2"/>
  <c r="J156" i="2"/>
  <c r="L103" i="2"/>
  <c r="J160" i="2"/>
  <c r="K160" i="2" s="1"/>
  <c r="L107" i="2"/>
  <c r="L194" i="2"/>
  <c r="K291" i="2"/>
  <c r="I291" i="2"/>
  <c r="F291" i="2"/>
  <c r="L53" i="3"/>
  <c r="K53" i="3"/>
  <c r="J53" i="3"/>
  <c r="F209" i="2"/>
  <c r="F213" i="2"/>
  <c r="K276" i="2"/>
  <c r="I276" i="2"/>
  <c r="F276" i="2"/>
  <c r="K288" i="2"/>
  <c r="I288" i="2"/>
  <c r="F288" i="2"/>
  <c r="K300" i="2"/>
  <c r="I300" i="2"/>
  <c r="F300" i="2"/>
  <c r="K312" i="2"/>
  <c r="I312" i="2"/>
  <c r="F312" i="2"/>
  <c r="F9" i="3"/>
  <c r="E9" i="3"/>
  <c r="D9" i="3"/>
  <c r="F13" i="3"/>
  <c r="E13" i="3"/>
  <c r="D13" i="3"/>
  <c r="F17" i="3"/>
  <c r="E17" i="3"/>
  <c r="D17" i="3"/>
  <c r="F21" i="3"/>
  <c r="E21" i="3"/>
  <c r="D21" i="3"/>
  <c r="L25" i="3"/>
  <c r="K25" i="3"/>
  <c r="J25" i="3"/>
  <c r="L29" i="3"/>
  <c r="K29" i="3"/>
  <c r="J29" i="3"/>
  <c r="L45" i="3"/>
  <c r="K45" i="3"/>
  <c r="J45" i="3"/>
  <c r="F60" i="3"/>
  <c r="E60" i="3"/>
  <c r="D60" i="3"/>
  <c r="L8" i="4"/>
  <c r="K8" i="4"/>
  <c r="J8" i="4"/>
  <c r="L32" i="4"/>
  <c r="K32" i="4"/>
  <c r="J32" i="4"/>
  <c r="K273" i="2"/>
  <c r="I273" i="2"/>
  <c r="F273" i="2"/>
  <c r="K285" i="2"/>
  <c r="I285" i="2"/>
  <c r="F285" i="2"/>
  <c r="K297" i="2"/>
  <c r="I297" i="2"/>
  <c r="F297" i="2"/>
  <c r="K305" i="2"/>
  <c r="I305" i="2"/>
  <c r="F305" i="2"/>
  <c r="K317" i="2"/>
  <c r="I317" i="2"/>
  <c r="F317" i="2"/>
  <c r="L7" i="3"/>
  <c r="K7" i="3"/>
  <c r="J7" i="3"/>
  <c r="L15" i="3"/>
  <c r="K15" i="3"/>
  <c r="J15" i="3"/>
  <c r="L19" i="3"/>
  <c r="K19" i="3"/>
  <c r="J19" i="3"/>
  <c r="F24" i="3"/>
  <c r="E24" i="3"/>
  <c r="D24" i="3"/>
  <c r="F40" i="3"/>
  <c r="E40" i="3"/>
  <c r="D40" i="3"/>
  <c r="F56" i="3"/>
  <c r="E56" i="3"/>
  <c r="D56" i="3"/>
  <c r="L15" i="4"/>
  <c r="J15" i="4"/>
  <c r="K15" i="4"/>
  <c r="L43" i="4"/>
  <c r="J43" i="4"/>
  <c r="K43" i="4"/>
  <c r="L47" i="4"/>
  <c r="J47" i="4"/>
  <c r="K47" i="4"/>
  <c r="K270" i="2"/>
  <c r="I270" i="2"/>
  <c r="F270" i="2"/>
  <c r="K278" i="2"/>
  <c r="I278" i="2"/>
  <c r="F278" i="2"/>
  <c r="K290" i="2"/>
  <c r="I290" i="2"/>
  <c r="F290" i="2"/>
  <c r="K302" i="2"/>
  <c r="I302" i="2"/>
  <c r="F302" i="2"/>
  <c r="K314" i="2"/>
  <c r="I314" i="2"/>
  <c r="F314" i="2"/>
  <c r="F14" i="3"/>
  <c r="E14" i="3"/>
  <c r="D14" i="3"/>
  <c r="F18" i="3"/>
  <c r="E18" i="3"/>
  <c r="D18" i="3"/>
  <c r="F22" i="3"/>
  <c r="E22" i="3"/>
  <c r="D22" i="3"/>
  <c r="F32" i="3"/>
  <c r="E32" i="3"/>
  <c r="D32" i="3"/>
  <c r="F52" i="3"/>
  <c r="E52" i="3"/>
  <c r="D52" i="3"/>
  <c r="L62" i="3"/>
  <c r="K62" i="3"/>
  <c r="J62" i="3"/>
  <c r="L65" i="3"/>
  <c r="J65" i="3"/>
  <c r="K65" i="3"/>
  <c r="L12" i="4"/>
  <c r="K12" i="4"/>
  <c r="J12" i="4"/>
  <c r="L40" i="4"/>
  <c r="K40" i="4"/>
  <c r="J40" i="4"/>
  <c r="L208" i="2"/>
  <c r="L212" i="2"/>
  <c r="K256" i="2"/>
  <c r="J256" i="2"/>
  <c r="K275" i="2"/>
  <c r="I275" i="2"/>
  <c r="F275" i="2"/>
  <c r="K287" i="2"/>
  <c r="I287" i="2"/>
  <c r="F287" i="2"/>
  <c r="K299" i="2"/>
  <c r="I299" i="2"/>
  <c r="F299" i="2"/>
  <c r="K311" i="2"/>
  <c r="I311" i="2"/>
  <c r="F311" i="2"/>
  <c r="L8" i="3"/>
  <c r="K8" i="3"/>
  <c r="J8" i="3"/>
  <c r="L16" i="3"/>
  <c r="K16" i="3"/>
  <c r="J16" i="3"/>
  <c r="L20" i="3"/>
  <c r="K20" i="3"/>
  <c r="J20" i="3"/>
  <c r="J24" i="3"/>
  <c r="L24" i="3"/>
  <c r="K24" i="3"/>
  <c r="F28" i="3"/>
  <c r="E28" i="3"/>
  <c r="D28" i="3"/>
  <c r="F44" i="3"/>
  <c r="E44" i="3"/>
  <c r="D44" i="3"/>
  <c r="L58" i="3"/>
  <c r="K58" i="3"/>
  <c r="J58" i="3"/>
  <c r="L23" i="4"/>
  <c r="J23" i="4"/>
  <c r="K23" i="4"/>
  <c r="F211" i="2"/>
  <c r="K231" i="2"/>
  <c r="J231" i="2"/>
  <c r="I272" i="2"/>
  <c r="F272" i="2"/>
  <c r="K272" i="2"/>
  <c r="I280" i="2"/>
  <c r="F280" i="2"/>
  <c r="K280" i="2"/>
  <c r="I284" i="2"/>
  <c r="F284" i="2"/>
  <c r="K284" i="2"/>
  <c r="I296" i="2"/>
  <c r="F296" i="2"/>
  <c r="K296" i="2"/>
  <c r="I304" i="2"/>
  <c r="F304" i="2"/>
  <c r="K304" i="2"/>
  <c r="I316" i="2"/>
  <c r="F316" i="2"/>
  <c r="K316" i="2"/>
  <c r="E7" i="3"/>
  <c r="D7" i="3"/>
  <c r="F7" i="3"/>
  <c r="E15" i="3"/>
  <c r="D15" i="3"/>
  <c r="F15" i="3"/>
  <c r="E19" i="3"/>
  <c r="D19" i="3"/>
  <c r="F19" i="3"/>
  <c r="L34" i="3"/>
  <c r="K34" i="3"/>
  <c r="J34" i="3"/>
  <c r="L38" i="3"/>
  <c r="K38" i="3"/>
  <c r="J38" i="3"/>
  <c r="L54" i="3"/>
  <c r="K54" i="3"/>
  <c r="J54" i="3"/>
  <c r="L69" i="3"/>
  <c r="J69" i="3"/>
  <c r="K69" i="3"/>
  <c r="L16" i="4"/>
  <c r="K16" i="4"/>
  <c r="J16" i="4"/>
  <c r="L48" i="4"/>
  <c r="K48" i="4"/>
  <c r="J48" i="4"/>
  <c r="J243" i="2"/>
  <c r="K243" i="2"/>
  <c r="F269" i="2"/>
  <c r="K269" i="2"/>
  <c r="I269" i="2"/>
  <c r="F277" i="2"/>
  <c r="K277" i="2"/>
  <c r="I277" i="2"/>
  <c r="F289" i="2"/>
  <c r="K289" i="2"/>
  <c r="I289" i="2"/>
  <c r="F301" i="2"/>
  <c r="K301" i="2"/>
  <c r="I301" i="2"/>
  <c r="F313" i="2"/>
  <c r="K313" i="2"/>
  <c r="I313" i="2"/>
  <c r="J9" i="3"/>
  <c r="L9" i="3"/>
  <c r="K9" i="3"/>
  <c r="J13" i="3"/>
  <c r="L13" i="3"/>
  <c r="K13" i="3"/>
  <c r="J17" i="3"/>
  <c r="L17" i="3"/>
  <c r="K17" i="3"/>
  <c r="J21" i="3"/>
  <c r="L21" i="3"/>
  <c r="K21" i="3"/>
  <c r="L30" i="3"/>
  <c r="K30" i="3"/>
  <c r="J30" i="3"/>
  <c r="L46" i="3"/>
  <c r="K46" i="3"/>
  <c r="J46" i="3"/>
  <c r="L50" i="3"/>
  <c r="K50" i="3"/>
  <c r="J50" i="3"/>
  <c r="L61" i="3"/>
  <c r="J61" i="3"/>
  <c r="K61" i="3"/>
  <c r="L66" i="3"/>
  <c r="K66" i="3"/>
  <c r="J66" i="3"/>
  <c r="L77" i="3"/>
  <c r="J77" i="3"/>
  <c r="K77" i="3"/>
  <c r="L7" i="4"/>
  <c r="J7" i="4"/>
  <c r="K7" i="4"/>
  <c r="L31" i="4"/>
  <c r="J31" i="4"/>
  <c r="K31" i="4"/>
  <c r="K274" i="2"/>
  <c r="I274" i="2"/>
  <c r="F274" i="2"/>
  <c r="K286" i="2"/>
  <c r="I286" i="2"/>
  <c r="F286" i="2"/>
  <c r="K298" i="2"/>
  <c r="I298" i="2"/>
  <c r="F298" i="2"/>
  <c r="K306" i="2"/>
  <c r="I306" i="2"/>
  <c r="F306" i="2"/>
  <c r="K310" i="2"/>
  <c r="I310" i="2"/>
  <c r="F310" i="2"/>
  <c r="F8" i="3"/>
  <c r="E8" i="3"/>
  <c r="D8" i="3"/>
  <c r="F16" i="3"/>
  <c r="E16" i="3"/>
  <c r="D16" i="3"/>
  <c r="F20" i="3"/>
  <c r="E20" i="3"/>
  <c r="D20" i="3"/>
  <c r="L26" i="3"/>
  <c r="K26" i="3"/>
  <c r="J26" i="3"/>
  <c r="L57" i="3"/>
  <c r="K57" i="3"/>
  <c r="J57" i="3"/>
  <c r="L24" i="4"/>
  <c r="K24" i="4"/>
  <c r="J24" i="4"/>
  <c r="F64" i="3"/>
  <c r="E64" i="3"/>
  <c r="D64" i="3"/>
  <c r="F68" i="3"/>
  <c r="E68" i="3"/>
  <c r="D68" i="3"/>
  <c r="F76" i="3"/>
  <c r="E76" i="3"/>
  <c r="D76" i="3"/>
  <c r="F10" i="4"/>
  <c r="E10" i="4"/>
  <c r="D10" i="4"/>
  <c r="F14" i="4"/>
  <c r="E14" i="4"/>
  <c r="D14" i="4"/>
  <c r="F18" i="4"/>
  <c r="E18" i="4"/>
  <c r="D18" i="4"/>
  <c r="F22" i="4"/>
  <c r="E22" i="4"/>
  <c r="D22" i="4"/>
  <c r="F26" i="4"/>
  <c r="E26" i="4"/>
  <c r="D26" i="4"/>
  <c r="F30" i="4"/>
  <c r="E30" i="4"/>
  <c r="D30" i="4"/>
  <c r="F34" i="4"/>
  <c r="E34" i="4"/>
  <c r="D34" i="4"/>
  <c r="F42" i="4"/>
  <c r="E42" i="4"/>
  <c r="D42" i="4"/>
  <c r="E25" i="3"/>
  <c r="D25" i="3"/>
  <c r="F25" i="3"/>
  <c r="F29" i="3"/>
  <c r="E29" i="3"/>
  <c r="D29" i="3"/>
  <c r="F33" i="3"/>
  <c r="E33" i="3"/>
  <c r="D33" i="3"/>
  <c r="F45" i="3"/>
  <c r="E45" i="3"/>
  <c r="D45" i="3"/>
  <c r="F53" i="3"/>
  <c r="E53" i="3"/>
  <c r="D53" i="3"/>
  <c r="F57" i="3"/>
  <c r="E57" i="3"/>
  <c r="D57" i="3"/>
  <c r="F61" i="3"/>
  <c r="E61" i="3"/>
  <c r="D61" i="3"/>
  <c r="F65" i="3"/>
  <c r="E65" i="3"/>
  <c r="D65" i="3"/>
  <c r="F69" i="3"/>
  <c r="E69" i="3"/>
  <c r="D69" i="3"/>
  <c r="F77" i="3"/>
  <c r="E77" i="3"/>
  <c r="D77" i="3"/>
  <c r="F7" i="4"/>
  <c r="E7" i="4"/>
  <c r="D7" i="4"/>
  <c r="F11" i="4"/>
  <c r="E11" i="4"/>
  <c r="D11" i="4"/>
  <c r="F15" i="4"/>
  <c r="E15" i="4"/>
  <c r="D15" i="4"/>
  <c r="F23" i="4"/>
  <c r="E23" i="4"/>
  <c r="D23" i="4"/>
  <c r="F31" i="4"/>
  <c r="E31" i="4"/>
  <c r="D31" i="4"/>
  <c r="F35" i="4"/>
  <c r="E35" i="4"/>
  <c r="D35" i="4"/>
  <c r="F39" i="4"/>
  <c r="E39" i="4"/>
  <c r="D39" i="4"/>
  <c r="F43" i="4"/>
  <c r="E43" i="4"/>
  <c r="D43" i="4"/>
  <c r="F47" i="4"/>
  <c r="E47" i="4"/>
  <c r="D47" i="4"/>
  <c r="L23" i="3"/>
  <c r="J23" i="3"/>
  <c r="K23" i="3"/>
  <c r="L27" i="3"/>
  <c r="K27" i="3"/>
  <c r="J27" i="3"/>
  <c r="L31" i="3"/>
  <c r="K31" i="3"/>
  <c r="J31" i="3"/>
  <c r="L39" i="3"/>
  <c r="K39" i="3"/>
  <c r="J39" i="3"/>
  <c r="L51" i="3"/>
  <c r="K51" i="3"/>
  <c r="J51" i="3"/>
  <c r="L55" i="3"/>
  <c r="K55" i="3"/>
  <c r="J55" i="3"/>
  <c r="L59" i="3"/>
  <c r="K59" i="3"/>
  <c r="J59" i="3"/>
  <c r="L63" i="3"/>
  <c r="K63" i="3"/>
  <c r="J63" i="3"/>
  <c r="L67" i="3"/>
  <c r="K67" i="3"/>
  <c r="J67" i="3"/>
  <c r="L71" i="3"/>
  <c r="K71" i="3"/>
  <c r="J71" i="3"/>
  <c r="L75" i="3"/>
  <c r="K75" i="3"/>
  <c r="J75" i="3"/>
  <c r="L9" i="4"/>
  <c r="K9" i="4"/>
  <c r="J9" i="4"/>
  <c r="L13" i="4"/>
  <c r="K13" i="4"/>
  <c r="J13" i="4"/>
  <c r="L17" i="4"/>
  <c r="K17" i="4"/>
  <c r="J17" i="4"/>
  <c r="L25" i="4"/>
  <c r="K25" i="4"/>
  <c r="J25" i="4"/>
  <c r="L33" i="4"/>
  <c r="K33" i="4"/>
  <c r="J33" i="4"/>
  <c r="L41" i="4"/>
  <c r="K41" i="4"/>
  <c r="J41" i="4"/>
  <c r="L49" i="4"/>
  <c r="K49" i="4"/>
  <c r="J49" i="4"/>
  <c r="E26" i="3"/>
  <c r="F26" i="3"/>
  <c r="D26" i="3"/>
  <c r="E30" i="3"/>
  <c r="D30" i="3"/>
  <c r="F30" i="3"/>
  <c r="E34" i="3"/>
  <c r="D34" i="3"/>
  <c r="F34" i="3"/>
  <c r="E38" i="3"/>
  <c r="D38" i="3"/>
  <c r="F38" i="3"/>
  <c r="E46" i="3"/>
  <c r="D46" i="3"/>
  <c r="F46" i="3"/>
  <c r="E50" i="3"/>
  <c r="D50" i="3"/>
  <c r="F50" i="3"/>
  <c r="E54" i="3"/>
  <c r="D54" i="3"/>
  <c r="F54" i="3"/>
  <c r="E58" i="3"/>
  <c r="D58" i="3"/>
  <c r="F58" i="3"/>
  <c r="E62" i="3"/>
  <c r="D62" i="3"/>
  <c r="F62" i="3"/>
  <c r="E66" i="3"/>
  <c r="D66" i="3"/>
  <c r="F66" i="3"/>
  <c r="E70" i="3"/>
  <c r="D70" i="3"/>
  <c r="F70" i="3"/>
  <c r="E8" i="4"/>
  <c r="D8" i="4"/>
  <c r="F8" i="4"/>
  <c r="E12" i="4"/>
  <c r="D12" i="4"/>
  <c r="F12" i="4"/>
  <c r="E16" i="4"/>
  <c r="D16" i="4"/>
  <c r="F16" i="4"/>
  <c r="E24" i="4"/>
  <c r="D24" i="4"/>
  <c r="F24" i="4"/>
  <c r="E32" i="4"/>
  <c r="D32" i="4"/>
  <c r="F32" i="4"/>
  <c r="E40" i="4"/>
  <c r="D40" i="4"/>
  <c r="F40" i="4"/>
  <c r="E48" i="4"/>
  <c r="D48" i="4"/>
  <c r="F48" i="4"/>
  <c r="J28" i="3"/>
  <c r="L28" i="3"/>
  <c r="K28" i="3"/>
  <c r="J32" i="3"/>
  <c r="L32" i="3"/>
  <c r="K32" i="3"/>
  <c r="J40" i="3"/>
  <c r="L40" i="3"/>
  <c r="K40" i="3"/>
  <c r="J44" i="3"/>
  <c r="L44" i="3"/>
  <c r="K44" i="3"/>
  <c r="J52" i="3"/>
  <c r="L52" i="3"/>
  <c r="K52" i="3"/>
  <c r="J56" i="3"/>
  <c r="L56" i="3"/>
  <c r="K56" i="3"/>
  <c r="J60" i="3"/>
  <c r="L60" i="3"/>
  <c r="K60" i="3"/>
  <c r="J64" i="3"/>
  <c r="L64" i="3"/>
  <c r="K64" i="3"/>
  <c r="J68" i="3"/>
  <c r="L68" i="3"/>
  <c r="K68" i="3"/>
  <c r="J76" i="3"/>
  <c r="L76" i="3"/>
  <c r="K76" i="3"/>
  <c r="J10" i="4"/>
  <c r="L10" i="4"/>
  <c r="K10" i="4"/>
  <c r="J14" i="4"/>
  <c r="L14" i="4"/>
  <c r="K14" i="4"/>
  <c r="J18" i="4"/>
  <c r="L18" i="4"/>
  <c r="K18" i="4"/>
  <c r="J22" i="4"/>
  <c r="L22" i="4"/>
  <c r="K22" i="4"/>
  <c r="J26" i="4"/>
  <c r="L26" i="4"/>
  <c r="K26" i="4"/>
  <c r="J30" i="4"/>
  <c r="L30" i="4"/>
  <c r="K30" i="4"/>
  <c r="J34" i="4"/>
  <c r="L34" i="4"/>
  <c r="K34" i="4"/>
  <c r="J42" i="4"/>
  <c r="L42" i="4"/>
  <c r="K42" i="4"/>
  <c r="F23" i="3"/>
  <c r="E23" i="3"/>
  <c r="D23" i="3"/>
  <c r="F27" i="3"/>
  <c r="E27" i="3"/>
  <c r="D27" i="3"/>
  <c r="D31" i="3"/>
  <c r="F31" i="3"/>
  <c r="E31" i="3"/>
  <c r="E39" i="3"/>
  <c r="D39" i="3"/>
  <c r="F39" i="3"/>
  <c r="D51" i="3"/>
  <c r="F51" i="3"/>
  <c r="E51" i="3"/>
  <c r="E55" i="3"/>
  <c r="D55" i="3"/>
  <c r="F55" i="3"/>
  <c r="F59" i="3"/>
  <c r="E59" i="3"/>
  <c r="D59" i="3"/>
  <c r="F63" i="3"/>
  <c r="E63" i="3"/>
  <c r="D63" i="3"/>
  <c r="E67" i="3"/>
  <c r="D67" i="3"/>
  <c r="F67" i="3"/>
  <c r="E71" i="3"/>
  <c r="F71" i="3"/>
  <c r="D71" i="3"/>
  <c r="E75" i="3"/>
  <c r="F75" i="3"/>
  <c r="D75" i="3"/>
  <c r="E9" i="4"/>
  <c r="F9" i="4"/>
  <c r="D9" i="4"/>
  <c r="E13" i="4"/>
  <c r="F13" i="4"/>
  <c r="D13" i="4"/>
  <c r="E17" i="4"/>
  <c r="F17" i="4"/>
  <c r="D17" i="4"/>
  <c r="E25" i="4"/>
  <c r="F25" i="4"/>
  <c r="D25" i="4"/>
  <c r="E33" i="4"/>
  <c r="F33" i="4"/>
  <c r="D33" i="4"/>
  <c r="E41" i="4"/>
  <c r="F41" i="4"/>
  <c r="D41" i="4"/>
  <c r="E49" i="4"/>
  <c r="F49" i="4"/>
  <c r="D49" i="4"/>
  <c r="K113" i="2" l="1"/>
  <c r="K140" i="2"/>
  <c r="K138" i="2"/>
  <c r="K156" i="2"/>
  <c r="K155" i="2"/>
  <c r="F27" i="2"/>
  <c r="D27" i="2"/>
  <c r="E27" i="2"/>
  <c r="D133" i="2"/>
  <c r="E133" i="2" s="1"/>
  <c r="F80" i="2"/>
  <c r="E80" i="2"/>
  <c r="D80" i="2"/>
  <c r="J27" i="2"/>
  <c r="L27" i="2"/>
  <c r="K27" i="2"/>
  <c r="K150" i="2"/>
  <c r="K157" i="2"/>
  <c r="J133" i="2"/>
  <c r="K133" i="2" s="1"/>
  <c r="L80" i="2"/>
  <c r="K80" i="2"/>
  <c r="J80" i="2"/>
  <c r="K134" i="2"/>
  <c r="L20" i="1"/>
  <c r="K139" i="2"/>
  <c r="K137" i="2"/>
  <c r="L16" i="1"/>
</calcChain>
</file>

<file path=xl/sharedStrings.xml><?xml version="1.0" encoding="utf-8"?>
<sst xmlns="http://schemas.openxmlformats.org/spreadsheetml/2006/main" count="1004" uniqueCount="155">
  <si>
    <t>Resumen de Indicadores Turísticos Tenerife</t>
  </si>
  <si>
    <t>var interanual</t>
  </si>
  <si>
    <t>diferencia interanual</t>
  </si>
  <si>
    <t>cuota</t>
  </si>
  <si>
    <t>Fuente</t>
  </si>
  <si>
    <t>Viajeros entrados en establecimientos alojativos (hoteles y apartamentos)</t>
  </si>
  <si>
    <t>Total viajeros entrados (hotel + apartamento)</t>
  </si>
  <si>
    <t xml:space="preserve"> Encuestas de Alojamientos Turístico ISTAC</t>
  </si>
  <si>
    <t>Hoteles</t>
  </si>
  <si>
    <t>nd</t>
  </si>
  <si>
    <t>-</t>
  </si>
  <si>
    <t>Apartamentos</t>
  </si>
  <si>
    <t>Viajeros entrados según lugar de residencia</t>
  </si>
  <si>
    <t>Total residentes en España</t>
  </si>
  <si>
    <t>Total residentes en el extranjero</t>
  </si>
  <si>
    <t>Pernoctaciones en establecimientos alojativos (hoteles y apartamentos)</t>
  </si>
  <si>
    <t>Total pernoctaciones (hotel + apartamento)</t>
  </si>
  <si>
    <t>Pernoctaciones según lugar de residencia</t>
  </si>
  <si>
    <r>
      <t xml:space="preserve">Estancia media en establecimientos alojativos (hoteles y apartamentos) 
</t>
    </r>
    <r>
      <rPr>
        <sz val="10"/>
        <color rgb="FFE29700"/>
        <rFont val="Calibri"/>
        <family val="2"/>
        <scheme val="minor"/>
      </rPr>
      <t xml:space="preserve"> (en días)</t>
    </r>
  </si>
  <si>
    <t>Estancia media total (hotel + apartamento)</t>
  </si>
  <si>
    <r>
      <t xml:space="preserve">Estancia media  según lugar de residencia  </t>
    </r>
    <r>
      <rPr>
        <sz val="10"/>
        <color rgb="FFE29700"/>
        <rFont val="Calibri"/>
        <family val="2"/>
        <scheme val="minor"/>
      </rPr>
      <t>(en días)</t>
    </r>
  </si>
  <si>
    <t>Tasas de ocupación en establecimientos alojativos (hoteles y apartamentos)</t>
  </si>
  <si>
    <t>Tasa de ocupación total (hotel + apartamento)</t>
  </si>
  <si>
    <t>Ingresos totales según tipología y categoría alojativa</t>
  </si>
  <si>
    <t>Ingresos totales (hotel + apartamento)</t>
  </si>
  <si>
    <t>Tarifa media diaria (ADR) según tipología y categoría alojativa</t>
  </si>
  <si>
    <t>ADR total (hotel + apartamento)</t>
  </si>
  <si>
    <t>Ingresos por habitación disponible (RevPAR) según tipología y categoría alojativa</t>
  </si>
  <si>
    <t>RevPAR total (hotel + apartamento)</t>
  </si>
  <si>
    <t>nd: dato no disponible ya que en algunos meses no se ha publicado el dato desagregado por tipología y categoría alojativa</t>
  </si>
  <si>
    <t>Número de establecimientos abiertos por tipología y categoría</t>
  </si>
  <si>
    <t>Número establecimientos Total (hotel + apartamento)</t>
  </si>
  <si>
    <t>Número de plazas por tipología y categoría</t>
  </si>
  <si>
    <t>Número de plazas total (hotel + apartamento)</t>
  </si>
  <si>
    <t>Fuente: AENA</t>
  </si>
  <si>
    <t>Pasajeros llegados a los aeropuertos de Tenerife según tipo de servicio</t>
  </si>
  <si>
    <t>Total llegadas</t>
  </si>
  <si>
    <t>llegadas regulares</t>
  </si>
  <si>
    <t>llegadas no regulares</t>
  </si>
  <si>
    <t>Pasajeros llegados a los aeropuertos de Tenerife procedencia del vuelo</t>
  </si>
  <si>
    <t>España</t>
  </si>
  <si>
    <t>Extranjero</t>
  </si>
  <si>
    <t>Pasajeros llegados a los aeropuertos de Tenerife según aeropuerto de llegada</t>
  </si>
  <si>
    <t>Tenerife Norte - Los Rodeos</t>
  </si>
  <si>
    <t>Tenerife Sur - Reina Sofía</t>
  </si>
  <si>
    <t>Operaciones de llegada a los aeropuertos de Tenerife según tipo de servicio</t>
  </si>
  <si>
    <t>Total operaciones</t>
  </si>
  <si>
    <t>Operaciones de llegada a los aeropuertos de Tenerife según procedencia del vuelo</t>
  </si>
  <si>
    <t>Operaciones de llegada a los aeropuertos de Tenerife según aeropuerto de llegada</t>
  </si>
  <si>
    <t>Frontur Canarias ISTAC</t>
  </si>
  <si>
    <t>Turistas entrados en Tenerife según lugar de residencia</t>
  </si>
  <si>
    <t>TOTAL</t>
  </si>
  <si>
    <t>TOTAL RESIDENTES EN ESPAÑA</t>
  </si>
  <si>
    <t>TOTAL RESIDENTES EN EL EXTRANJERO</t>
  </si>
  <si>
    <t>Elaboración: Turismo de Tenerife</t>
  </si>
  <si>
    <t>Indicadores Turísticos Tenerife</t>
  </si>
  <si>
    <t>Fuente: Encuestas de Alojamientos Turístico ISTAC</t>
  </si>
  <si>
    <t>Viajeros entrados en hoteles y apartamentos. Indicadores de capacidad. Indicadores de ocupación y de rentabilidad.</t>
  </si>
  <si>
    <t>Total (hotel + apartamento)</t>
  </si>
  <si>
    <t>5 estrellas</t>
  </si>
  <si>
    <t>4 estrellas</t>
  </si>
  <si>
    <t>3 estrellas</t>
  </si>
  <si>
    <t>2 estrellas</t>
  </si>
  <si>
    <t>1 estrella</t>
  </si>
  <si>
    <t>3, 4, 5 llaves</t>
  </si>
  <si>
    <t>3 llaves</t>
  </si>
  <si>
    <t>2 llaves</t>
  </si>
  <si>
    <t>1 llave</t>
  </si>
  <si>
    <t>Total lugares de residencia</t>
  </si>
  <si>
    <t>Canarias</t>
  </si>
  <si>
    <t>Residentes en Tenerife</t>
  </si>
  <si>
    <t>Resto Canarias</t>
  </si>
  <si>
    <t>Resto de España</t>
  </si>
  <si>
    <t>Alemania</t>
  </si>
  <si>
    <t>Austria</t>
  </si>
  <si>
    <t>Canada</t>
  </si>
  <si>
    <t>Dinamarca</t>
  </si>
  <si>
    <t>Estados Unidos</t>
  </si>
  <si>
    <t>Finlandia</t>
  </si>
  <si>
    <t>Gran Bretaña</t>
  </si>
  <si>
    <t>Francia</t>
  </si>
  <si>
    <t>Holanda</t>
  </si>
  <si>
    <t>Bélgica</t>
  </si>
  <si>
    <t>Irlanda</t>
  </si>
  <si>
    <t>Italia</t>
  </si>
  <si>
    <t>Noruega</t>
  </si>
  <si>
    <t>Suecia</t>
  </si>
  <si>
    <t>Suiza</t>
  </si>
  <si>
    <t>Otros países</t>
  </si>
  <si>
    <t>Viajeros entrados según municipio de alojamiento</t>
  </si>
  <si>
    <t>Total municipios de alojamiento</t>
  </si>
  <si>
    <t>Adeje</t>
  </si>
  <si>
    <t>Arona</t>
  </si>
  <si>
    <t>Granadilla de Abona</t>
  </si>
  <si>
    <t>Puerto de la Cruz</t>
  </si>
  <si>
    <t>Santa Cruz de Tenerife</t>
  </si>
  <si>
    <t>Santiago del Teide</t>
  </si>
  <si>
    <t>Resto de municipios de Tenerife</t>
  </si>
  <si>
    <t>Pernoctaciones según municipio de alojamiento</t>
  </si>
  <si>
    <r>
      <t xml:space="preserve">Estancia media en establecimientos alojativos (hoteles y apartamentos) </t>
    </r>
    <r>
      <rPr>
        <sz val="12"/>
        <color theme="1"/>
        <rFont val="Calibri"/>
        <family val="2"/>
        <scheme val="minor"/>
      </rPr>
      <t>(en días)</t>
    </r>
  </si>
  <si>
    <r>
      <t>Estancia media  según lugar de residencia</t>
    </r>
    <r>
      <rPr>
        <sz val="12"/>
        <color theme="1"/>
        <rFont val="Calibri"/>
        <family val="2"/>
        <scheme val="minor"/>
      </rPr>
      <t xml:space="preserve"> (en días)</t>
    </r>
  </si>
  <si>
    <t>Resto España</t>
  </si>
  <si>
    <r>
      <t>Estancia media  según municipio de alojamiento</t>
    </r>
    <r>
      <rPr>
        <sz val="12"/>
        <color theme="1"/>
        <rFont val="Calibri"/>
        <family val="2"/>
        <scheme val="minor"/>
      </rPr>
      <t xml:space="preserve"> (en días)</t>
    </r>
  </si>
  <si>
    <t>Tasas de ocupación según municipio de alojamiento</t>
  </si>
  <si>
    <t>Indicadores de rentabilidad alojativa (hoteles y apartamentos)</t>
  </si>
  <si>
    <t>4, 5 Estrellas</t>
  </si>
  <si>
    <t>1, 2, 3 Estrellas</t>
  </si>
  <si>
    <t>dn</t>
  </si>
  <si>
    <t>Ingresos totales según municipio del alojamiento</t>
  </si>
  <si>
    <t>Tarifa media diaria (ADR) según municipio del alojamiento</t>
  </si>
  <si>
    <t>Ingresos por habitación disponible (RevPAR) según municipio del alojamiento</t>
  </si>
  <si>
    <t>Establecimientos abiertos y plazas ofertadas</t>
  </si>
  <si>
    <t>Número de establecimientos abiertos por municipio</t>
  </si>
  <si>
    <t>Número de plazas ofertadas por municipio</t>
  </si>
  <si>
    <t>Fuente: Encuestas de Alojamientos Turístico ISTAC. Elaboración Turismo de Tenerife</t>
  </si>
  <si>
    <t>Fuente: Estadísticas de tráfico aéreo - AENA</t>
  </si>
  <si>
    <t>Pasajeros llegados a los aeropuertos de Tenerife</t>
  </si>
  <si>
    <t>Procedencia del vuelo</t>
  </si>
  <si>
    <t>Total</t>
  </si>
  <si>
    <t>aeropuertos insulares</t>
  </si>
  <si>
    <t>aeropuertos peninsulares</t>
  </si>
  <si>
    <t>Reino Unido</t>
  </si>
  <si>
    <t>Polonia</t>
  </si>
  <si>
    <t>Portugal</t>
  </si>
  <si>
    <t>Federación Rusa</t>
  </si>
  <si>
    <t>Resto países</t>
  </si>
  <si>
    <t>Fuente: AENA. Elaboración Turismo de Tenerife</t>
  </si>
  <si>
    <t>Fuente: Estadísticas de Movimientos Turísticos en Fronteras de Canarias 
FRONTUR ISTAC (turistas residentes en el extranjero y en Península)</t>
  </si>
  <si>
    <t>Entrada de turistas en Tenerife - procedencia y características del viaje</t>
  </si>
  <si>
    <t>Países Nórdicos</t>
  </si>
  <si>
    <t>Turistas entrados en Tenerife según número de pernoctaciones realizadas</t>
  </si>
  <si>
    <t>TOTAL NOCHES</t>
  </si>
  <si>
    <t>De 1 a 7 noches</t>
  </si>
  <si>
    <t>De 16 a 31 noches</t>
  </si>
  <si>
    <t>De 8 a 15 noches</t>
  </si>
  <si>
    <t>Más de 31 noches</t>
  </si>
  <si>
    <t>Turistas entrados en Tenerife según tipo de alojamiento utilizado</t>
  </si>
  <si>
    <t>TOTAL ALOJAMIENTO</t>
  </si>
  <si>
    <t>Hoteles o similares</t>
  </si>
  <si>
    <t>Alojamiento en alquiler</t>
  </si>
  <si>
    <t>Alojamiento en propiedad</t>
  </si>
  <si>
    <t>Alojamiento de familiares o amigos y otros alojamientos</t>
  </si>
  <si>
    <t>Cruceros</t>
  </si>
  <si>
    <t>Turistas entrados en Tenerife según motivo del viaje</t>
  </si>
  <si>
    <t>TOTAL MOTIVOS</t>
  </si>
  <si>
    <t>Ocio o vacaciones</t>
  </si>
  <si>
    <t>Trabajo o negocios</t>
  </si>
  <si>
    <t>Personal</t>
  </si>
  <si>
    <t>Otros motivos</t>
  </si>
  <si>
    <t>Turistas entrados en Tenerife según forma de contratación del viaje</t>
  </si>
  <si>
    <t>Si contrataron un paquete turístico</t>
  </si>
  <si>
    <t>No contrataron un paquete turístico</t>
  </si>
  <si>
    <t>Fuente: FRONTUR - ISTAC. Elaboración Turismo de Tenerife</t>
  </si>
  <si>
    <t>diciembre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</si>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</sst>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#,##0.0"/>
    <numFmt numFmtId="166" formatCode="0.0"/>
    <numFmt numFmtId="167" formatCode="#,##0\ &quot;€&quot;"/>
    <numFmt numFmtId="168" formatCode="#,##0.00\ &quot;€&quot;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1"/>
      <color rgb="FF147DFC"/>
      <name val="Calibri"/>
      <family val="2"/>
      <scheme val="minor"/>
    </font>
    <font>
      <sz val="11"/>
      <color rgb="FF147DFC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rgb="FF0FACCB"/>
      <name val="Calibri"/>
      <family val="2"/>
      <scheme val="minor"/>
    </font>
    <font>
      <sz val="11"/>
      <color rgb="FF0FACCB"/>
      <name val="Calibri"/>
      <family val="2"/>
      <scheme val="minor"/>
    </font>
    <font>
      <sz val="11"/>
      <color rgb="FFE29700"/>
      <name val="Calibri"/>
      <family val="2"/>
      <scheme val="minor"/>
    </font>
    <font>
      <sz val="10"/>
      <color rgb="FFE29700"/>
      <name val="Calibri"/>
      <family val="2"/>
      <scheme val="minor"/>
    </font>
    <font>
      <b/>
      <sz val="11"/>
      <color rgb="FFE297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rgb="FF666633"/>
      <name val="Calibri"/>
      <family val="2"/>
      <scheme val="minor"/>
    </font>
    <font>
      <b/>
      <sz val="11"/>
      <color rgb="FF66663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rgb="FFF79057"/>
      <name val="Calibri"/>
      <family val="2"/>
      <scheme val="minor"/>
    </font>
    <font>
      <b/>
      <sz val="11"/>
      <color rgb="FFF79057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rgb="FFD8767F"/>
      <name val="Calibri"/>
      <family val="2"/>
      <scheme val="minor"/>
    </font>
    <font>
      <b/>
      <sz val="11"/>
      <color rgb="FF77CCD7"/>
      <name val="Calibri"/>
      <family val="2"/>
      <scheme val="minor"/>
    </font>
    <font>
      <b/>
      <sz val="11"/>
      <color rgb="FF8DC192"/>
      <name val="Calibri"/>
      <family val="2"/>
      <scheme val="minor"/>
    </font>
    <font>
      <sz val="11"/>
      <color rgb="FF8DC192"/>
      <name val="Calibri"/>
      <family val="2"/>
      <scheme val="minor"/>
    </font>
    <font>
      <b/>
      <sz val="11"/>
      <color rgb="FF60A4EE"/>
      <name val="Calibri"/>
      <family val="2"/>
      <scheme val="minor"/>
    </font>
    <font>
      <sz val="11"/>
      <color rgb="FF60A4EE"/>
      <name val="Calibri"/>
      <family val="2"/>
      <scheme val="minor"/>
    </font>
    <font>
      <b/>
      <sz val="11"/>
      <color rgb="FFD8767F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ACD1FE"/>
        <bgColor indexed="64"/>
      </patternFill>
    </fill>
    <fill>
      <patternFill patternType="solid">
        <fgColor rgb="FFB1F6F9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1BF7F"/>
        <bgColor indexed="64"/>
      </patternFill>
    </fill>
    <fill>
      <patternFill patternType="solid">
        <fgColor rgb="FFF9AB7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1995D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1EDF9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77CCD7"/>
        <bgColor indexed="64"/>
      </patternFill>
    </fill>
    <fill>
      <patternFill patternType="solid">
        <fgColor rgb="FF8DC192"/>
        <bgColor indexed="64"/>
      </patternFill>
    </fill>
    <fill>
      <patternFill patternType="solid">
        <fgColor rgb="FF60A4EE"/>
        <bgColor indexed="64"/>
      </patternFill>
    </fill>
    <fill>
      <patternFill patternType="solid">
        <fgColor rgb="FFD8767F"/>
        <bgColor indexed="64"/>
      </patternFill>
    </fill>
  </fills>
  <borders count="192">
    <border>
      <left/>
      <right/>
      <top/>
      <bottom/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/>
      <right/>
      <top/>
      <bottom style="dashed">
        <color theme="0" tint="-0.34998626667073579"/>
      </bottom>
      <diagonal/>
    </border>
    <border>
      <left/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rgb="FFACD1FE"/>
      </left>
      <right style="hair">
        <color rgb="FFACD1FE"/>
      </right>
      <top style="dashed">
        <color theme="0" tint="-0.34998626667073579"/>
      </top>
      <bottom/>
      <diagonal/>
    </border>
    <border>
      <left style="hair">
        <color rgb="FFACD1FE"/>
      </left>
      <right style="hair">
        <color rgb="FFACD1FE"/>
      </right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 style="hair">
        <color rgb="FFACD1FE"/>
      </top>
      <bottom/>
      <diagonal/>
    </border>
    <border>
      <left style="hair">
        <color rgb="FFACD1FE"/>
      </left>
      <right/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/>
      <bottom/>
      <diagonal/>
    </border>
    <border>
      <left style="hair">
        <color rgb="FFACD1FE"/>
      </left>
      <right style="hair">
        <color rgb="FFACD1FE"/>
      </right>
      <top style="hair">
        <color rgb="FFACD1FE"/>
      </top>
      <bottom style="hair">
        <color rgb="FFACD1FE"/>
      </bottom>
      <diagonal/>
    </border>
    <border>
      <left style="hair">
        <color rgb="FFACD1FE"/>
      </left>
      <right/>
      <top style="hair">
        <color rgb="FFACD1FE"/>
      </top>
      <bottom style="hair">
        <color rgb="FFACD1FE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/>
      <diagonal/>
    </border>
    <border>
      <left style="hair">
        <color rgb="FF0FACCB"/>
      </left>
      <right style="hair">
        <color rgb="FF0FACCB"/>
      </right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 style="hair">
        <color rgb="FF0FACCB"/>
      </bottom>
      <diagonal/>
    </border>
    <border>
      <left style="hair">
        <color rgb="FF0FACCB"/>
      </left>
      <right/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/>
      <bottom/>
      <diagonal/>
    </border>
    <border>
      <left style="hair">
        <color rgb="FF0FACCB"/>
      </left>
      <right style="hair">
        <color rgb="FF0FACCB"/>
      </right>
      <top style="hair">
        <color rgb="FF0FACCB"/>
      </top>
      <bottom style="hair">
        <color rgb="FF0FACCB"/>
      </bottom>
      <diagonal/>
    </border>
    <border>
      <left style="hair">
        <color rgb="FF0FACCB"/>
      </left>
      <right/>
      <top style="hair">
        <color rgb="FF0FACCB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0FACCB"/>
      </top>
      <bottom/>
      <diagonal/>
    </border>
    <border>
      <left style="hair">
        <color rgb="FFE29700"/>
      </left>
      <right style="hair">
        <color rgb="FFE29700"/>
      </right>
      <top style="hair">
        <color rgb="FF0FACCB"/>
      </top>
      <bottom/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/>
      <top style="dashed">
        <color theme="0" tint="-0.34998626667073579"/>
      </top>
      <bottom style="hair">
        <color rgb="FFE29700"/>
      </bottom>
      <diagonal/>
    </border>
    <border>
      <left/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/>
      <diagonal/>
    </border>
    <border>
      <left style="hair">
        <color rgb="FFE29700"/>
      </left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 style="hair">
        <color rgb="FFE29700"/>
      </bottom>
      <diagonal/>
    </border>
    <border>
      <left style="hair">
        <color rgb="FFE29700"/>
      </left>
      <right/>
      <top/>
      <bottom style="hair">
        <color rgb="FFE29700"/>
      </bottom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/>
      <diagonal/>
    </border>
    <border>
      <left style="hair">
        <color theme="9" tint="-0.24994659260841701"/>
      </left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/>
      <bottom/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/>
      <bottom style="hair">
        <color theme="9" tint="-0.24994659260841701"/>
      </bottom>
      <diagonal/>
    </border>
    <border>
      <left/>
      <right style="hair">
        <color rgb="FF666633"/>
      </right>
      <top style="hair">
        <color rgb="FF666633"/>
      </top>
      <bottom/>
      <diagonal/>
    </border>
    <border>
      <left style="hair">
        <color rgb="FF666633"/>
      </left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/>
      <top style="dashed">
        <color theme="0" tint="-0.34998626667073579"/>
      </top>
      <bottom style="hair">
        <color rgb="FF666633"/>
      </bottom>
      <diagonal/>
    </border>
    <border>
      <left/>
      <right style="hair">
        <color rgb="FF666633"/>
      </right>
      <top/>
      <bottom/>
      <diagonal/>
    </border>
    <border>
      <left style="hair">
        <color rgb="FF666633"/>
      </left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rgb="FF666633"/>
      </left>
      <right/>
      <top style="hair">
        <color rgb="FF666633"/>
      </top>
      <bottom style="hair">
        <color rgb="FF666633"/>
      </bottom>
      <diagonal/>
    </border>
    <border>
      <left/>
      <right style="hair">
        <color rgb="FF666633"/>
      </right>
      <top/>
      <bottom style="hair">
        <color rgb="FF666633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/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dashed">
        <color theme="0" tint="-0.34998626667073579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/>
      <right/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/>
      <bottom/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/>
      <bottom style="hair">
        <color theme="8" tint="-0.24994659260841701"/>
      </bottom>
      <diagonal/>
    </border>
    <border>
      <left style="hair">
        <color rgb="FF0FACCB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/>
      <diagonal/>
    </border>
    <border>
      <left/>
      <right style="dott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rgb="FFF79057"/>
      </left>
      <right style="hair">
        <color rgb="FFF79057"/>
      </right>
      <top style="dotted">
        <color rgb="FFF79057"/>
      </top>
      <bottom/>
      <diagonal/>
    </border>
    <border>
      <left style="hair">
        <color rgb="FFF79057"/>
      </left>
      <right style="hair">
        <color rgb="FFF79057"/>
      </right>
      <top style="dotted">
        <color rgb="FFF79057"/>
      </top>
      <bottom style="hair">
        <color rgb="FFF79057"/>
      </bottom>
      <diagonal/>
    </border>
    <border>
      <left/>
      <right/>
      <top style="dotted">
        <color rgb="FFF79057"/>
      </top>
      <bottom/>
      <diagonal/>
    </border>
    <border>
      <left style="hair">
        <color rgb="FFF79057"/>
      </left>
      <right/>
      <top style="dotted">
        <color rgb="FFF79057"/>
      </top>
      <bottom style="hair">
        <color rgb="FFF79057"/>
      </bottom>
      <diagonal/>
    </border>
    <border>
      <left style="dotted">
        <color rgb="FFF79057"/>
      </left>
      <right style="hair">
        <color rgb="FFF79057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4.9989318521683403E-2"/>
      </bottom>
      <diagonal/>
    </border>
    <border>
      <left style="hair">
        <color theme="0" tint="-0.24994659260841701"/>
      </left>
      <right/>
      <top/>
      <bottom style="hair">
        <color theme="0" tint="-4.9989318521683403E-2"/>
      </bottom>
      <diagonal/>
    </border>
    <border>
      <left style="dotted">
        <color rgb="FFF79057"/>
      </left>
      <right style="hair">
        <color rgb="FFF79057"/>
      </right>
      <top/>
      <bottom style="dotted">
        <color rgb="FFF79057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otted">
        <color rgb="FFF79057"/>
      </bottom>
      <diagonal/>
    </border>
    <border>
      <left/>
      <right/>
      <top/>
      <bottom style="dotted">
        <color rgb="FFF79057"/>
      </bottom>
      <diagonal/>
    </border>
    <border>
      <left style="hair">
        <color theme="0" tint="-0.24994659260841701"/>
      </left>
      <right/>
      <top/>
      <bottom style="dotted">
        <color rgb="FFF79057"/>
      </bottom>
      <diagonal/>
    </border>
    <border>
      <left style="hair">
        <color theme="0" tint="-0.24994659260841701"/>
      </left>
      <right style="hair">
        <color theme="0" tint="-0.24994659260841701"/>
      </right>
      <top style="dotted">
        <color rgb="FFF79057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dotted">
        <color rgb="FFF79057"/>
      </top>
      <bottom style="hair">
        <color theme="0" tint="-4.9989318521683403E-2"/>
      </bottom>
      <diagonal/>
    </border>
    <border>
      <left style="dotted">
        <color rgb="FFF79057"/>
      </left>
      <right style="hair">
        <color rgb="FFF79057"/>
      </right>
      <top/>
      <bottom style="dotted">
        <color theme="8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/>
      <top/>
      <bottom/>
      <diagonal/>
    </border>
    <border>
      <left/>
      <right/>
      <top style="dotted">
        <color theme="8"/>
      </top>
      <bottom/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dotted">
        <color theme="8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dotted">
        <color theme="8"/>
      </top>
      <bottom style="hair">
        <color theme="0" tint="-4.9989318521683403E-2"/>
      </bottom>
      <diagonal/>
    </border>
    <border>
      <left/>
      <right/>
      <top/>
      <bottom style="dotted">
        <color theme="8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otted">
        <color theme="8"/>
      </bottom>
      <diagonal/>
    </border>
    <border>
      <left style="hair">
        <color theme="0" tint="-0.24994659260841701"/>
      </left>
      <right/>
      <top/>
      <bottom style="dotted">
        <color theme="8"/>
      </bottom>
      <diagonal/>
    </border>
    <border>
      <left style="dotted">
        <color theme="8"/>
      </left>
      <right style="hair">
        <color theme="8"/>
      </right>
      <top style="dotted">
        <color theme="8"/>
      </top>
      <bottom/>
      <diagonal/>
    </border>
    <border>
      <left style="dotted">
        <color theme="8"/>
      </left>
      <right style="hair">
        <color theme="8"/>
      </right>
      <top/>
      <bottom style="dotted">
        <color theme="8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5" tint="-0.24994659260841701"/>
      </left>
      <right style="hair">
        <color theme="5" tint="-0.24994659260841701"/>
      </right>
      <top style="dotted">
        <color theme="5" tint="-0.24994659260841701"/>
      </top>
      <bottom/>
      <diagonal/>
    </border>
    <border>
      <left style="hair">
        <color theme="5" tint="-0.24994659260841701"/>
      </left>
      <right style="hair">
        <color theme="5" tint="-0.24994659260841701"/>
      </right>
      <top style="dotted">
        <color theme="5" tint="-0.24994659260841701"/>
      </top>
      <bottom style="hair">
        <color theme="5" tint="-0.24994659260841701"/>
      </bottom>
      <diagonal/>
    </border>
    <border>
      <left/>
      <right/>
      <top style="dotted">
        <color theme="5" tint="-0.24994659260841701"/>
      </top>
      <bottom/>
      <diagonal/>
    </border>
    <border>
      <left style="hair">
        <color theme="5" tint="-0.24994659260841701"/>
      </left>
      <right/>
      <top style="dotted">
        <color theme="5" tint="-0.24994659260841701"/>
      </top>
      <bottom style="hair">
        <color theme="5" tint="-0.24994659260841701"/>
      </bottom>
      <diagonal/>
    </border>
    <border>
      <left style="dotted">
        <color theme="5" tint="-0.24994659260841701"/>
      </left>
      <right style="hair">
        <color theme="5" tint="-0.24994659260841701"/>
      </right>
      <top/>
      <bottom/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/>
      <diagonal/>
    </border>
    <border>
      <left style="hair">
        <color theme="5" tint="-0.24994659260841701"/>
      </left>
      <right/>
      <top style="hair">
        <color theme="5" tint="-0.24994659260841701"/>
      </top>
      <bottom/>
      <diagonal/>
    </border>
    <border>
      <left style="hair">
        <color theme="5" tint="-0.24994659260841701"/>
      </left>
      <right style="hair">
        <color theme="5" tint="-0.24994659260841701"/>
      </right>
      <top/>
      <bottom/>
      <diagonal/>
    </border>
    <border>
      <left style="hair">
        <color theme="5" tint="-0.24994659260841701"/>
      </left>
      <right/>
      <top/>
      <bottom/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ACD1FE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0070C0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0FACCB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0.34998626667073579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666633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4.9989318521683403E-2"/>
      </top>
      <bottom style="hair">
        <color rgb="FF666633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theme="0" tint="-4.9989318521683403E-2"/>
      </top>
      <bottom style="hair">
        <color rgb="FF666633"/>
      </bottom>
      <diagonal/>
    </border>
    <border>
      <left style="hair">
        <color theme="0" tint="-0.24994659260841701"/>
      </left>
      <right/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/>
      <diagonal/>
    </border>
    <border>
      <left style="hair">
        <color theme="0" tint="-0.24994659260841701"/>
      </left>
      <right/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8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8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/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/>
      <right/>
      <top style="dashed">
        <color theme="0" tint="-0.34998626667073579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/>
      <right/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 style="hair">
        <color rgb="FFF79057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/>
      <diagonal/>
    </border>
    <border>
      <left style="hair">
        <color rgb="FFF79057"/>
      </left>
      <right style="hair">
        <color rgb="FFF79057"/>
      </right>
      <top style="hair">
        <color rgb="FFF79057"/>
      </top>
      <bottom style="hair">
        <color rgb="FFF79057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 style="hair">
        <color theme="5" tint="-0.24994659260841701"/>
      </left>
      <right style="hair">
        <color theme="5" tint="-0.24994659260841701"/>
      </right>
      <top style="dashed">
        <color theme="0" tint="-0.34998626667073579"/>
      </top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rgb="FF77CCD7"/>
      </left>
      <right style="hair">
        <color rgb="FF77CCD7"/>
      </right>
      <top style="dashed">
        <color theme="0" tint="-0.34998626667073579"/>
      </top>
      <bottom style="hair">
        <color rgb="FF77CCD7"/>
      </bottom>
      <diagonal/>
    </border>
    <border>
      <left style="hair">
        <color rgb="FF8DC192"/>
      </left>
      <right style="hair">
        <color rgb="FF8DC192"/>
      </right>
      <top style="dashed">
        <color theme="0" tint="-0.34998626667073579"/>
      </top>
      <bottom style="hair">
        <color rgb="FF8DC192"/>
      </bottom>
      <diagonal/>
    </border>
    <border>
      <left style="hair">
        <color rgb="FF60A4EE"/>
      </left>
      <right style="hair">
        <color rgb="FF60A4EE"/>
      </right>
      <top style="dashed">
        <color theme="0" tint="-0.34998626667073579"/>
      </top>
      <bottom style="hair">
        <color rgb="FF60A4EE"/>
      </bottom>
      <diagonal/>
    </border>
    <border>
      <left style="hair">
        <color rgb="FF60A4EE"/>
      </left>
      <right style="hair">
        <color rgb="FF60A4EE"/>
      </right>
      <top/>
      <bottom/>
      <diagonal/>
    </border>
    <border>
      <left style="hair">
        <color rgb="FFD8767F"/>
      </left>
      <right style="hair">
        <color rgb="FFD8767F"/>
      </right>
      <top style="dashed">
        <color theme="0" tint="-0.34998626667073579"/>
      </top>
      <bottom style="hair">
        <color rgb="FFD8767F"/>
      </bottom>
      <diagonal/>
    </border>
    <border>
      <left style="hair">
        <color rgb="FFD8767F"/>
      </left>
      <right style="hair">
        <color rgb="FFD8767F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3" fillId="3" borderId="0" xfId="1" applyNumberFormat="1" applyFont="1" applyFill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vertical="center"/>
    </xf>
    <xf numFmtId="0" fontId="0" fillId="2" borderId="9" xfId="0" applyFill="1" applyBorder="1"/>
    <xf numFmtId="0" fontId="0" fillId="2" borderId="10" xfId="0" applyFill="1" applyBorder="1" applyAlignment="1">
      <alignment horizontal="center" vertical="center" wrapText="1"/>
    </xf>
    <xf numFmtId="164" fontId="3" fillId="3" borderId="0" xfId="1" applyNumberFormat="1" applyFont="1" applyFill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3" fontId="3" fillId="0" borderId="12" xfId="0" applyNumberFormat="1" applyFont="1" applyBorder="1" applyAlignment="1">
      <alignment vertical="center"/>
    </xf>
    <xf numFmtId="164" fontId="3" fillId="0" borderId="12" xfId="1" applyNumberFormat="1" applyFont="1" applyBorder="1" applyAlignment="1">
      <alignment vertical="center"/>
    </xf>
    <xf numFmtId="164" fontId="3" fillId="3" borderId="13" xfId="1" applyNumberFormat="1" applyFont="1" applyFill="1" applyBorder="1" applyAlignment="1">
      <alignment vertical="center"/>
    </xf>
    <xf numFmtId="164" fontId="3" fillId="0" borderId="14" xfId="1" applyNumberFormat="1" applyFont="1" applyBorder="1" applyAlignment="1">
      <alignment vertical="center"/>
    </xf>
    <xf numFmtId="164" fontId="3" fillId="0" borderId="8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indent="1"/>
    </xf>
    <xf numFmtId="3" fontId="5" fillId="0" borderId="16" xfId="0" applyNumberFormat="1" applyFont="1" applyBorder="1"/>
    <xf numFmtId="164" fontId="5" fillId="0" borderId="16" xfId="1" applyNumberFormat="1" applyFont="1" applyBorder="1"/>
    <xf numFmtId="164" fontId="5" fillId="3" borderId="15" xfId="1" applyNumberFormat="1" applyFont="1" applyFill="1" applyBorder="1"/>
    <xf numFmtId="3" fontId="5" fillId="0" borderId="16" xfId="0" applyNumberFormat="1" applyFont="1" applyBorder="1" applyAlignment="1">
      <alignment horizontal="center"/>
    </xf>
    <xf numFmtId="164" fontId="5" fillId="0" borderId="16" xfId="1" applyNumberFormat="1" applyFont="1" applyBorder="1" applyAlignment="1">
      <alignment horizontal="center"/>
    </xf>
    <xf numFmtId="164" fontId="5" fillId="0" borderId="17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64" fontId="5" fillId="3" borderId="16" xfId="1" applyNumberFormat="1" applyFont="1" applyFill="1" applyBorder="1"/>
    <xf numFmtId="164" fontId="5" fillId="0" borderId="17" xfId="1" applyNumberFormat="1" applyFont="1" applyBorder="1"/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3" fontId="6" fillId="0" borderId="19" xfId="0" applyNumberFormat="1" applyFont="1" applyBorder="1" applyAlignment="1">
      <alignment vertical="center"/>
    </xf>
    <xf numFmtId="164" fontId="6" fillId="0" borderId="19" xfId="1" applyNumberFormat="1" applyFont="1" applyBorder="1" applyAlignment="1">
      <alignment vertical="center"/>
    </xf>
    <xf numFmtId="164" fontId="6" fillId="4" borderId="20" xfId="1" applyNumberFormat="1" applyFont="1" applyFill="1" applyBorder="1" applyAlignment="1">
      <alignment vertical="center"/>
    </xf>
    <xf numFmtId="164" fontId="6" fillId="0" borderId="21" xfId="1" applyNumberFormat="1" applyFont="1" applyBorder="1" applyAlignment="1">
      <alignment vertical="center"/>
    </xf>
    <xf numFmtId="0" fontId="6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indent="1"/>
    </xf>
    <xf numFmtId="3" fontId="5" fillId="0" borderId="23" xfId="0" applyNumberFormat="1" applyFont="1" applyBorder="1"/>
    <xf numFmtId="164" fontId="5" fillId="0" borderId="23" xfId="1" applyNumberFormat="1" applyFont="1" applyBorder="1"/>
    <xf numFmtId="164" fontId="5" fillId="4" borderId="23" xfId="1" applyNumberFormat="1" applyFont="1" applyFill="1" applyBorder="1"/>
    <xf numFmtId="3" fontId="5" fillId="0" borderId="23" xfId="0" applyNumberFormat="1" applyFont="1" applyBorder="1" applyAlignment="1">
      <alignment horizontal="center"/>
    </xf>
    <xf numFmtId="164" fontId="5" fillId="0" borderId="23" xfId="1" applyNumberFormat="1" applyFont="1" applyBorder="1" applyAlignment="1">
      <alignment horizontal="center"/>
    </xf>
    <xf numFmtId="164" fontId="5" fillId="0" borderId="24" xfId="1" applyNumberFormat="1" applyFont="1" applyBorder="1" applyAlignment="1">
      <alignment horizontal="center"/>
    </xf>
    <xf numFmtId="0" fontId="6" fillId="0" borderId="19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5" fillId="0" borderId="19" xfId="0" applyFont="1" applyBorder="1"/>
    <xf numFmtId="3" fontId="5" fillId="0" borderId="19" xfId="0" applyNumberFormat="1" applyFont="1" applyBorder="1"/>
    <xf numFmtId="164" fontId="5" fillId="0" borderId="19" xfId="1" applyNumberFormat="1" applyFont="1" applyBorder="1"/>
    <xf numFmtId="164" fontId="5" fillId="4" borderId="22" xfId="1" applyNumberFormat="1" applyFont="1" applyFill="1" applyBorder="1"/>
    <xf numFmtId="164" fontId="5" fillId="0" borderId="21" xfId="1" applyNumberFormat="1" applyFont="1" applyBorder="1"/>
    <xf numFmtId="0" fontId="7" fillId="0" borderId="19" xfId="0" applyFont="1" applyBorder="1" applyAlignment="1">
      <alignment horizontal="center" vertical="center" wrapText="1"/>
    </xf>
    <xf numFmtId="0" fontId="0" fillId="2" borderId="8" xfId="0" applyFill="1" applyBorder="1" applyAlignment="1">
      <alignment vertical="center"/>
    </xf>
    <xf numFmtId="0" fontId="0" fillId="2" borderId="8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2" borderId="1" xfId="0" applyFill="1" applyBorder="1"/>
    <xf numFmtId="0" fontId="0" fillId="5" borderId="0" xfId="0" applyFill="1"/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vertical="center" wrapText="1"/>
    </xf>
    <xf numFmtId="2" fontId="8" fillId="0" borderId="27" xfId="0" applyNumberFormat="1" applyFont="1" applyBorder="1" applyAlignment="1">
      <alignment horizontal="center" vertical="center"/>
    </xf>
    <xf numFmtId="2" fontId="8" fillId="0" borderId="27" xfId="0" applyNumberFormat="1" applyFont="1" applyBorder="1" applyAlignment="1">
      <alignment vertical="center"/>
    </xf>
    <xf numFmtId="2" fontId="8" fillId="5" borderId="0" xfId="0" applyNumberFormat="1" applyFont="1" applyFill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/>
    </xf>
    <xf numFmtId="2" fontId="8" fillId="0" borderId="29" xfId="0" applyNumberFormat="1" applyFon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0" fontId="8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left" indent="1"/>
    </xf>
    <xf numFmtId="2" fontId="5" fillId="0" borderId="31" xfId="0" applyNumberFormat="1" applyFont="1" applyBorder="1" applyAlignment="1">
      <alignment horizontal="center"/>
    </xf>
    <xf numFmtId="2" fontId="5" fillId="0" borderId="31" xfId="0" applyNumberFormat="1" applyFont="1" applyBorder="1"/>
    <xf numFmtId="2" fontId="5" fillId="5" borderId="0" xfId="0" applyNumberFormat="1" applyFont="1" applyFill="1" applyAlignment="1">
      <alignment horizontal="center"/>
    </xf>
    <xf numFmtId="2" fontId="5" fillId="0" borderId="32" xfId="0" applyNumberFormat="1" applyFont="1" applyBorder="1" applyAlignment="1">
      <alignment horizontal="center"/>
    </xf>
    <xf numFmtId="2" fontId="5" fillId="0" borderId="33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0" fillId="0" borderId="0" xfId="0" applyNumberFormat="1"/>
    <xf numFmtId="0" fontId="8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left" indent="1"/>
    </xf>
    <xf numFmtId="2" fontId="5" fillId="0" borderId="34" xfId="0" applyNumberFormat="1" applyFont="1" applyBorder="1" applyAlignment="1">
      <alignment horizontal="center"/>
    </xf>
    <xf numFmtId="2" fontId="5" fillId="0" borderId="34" xfId="0" applyNumberFormat="1" applyFont="1" applyBorder="1"/>
    <xf numFmtId="2" fontId="5" fillId="0" borderId="34" xfId="0" applyNumberFormat="1" applyFont="1" applyBorder="1" applyAlignment="1">
      <alignment horizontal="center"/>
    </xf>
    <xf numFmtId="2" fontId="5" fillId="0" borderId="35" xfId="0" applyNumberFormat="1" applyFont="1" applyBorder="1" applyAlignment="1">
      <alignment horizontal="center"/>
    </xf>
    <xf numFmtId="0" fontId="8" fillId="0" borderId="36" xfId="0" applyFont="1" applyBorder="1" applyAlignment="1">
      <alignment horizontal="center" vertical="center" wrapText="1"/>
    </xf>
    <xf numFmtId="0" fontId="5" fillId="0" borderId="27" xfId="0" applyFont="1" applyBorder="1"/>
    <xf numFmtId="2" fontId="5" fillId="0" borderId="27" xfId="0" applyNumberFormat="1" applyFont="1" applyBorder="1" applyAlignment="1">
      <alignment horizontal="center"/>
    </xf>
    <xf numFmtId="2" fontId="5" fillId="0" borderId="28" xfId="0" applyNumberFormat="1" applyFont="1" applyBorder="1"/>
    <xf numFmtId="2" fontId="5" fillId="0" borderId="28" xfId="0" applyNumberFormat="1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2" fontId="5" fillId="0" borderId="27" xfId="0" applyNumberFormat="1" applyFont="1" applyBorder="1"/>
    <xf numFmtId="0" fontId="5" fillId="0" borderId="31" xfId="0" applyFont="1" applyBorder="1"/>
    <xf numFmtId="0" fontId="0" fillId="6" borderId="0" xfId="0" applyFill="1" applyAlignment="1">
      <alignment horizontal="center"/>
    </xf>
    <xf numFmtId="0" fontId="0" fillId="6" borderId="0" xfId="0" applyFill="1"/>
    <xf numFmtId="0" fontId="11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vertical="center" wrapText="1"/>
    </xf>
    <xf numFmtId="164" fontId="11" fillId="0" borderId="38" xfId="1" applyNumberFormat="1" applyFont="1" applyBorder="1" applyAlignment="1">
      <alignment vertical="center"/>
    </xf>
    <xf numFmtId="165" fontId="11" fillId="0" borderId="38" xfId="0" applyNumberFormat="1" applyFont="1" applyBorder="1" applyAlignment="1">
      <alignment horizontal="center" vertical="center"/>
    </xf>
    <xf numFmtId="165" fontId="11" fillId="6" borderId="0" xfId="0" applyNumberFormat="1" applyFont="1" applyFill="1" applyAlignment="1">
      <alignment horizontal="center" vertical="center"/>
    </xf>
    <xf numFmtId="165" fontId="11" fillId="0" borderId="39" xfId="0" applyNumberFormat="1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left" indent="1"/>
    </xf>
    <xf numFmtId="164" fontId="5" fillId="0" borderId="41" xfId="1" applyNumberFormat="1" applyFont="1" applyBorder="1"/>
    <xf numFmtId="165" fontId="5" fillId="0" borderId="41" xfId="0" applyNumberFormat="1" applyFont="1" applyBorder="1" applyAlignment="1">
      <alignment horizontal="center"/>
    </xf>
    <xf numFmtId="165" fontId="5" fillId="6" borderId="0" xfId="0" applyNumberFormat="1" applyFont="1" applyFill="1" applyAlignment="1">
      <alignment horizontal="center"/>
    </xf>
    <xf numFmtId="166" fontId="5" fillId="0" borderId="41" xfId="0" applyNumberFormat="1" applyFont="1" applyBorder="1" applyAlignment="1">
      <alignment horizontal="center"/>
    </xf>
    <xf numFmtId="164" fontId="5" fillId="0" borderId="41" xfId="1" applyNumberFormat="1" applyFont="1" applyBorder="1" applyAlignment="1">
      <alignment horizontal="center"/>
    </xf>
    <xf numFmtId="165" fontId="5" fillId="0" borderId="42" xfId="0" applyNumberFormat="1" applyFont="1" applyBorder="1" applyAlignment="1">
      <alignment horizontal="center"/>
    </xf>
    <xf numFmtId="0" fontId="11" fillId="0" borderId="43" xfId="0" applyFont="1" applyBorder="1" applyAlignment="1">
      <alignment horizontal="center" vertical="center" wrapText="1"/>
    </xf>
    <xf numFmtId="10" fontId="5" fillId="0" borderId="41" xfId="1" applyNumberFormat="1" applyFont="1" applyBorder="1"/>
    <xf numFmtId="0" fontId="0" fillId="7" borderId="0" xfId="0" applyFill="1" applyAlignment="1">
      <alignment horizontal="center"/>
    </xf>
    <xf numFmtId="0" fontId="0" fillId="7" borderId="0" xfId="0" applyFill="1"/>
    <xf numFmtId="0" fontId="0" fillId="2" borderId="1" xfId="0" applyFill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4" fillId="0" borderId="45" xfId="0" applyFont="1" applyBorder="1" applyAlignment="1">
      <alignment vertical="center" wrapText="1"/>
    </xf>
    <xf numFmtId="167" fontId="14" fillId="0" borderId="45" xfId="0" applyNumberFormat="1" applyFont="1" applyBorder="1" applyAlignment="1">
      <alignment vertical="center"/>
    </xf>
    <xf numFmtId="164" fontId="14" fillId="0" borderId="45" xfId="1" applyNumberFormat="1" applyFont="1" applyBorder="1" applyAlignment="1">
      <alignment vertical="center"/>
    </xf>
    <xf numFmtId="164" fontId="14" fillId="7" borderId="0" xfId="1" applyNumberFormat="1" applyFont="1" applyFill="1" applyAlignment="1">
      <alignment vertical="center"/>
    </xf>
    <xf numFmtId="164" fontId="14" fillId="0" borderId="46" xfId="1" applyNumberFormat="1" applyFont="1" applyBorder="1" applyAlignment="1">
      <alignment vertical="center"/>
    </xf>
    <xf numFmtId="0" fontId="13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left" indent="1"/>
    </xf>
    <xf numFmtId="167" fontId="5" fillId="0" borderId="48" xfId="0" applyNumberFormat="1" applyFont="1" applyBorder="1"/>
    <xf numFmtId="164" fontId="5" fillId="0" borderId="48" xfId="1" applyNumberFormat="1" applyFont="1" applyBorder="1"/>
    <xf numFmtId="164" fontId="5" fillId="7" borderId="0" xfId="1" applyNumberFormat="1" applyFont="1" applyFill="1"/>
    <xf numFmtId="3" fontId="5" fillId="0" borderId="48" xfId="0" applyNumberFormat="1" applyFont="1" applyBorder="1" applyAlignment="1">
      <alignment horizontal="center"/>
    </xf>
    <xf numFmtId="164" fontId="5" fillId="0" borderId="48" xfId="1" applyNumberFormat="1" applyFont="1" applyBorder="1" applyAlignment="1">
      <alignment horizontal="center"/>
    </xf>
    <xf numFmtId="164" fontId="5" fillId="0" borderId="49" xfId="1" applyNumberFormat="1" applyFont="1" applyBorder="1" applyAlignment="1">
      <alignment horizontal="center"/>
    </xf>
    <xf numFmtId="0" fontId="13" fillId="0" borderId="50" xfId="0" applyFont="1" applyBorder="1" applyAlignment="1">
      <alignment horizontal="center" vertical="center" wrapText="1"/>
    </xf>
    <xf numFmtId="0" fontId="0" fillId="2" borderId="5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8" fontId="14" fillId="0" borderId="45" xfId="0" applyNumberFormat="1" applyFont="1" applyBorder="1" applyAlignment="1">
      <alignment vertical="center"/>
    </xf>
    <xf numFmtId="168" fontId="14" fillId="0" borderId="46" xfId="0" applyNumberFormat="1" applyFont="1" applyBorder="1" applyAlignment="1">
      <alignment vertical="center"/>
    </xf>
    <xf numFmtId="168" fontId="14" fillId="0" borderId="45" xfId="0" applyNumberFormat="1" applyFont="1" applyBorder="1" applyAlignment="1">
      <alignment horizontal="center" vertical="center"/>
    </xf>
    <xf numFmtId="0" fontId="14" fillId="7" borderId="0" xfId="0" applyFont="1" applyFill="1" applyAlignment="1">
      <alignment vertical="center"/>
    </xf>
    <xf numFmtId="168" fontId="14" fillId="0" borderId="46" xfId="0" applyNumberFormat="1" applyFont="1" applyBorder="1" applyAlignment="1">
      <alignment horizontal="center" vertical="center"/>
    </xf>
    <xf numFmtId="168" fontId="5" fillId="0" borderId="48" xfId="0" applyNumberFormat="1" applyFont="1" applyBorder="1"/>
    <xf numFmtId="168" fontId="5" fillId="0" borderId="49" xfId="0" applyNumberFormat="1" applyFont="1" applyBorder="1"/>
    <xf numFmtId="164" fontId="5" fillId="0" borderId="49" xfId="1" applyNumberFormat="1" applyFont="1" applyBorder="1" applyAlignment="1"/>
    <xf numFmtId="168" fontId="5" fillId="0" borderId="48" xfId="0" applyNumberFormat="1" applyFont="1" applyBorder="1" applyAlignment="1">
      <alignment horizontal="center"/>
    </xf>
    <xf numFmtId="0" fontId="5" fillId="7" borderId="0" xfId="0" applyFont="1" applyFill="1"/>
    <xf numFmtId="2" fontId="5" fillId="0" borderId="48" xfId="0" applyNumberFormat="1" applyFont="1" applyBorder="1" applyAlignment="1">
      <alignment horizontal="center"/>
    </xf>
    <xf numFmtId="2" fontId="5" fillId="0" borderId="48" xfId="0" applyNumberFormat="1" applyFont="1" applyBorder="1" applyAlignment="1">
      <alignment horizontal="center"/>
    </xf>
    <xf numFmtId="2" fontId="5" fillId="0" borderId="49" xfId="0" applyNumberFormat="1" applyFont="1" applyBorder="1" applyAlignment="1">
      <alignment horizontal="center"/>
    </xf>
    <xf numFmtId="2" fontId="0" fillId="0" borderId="52" xfId="0" applyNumberFormat="1" applyBorder="1" applyAlignment="1">
      <alignment horizontal="right"/>
    </xf>
    <xf numFmtId="2" fontId="0" fillId="0" borderId="53" xfId="0" applyNumberFormat="1" applyBorder="1" applyAlignment="1">
      <alignment horizontal="right"/>
    </xf>
    <xf numFmtId="2" fontId="0" fillId="0" borderId="54" xfId="0" applyNumberFormat="1" applyBorder="1" applyAlignment="1">
      <alignment horizontal="right"/>
    </xf>
    <xf numFmtId="0" fontId="15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vertical="center" wrapText="1"/>
    </xf>
    <xf numFmtId="3" fontId="16" fillId="0" borderId="57" xfId="0" applyNumberFormat="1" applyFont="1" applyBorder="1" applyAlignment="1">
      <alignment horizontal="center" vertical="center"/>
    </xf>
    <xf numFmtId="3" fontId="16" fillId="0" borderId="58" xfId="0" applyNumberFormat="1" applyFont="1" applyBorder="1" applyAlignment="1">
      <alignment horizontal="center" vertical="center"/>
    </xf>
    <xf numFmtId="164" fontId="16" fillId="0" borderId="57" xfId="1" applyNumberFormat="1" applyFont="1" applyBorder="1" applyAlignment="1">
      <alignment horizontal="center" vertical="center"/>
    </xf>
    <xf numFmtId="164" fontId="16" fillId="0" borderId="59" xfId="1" applyNumberFormat="1" applyFont="1" applyBorder="1" applyAlignment="1">
      <alignment horizontal="center" vertical="center"/>
    </xf>
    <xf numFmtId="164" fontId="16" fillId="0" borderId="58" xfId="1" applyNumberFormat="1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left" indent="1"/>
    </xf>
    <xf numFmtId="3" fontId="5" fillId="0" borderId="62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164" fontId="5" fillId="0" borderId="62" xfId="1" applyNumberFormat="1" applyFont="1" applyBorder="1" applyAlignment="1">
      <alignment horizontal="center" vertical="center"/>
    </xf>
    <xf numFmtId="164" fontId="5" fillId="0" borderId="64" xfId="1" applyNumberFormat="1" applyFont="1" applyBorder="1" applyAlignment="1">
      <alignment horizontal="center" vertical="center"/>
    </xf>
    <xf numFmtId="164" fontId="5" fillId="0" borderId="63" xfId="1" applyNumberFormat="1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left" indent="1"/>
    </xf>
    <xf numFmtId="0" fontId="15" fillId="0" borderId="67" xfId="0" applyFont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8" borderId="0" xfId="0" applyFill="1" applyAlignment="1">
      <alignment horizontal="center" vertical="center"/>
    </xf>
    <xf numFmtId="0" fontId="0" fillId="2" borderId="68" xfId="0" applyFill="1" applyBorder="1" applyAlignment="1">
      <alignment horizontal="center" vertical="center" wrapText="1"/>
    </xf>
    <xf numFmtId="0" fontId="17" fillId="0" borderId="69" xfId="0" applyFont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8" borderId="0" xfId="0" applyFill="1"/>
    <xf numFmtId="0" fontId="17" fillId="0" borderId="70" xfId="0" applyFont="1" applyBorder="1" applyAlignment="1">
      <alignment horizontal="center" vertical="center" wrapText="1"/>
    </xf>
    <xf numFmtId="0" fontId="18" fillId="0" borderId="71" xfId="0" applyFont="1" applyBorder="1" applyAlignment="1">
      <alignment horizontal="center" vertical="center" wrapText="1"/>
    </xf>
    <xf numFmtId="0" fontId="18" fillId="0" borderId="72" xfId="0" applyFont="1" applyBorder="1" applyAlignment="1">
      <alignment vertical="center" wrapText="1"/>
    </xf>
    <xf numFmtId="3" fontId="18" fillId="0" borderId="72" xfId="0" applyNumberFormat="1" applyFont="1" applyBorder="1" applyAlignment="1">
      <alignment vertical="center"/>
    </xf>
    <xf numFmtId="164" fontId="18" fillId="0" borderId="72" xfId="1" applyNumberFormat="1" applyFont="1" applyBorder="1" applyAlignment="1">
      <alignment vertical="center"/>
    </xf>
    <xf numFmtId="0" fontId="17" fillId="8" borderId="73" xfId="0" applyFont="1" applyFill="1" applyBorder="1" applyAlignment="1">
      <alignment vertical="center"/>
    </xf>
    <xf numFmtId="164" fontId="18" fillId="0" borderId="74" xfId="1" applyNumberFormat="1" applyFont="1" applyBorder="1" applyAlignment="1">
      <alignment vertical="center"/>
    </xf>
    <xf numFmtId="0" fontId="18" fillId="0" borderId="75" xfId="0" applyFont="1" applyBorder="1" applyAlignment="1">
      <alignment horizontal="center" vertical="center" wrapText="1"/>
    </xf>
    <xf numFmtId="3" fontId="0" fillId="0" borderId="76" xfId="0" applyNumberFormat="1" applyBorder="1" applyAlignment="1">
      <alignment horizontal="left" vertical="center" indent="2"/>
    </xf>
    <xf numFmtId="3" fontId="0" fillId="0" borderId="76" xfId="0" applyNumberFormat="1" applyBorder="1" applyAlignment="1">
      <alignment vertical="center"/>
    </xf>
    <xf numFmtId="164" fontId="1" fillId="0" borderId="76" xfId="1" applyNumberFormat="1" applyFont="1" applyBorder="1" applyAlignment="1">
      <alignment vertical="center"/>
    </xf>
    <xf numFmtId="0" fontId="0" fillId="8" borderId="0" xfId="0" applyFill="1" applyAlignment="1">
      <alignment vertical="center"/>
    </xf>
    <xf numFmtId="164" fontId="1" fillId="0" borderId="77" xfId="1" applyNumberFormat="1" applyFont="1" applyBorder="1" applyAlignment="1">
      <alignment vertical="center"/>
    </xf>
    <xf numFmtId="0" fontId="18" fillId="0" borderId="78" xfId="0" applyFont="1" applyBorder="1" applyAlignment="1">
      <alignment horizontal="center" vertical="center" wrapText="1"/>
    </xf>
    <xf numFmtId="3" fontId="0" fillId="0" borderId="79" xfId="0" applyNumberFormat="1" applyBorder="1" applyAlignment="1">
      <alignment horizontal="left" vertical="center" indent="2"/>
    </xf>
    <xf numFmtId="3" fontId="0" fillId="0" borderId="79" xfId="0" applyNumberFormat="1" applyBorder="1" applyAlignment="1">
      <alignment vertical="center"/>
    </xf>
    <xf numFmtId="164" fontId="1" fillId="0" borderId="79" xfId="1" applyNumberFormat="1" applyFont="1" applyBorder="1" applyAlignment="1">
      <alignment vertical="center"/>
    </xf>
    <xf numFmtId="0" fontId="0" fillId="8" borderId="80" xfId="0" applyFill="1" applyBorder="1" applyAlignment="1">
      <alignment vertical="center"/>
    </xf>
    <xf numFmtId="164" fontId="1" fillId="0" borderId="81" xfId="1" applyNumberFormat="1" applyFont="1" applyBorder="1" applyAlignment="1">
      <alignment vertical="center"/>
    </xf>
    <xf numFmtId="3" fontId="0" fillId="0" borderId="82" xfId="0" applyNumberFormat="1" applyBorder="1" applyAlignment="1">
      <alignment horizontal="left" vertical="center" indent="2"/>
    </xf>
    <xf numFmtId="3" fontId="0" fillId="0" borderId="82" xfId="0" applyNumberFormat="1" applyBorder="1" applyAlignment="1">
      <alignment vertical="center"/>
    </xf>
    <xf numFmtId="164" fontId="1" fillId="0" borderId="82" xfId="1" applyNumberFormat="1" applyFont="1" applyBorder="1" applyAlignment="1">
      <alignment vertical="center"/>
    </xf>
    <xf numFmtId="0" fontId="0" fillId="8" borderId="73" xfId="0" applyFill="1" applyBorder="1" applyAlignment="1">
      <alignment vertical="center"/>
    </xf>
    <xf numFmtId="164" fontId="1" fillId="0" borderId="83" xfId="1" applyNumberFormat="1" applyFont="1" applyBorder="1" applyAlignment="1">
      <alignment vertical="center"/>
    </xf>
    <xf numFmtId="0" fontId="18" fillId="0" borderId="84" xfId="0" applyFont="1" applyBorder="1" applyAlignment="1">
      <alignment horizontal="center" vertical="center" wrapText="1"/>
    </xf>
    <xf numFmtId="3" fontId="0" fillId="0" borderId="85" xfId="0" applyNumberFormat="1" applyBorder="1" applyAlignment="1">
      <alignment horizontal="left" vertical="center" indent="2"/>
    </xf>
    <xf numFmtId="3" fontId="0" fillId="0" borderId="85" xfId="0" applyNumberFormat="1" applyBorder="1" applyAlignment="1">
      <alignment vertical="center"/>
    </xf>
    <xf numFmtId="164" fontId="1" fillId="0" borderId="85" xfId="1" applyNumberFormat="1" applyFont="1" applyBorder="1" applyAlignment="1">
      <alignment vertical="center"/>
    </xf>
    <xf numFmtId="164" fontId="1" fillId="0" borderId="86" xfId="1" applyNumberFormat="1" applyFont="1" applyBorder="1" applyAlignment="1">
      <alignment vertical="center"/>
    </xf>
    <xf numFmtId="0" fontId="19" fillId="0" borderId="87" xfId="0" applyFont="1" applyBorder="1" applyAlignment="1">
      <alignment horizontal="center" vertical="center" wrapText="1"/>
    </xf>
    <xf numFmtId="0" fontId="19" fillId="0" borderId="88" xfId="0" applyFont="1" applyBorder="1" applyAlignment="1">
      <alignment vertical="center" wrapText="1"/>
    </xf>
    <xf numFmtId="3" fontId="19" fillId="0" borderId="88" xfId="0" applyNumberFormat="1" applyFont="1" applyBorder="1" applyAlignment="1">
      <alignment vertical="center"/>
    </xf>
    <xf numFmtId="164" fontId="19" fillId="0" borderId="88" xfId="1" applyNumberFormat="1" applyFont="1" applyBorder="1" applyAlignment="1">
      <alignment vertical="center"/>
    </xf>
    <xf numFmtId="0" fontId="17" fillId="9" borderId="0" xfId="0" applyFont="1" applyFill="1" applyAlignment="1">
      <alignment vertical="center"/>
    </xf>
    <xf numFmtId="0" fontId="19" fillId="0" borderId="0" xfId="0" applyFont="1" applyAlignment="1">
      <alignment horizontal="center" vertical="center" wrapText="1"/>
    </xf>
    <xf numFmtId="3" fontId="0" fillId="0" borderId="89" xfId="0" applyNumberFormat="1" applyBorder="1" applyAlignment="1">
      <alignment horizontal="left" vertical="center" indent="2"/>
    </xf>
    <xf numFmtId="3" fontId="0" fillId="0" borderId="89" xfId="0" applyNumberFormat="1" applyBorder="1" applyAlignment="1">
      <alignment vertical="center"/>
    </xf>
    <xf numFmtId="164" fontId="1" fillId="0" borderId="89" xfId="1" applyNumberFormat="1" applyFont="1" applyBorder="1" applyAlignment="1">
      <alignment vertical="center"/>
    </xf>
    <xf numFmtId="0" fontId="17" fillId="9" borderId="0" xfId="0" applyFont="1" applyFill="1"/>
    <xf numFmtId="164" fontId="1" fillId="0" borderId="90" xfId="1" applyNumberFormat="1" applyFont="1" applyBorder="1" applyAlignment="1">
      <alignment vertical="center"/>
    </xf>
    <xf numFmtId="0" fontId="19" fillId="0" borderId="91" xfId="0" applyFont="1" applyBorder="1" applyAlignment="1">
      <alignment horizontal="center" vertical="center" wrapText="1"/>
    </xf>
    <xf numFmtId="3" fontId="0" fillId="0" borderId="92" xfId="0" applyNumberFormat="1" applyBorder="1" applyAlignment="1">
      <alignment horizontal="left" vertical="center" indent="2"/>
    </xf>
    <xf numFmtId="3" fontId="0" fillId="0" borderId="92" xfId="0" applyNumberFormat="1" applyBorder="1" applyAlignment="1">
      <alignment vertical="center"/>
    </xf>
    <xf numFmtId="164" fontId="1" fillId="0" borderId="92" xfId="1" applyNumberFormat="1" applyFont="1" applyBorder="1" applyAlignment="1">
      <alignment vertical="center"/>
    </xf>
    <xf numFmtId="164" fontId="1" fillId="0" borderId="93" xfId="1" applyNumberFormat="1" applyFont="1" applyBorder="1" applyAlignment="1">
      <alignment vertical="center"/>
    </xf>
    <xf numFmtId="0" fontId="19" fillId="0" borderId="94" xfId="0" applyFont="1" applyBorder="1" applyAlignment="1">
      <alignment horizontal="center" vertical="center" wrapText="1"/>
    </xf>
    <xf numFmtId="0" fontId="19" fillId="0" borderId="95" xfId="0" applyFont="1" applyBorder="1" applyAlignment="1">
      <alignment horizontal="center" vertical="center" wrapText="1"/>
    </xf>
    <xf numFmtId="0" fontId="17" fillId="0" borderId="96" xfId="0" applyFont="1" applyBorder="1" applyAlignment="1">
      <alignment horizontal="center" vertical="center" wrapText="1"/>
    </xf>
    <xf numFmtId="0" fontId="0" fillId="10" borderId="0" xfId="0" applyFill="1" applyAlignment="1">
      <alignment horizontal="center"/>
    </xf>
    <xf numFmtId="0" fontId="20" fillId="0" borderId="70" xfId="0" applyFont="1" applyBorder="1" applyAlignment="1">
      <alignment horizontal="center" vertical="center" wrapText="1"/>
    </xf>
    <xf numFmtId="0" fontId="0" fillId="10" borderId="0" xfId="0" applyFill="1"/>
    <xf numFmtId="0" fontId="20" fillId="0" borderId="97" xfId="0" applyFont="1" applyBorder="1" applyAlignment="1">
      <alignment horizontal="center" vertical="center" wrapText="1"/>
    </xf>
    <xf numFmtId="0" fontId="21" fillId="0" borderId="98" xfId="0" applyFont="1" applyBorder="1" applyAlignment="1">
      <alignment vertical="center" wrapText="1"/>
    </xf>
    <xf numFmtId="3" fontId="21" fillId="0" borderId="98" xfId="0" applyNumberFormat="1" applyFont="1" applyBorder="1" applyAlignment="1">
      <alignment vertical="center"/>
    </xf>
    <xf numFmtId="164" fontId="21" fillId="0" borderId="98" xfId="1" applyNumberFormat="1" applyFont="1" applyBorder="1" applyAlignment="1">
      <alignment vertical="center"/>
    </xf>
    <xf numFmtId="0" fontId="0" fillId="10" borderId="99" xfId="0" applyFill="1" applyBorder="1" applyAlignment="1">
      <alignment vertical="center"/>
    </xf>
    <xf numFmtId="164" fontId="21" fillId="0" borderId="100" xfId="1" applyNumberFormat="1" applyFont="1" applyBorder="1" applyAlignment="1">
      <alignment vertical="center"/>
    </xf>
    <xf numFmtId="0" fontId="20" fillId="0" borderId="101" xfId="0" applyFont="1" applyBorder="1" applyAlignment="1">
      <alignment horizontal="center" vertical="center" wrapText="1"/>
    </xf>
    <xf numFmtId="0" fontId="5" fillId="0" borderId="102" xfId="0" applyFont="1" applyBorder="1" applyAlignment="1">
      <alignment horizontal="left" indent="1"/>
    </xf>
    <xf numFmtId="3" fontId="5" fillId="0" borderId="102" xfId="0" applyNumberFormat="1" applyFont="1" applyBorder="1"/>
    <xf numFmtId="164" fontId="5" fillId="0" borderId="102" xfId="1" applyNumberFormat="1" applyFont="1" applyBorder="1"/>
    <xf numFmtId="0" fontId="5" fillId="10" borderId="0" xfId="0" applyFont="1" applyFill="1"/>
    <xf numFmtId="164" fontId="5" fillId="0" borderId="103" xfId="1" applyNumberFormat="1" applyFont="1" applyBorder="1"/>
    <xf numFmtId="0" fontId="5" fillId="0" borderId="104" xfId="0" applyFont="1" applyBorder="1" applyAlignment="1">
      <alignment horizontal="left" indent="1"/>
    </xf>
    <xf numFmtId="3" fontId="5" fillId="0" borderId="104" xfId="0" applyNumberFormat="1" applyFont="1" applyBorder="1"/>
    <xf numFmtId="164" fontId="5" fillId="0" borderId="104" xfId="1" applyNumberFormat="1" applyFont="1" applyBorder="1"/>
    <xf numFmtId="164" fontId="5" fillId="0" borderId="105" xfId="1" applyNumberFormat="1" applyFont="1" applyBorder="1"/>
    <xf numFmtId="0" fontId="20" fillId="0" borderId="96" xfId="0" applyFont="1" applyBorder="1" applyAlignment="1">
      <alignment horizontal="center" vertical="center" wrapText="1"/>
    </xf>
    <xf numFmtId="0" fontId="22" fillId="9" borderId="106" xfId="0" applyFont="1" applyFill="1" applyBorder="1" applyAlignment="1">
      <alignment horizontal="left"/>
    </xf>
    <xf numFmtId="0" fontId="22" fillId="9" borderId="107" xfId="0" applyFont="1" applyFill="1" applyBorder="1" applyAlignment="1">
      <alignment horizontal="left"/>
    </xf>
    <xf numFmtId="0" fontId="22" fillId="9" borderId="108" xfId="0" applyFont="1" applyFill="1" applyBorder="1" applyAlignment="1">
      <alignment horizontal="left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3" fillId="11" borderId="0" xfId="0" applyFont="1" applyFill="1" applyAlignment="1">
      <alignment horizontal="center" wrapText="1"/>
    </xf>
    <xf numFmtId="0" fontId="24" fillId="2" borderId="109" xfId="0" applyFont="1" applyFill="1" applyBorder="1" applyAlignment="1">
      <alignment horizontal="center" vertical="center" wrapText="1"/>
    </xf>
    <xf numFmtId="0" fontId="24" fillId="2" borderId="110" xfId="0" applyFont="1" applyFill="1" applyBorder="1" applyAlignment="1">
      <alignment horizontal="center" vertical="center" wrapText="1"/>
    </xf>
    <xf numFmtId="0" fontId="24" fillId="2" borderId="111" xfId="0" applyFont="1" applyFill="1" applyBorder="1" applyAlignment="1">
      <alignment horizontal="center" vertical="center" wrapText="1"/>
    </xf>
    <xf numFmtId="0" fontId="22" fillId="3" borderId="112" xfId="0" applyFont="1" applyFill="1" applyBorder="1" applyAlignment="1">
      <alignment horizontal="center"/>
    </xf>
    <xf numFmtId="0" fontId="22" fillId="3" borderId="113" xfId="0" applyFont="1" applyFill="1" applyBorder="1" applyAlignment="1">
      <alignment horizontal="center"/>
    </xf>
    <xf numFmtId="0" fontId="22" fillId="3" borderId="114" xfId="0" applyFont="1" applyFill="1" applyBorder="1" applyAlignment="1">
      <alignment horizontal="center"/>
    </xf>
    <xf numFmtId="0" fontId="3" fillId="0" borderId="12" xfId="0" applyFont="1" applyBorder="1"/>
    <xf numFmtId="3" fontId="3" fillId="0" borderId="12" xfId="0" applyNumberFormat="1" applyFont="1" applyBorder="1"/>
    <xf numFmtId="164" fontId="3" fillId="0" borderId="12" xfId="1" applyNumberFormat="1" applyFont="1" applyBorder="1"/>
    <xf numFmtId="164" fontId="3" fillId="3" borderId="13" xfId="1" applyNumberFormat="1" applyFont="1" applyFill="1" applyBorder="1"/>
    <xf numFmtId="0" fontId="4" fillId="0" borderId="16" xfId="0" applyFont="1" applyBorder="1" applyAlignment="1">
      <alignment horizontal="left" indent="1"/>
    </xf>
    <xf numFmtId="3" fontId="4" fillId="0" borderId="16" xfId="0" applyNumberFormat="1" applyFont="1" applyBorder="1"/>
    <xf numFmtId="164" fontId="4" fillId="0" borderId="16" xfId="1" applyNumberFormat="1" applyFont="1" applyBorder="1"/>
    <xf numFmtId="164" fontId="4" fillId="3" borderId="15" xfId="1" applyNumberFormat="1" applyFont="1" applyFill="1" applyBorder="1"/>
    <xf numFmtId="3" fontId="4" fillId="0" borderId="16" xfId="0" applyNumberFormat="1" applyFont="1" applyBorder="1" applyAlignment="1">
      <alignment horizontal="center"/>
    </xf>
    <xf numFmtId="164" fontId="4" fillId="0" borderId="16" xfId="1" applyNumberFormat="1" applyFont="1" applyBorder="1" applyAlignment="1">
      <alignment horizontal="center"/>
    </xf>
    <xf numFmtId="0" fontId="0" fillId="0" borderId="115" xfId="0" applyBorder="1" applyAlignment="1">
      <alignment horizontal="left" indent="3"/>
    </xf>
    <xf numFmtId="3" fontId="0" fillId="0" borderId="115" xfId="0" applyNumberFormat="1" applyBorder="1"/>
    <xf numFmtId="164" fontId="0" fillId="0" borderId="115" xfId="1" applyNumberFormat="1" applyFont="1" applyBorder="1"/>
    <xf numFmtId="164" fontId="0" fillId="3" borderId="85" xfId="1" applyNumberFormat="1" applyFont="1" applyFill="1" applyBorder="1"/>
    <xf numFmtId="3" fontId="0" fillId="0" borderId="115" xfId="0" applyNumberFormat="1" applyBorder="1" applyAlignment="1">
      <alignment horizontal="center"/>
    </xf>
    <xf numFmtId="164" fontId="0" fillId="0" borderId="115" xfId="1" applyNumberFormat="1" applyFont="1" applyBorder="1" applyAlignment="1">
      <alignment horizontal="center"/>
    </xf>
    <xf numFmtId="0" fontId="0" fillId="0" borderId="116" xfId="0" applyBorder="1" applyAlignment="1">
      <alignment horizontal="left" indent="3"/>
    </xf>
    <xf numFmtId="3" fontId="0" fillId="0" borderId="116" xfId="0" applyNumberFormat="1" applyBorder="1"/>
    <xf numFmtId="164" fontId="0" fillId="0" borderId="116" xfId="1" applyNumberFormat="1" applyFont="1" applyBorder="1"/>
    <xf numFmtId="3" fontId="0" fillId="0" borderId="116" xfId="0" applyNumberFormat="1" applyBorder="1" applyAlignment="1">
      <alignment horizontal="center"/>
    </xf>
    <xf numFmtId="164" fontId="0" fillId="0" borderId="116" xfId="1" applyNumberFormat="1" applyFont="1" applyBorder="1" applyAlignment="1">
      <alignment horizontal="center"/>
    </xf>
    <xf numFmtId="0" fontId="0" fillId="0" borderId="117" xfId="0" applyBorder="1" applyAlignment="1">
      <alignment horizontal="left" indent="3"/>
    </xf>
    <xf numFmtId="3" fontId="0" fillId="0" borderId="117" xfId="0" applyNumberFormat="1" applyBorder="1"/>
    <xf numFmtId="164" fontId="0" fillId="0" borderId="117" xfId="1" applyNumberFormat="1" applyFont="1" applyBorder="1"/>
    <xf numFmtId="3" fontId="0" fillId="0" borderId="117" xfId="0" applyNumberFormat="1" applyBorder="1" applyAlignment="1">
      <alignment horizontal="center"/>
    </xf>
    <xf numFmtId="164" fontId="0" fillId="0" borderId="117" xfId="1" applyNumberFormat="1" applyFont="1" applyBorder="1" applyAlignment="1">
      <alignment horizontal="center"/>
    </xf>
    <xf numFmtId="0" fontId="0" fillId="0" borderId="118" xfId="0" applyBorder="1" applyAlignment="1">
      <alignment horizontal="left" indent="3"/>
    </xf>
    <xf numFmtId="3" fontId="0" fillId="0" borderId="118" xfId="0" applyNumberFormat="1" applyBorder="1"/>
    <xf numFmtId="164" fontId="0" fillId="0" borderId="118" xfId="1" applyNumberFormat="1" applyFont="1" applyBorder="1"/>
    <xf numFmtId="164" fontId="0" fillId="3" borderId="119" xfId="1" applyNumberFormat="1" applyFont="1" applyFill="1" applyBorder="1"/>
    <xf numFmtId="3" fontId="0" fillId="0" borderId="118" xfId="0" applyNumberFormat="1" applyBorder="1" applyAlignment="1">
      <alignment horizontal="center"/>
    </xf>
    <xf numFmtId="164" fontId="0" fillId="0" borderId="118" xfId="1" applyNumberFormat="1" applyFont="1" applyBorder="1" applyAlignment="1">
      <alignment horizontal="center"/>
    </xf>
    <xf numFmtId="0" fontId="22" fillId="3" borderId="120" xfId="0" applyFont="1" applyFill="1" applyBorder="1" applyAlignment="1">
      <alignment horizontal="center"/>
    </xf>
    <xf numFmtId="0" fontId="22" fillId="3" borderId="121" xfId="0" applyFont="1" applyFill="1" applyBorder="1" applyAlignment="1">
      <alignment horizontal="center"/>
    </xf>
    <xf numFmtId="0" fontId="22" fillId="3" borderId="122" xfId="0" applyFont="1" applyFill="1" applyBorder="1" applyAlignment="1">
      <alignment horizontal="center"/>
    </xf>
    <xf numFmtId="164" fontId="4" fillId="3" borderId="16" xfId="1" applyNumberFormat="1" applyFont="1" applyFill="1" applyBorder="1"/>
    <xf numFmtId="0" fontId="0" fillId="0" borderId="115" xfId="0" applyBorder="1" applyAlignment="1">
      <alignment horizontal="left" indent="1"/>
    </xf>
    <xf numFmtId="0" fontId="0" fillId="0" borderId="85" xfId="0" applyBorder="1" applyAlignment="1">
      <alignment horizontal="left" indent="2"/>
    </xf>
    <xf numFmtId="3" fontId="0" fillId="0" borderId="85" xfId="0" applyNumberFormat="1" applyBorder="1"/>
    <xf numFmtId="164" fontId="0" fillId="0" borderId="85" xfId="1" applyNumberFormat="1" applyFont="1" applyBorder="1"/>
    <xf numFmtId="0" fontId="0" fillId="0" borderId="117" xfId="0" applyBorder="1" applyAlignment="1">
      <alignment horizontal="left" indent="1"/>
    </xf>
    <xf numFmtId="0" fontId="0" fillId="0" borderId="116" xfId="0" applyBorder="1" applyAlignment="1">
      <alignment horizontal="left" indent="1"/>
    </xf>
    <xf numFmtId="0" fontId="25" fillId="0" borderId="13" xfId="0" applyFont="1" applyBorder="1" applyAlignment="1">
      <alignment horizontal="left"/>
    </xf>
    <xf numFmtId="3" fontId="25" fillId="0" borderId="13" xfId="0" applyNumberFormat="1" applyFont="1" applyBorder="1"/>
    <xf numFmtId="164" fontId="25" fillId="0" borderId="13" xfId="1" applyNumberFormat="1" applyFont="1" applyBorder="1"/>
    <xf numFmtId="164" fontId="25" fillId="3" borderId="15" xfId="1" applyNumberFormat="1" applyFont="1" applyFill="1" applyBorder="1"/>
    <xf numFmtId="0" fontId="0" fillId="0" borderId="116" xfId="0" applyBorder="1" applyAlignment="1">
      <alignment horizontal="left"/>
    </xf>
    <xf numFmtId="0" fontId="0" fillId="0" borderId="76" xfId="0" applyBorder="1" applyAlignment="1">
      <alignment horizontal="left"/>
    </xf>
    <xf numFmtId="3" fontId="0" fillId="0" borderId="76" xfId="0" applyNumberFormat="1" applyBorder="1"/>
    <xf numFmtId="164" fontId="0" fillId="0" borderId="76" xfId="1" applyNumberFormat="1" applyFont="1" applyBorder="1"/>
    <xf numFmtId="0" fontId="0" fillId="0" borderId="123" xfId="0" applyBorder="1" applyAlignment="1">
      <alignment horizontal="left"/>
    </xf>
    <xf numFmtId="3" fontId="0" fillId="0" borderId="123" xfId="0" applyNumberFormat="1" applyBorder="1"/>
    <xf numFmtId="164" fontId="0" fillId="0" borderId="123" xfId="1" applyNumberFormat="1" applyFont="1" applyBorder="1"/>
    <xf numFmtId="0" fontId="22" fillId="12" borderId="0" xfId="0" applyFont="1" applyFill="1" applyAlignment="1">
      <alignment horizontal="center"/>
    </xf>
    <xf numFmtId="164" fontId="3" fillId="4" borderId="0" xfId="1" applyNumberFormat="1" applyFont="1" applyFill="1"/>
    <xf numFmtId="164" fontId="3" fillId="4" borderId="0" xfId="1" applyNumberFormat="1" applyFont="1" applyFill="1" applyAlignment="1">
      <alignment horizontal="center" vertical="center" wrapText="1"/>
    </xf>
    <xf numFmtId="0" fontId="6" fillId="0" borderId="19" xfId="0" applyFont="1" applyBorder="1"/>
    <xf numFmtId="3" fontId="6" fillId="0" borderId="19" xfId="0" applyNumberFormat="1" applyFont="1" applyBorder="1"/>
    <xf numFmtId="164" fontId="6" fillId="0" borderId="19" xfId="1" applyNumberFormat="1" applyFont="1" applyBorder="1"/>
    <xf numFmtId="164" fontId="6" fillId="4" borderId="20" xfId="1" applyNumberFormat="1" applyFont="1" applyFill="1" applyBorder="1"/>
    <xf numFmtId="0" fontId="7" fillId="0" borderId="23" xfId="0" applyFont="1" applyBorder="1" applyAlignment="1">
      <alignment horizontal="left" indent="1"/>
    </xf>
    <xf numFmtId="3" fontId="7" fillId="0" borderId="23" xfId="0" applyNumberFormat="1" applyFont="1" applyBorder="1"/>
    <xf numFmtId="164" fontId="7" fillId="0" borderId="23" xfId="1" applyNumberFormat="1" applyFont="1" applyBorder="1"/>
    <xf numFmtId="164" fontId="7" fillId="4" borderId="23" xfId="1" applyNumberFormat="1" applyFont="1" applyFill="1" applyBorder="1"/>
    <xf numFmtId="3" fontId="7" fillId="0" borderId="23" xfId="0" applyNumberFormat="1" applyFont="1" applyBorder="1" applyAlignment="1">
      <alignment horizontal="center"/>
    </xf>
    <xf numFmtId="164" fontId="7" fillId="0" borderId="23" xfId="1" applyNumberFormat="1" applyFont="1" applyBorder="1" applyAlignment="1">
      <alignment horizontal="center"/>
    </xf>
    <xf numFmtId="0" fontId="0" fillId="0" borderId="116" xfId="0" applyBorder="1" applyAlignment="1">
      <alignment horizontal="left" indent="2"/>
    </xf>
    <xf numFmtId="164" fontId="0" fillId="4" borderId="85" xfId="1" applyNumberFormat="1" applyFont="1" applyFill="1" applyBorder="1"/>
    <xf numFmtId="0" fontId="0" fillId="0" borderId="117" xfId="0" applyBorder="1" applyAlignment="1">
      <alignment horizontal="left" indent="2"/>
    </xf>
    <xf numFmtId="0" fontId="0" fillId="0" borderId="123" xfId="0" applyBorder="1" applyAlignment="1">
      <alignment horizontal="left" indent="2"/>
    </xf>
    <xf numFmtId="3" fontId="0" fillId="0" borderId="123" xfId="0" applyNumberFormat="1" applyBorder="1" applyAlignment="1">
      <alignment horizontal="center"/>
    </xf>
    <xf numFmtId="164" fontId="0" fillId="0" borderId="123" xfId="1" applyNumberFormat="1" applyFont="1" applyBorder="1" applyAlignment="1">
      <alignment horizontal="center"/>
    </xf>
    <xf numFmtId="0" fontId="7" fillId="0" borderId="19" xfId="0" applyFont="1" applyBorder="1"/>
    <xf numFmtId="3" fontId="7" fillId="0" borderId="19" xfId="0" applyNumberFormat="1" applyFont="1" applyBorder="1"/>
    <xf numFmtId="164" fontId="7" fillId="0" borderId="19" xfId="1" applyNumberFormat="1" applyFont="1" applyBorder="1"/>
    <xf numFmtId="164" fontId="7" fillId="4" borderId="22" xfId="1" applyNumberFormat="1" applyFont="1" applyFill="1" applyBorder="1"/>
    <xf numFmtId="0" fontId="0" fillId="0" borderId="118" xfId="0" applyBorder="1" applyAlignment="1">
      <alignment horizontal="left" indent="1"/>
    </xf>
    <xf numFmtId="0" fontId="0" fillId="0" borderId="124" xfId="0" applyBorder="1" applyAlignment="1">
      <alignment horizontal="left" indent="1"/>
    </xf>
    <xf numFmtId="3" fontId="0" fillId="0" borderId="124" xfId="0" applyNumberFormat="1" applyBorder="1"/>
    <xf numFmtId="164" fontId="0" fillId="0" borderId="124" xfId="1" applyNumberFormat="1" applyFont="1" applyBorder="1"/>
    <xf numFmtId="0" fontId="0" fillId="0" borderId="125" xfId="0" applyBorder="1" applyAlignment="1">
      <alignment horizontal="left" indent="1"/>
    </xf>
    <xf numFmtId="3" fontId="0" fillId="0" borderId="125" xfId="0" applyNumberFormat="1" applyBorder="1"/>
    <xf numFmtId="164" fontId="0" fillId="0" borderId="125" xfId="1" applyNumberFormat="1" applyFont="1" applyBorder="1"/>
    <xf numFmtId="164" fontId="0" fillId="4" borderId="126" xfId="1" applyNumberFormat="1" applyFont="1" applyFill="1" applyBorder="1"/>
    <xf numFmtId="164" fontId="0" fillId="4" borderId="0" xfId="1" applyNumberFormat="1" applyFont="1" applyFill="1"/>
    <xf numFmtId="0" fontId="0" fillId="0" borderId="123" xfId="0" applyBorder="1" applyAlignment="1">
      <alignment horizontal="left" indent="1"/>
    </xf>
    <xf numFmtId="0" fontId="0" fillId="0" borderId="127" xfId="0" applyBorder="1"/>
    <xf numFmtId="3" fontId="0" fillId="0" borderId="127" xfId="0" applyNumberFormat="1" applyBorder="1"/>
    <xf numFmtId="164" fontId="0" fillId="0" borderId="127" xfId="1" applyNumberFormat="1" applyFont="1" applyBorder="1"/>
    <xf numFmtId="0" fontId="0" fillId="0" borderId="116" xfId="0" applyBorder="1"/>
    <xf numFmtId="0" fontId="0" fillId="0" borderId="128" xfId="0" applyBorder="1"/>
    <xf numFmtId="3" fontId="0" fillId="0" borderId="128" xfId="0" applyNumberFormat="1" applyBorder="1"/>
    <xf numFmtId="164" fontId="0" fillId="0" borderId="128" xfId="1" applyNumberFormat="1" applyFont="1" applyBorder="1"/>
    <xf numFmtId="0" fontId="22" fillId="5" borderId="0" xfId="0" applyFont="1" applyFill="1" applyAlignment="1">
      <alignment horizontal="center"/>
    </xf>
    <xf numFmtId="0" fontId="10" fillId="0" borderId="27" xfId="0" applyFont="1" applyBorder="1"/>
    <xf numFmtId="2" fontId="8" fillId="0" borderId="27" xfId="0" applyNumberFormat="1" applyFont="1" applyBorder="1" applyAlignment="1">
      <alignment horizontal="center"/>
    </xf>
    <xf numFmtId="2" fontId="8" fillId="0" borderId="27" xfId="0" applyNumberFormat="1" applyFont="1" applyBorder="1"/>
    <xf numFmtId="2" fontId="8" fillId="5" borderId="0" xfId="0" applyNumberFormat="1" applyFont="1" applyFill="1" applyAlignment="1">
      <alignment horizontal="center"/>
    </xf>
    <xf numFmtId="2" fontId="8" fillId="0" borderId="28" xfId="0" applyNumberFormat="1" applyFont="1" applyBorder="1" applyAlignment="1">
      <alignment horizontal="center"/>
    </xf>
    <xf numFmtId="2" fontId="8" fillId="0" borderId="29" xfId="0" applyNumberFormat="1" applyFont="1" applyBorder="1" applyAlignment="1">
      <alignment horizontal="center"/>
    </xf>
    <xf numFmtId="0" fontId="8" fillId="0" borderId="31" xfId="0" applyFont="1" applyBorder="1" applyAlignment="1">
      <alignment horizontal="left" indent="1"/>
    </xf>
    <xf numFmtId="2" fontId="8" fillId="0" borderId="31" xfId="0" applyNumberFormat="1" applyFont="1" applyBorder="1" applyAlignment="1">
      <alignment horizontal="center"/>
    </xf>
    <xf numFmtId="2" fontId="8" fillId="0" borderId="31" xfId="0" applyNumberFormat="1" applyFont="1" applyBorder="1"/>
    <xf numFmtId="2" fontId="8" fillId="0" borderId="32" xfId="0" applyNumberFormat="1" applyFont="1" applyBorder="1" applyAlignment="1">
      <alignment horizontal="center"/>
    </xf>
    <xf numFmtId="2" fontId="8" fillId="0" borderId="33" xfId="0" applyNumberFormat="1" applyFon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0" fontId="0" fillId="0" borderId="129" xfId="0" applyBorder="1" applyAlignment="1">
      <alignment horizontal="left" indent="2"/>
    </xf>
    <xf numFmtId="2" fontId="0" fillId="0" borderId="129" xfId="0" applyNumberFormat="1" applyBorder="1" applyAlignment="1">
      <alignment horizontal="center"/>
    </xf>
    <xf numFmtId="2" fontId="0" fillId="0" borderId="129" xfId="0" applyNumberFormat="1" applyBorder="1"/>
    <xf numFmtId="2" fontId="0" fillId="5" borderId="0" xfId="0" applyNumberFormat="1" applyFill="1" applyAlignment="1">
      <alignment horizontal="center"/>
    </xf>
    <xf numFmtId="2" fontId="0" fillId="0" borderId="130" xfId="0" applyNumberFormat="1" applyBorder="1" applyAlignment="1">
      <alignment horizontal="center"/>
    </xf>
    <xf numFmtId="2" fontId="0" fillId="0" borderId="131" xfId="0" applyNumberFormat="1" applyBorder="1" applyAlignment="1">
      <alignment horizontal="center"/>
    </xf>
    <xf numFmtId="2" fontId="0" fillId="0" borderId="129" xfId="0" applyNumberFormat="1" applyBorder="1" applyAlignment="1">
      <alignment horizontal="center"/>
    </xf>
    <xf numFmtId="2" fontId="0" fillId="0" borderId="116" xfId="0" applyNumberFormat="1" applyBorder="1" applyAlignment="1">
      <alignment horizontal="center"/>
    </xf>
    <xf numFmtId="2" fontId="0" fillId="0" borderId="116" xfId="0" applyNumberFormat="1" applyBorder="1"/>
    <xf numFmtId="2" fontId="0" fillId="0" borderId="132" xfId="0" applyNumberFormat="1" applyBorder="1" applyAlignment="1">
      <alignment horizontal="center"/>
    </xf>
    <xf numFmtId="2" fontId="0" fillId="0" borderId="133" xfId="0" applyNumberFormat="1" applyBorder="1" applyAlignment="1">
      <alignment horizontal="center"/>
    </xf>
    <xf numFmtId="2" fontId="0" fillId="0" borderId="116" xfId="0" applyNumberFormat="1" applyBorder="1" applyAlignment="1">
      <alignment horizontal="center"/>
    </xf>
    <xf numFmtId="0" fontId="0" fillId="0" borderId="134" xfId="0" applyBorder="1" applyAlignment="1">
      <alignment horizontal="left" indent="2"/>
    </xf>
    <xf numFmtId="2" fontId="0" fillId="0" borderId="134" xfId="0" applyNumberFormat="1" applyBorder="1" applyAlignment="1">
      <alignment horizontal="center"/>
    </xf>
    <xf numFmtId="2" fontId="0" fillId="0" borderId="134" xfId="0" applyNumberFormat="1" applyBorder="1"/>
    <xf numFmtId="2" fontId="0" fillId="0" borderId="135" xfId="0" applyNumberFormat="1" applyBorder="1" applyAlignment="1">
      <alignment horizontal="center"/>
    </xf>
    <xf numFmtId="2" fontId="0" fillId="0" borderId="136" xfId="0" applyNumberFormat="1" applyBorder="1" applyAlignment="1">
      <alignment horizontal="center"/>
    </xf>
    <xf numFmtId="2" fontId="0" fillId="0" borderId="134" xfId="0" applyNumberFormat="1" applyBorder="1" applyAlignment="1">
      <alignment horizontal="center"/>
    </xf>
    <xf numFmtId="0" fontId="8" fillId="0" borderId="34" xfId="0" applyFont="1" applyBorder="1" applyAlignment="1">
      <alignment horizontal="left" indent="1"/>
    </xf>
    <xf numFmtId="2" fontId="8" fillId="0" borderId="34" xfId="0" applyNumberFormat="1" applyFont="1" applyBorder="1" applyAlignment="1">
      <alignment horizontal="center"/>
    </xf>
    <xf numFmtId="2" fontId="8" fillId="0" borderId="34" xfId="0" applyNumberFormat="1" applyFont="1" applyBorder="1"/>
    <xf numFmtId="2" fontId="8" fillId="0" borderId="34" xfId="0" applyNumberFormat="1" applyFont="1" applyBorder="1" applyAlignment="1">
      <alignment horizontal="center"/>
    </xf>
    <xf numFmtId="0" fontId="0" fillId="0" borderId="137" xfId="0" applyBorder="1" applyAlignment="1">
      <alignment horizontal="left" indent="2"/>
    </xf>
    <xf numFmtId="2" fontId="0" fillId="0" borderId="137" xfId="0" applyNumberFormat="1" applyBorder="1" applyAlignment="1">
      <alignment horizontal="center"/>
    </xf>
    <xf numFmtId="2" fontId="0" fillId="0" borderId="137" xfId="0" applyNumberFormat="1" applyBorder="1"/>
    <xf numFmtId="2" fontId="0" fillId="0" borderId="138" xfId="0" applyNumberFormat="1" applyBorder="1" applyAlignment="1">
      <alignment horizontal="center"/>
    </xf>
    <xf numFmtId="2" fontId="0" fillId="0" borderId="139" xfId="0" applyNumberFormat="1" applyBorder="1" applyAlignment="1">
      <alignment horizontal="center"/>
    </xf>
    <xf numFmtId="2" fontId="0" fillId="0" borderId="137" xfId="0" applyNumberFormat="1" applyBorder="1" applyAlignment="1">
      <alignment horizontal="center"/>
    </xf>
    <xf numFmtId="0" fontId="0" fillId="0" borderId="140" xfId="0" applyBorder="1" applyAlignment="1">
      <alignment horizontal="left" indent="2"/>
    </xf>
    <xf numFmtId="2" fontId="0" fillId="0" borderId="140" xfId="0" applyNumberFormat="1" applyBorder="1" applyAlignment="1">
      <alignment horizontal="center"/>
    </xf>
    <xf numFmtId="2" fontId="0" fillId="0" borderId="140" xfId="0" applyNumberFormat="1" applyBorder="1"/>
    <xf numFmtId="2" fontId="0" fillId="0" borderId="141" xfId="0" applyNumberFormat="1" applyBorder="1" applyAlignment="1">
      <alignment horizontal="center"/>
    </xf>
    <xf numFmtId="2" fontId="0" fillId="0" borderId="142" xfId="0" applyNumberFormat="1" applyBorder="1" applyAlignment="1">
      <alignment horizontal="center"/>
    </xf>
    <xf numFmtId="2" fontId="0" fillId="0" borderId="140" xfId="0" applyNumberFormat="1" applyBorder="1" applyAlignment="1">
      <alignment horizontal="center"/>
    </xf>
    <xf numFmtId="0" fontId="0" fillId="0" borderId="143" xfId="0" applyBorder="1" applyAlignment="1">
      <alignment horizontal="left" indent="2"/>
    </xf>
    <xf numFmtId="2" fontId="0" fillId="0" borderId="143" xfId="0" applyNumberFormat="1" applyBorder="1" applyAlignment="1">
      <alignment horizontal="center"/>
    </xf>
    <xf numFmtId="2" fontId="0" fillId="0" borderId="143" xfId="0" applyNumberFormat="1" applyBorder="1"/>
    <xf numFmtId="2" fontId="0" fillId="0" borderId="144" xfId="0" applyNumberFormat="1" applyBorder="1" applyAlignment="1">
      <alignment horizontal="center"/>
    </xf>
    <xf numFmtId="2" fontId="0" fillId="0" borderId="145" xfId="0" applyNumberFormat="1" applyBorder="1" applyAlignment="1">
      <alignment horizontal="center"/>
    </xf>
    <xf numFmtId="2" fontId="0" fillId="0" borderId="143" xfId="0" applyNumberFormat="1" applyBorder="1" applyAlignment="1">
      <alignment horizontal="center"/>
    </xf>
    <xf numFmtId="0" fontId="8" fillId="0" borderId="27" xfId="0" applyFont="1" applyBorder="1"/>
    <xf numFmtId="2" fontId="8" fillId="0" borderId="28" xfId="0" applyNumberFormat="1" applyFont="1" applyBorder="1"/>
    <xf numFmtId="0" fontId="0" fillId="0" borderId="129" xfId="0" applyBorder="1" applyAlignment="1">
      <alignment horizontal="left" indent="1"/>
    </xf>
    <xf numFmtId="2" fontId="0" fillId="0" borderId="146" xfId="0" applyNumberFormat="1" applyBorder="1"/>
    <xf numFmtId="2" fontId="0" fillId="0" borderId="130" xfId="0" applyNumberFormat="1" applyBorder="1"/>
    <xf numFmtId="0" fontId="0" fillId="0" borderId="134" xfId="0" applyBorder="1" applyAlignment="1">
      <alignment horizontal="left" indent="1"/>
    </xf>
    <xf numFmtId="0" fontId="8" fillId="0" borderId="31" xfId="0" applyFont="1" applyBorder="1"/>
    <xf numFmtId="0" fontId="0" fillId="0" borderId="147" xfId="0" applyBorder="1" applyAlignment="1">
      <alignment horizontal="left" indent="1"/>
    </xf>
    <xf numFmtId="2" fontId="0" fillId="0" borderId="147" xfId="0" applyNumberFormat="1" applyBorder="1" applyAlignment="1">
      <alignment horizontal="center"/>
    </xf>
    <xf numFmtId="2" fontId="0" fillId="0" borderId="147" xfId="0" applyNumberFormat="1" applyBorder="1"/>
    <xf numFmtId="0" fontId="0" fillId="0" borderId="140" xfId="0" applyBorder="1" applyAlignment="1">
      <alignment horizontal="left" indent="1"/>
    </xf>
    <xf numFmtId="2" fontId="0" fillId="0" borderId="141" xfId="0" applyNumberFormat="1" applyBorder="1" applyAlignment="1">
      <alignment horizontal="center"/>
    </xf>
    <xf numFmtId="2" fontId="0" fillId="0" borderId="142" xfId="0" applyNumberFormat="1" applyBorder="1" applyAlignment="1">
      <alignment horizontal="center"/>
    </xf>
    <xf numFmtId="0" fontId="0" fillId="0" borderId="143" xfId="0" applyBorder="1" applyAlignment="1">
      <alignment horizontal="left" indent="1"/>
    </xf>
    <xf numFmtId="0" fontId="0" fillId="2" borderId="1" xfId="0" applyFill="1" applyBorder="1" applyAlignment="1">
      <alignment horizontal="center"/>
    </xf>
    <xf numFmtId="0" fontId="0" fillId="0" borderId="148" xfId="0" applyBorder="1"/>
    <xf numFmtId="2" fontId="0" fillId="0" borderId="148" xfId="0" applyNumberFormat="1" applyBorder="1" applyAlignment="1">
      <alignment horizontal="center"/>
    </xf>
    <xf numFmtId="2" fontId="0" fillId="0" borderId="148" xfId="0" applyNumberFormat="1" applyBorder="1"/>
    <xf numFmtId="2" fontId="0" fillId="0" borderId="149" xfId="0" applyNumberFormat="1" applyBorder="1" applyAlignment="1">
      <alignment horizontal="center"/>
    </xf>
    <xf numFmtId="2" fontId="0" fillId="0" borderId="150" xfId="0" applyNumberFormat="1" applyBorder="1" applyAlignment="1">
      <alignment horizontal="center"/>
    </xf>
    <xf numFmtId="0" fontId="0" fillId="0" borderId="140" xfId="0" applyBorder="1"/>
    <xf numFmtId="0" fontId="0" fillId="0" borderId="143" xfId="0" applyBorder="1"/>
    <xf numFmtId="0" fontId="22" fillId="6" borderId="0" xfId="0" applyFont="1" applyFill="1" applyAlignment="1">
      <alignment horizontal="center"/>
    </xf>
    <xf numFmtId="0" fontId="12" fillId="0" borderId="38" xfId="0" applyFont="1" applyBorder="1"/>
    <xf numFmtId="164" fontId="11" fillId="0" borderId="38" xfId="1" applyNumberFormat="1" applyFont="1" applyBorder="1"/>
    <xf numFmtId="165" fontId="11" fillId="0" borderId="38" xfId="0" applyNumberFormat="1" applyFont="1" applyBorder="1" applyAlignment="1">
      <alignment horizontal="center"/>
    </xf>
    <xf numFmtId="165" fontId="11" fillId="6" borderId="0" xfId="0" applyNumberFormat="1" applyFont="1" applyFill="1" applyAlignment="1">
      <alignment horizontal="center"/>
    </xf>
    <xf numFmtId="0" fontId="11" fillId="0" borderId="41" xfId="0" applyFont="1" applyBorder="1" applyAlignment="1">
      <alignment horizontal="left" indent="1"/>
    </xf>
    <xf numFmtId="164" fontId="11" fillId="0" borderId="41" xfId="1" applyNumberFormat="1" applyFont="1" applyBorder="1"/>
    <xf numFmtId="165" fontId="11" fillId="0" borderId="41" xfId="0" applyNumberFormat="1" applyFont="1" applyBorder="1" applyAlignment="1">
      <alignment horizontal="center"/>
    </xf>
    <xf numFmtId="166" fontId="11" fillId="0" borderId="41" xfId="0" applyNumberFormat="1" applyFont="1" applyBorder="1" applyAlignment="1">
      <alignment horizontal="center"/>
    </xf>
    <xf numFmtId="164" fontId="11" fillId="0" borderId="41" xfId="1" applyNumberFormat="1" applyFont="1" applyBorder="1" applyAlignment="1">
      <alignment horizontal="center"/>
    </xf>
    <xf numFmtId="0" fontId="0" fillId="0" borderId="151" xfId="0" applyBorder="1" applyAlignment="1">
      <alignment horizontal="left" indent="2"/>
    </xf>
    <xf numFmtId="164" fontId="0" fillId="0" borderId="151" xfId="1" applyNumberFormat="1" applyFont="1" applyBorder="1"/>
    <xf numFmtId="165" fontId="0" fillId="0" borderId="151" xfId="0" applyNumberFormat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6" fontId="0" fillId="0" borderId="151" xfId="0" applyNumberFormat="1" applyBorder="1" applyAlignment="1">
      <alignment horizontal="center"/>
    </xf>
    <xf numFmtId="164" fontId="0" fillId="0" borderId="151" xfId="1" applyNumberFormat="1" applyFont="1" applyBorder="1" applyAlignment="1">
      <alignment horizontal="center"/>
    </xf>
    <xf numFmtId="165" fontId="0" fillId="0" borderId="116" xfId="0" applyNumberFormat="1" applyBorder="1" applyAlignment="1">
      <alignment horizontal="center"/>
    </xf>
    <xf numFmtId="166" fontId="0" fillId="0" borderId="116" xfId="0" applyNumberFormat="1" applyBorder="1" applyAlignment="1">
      <alignment horizontal="center"/>
    </xf>
    <xf numFmtId="0" fontId="0" fillId="0" borderId="152" xfId="0" applyBorder="1" applyAlignment="1">
      <alignment horizontal="left" indent="2"/>
    </xf>
    <xf numFmtId="164" fontId="0" fillId="0" borderId="152" xfId="1" applyNumberFormat="1" applyFont="1" applyBorder="1"/>
    <xf numFmtId="165" fontId="0" fillId="0" borderId="152" xfId="0" applyNumberFormat="1" applyBorder="1" applyAlignment="1">
      <alignment horizontal="center"/>
    </xf>
    <xf numFmtId="166" fontId="0" fillId="0" borderId="152" xfId="0" applyNumberFormat="1" applyBorder="1" applyAlignment="1">
      <alignment horizontal="center"/>
    </xf>
    <xf numFmtId="164" fontId="0" fillId="0" borderId="152" xfId="1" applyNumberFormat="1" applyFont="1" applyBorder="1" applyAlignment="1">
      <alignment horizontal="center"/>
    </xf>
    <xf numFmtId="0" fontId="0" fillId="0" borderId="128" xfId="0" applyBorder="1" applyAlignment="1">
      <alignment horizontal="left" indent="2"/>
    </xf>
    <xf numFmtId="165" fontId="0" fillId="0" borderId="128" xfId="0" applyNumberFormat="1" applyBorder="1" applyAlignment="1">
      <alignment horizontal="center"/>
    </xf>
    <xf numFmtId="166" fontId="0" fillId="0" borderId="128" xfId="0" applyNumberFormat="1" applyBorder="1" applyAlignment="1">
      <alignment horizontal="center"/>
    </xf>
    <xf numFmtId="164" fontId="0" fillId="0" borderId="128" xfId="1" applyNumberFormat="1" applyFont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0" fillId="2" borderId="153" xfId="0" applyFill="1" applyBorder="1" applyAlignment="1">
      <alignment horizontal="center"/>
    </xf>
    <xf numFmtId="0" fontId="0" fillId="0" borderId="151" xfId="0" applyBorder="1"/>
    <xf numFmtId="165" fontId="0" fillId="0" borderId="127" xfId="0" applyNumberFormat="1" applyBorder="1" applyAlignment="1">
      <alignment horizontal="center"/>
    </xf>
    <xf numFmtId="0" fontId="27" fillId="1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14" fillId="0" borderId="45" xfId="0" applyFont="1" applyBorder="1"/>
    <xf numFmtId="167" fontId="14" fillId="0" borderId="45" xfId="0" applyNumberFormat="1" applyFont="1" applyBorder="1"/>
    <xf numFmtId="164" fontId="14" fillId="0" borderId="45" xfId="1" applyNumberFormat="1" applyFont="1" applyBorder="1"/>
    <xf numFmtId="164" fontId="14" fillId="7" borderId="0" xfId="1" applyNumberFormat="1" applyFont="1" applyFill="1"/>
    <xf numFmtId="0" fontId="13" fillId="0" borderId="48" xfId="0" applyFont="1" applyBorder="1" applyAlignment="1">
      <alignment horizontal="left" indent="1"/>
    </xf>
    <xf numFmtId="167" fontId="13" fillId="0" borderId="48" xfId="0" applyNumberFormat="1" applyFont="1" applyBorder="1"/>
    <xf numFmtId="164" fontId="13" fillId="0" borderId="48" xfId="1" applyNumberFormat="1" applyFont="1" applyBorder="1"/>
    <xf numFmtId="164" fontId="13" fillId="7" borderId="0" xfId="1" applyNumberFormat="1" applyFont="1" applyFill="1"/>
    <xf numFmtId="3" fontId="13" fillId="0" borderId="48" xfId="0" applyNumberFormat="1" applyFont="1" applyBorder="1" applyAlignment="1">
      <alignment horizontal="center"/>
    </xf>
    <xf numFmtId="164" fontId="13" fillId="0" borderId="48" xfId="1" applyNumberFormat="1" applyFont="1" applyBorder="1" applyAlignment="1">
      <alignment horizontal="center"/>
    </xf>
    <xf numFmtId="0" fontId="0" fillId="0" borderId="154" xfId="0" applyBorder="1" applyAlignment="1">
      <alignment horizontal="left" indent="2"/>
    </xf>
    <xf numFmtId="167" fontId="0" fillId="0" borderId="154" xfId="0" applyNumberFormat="1" applyBorder="1"/>
    <xf numFmtId="164" fontId="0" fillId="0" borderId="154" xfId="1" applyNumberFormat="1" applyFont="1" applyBorder="1"/>
    <xf numFmtId="164" fontId="0" fillId="7" borderId="0" xfId="1" applyNumberFormat="1" applyFont="1" applyFill="1"/>
    <xf numFmtId="167" fontId="0" fillId="0" borderId="155" xfId="0" applyNumberFormat="1" applyBorder="1"/>
    <xf numFmtId="3" fontId="0" fillId="0" borderId="155" xfId="0" applyNumberFormat="1" applyBorder="1" applyAlignment="1">
      <alignment horizontal="center"/>
    </xf>
    <xf numFmtId="164" fontId="0" fillId="0" borderId="155" xfId="1" applyNumberFormat="1" applyFont="1" applyBorder="1" applyAlignment="1">
      <alignment horizontal="center"/>
    </xf>
    <xf numFmtId="0" fontId="0" fillId="0" borderId="156" xfId="0" applyBorder="1" applyAlignment="1">
      <alignment horizontal="left" indent="2"/>
    </xf>
    <xf numFmtId="167" fontId="0" fillId="0" borderId="156" xfId="0" applyNumberFormat="1" applyBorder="1"/>
    <xf numFmtId="164" fontId="0" fillId="0" borderId="156" xfId="1" applyNumberFormat="1" applyFont="1" applyBorder="1"/>
    <xf numFmtId="167" fontId="0" fillId="0" borderId="157" xfId="0" applyNumberFormat="1" applyBorder="1"/>
    <xf numFmtId="3" fontId="0" fillId="0" borderId="157" xfId="0" applyNumberFormat="1" applyBorder="1" applyAlignment="1">
      <alignment horizontal="center"/>
    </xf>
    <xf numFmtId="164" fontId="0" fillId="0" borderId="157" xfId="1" applyNumberFormat="1" applyFont="1" applyBorder="1" applyAlignment="1">
      <alignment horizontal="center"/>
    </xf>
    <xf numFmtId="0" fontId="0" fillId="0" borderId="158" xfId="0" applyBorder="1" applyAlignment="1">
      <alignment horizontal="left" indent="2"/>
    </xf>
    <xf numFmtId="167" fontId="0" fillId="0" borderId="158" xfId="0" applyNumberFormat="1" applyBorder="1"/>
    <xf numFmtId="164" fontId="0" fillId="0" borderId="158" xfId="1" applyNumberFormat="1" applyFont="1" applyBorder="1"/>
    <xf numFmtId="3" fontId="0" fillId="0" borderId="158" xfId="0" applyNumberFormat="1" applyBorder="1" applyAlignment="1">
      <alignment horizontal="center"/>
    </xf>
    <xf numFmtId="164" fontId="0" fillId="0" borderId="158" xfId="1" applyNumberFormat="1" applyFont="1" applyBorder="1" applyAlignment="1">
      <alignment horizontal="center"/>
    </xf>
    <xf numFmtId="167" fontId="0" fillId="0" borderId="116" xfId="0" applyNumberFormat="1" applyBorder="1"/>
    <xf numFmtId="167" fontId="0" fillId="0" borderId="128" xfId="0" applyNumberFormat="1" applyBorder="1"/>
    <xf numFmtId="3" fontId="0" fillId="0" borderId="128" xfId="0" applyNumberFormat="1" applyBorder="1" applyAlignment="1">
      <alignment horizontal="center"/>
    </xf>
    <xf numFmtId="167" fontId="0" fillId="0" borderId="127" xfId="0" applyNumberFormat="1" applyBorder="1"/>
    <xf numFmtId="0" fontId="0" fillId="2" borderId="51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68" fontId="14" fillId="0" borderId="45" xfId="0" applyNumberFormat="1" applyFont="1" applyBorder="1"/>
    <xf numFmtId="168" fontId="14" fillId="0" borderId="46" xfId="0" applyNumberFormat="1" applyFont="1" applyBorder="1"/>
    <xf numFmtId="164" fontId="14" fillId="0" borderId="46" xfId="1" applyNumberFormat="1" applyFont="1" applyBorder="1" applyAlignment="1"/>
    <xf numFmtId="168" fontId="14" fillId="0" borderId="45" xfId="0" applyNumberFormat="1" applyFont="1" applyBorder="1" applyAlignment="1">
      <alignment horizontal="center"/>
    </xf>
    <xf numFmtId="0" fontId="14" fillId="7" borderId="0" xfId="0" applyFont="1" applyFill="1"/>
    <xf numFmtId="168" fontId="13" fillId="0" borderId="48" xfId="0" applyNumberFormat="1" applyFont="1" applyBorder="1"/>
    <xf numFmtId="168" fontId="13" fillId="0" borderId="49" xfId="0" applyNumberFormat="1" applyFont="1" applyBorder="1"/>
    <xf numFmtId="164" fontId="13" fillId="0" borderId="49" xfId="1" applyNumberFormat="1" applyFont="1" applyBorder="1" applyAlignment="1"/>
    <xf numFmtId="168" fontId="13" fillId="0" borderId="48" xfId="0" applyNumberFormat="1" applyFont="1" applyBorder="1" applyAlignment="1">
      <alignment horizontal="center"/>
    </xf>
    <xf numFmtId="0" fontId="13" fillId="7" borderId="0" xfId="0" applyFont="1" applyFill="1"/>
    <xf numFmtId="2" fontId="13" fillId="0" borderId="48" xfId="0" applyNumberFormat="1" applyFont="1" applyBorder="1" applyAlignment="1">
      <alignment horizontal="center"/>
    </xf>
    <xf numFmtId="164" fontId="13" fillId="0" borderId="49" xfId="1" applyNumberFormat="1" applyFont="1" applyBorder="1" applyAlignment="1">
      <alignment horizontal="center"/>
    </xf>
    <xf numFmtId="2" fontId="13" fillId="0" borderId="48" xfId="0" applyNumberFormat="1" applyFont="1" applyBorder="1" applyAlignment="1">
      <alignment horizontal="center"/>
    </xf>
    <xf numFmtId="0" fontId="0" fillId="0" borderId="155" xfId="0" applyBorder="1" applyAlignment="1">
      <alignment horizontal="left" indent="2"/>
    </xf>
    <xf numFmtId="168" fontId="0" fillId="0" borderId="155" xfId="0" applyNumberFormat="1" applyBorder="1"/>
    <xf numFmtId="168" fontId="0" fillId="0" borderId="159" xfId="0" applyNumberFormat="1" applyBorder="1"/>
    <xf numFmtId="164" fontId="0" fillId="0" borderId="159" xfId="1" applyNumberFormat="1" applyFont="1" applyBorder="1" applyAlignment="1"/>
    <xf numFmtId="168" fontId="0" fillId="0" borderId="155" xfId="0" applyNumberFormat="1" applyBorder="1" applyAlignment="1">
      <alignment horizontal="center"/>
    </xf>
    <xf numFmtId="2" fontId="0" fillId="0" borderId="155" xfId="0" applyNumberFormat="1" applyBorder="1" applyAlignment="1">
      <alignment horizontal="center"/>
    </xf>
    <xf numFmtId="164" fontId="0" fillId="0" borderId="159" xfId="1" applyNumberFormat="1" applyFont="1" applyBorder="1" applyAlignment="1">
      <alignment horizontal="center"/>
    </xf>
    <xf numFmtId="2" fontId="0" fillId="0" borderId="155" xfId="0" applyNumberFormat="1" applyBorder="1" applyAlignment="1">
      <alignment horizontal="center"/>
    </xf>
    <xf numFmtId="0" fontId="0" fillId="0" borderId="157" xfId="0" applyBorder="1" applyAlignment="1">
      <alignment horizontal="left" indent="2"/>
    </xf>
    <xf numFmtId="168" fontId="0" fillId="0" borderId="157" xfId="0" applyNumberFormat="1" applyBorder="1"/>
    <xf numFmtId="168" fontId="0" fillId="0" borderId="160" xfId="0" applyNumberFormat="1" applyBorder="1"/>
    <xf numFmtId="164" fontId="0" fillId="0" borderId="160" xfId="1" applyNumberFormat="1" applyFont="1" applyBorder="1" applyAlignment="1"/>
    <xf numFmtId="168" fontId="0" fillId="0" borderId="157" xfId="0" applyNumberFormat="1" applyBorder="1" applyAlignment="1">
      <alignment horizontal="center"/>
    </xf>
    <xf numFmtId="2" fontId="0" fillId="0" borderId="157" xfId="0" applyNumberFormat="1" applyBorder="1" applyAlignment="1">
      <alignment horizontal="center"/>
    </xf>
    <xf numFmtId="164" fontId="0" fillId="0" borderId="160" xfId="1" applyNumberFormat="1" applyFont="1" applyBorder="1" applyAlignment="1">
      <alignment horizontal="center"/>
    </xf>
    <xf numFmtId="2" fontId="0" fillId="0" borderId="157" xfId="0" applyNumberFormat="1" applyBorder="1" applyAlignment="1">
      <alignment horizontal="center"/>
    </xf>
    <xf numFmtId="168" fontId="0" fillId="0" borderId="158" xfId="0" applyNumberFormat="1" applyBorder="1"/>
    <xf numFmtId="168" fontId="0" fillId="0" borderId="161" xfId="0" applyNumberFormat="1" applyBorder="1"/>
    <xf numFmtId="164" fontId="0" fillId="0" borderId="161" xfId="1" applyNumberFormat="1" applyFont="1" applyBorder="1" applyAlignment="1"/>
    <xf numFmtId="168" fontId="0" fillId="0" borderId="158" xfId="0" applyNumberFormat="1" applyBorder="1" applyAlignment="1">
      <alignment horizontal="center"/>
    </xf>
    <xf numFmtId="2" fontId="0" fillId="0" borderId="158" xfId="0" applyNumberFormat="1" applyBorder="1" applyAlignment="1">
      <alignment horizontal="center"/>
    </xf>
    <xf numFmtId="164" fontId="0" fillId="0" borderId="161" xfId="1" applyNumberFormat="1" applyFont="1" applyBorder="1" applyAlignment="1">
      <alignment horizontal="center"/>
    </xf>
    <xf numFmtId="2" fontId="0" fillId="0" borderId="158" xfId="0" applyNumberFormat="1" applyBorder="1" applyAlignment="1">
      <alignment horizontal="center"/>
    </xf>
    <xf numFmtId="168" fontId="0" fillId="0" borderId="116" xfId="0" applyNumberFormat="1" applyBorder="1"/>
    <xf numFmtId="168" fontId="0" fillId="0" borderId="132" xfId="0" applyNumberFormat="1" applyBorder="1"/>
    <xf numFmtId="164" fontId="0" fillId="0" borderId="132" xfId="1" applyNumberFormat="1" applyFont="1" applyBorder="1" applyAlignment="1"/>
    <xf numFmtId="168" fontId="0" fillId="0" borderId="116" xfId="0" applyNumberFormat="1" applyBorder="1" applyAlignment="1">
      <alignment horizontal="center"/>
    </xf>
    <xf numFmtId="164" fontId="0" fillId="0" borderId="132" xfId="1" applyNumberFormat="1" applyFont="1" applyBorder="1" applyAlignment="1">
      <alignment horizontal="center"/>
    </xf>
    <xf numFmtId="0" fontId="0" fillId="0" borderId="118" xfId="0" applyBorder="1" applyAlignment="1">
      <alignment horizontal="left" indent="2"/>
    </xf>
    <xf numFmtId="168" fontId="0" fillId="0" borderId="118" xfId="0" applyNumberFormat="1" applyBorder="1"/>
    <xf numFmtId="168" fontId="0" fillId="0" borderId="162" xfId="0" applyNumberFormat="1" applyBorder="1"/>
    <xf numFmtId="164" fontId="0" fillId="0" borderId="162" xfId="1" applyNumberFormat="1" applyFont="1" applyBorder="1" applyAlignment="1"/>
    <xf numFmtId="168" fontId="0" fillId="0" borderId="118" xfId="0" applyNumberFormat="1" applyBorder="1" applyAlignment="1">
      <alignment horizontal="center"/>
    </xf>
    <xf numFmtId="2" fontId="0" fillId="0" borderId="118" xfId="0" applyNumberFormat="1" applyBorder="1" applyAlignment="1">
      <alignment horizontal="center"/>
    </xf>
    <xf numFmtId="164" fontId="0" fillId="0" borderId="162" xfId="1" applyNumberFormat="1" applyFont="1" applyBorder="1" applyAlignment="1">
      <alignment horizontal="center"/>
    </xf>
    <xf numFmtId="2" fontId="0" fillId="0" borderId="118" xfId="0" applyNumberFormat="1" applyBorder="1" applyAlignment="1">
      <alignment horizontal="center"/>
    </xf>
    <xf numFmtId="168" fontId="0" fillId="0" borderId="127" xfId="0" applyNumberFormat="1" applyBorder="1"/>
    <xf numFmtId="168" fontId="0" fillId="0" borderId="163" xfId="0" applyNumberFormat="1" applyBorder="1"/>
    <xf numFmtId="164" fontId="0" fillId="0" borderId="163" xfId="1" applyNumberFormat="1" applyFont="1" applyBorder="1" applyAlignment="1"/>
    <xf numFmtId="168" fontId="0" fillId="0" borderId="127" xfId="0" applyNumberFormat="1" applyBorder="1" applyAlignment="1">
      <alignment horizontal="center"/>
    </xf>
    <xf numFmtId="2" fontId="0" fillId="0" borderId="127" xfId="0" applyNumberFormat="1" applyBorder="1" applyAlignment="1">
      <alignment horizontal="center"/>
    </xf>
    <xf numFmtId="164" fontId="0" fillId="0" borderId="163" xfId="1" applyNumberFormat="1" applyFont="1" applyBorder="1" applyAlignment="1">
      <alignment horizontal="center"/>
    </xf>
    <xf numFmtId="2" fontId="0" fillId="0" borderId="127" xfId="0" applyNumberFormat="1" applyBorder="1" applyAlignment="1">
      <alignment horizontal="center"/>
    </xf>
    <xf numFmtId="168" fontId="0" fillId="0" borderId="128" xfId="0" applyNumberFormat="1" applyBorder="1"/>
    <xf numFmtId="168" fontId="0" fillId="0" borderId="164" xfId="0" applyNumberFormat="1" applyBorder="1"/>
    <xf numFmtId="164" fontId="0" fillId="0" borderId="164" xfId="1" applyNumberFormat="1" applyFont="1" applyBorder="1" applyAlignment="1"/>
    <xf numFmtId="168" fontId="0" fillId="0" borderId="128" xfId="0" applyNumberFormat="1" applyBorder="1" applyAlignment="1">
      <alignment horizontal="center"/>
    </xf>
    <xf numFmtId="2" fontId="0" fillId="0" borderId="128" xfId="0" applyNumberFormat="1" applyBorder="1" applyAlignment="1">
      <alignment horizontal="center"/>
    </xf>
    <xf numFmtId="164" fontId="0" fillId="0" borderId="164" xfId="1" applyNumberFormat="1" applyFont="1" applyBorder="1" applyAlignment="1">
      <alignment horizontal="center"/>
    </xf>
    <xf numFmtId="2" fontId="0" fillId="0" borderId="128" xfId="0" applyNumberFormat="1" applyBorder="1" applyAlignment="1">
      <alignment horizontal="center"/>
    </xf>
    <xf numFmtId="0" fontId="27" fillId="14" borderId="0" xfId="0" applyFont="1" applyFill="1" applyAlignment="1">
      <alignment horizontal="center"/>
    </xf>
    <xf numFmtId="0" fontId="22" fillId="9" borderId="0" xfId="0" applyFont="1" applyFill="1" applyAlignment="1">
      <alignment horizontal="center"/>
    </xf>
    <xf numFmtId="0" fontId="16" fillId="0" borderId="56" xfId="0" applyFont="1" applyBorder="1"/>
    <xf numFmtId="3" fontId="16" fillId="0" borderId="57" xfId="0" applyNumberFormat="1" applyFont="1" applyBorder="1" applyAlignment="1">
      <alignment horizontal="center"/>
    </xf>
    <xf numFmtId="3" fontId="16" fillId="0" borderId="58" xfId="0" applyNumberFormat="1" applyFont="1" applyBorder="1" applyAlignment="1">
      <alignment horizontal="center"/>
    </xf>
    <xf numFmtId="164" fontId="16" fillId="0" borderId="57" xfId="1" applyNumberFormat="1" applyFont="1" applyBorder="1" applyAlignment="1">
      <alignment horizontal="center"/>
    </xf>
    <xf numFmtId="164" fontId="16" fillId="0" borderId="59" xfId="1" applyNumberFormat="1" applyFont="1" applyBorder="1" applyAlignment="1">
      <alignment horizontal="center"/>
    </xf>
    <xf numFmtId="164" fontId="16" fillId="0" borderId="58" xfId="1" applyNumberFormat="1" applyFont="1" applyBorder="1" applyAlignment="1">
      <alignment horizontal="center"/>
    </xf>
    <xf numFmtId="0" fontId="15" fillId="0" borderId="61" xfId="0" applyFont="1" applyBorder="1" applyAlignment="1">
      <alignment horizontal="left" indent="1"/>
    </xf>
    <xf numFmtId="3" fontId="15" fillId="0" borderId="62" xfId="0" applyNumberFormat="1" applyFont="1" applyBorder="1" applyAlignment="1">
      <alignment horizontal="center"/>
    </xf>
    <xf numFmtId="3" fontId="15" fillId="0" borderId="63" xfId="0" applyNumberFormat="1" applyFont="1" applyBorder="1" applyAlignment="1">
      <alignment horizontal="center"/>
    </xf>
    <xf numFmtId="164" fontId="15" fillId="0" borderId="62" xfId="1" applyNumberFormat="1" applyFont="1" applyBorder="1" applyAlignment="1">
      <alignment horizontal="center"/>
    </xf>
    <xf numFmtId="164" fontId="15" fillId="0" borderId="64" xfId="1" applyNumberFormat="1" applyFont="1" applyBorder="1" applyAlignment="1">
      <alignment horizontal="center"/>
    </xf>
    <xf numFmtId="164" fontId="15" fillId="0" borderId="63" xfId="1" applyNumberFormat="1" applyFont="1" applyBorder="1" applyAlignment="1">
      <alignment horizontal="center"/>
    </xf>
    <xf numFmtId="0" fontId="0" fillId="0" borderId="76" xfId="0" applyBorder="1" applyAlignment="1">
      <alignment horizontal="left" indent="2"/>
    </xf>
    <xf numFmtId="3" fontId="0" fillId="0" borderId="165" xfId="0" applyNumberFormat="1" applyBorder="1" applyAlignment="1">
      <alignment horizontal="center"/>
    </xf>
    <xf numFmtId="3" fontId="0" fillId="0" borderId="166" xfId="0" applyNumberFormat="1" applyBorder="1" applyAlignment="1">
      <alignment horizontal="center"/>
    </xf>
    <xf numFmtId="164" fontId="0" fillId="0" borderId="165" xfId="1" applyNumberFormat="1" applyFont="1" applyBorder="1" applyAlignment="1">
      <alignment horizontal="center"/>
    </xf>
    <xf numFmtId="164" fontId="0" fillId="0" borderId="167" xfId="1" applyNumberFormat="1" applyFont="1" applyBorder="1" applyAlignment="1">
      <alignment horizontal="center"/>
    </xf>
    <xf numFmtId="164" fontId="0" fillId="0" borderId="166" xfId="1" applyNumberFormat="1" applyFont="1" applyBorder="1" applyAlignment="1">
      <alignment horizontal="center"/>
    </xf>
    <xf numFmtId="3" fontId="0" fillId="0" borderId="132" xfId="0" applyNumberFormat="1" applyBorder="1" applyAlignment="1">
      <alignment horizontal="center"/>
    </xf>
    <xf numFmtId="3" fontId="0" fillId="0" borderId="133" xfId="0" applyNumberFormat="1" applyBorder="1" applyAlignment="1">
      <alignment horizontal="center"/>
    </xf>
    <xf numFmtId="164" fontId="0" fillId="0" borderId="132" xfId="1" applyNumberFormat="1" applyFont="1" applyBorder="1" applyAlignment="1">
      <alignment horizontal="center"/>
    </xf>
    <xf numFmtId="164" fontId="0" fillId="0" borderId="168" xfId="1" applyNumberFormat="1" applyFont="1" applyBorder="1" applyAlignment="1">
      <alignment horizontal="center"/>
    </xf>
    <xf numFmtId="164" fontId="0" fillId="0" borderId="133" xfId="1" applyNumberFormat="1" applyFont="1" applyBorder="1" applyAlignment="1">
      <alignment horizontal="center"/>
    </xf>
    <xf numFmtId="3" fontId="0" fillId="0" borderId="169" xfId="0" applyNumberFormat="1" applyBorder="1" applyAlignment="1">
      <alignment horizontal="center"/>
    </xf>
    <xf numFmtId="3" fontId="0" fillId="0" borderId="170" xfId="0" applyNumberFormat="1" applyBorder="1" applyAlignment="1">
      <alignment horizontal="center"/>
    </xf>
    <xf numFmtId="164" fontId="0" fillId="0" borderId="169" xfId="1" applyNumberFormat="1" applyFont="1" applyBorder="1" applyAlignment="1">
      <alignment horizontal="center"/>
    </xf>
    <xf numFmtId="164" fontId="0" fillId="0" borderId="171" xfId="1" applyNumberFormat="1" applyFont="1" applyBorder="1" applyAlignment="1">
      <alignment horizontal="center"/>
    </xf>
    <xf numFmtId="164" fontId="0" fillId="0" borderId="170" xfId="1" applyNumberFormat="1" applyFont="1" applyBorder="1" applyAlignment="1">
      <alignment horizontal="center"/>
    </xf>
    <xf numFmtId="0" fontId="15" fillId="0" borderId="66" xfId="0" applyFont="1" applyBorder="1" applyAlignment="1">
      <alignment horizontal="left" indent="1"/>
    </xf>
    <xf numFmtId="3" fontId="0" fillId="0" borderId="172" xfId="0" applyNumberFormat="1" applyBorder="1" applyAlignment="1">
      <alignment horizontal="center"/>
    </xf>
    <xf numFmtId="3" fontId="0" fillId="0" borderId="173" xfId="0" applyNumberFormat="1" applyBorder="1" applyAlignment="1">
      <alignment horizontal="center"/>
    </xf>
    <xf numFmtId="164" fontId="0" fillId="0" borderId="172" xfId="1" applyNumberFormat="1" applyFont="1" applyBorder="1" applyAlignment="1">
      <alignment horizontal="center"/>
    </xf>
    <xf numFmtId="164" fontId="0" fillId="0" borderId="174" xfId="1" applyNumberFormat="1" applyFont="1" applyBorder="1" applyAlignment="1">
      <alignment horizontal="center"/>
    </xf>
    <xf numFmtId="164" fontId="0" fillId="0" borderId="173" xfId="1" applyNumberFormat="1" applyFont="1" applyBorder="1" applyAlignment="1">
      <alignment horizontal="center"/>
    </xf>
    <xf numFmtId="3" fontId="0" fillId="0" borderId="163" xfId="0" applyNumberFormat="1" applyBorder="1" applyAlignment="1">
      <alignment horizontal="center"/>
    </xf>
    <xf numFmtId="3" fontId="0" fillId="0" borderId="175" xfId="0" applyNumberFormat="1" applyBorder="1" applyAlignment="1">
      <alignment horizontal="center"/>
    </xf>
    <xf numFmtId="164" fontId="0" fillId="0" borderId="163" xfId="1" applyNumberFormat="1" applyFont="1" applyBorder="1" applyAlignment="1">
      <alignment horizontal="center"/>
    </xf>
    <xf numFmtId="164" fontId="0" fillId="0" borderId="176" xfId="1" applyNumberFormat="1" applyFont="1" applyBorder="1" applyAlignment="1">
      <alignment horizontal="center"/>
    </xf>
    <xf numFmtId="164" fontId="0" fillId="0" borderId="175" xfId="1" applyNumberFormat="1" applyFont="1" applyBorder="1" applyAlignment="1">
      <alignment horizontal="center"/>
    </xf>
    <xf numFmtId="3" fontId="0" fillId="0" borderId="164" xfId="0" applyNumberFormat="1" applyBorder="1" applyAlignment="1">
      <alignment horizontal="center"/>
    </xf>
    <xf numFmtId="3" fontId="0" fillId="0" borderId="177" xfId="0" applyNumberFormat="1" applyBorder="1" applyAlignment="1">
      <alignment horizontal="center"/>
    </xf>
    <xf numFmtId="164" fontId="0" fillId="0" borderId="164" xfId="1" applyNumberFormat="1" applyFont="1" applyBorder="1" applyAlignment="1">
      <alignment horizontal="center"/>
    </xf>
    <xf numFmtId="164" fontId="0" fillId="0" borderId="178" xfId="1" applyNumberFormat="1" applyFont="1" applyBorder="1" applyAlignment="1">
      <alignment horizontal="center"/>
    </xf>
    <xf numFmtId="164" fontId="0" fillId="0" borderId="177" xfId="1" applyNumberFormat="1" applyFont="1" applyBorder="1" applyAlignment="1">
      <alignment horizontal="center"/>
    </xf>
    <xf numFmtId="164" fontId="0" fillId="0" borderId="86" xfId="1" applyNumberFormat="1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126" xfId="1" applyNumberFormat="1" applyFont="1" applyBorder="1" applyAlignment="1">
      <alignment horizontal="center"/>
    </xf>
    <xf numFmtId="0" fontId="23" fillId="11" borderId="113" xfId="0" applyFont="1" applyFill="1" applyBorder="1" applyAlignment="1">
      <alignment horizontal="center" wrapText="1"/>
    </xf>
    <xf numFmtId="0" fontId="22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18" fillId="0" borderId="179" xfId="0" applyFont="1" applyBorder="1" applyAlignment="1">
      <alignment horizontal="left" indent="1"/>
    </xf>
    <xf numFmtId="3" fontId="18" fillId="0" borderId="179" xfId="0" applyNumberFormat="1" applyFont="1" applyBorder="1" applyAlignment="1">
      <alignment vertical="center"/>
    </xf>
    <xf numFmtId="164" fontId="18" fillId="0" borderId="179" xfId="1" applyNumberFormat="1" applyFont="1" applyBorder="1" applyAlignment="1">
      <alignment vertical="center"/>
    </xf>
    <xf numFmtId="0" fontId="17" fillId="8" borderId="0" xfId="0" applyFont="1" applyFill="1"/>
    <xf numFmtId="3" fontId="0" fillId="0" borderId="76" xfId="0" applyNumberFormat="1" applyBorder="1" applyAlignment="1">
      <alignment horizontal="left" indent="3"/>
    </xf>
    <xf numFmtId="0" fontId="18" fillId="0" borderId="180" xfId="0" applyFont="1" applyBorder="1" applyAlignment="1">
      <alignment horizontal="left"/>
    </xf>
    <xf numFmtId="3" fontId="18" fillId="0" borderId="180" xfId="0" applyNumberFormat="1" applyFont="1" applyBorder="1" applyAlignment="1">
      <alignment vertical="center"/>
    </xf>
    <xf numFmtId="164" fontId="18" fillId="0" borderId="180" xfId="1" applyNumberFormat="1" applyFont="1" applyBorder="1" applyAlignment="1">
      <alignment vertical="center"/>
    </xf>
    <xf numFmtId="0" fontId="17" fillId="0" borderId="181" xfId="0" applyFont="1" applyBorder="1" applyAlignment="1">
      <alignment horizontal="left" indent="1"/>
    </xf>
    <xf numFmtId="3" fontId="17" fillId="0" borderId="181" xfId="0" applyNumberFormat="1" applyFont="1" applyBorder="1" applyAlignment="1">
      <alignment vertical="center"/>
    </xf>
    <xf numFmtId="164" fontId="17" fillId="0" borderId="181" xfId="1" applyNumberFormat="1" applyFont="1" applyBorder="1" applyAlignment="1">
      <alignment vertical="center"/>
    </xf>
    <xf numFmtId="3" fontId="0" fillId="0" borderId="85" xfId="0" applyNumberFormat="1" applyBorder="1" applyAlignment="1">
      <alignment horizontal="left" indent="3"/>
    </xf>
    <xf numFmtId="3" fontId="0" fillId="0" borderId="76" xfId="0" applyNumberFormat="1" applyBorder="1" applyAlignment="1">
      <alignment horizontal="right" vertical="center"/>
    </xf>
    <xf numFmtId="164" fontId="1" fillId="0" borderId="76" xfId="1" applyNumberFormat="1" applyFont="1" applyBorder="1" applyAlignment="1">
      <alignment horizontal="right" vertical="center"/>
    </xf>
    <xf numFmtId="0" fontId="18" fillId="0" borderId="179" xfId="0" applyFont="1" applyBorder="1" applyAlignment="1">
      <alignment horizontal="left"/>
    </xf>
    <xf numFmtId="0" fontId="0" fillId="9" borderId="0" xfId="0" applyFill="1" applyAlignment="1">
      <alignment horizontal="center"/>
    </xf>
    <xf numFmtId="0" fontId="0" fillId="9" borderId="0" xfId="0" applyFill="1"/>
    <xf numFmtId="0" fontId="19" fillId="0" borderId="182" xfId="0" applyFont="1" applyBorder="1" applyAlignment="1">
      <alignment horizontal="left"/>
    </xf>
    <xf numFmtId="3" fontId="19" fillId="0" borderId="182" xfId="0" applyNumberFormat="1" applyFont="1" applyBorder="1" applyAlignment="1">
      <alignment vertical="center"/>
    </xf>
    <xf numFmtId="164" fontId="19" fillId="0" borderId="182" xfId="1" applyNumberFormat="1" applyFont="1" applyBorder="1" applyAlignment="1">
      <alignment vertical="center"/>
    </xf>
    <xf numFmtId="0" fontId="19" fillId="0" borderId="88" xfId="0" applyFont="1" applyBorder="1" applyAlignment="1">
      <alignment horizontal="left"/>
    </xf>
    <xf numFmtId="0" fontId="28" fillId="0" borderId="183" xfId="0" applyFont="1" applyBorder="1" applyAlignment="1">
      <alignment horizontal="left" indent="1"/>
    </xf>
    <xf numFmtId="3" fontId="28" fillId="0" borderId="183" xfId="0" applyNumberFormat="1" applyFont="1" applyBorder="1" applyAlignment="1">
      <alignment vertical="center"/>
    </xf>
    <xf numFmtId="164" fontId="28" fillId="0" borderId="183" xfId="1" applyNumberFormat="1" applyFont="1" applyBorder="1" applyAlignment="1">
      <alignment vertical="center"/>
    </xf>
    <xf numFmtId="0" fontId="29" fillId="9" borderId="0" xfId="0" applyFont="1" applyFill="1"/>
    <xf numFmtId="0" fontId="23" fillId="11" borderId="113" xfId="0" applyFont="1" applyFill="1" applyBorder="1" applyAlignment="1">
      <alignment horizontal="center" vertical="center" wrapText="1"/>
    </xf>
    <xf numFmtId="0" fontId="22" fillId="10" borderId="0" xfId="0" applyFont="1" applyFill="1" applyAlignment="1">
      <alignment horizontal="center"/>
    </xf>
    <xf numFmtId="0" fontId="21" fillId="0" borderId="184" xfId="0" applyFont="1" applyBorder="1" applyAlignment="1">
      <alignment horizontal="left" indent="1"/>
    </xf>
    <xf numFmtId="3" fontId="21" fillId="0" borderId="184" xfId="0" applyNumberFormat="1" applyFont="1" applyBorder="1"/>
    <xf numFmtId="164" fontId="21" fillId="0" borderId="184" xfId="1" applyNumberFormat="1" applyFont="1" applyBorder="1"/>
    <xf numFmtId="0" fontId="20" fillId="0" borderId="185" xfId="0" applyFont="1" applyBorder="1" applyAlignment="1">
      <alignment horizontal="left" indent="2"/>
    </xf>
    <xf numFmtId="3" fontId="20" fillId="0" borderId="185" xfId="0" applyNumberFormat="1" applyFont="1" applyBorder="1"/>
    <xf numFmtId="164" fontId="20" fillId="0" borderId="185" xfId="1" applyNumberFormat="1" applyFont="1" applyBorder="1"/>
    <xf numFmtId="0" fontId="22" fillId="15" borderId="0" xfId="0" applyFont="1" applyFill="1" applyAlignment="1">
      <alignment horizontal="center"/>
    </xf>
    <xf numFmtId="0" fontId="0" fillId="15" borderId="0" xfId="0" applyFill="1" applyAlignment="1">
      <alignment horizontal="center"/>
    </xf>
    <xf numFmtId="0" fontId="0" fillId="15" borderId="0" xfId="0" applyFill="1"/>
    <xf numFmtId="0" fontId="30" fillId="0" borderId="186" xfId="0" applyFont="1" applyBorder="1" applyAlignment="1">
      <alignment horizontal="left" indent="1"/>
    </xf>
    <xf numFmtId="3" fontId="30" fillId="0" borderId="186" xfId="0" applyNumberFormat="1" applyFont="1" applyBorder="1"/>
    <xf numFmtId="164" fontId="30" fillId="0" borderId="186" xfId="1" applyNumberFormat="1" applyFont="1" applyBorder="1"/>
    <xf numFmtId="0" fontId="22" fillId="16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0" fillId="16" borderId="0" xfId="0" applyFill="1"/>
    <xf numFmtId="0" fontId="31" fillId="0" borderId="187" xfId="0" applyFont="1" applyBorder="1" applyAlignment="1">
      <alignment horizontal="left" indent="1"/>
    </xf>
    <xf numFmtId="3" fontId="31" fillId="0" borderId="187" xfId="0" applyNumberFormat="1" applyFont="1" applyBorder="1" applyAlignment="1">
      <alignment vertical="center"/>
    </xf>
    <xf numFmtId="164" fontId="31" fillId="0" borderId="187" xfId="1" applyNumberFormat="1" applyFont="1" applyBorder="1" applyAlignment="1">
      <alignment vertical="center"/>
    </xf>
    <xf numFmtId="0" fontId="32" fillId="16" borderId="0" xfId="0" applyFont="1" applyFill="1"/>
    <xf numFmtId="164" fontId="0" fillId="0" borderId="76" xfId="1" applyNumberFormat="1" applyFont="1" applyBorder="1" applyAlignment="1">
      <alignment vertical="center"/>
    </xf>
    <xf numFmtId="3" fontId="0" fillId="0" borderId="76" xfId="0" applyNumberFormat="1" applyBorder="1" applyAlignment="1">
      <alignment horizontal="left" wrapText="1" indent="3"/>
    </xf>
    <xf numFmtId="0" fontId="22" fillId="17" borderId="0" xfId="0" applyFont="1" applyFill="1" applyAlignment="1">
      <alignment horizontal="center"/>
    </xf>
    <xf numFmtId="0" fontId="0" fillId="17" borderId="0" xfId="0" applyFill="1" applyAlignment="1">
      <alignment horizontal="center"/>
    </xf>
    <xf numFmtId="0" fontId="0" fillId="17" borderId="0" xfId="0" applyFill="1"/>
    <xf numFmtId="0" fontId="33" fillId="0" borderId="188" xfId="0" applyFont="1" applyBorder="1" applyAlignment="1">
      <alignment horizontal="left" indent="1"/>
    </xf>
    <xf numFmtId="3" fontId="33" fillId="0" borderId="188" xfId="0" applyNumberFormat="1" applyFont="1" applyBorder="1" applyAlignment="1">
      <alignment vertical="center"/>
    </xf>
    <xf numFmtId="164" fontId="33" fillId="0" borderId="188" xfId="1" applyNumberFormat="1" applyFont="1" applyBorder="1" applyAlignment="1">
      <alignment vertical="center"/>
    </xf>
    <xf numFmtId="0" fontId="34" fillId="17" borderId="189" xfId="0" applyFont="1" applyFill="1" applyBorder="1"/>
    <xf numFmtId="0" fontId="22" fillId="18" borderId="0" xfId="0" applyFont="1" applyFill="1" applyAlignment="1">
      <alignment horizontal="center"/>
    </xf>
    <xf numFmtId="0" fontId="0" fillId="18" borderId="0" xfId="0" applyFill="1" applyAlignment="1">
      <alignment horizontal="center"/>
    </xf>
    <xf numFmtId="0" fontId="0" fillId="18" borderId="0" xfId="0" applyFill="1"/>
    <xf numFmtId="0" fontId="35" fillId="0" borderId="190" xfId="0" applyFont="1" applyBorder="1" applyAlignment="1">
      <alignment horizontal="left" indent="1"/>
    </xf>
    <xf numFmtId="3" fontId="35" fillId="0" borderId="190" xfId="0" applyNumberFormat="1" applyFont="1" applyBorder="1" applyAlignment="1">
      <alignment vertical="center"/>
    </xf>
    <xf numFmtId="164" fontId="35" fillId="0" borderId="190" xfId="1" applyNumberFormat="1" applyFont="1" applyBorder="1" applyAlignment="1">
      <alignment vertical="center"/>
    </xf>
    <xf numFmtId="0" fontId="29" fillId="18" borderId="19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104775</xdr:colOff>
      <xdr:row>0</xdr:row>
      <xdr:rowOff>123825</xdr:rowOff>
    </xdr:from>
    <xdr:to>
      <xdr:col>13</xdr:col>
      <xdr:colOff>857436</xdr:colOff>
      <xdr:row>0</xdr:row>
      <xdr:rowOff>485826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A92DB2-7EF8-4120-A62A-6711F2FA2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5275" y="123825"/>
          <a:ext cx="1333686" cy="362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47625</xdr:colOff>
      <xdr:row>0</xdr:row>
      <xdr:rowOff>114300</xdr:rowOff>
    </xdr:from>
    <xdr:to>
      <xdr:col>11</xdr:col>
      <xdr:colOff>447861</xdr:colOff>
      <xdr:row>0</xdr:row>
      <xdr:rowOff>476301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FC0D53-508A-4628-874D-575D9E50B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0" y="114300"/>
          <a:ext cx="1333686" cy="3620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180975</xdr:colOff>
      <xdr:row>0</xdr:row>
      <xdr:rowOff>114300</xdr:rowOff>
    </xdr:from>
    <xdr:to>
      <xdr:col>11</xdr:col>
      <xdr:colOff>581211</xdr:colOff>
      <xdr:row>0</xdr:row>
      <xdr:rowOff>476301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060BF6-90D6-449D-9B94-DAE0191DF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0" y="114300"/>
          <a:ext cx="1333686" cy="3620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209550</xdr:colOff>
      <xdr:row>0</xdr:row>
      <xdr:rowOff>123825</xdr:rowOff>
    </xdr:from>
    <xdr:to>
      <xdr:col>11</xdr:col>
      <xdr:colOff>609786</xdr:colOff>
      <xdr:row>0</xdr:row>
      <xdr:rowOff>485826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6E9E0F-F81E-4A2A-A2C8-171EC1435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4475" y="123825"/>
          <a:ext cx="1333686" cy="3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85347-7101-40D6-A8CD-169CA068D4D7}">
  <sheetPr codeName="Hoja11">
    <pageSetUpPr fitToPage="1"/>
  </sheetPr>
  <dimension ref="A1:U69"/>
  <sheetViews>
    <sheetView showGridLines="0" tabSelected="1" workbookViewId="0">
      <selection sqref="A1:N1"/>
    </sheetView>
  </sheetViews>
  <sheetFormatPr baseColWidth="10" defaultColWidth="0" defaultRowHeight="18.75" customHeight="1" zeroHeight="1" x14ac:dyDescent="0.25"/>
  <cols>
    <col min="1" max="1" width="26.85546875" style="248" customWidth="1"/>
    <col min="2" max="2" width="35.28515625" customWidth="1"/>
    <col min="3" max="3" width="13.140625" customWidth="1"/>
    <col min="4" max="4" width="12.5703125" customWidth="1"/>
    <col min="5" max="5" width="10.7109375" customWidth="1"/>
    <col min="6" max="6" width="13.28515625" customWidth="1"/>
    <col min="7" max="7" width="9.7109375" customWidth="1"/>
    <col min="8" max="8" width="1.28515625" customWidth="1"/>
    <col min="9" max="10" width="14" customWidth="1"/>
    <col min="11" max="11" width="10.28515625" customWidth="1"/>
    <col min="12" max="12" width="13.140625" customWidth="1"/>
    <col min="13" max="13" width="8.7109375" customWidth="1"/>
    <col min="14" max="14" width="14.85546875" customWidth="1"/>
    <col min="15" max="21" width="0" hidden="1" customWidth="1"/>
    <col min="22" max="16384" width="11.42578125" hidden="1"/>
  </cols>
  <sheetData>
    <row r="1" spans="1:20" ht="5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0" ht="18.75" customHeight="1" x14ac:dyDescent="0.25">
      <c r="A2" s="4"/>
      <c r="B2" s="5"/>
      <c r="C2" s="6" t="s">
        <v>153</v>
      </c>
      <c r="D2" s="7"/>
      <c r="E2" s="7"/>
      <c r="F2" s="7"/>
      <c r="G2" s="8"/>
      <c r="H2" s="9"/>
      <c r="I2" s="6" t="str">
        <f>CONCATENATE("acumulado ",C2)</f>
        <v>acumulado diciembre</v>
      </c>
      <c r="J2" s="7"/>
      <c r="K2" s="7"/>
      <c r="L2" s="7"/>
      <c r="M2" s="8"/>
      <c r="N2" s="10"/>
    </row>
    <row r="3" spans="1:20" ht="30" customHeight="1" x14ac:dyDescent="0.25">
      <c r="A3" s="11"/>
      <c r="B3" s="12"/>
      <c r="C3" s="13">
        <v>2019</v>
      </c>
      <c r="D3" s="13">
        <v>2020</v>
      </c>
      <c r="E3" s="13" t="s">
        <v>1</v>
      </c>
      <c r="F3" s="13" t="s">
        <v>2</v>
      </c>
      <c r="G3" s="13" t="s">
        <v>3</v>
      </c>
      <c r="H3" s="14"/>
      <c r="I3" s="13">
        <v>2019</v>
      </c>
      <c r="J3" s="13">
        <v>2020</v>
      </c>
      <c r="K3" s="13" t="s">
        <v>1</v>
      </c>
      <c r="L3" s="13" t="s">
        <v>2</v>
      </c>
      <c r="M3" s="13" t="s">
        <v>3</v>
      </c>
      <c r="N3" s="15" t="s">
        <v>4</v>
      </c>
    </row>
    <row r="4" spans="1:20" s="23" customFormat="1" ht="32.1" customHeight="1" x14ac:dyDescent="0.25">
      <c r="A4" s="16" t="s">
        <v>5</v>
      </c>
      <c r="B4" s="17" t="s">
        <v>6</v>
      </c>
      <c r="C4" s="18">
        <v>417273</v>
      </c>
      <c r="D4" s="18">
        <v>92902</v>
      </c>
      <c r="E4" s="19">
        <v>-0.77735918691120687</v>
      </c>
      <c r="F4" s="18">
        <v>-324371</v>
      </c>
      <c r="G4" s="19">
        <f>D4/$D$4</f>
        <v>1</v>
      </c>
      <c r="H4" s="20"/>
      <c r="I4" s="18">
        <v>5084172</v>
      </c>
      <c r="J4" s="18">
        <v>1627003</v>
      </c>
      <c r="K4" s="19">
        <v>-0.67998663302500395</v>
      </c>
      <c r="L4" s="18">
        <v>-3457169</v>
      </c>
      <c r="M4" s="21">
        <f>J4/$J$4</f>
        <v>1</v>
      </c>
      <c r="N4" s="22" t="s">
        <v>7</v>
      </c>
    </row>
    <row r="5" spans="1:20" ht="18.75" customHeight="1" x14ac:dyDescent="0.25">
      <c r="A5" s="24"/>
      <c r="B5" s="25" t="s">
        <v>8</v>
      </c>
      <c r="C5" s="26">
        <v>307262</v>
      </c>
      <c r="D5" s="26">
        <v>73586</v>
      </c>
      <c r="E5" s="27">
        <v>-0.76051057403779188</v>
      </c>
      <c r="F5" s="26">
        <v>-233676</v>
      </c>
      <c r="G5" s="27">
        <f>D5/$D$4</f>
        <v>0.79208197885944331</v>
      </c>
      <c r="H5" s="28"/>
      <c r="I5" s="26">
        <v>3693651</v>
      </c>
      <c r="J5" s="29" t="s">
        <v>9</v>
      </c>
      <c r="K5" s="30" t="s">
        <v>10</v>
      </c>
      <c r="L5" s="29" t="s">
        <v>10</v>
      </c>
      <c r="M5" s="31" t="s">
        <v>10</v>
      </c>
      <c r="N5" s="32"/>
    </row>
    <row r="6" spans="1:20" ht="18.75" customHeight="1" x14ac:dyDescent="0.25">
      <c r="A6" s="33"/>
      <c r="B6" s="25" t="s">
        <v>11</v>
      </c>
      <c r="C6" s="26">
        <v>110011</v>
      </c>
      <c r="D6" s="26">
        <v>19316</v>
      </c>
      <c r="E6" s="27">
        <v>-0.82441755824417562</v>
      </c>
      <c r="F6" s="26">
        <v>-90695</v>
      </c>
      <c r="G6" s="27">
        <f>D6/$D$4</f>
        <v>0.20791802114055671</v>
      </c>
      <c r="H6" s="28"/>
      <c r="I6" s="26">
        <v>1390521</v>
      </c>
      <c r="J6" s="29" t="s">
        <v>9</v>
      </c>
      <c r="K6" s="30" t="s">
        <v>10</v>
      </c>
      <c r="L6" s="29" t="s">
        <v>10</v>
      </c>
      <c r="M6" s="31" t="s">
        <v>10</v>
      </c>
      <c r="N6" s="32"/>
    </row>
    <row r="7" spans="1:20" ht="18.75" customHeight="1" x14ac:dyDescent="0.25">
      <c r="A7" s="34" t="s">
        <v>12</v>
      </c>
      <c r="B7" s="25" t="s">
        <v>13</v>
      </c>
      <c r="C7" s="26">
        <v>77571</v>
      </c>
      <c r="D7" s="26">
        <v>30517</v>
      </c>
      <c r="E7" s="27">
        <v>-0.60659266994108618</v>
      </c>
      <c r="F7" s="26">
        <v>-47054</v>
      </c>
      <c r="G7" s="27">
        <f>D7/$D$4</f>
        <v>0.32848593141159499</v>
      </c>
      <c r="H7" s="35"/>
      <c r="I7" s="26">
        <v>1181241</v>
      </c>
      <c r="J7" s="26">
        <v>491164</v>
      </c>
      <c r="K7" s="27">
        <v>-0.58419662033403852</v>
      </c>
      <c r="L7" s="26">
        <v>-690077</v>
      </c>
      <c r="M7" s="36">
        <f>J7/$J$4</f>
        <v>0.30188266401475594</v>
      </c>
      <c r="N7" s="32"/>
    </row>
    <row r="8" spans="1:20" ht="18.75" customHeight="1" x14ac:dyDescent="0.25">
      <c r="A8" s="33"/>
      <c r="B8" s="25" t="s">
        <v>14</v>
      </c>
      <c r="C8" s="26">
        <v>339702</v>
      </c>
      <c r="D8" s="26">
        <v>62385</v>
      </c>
      <c r="E8" s="27">
        <v>-0.81635374534150518</v>
      </c>
      <c r="F8" s="26">
        <v>-277317</v>
      </c>
      <c r="G8" s="27">
        <f>D8/$D$4</f>
        <v>0.67151406858840501</v>
      </c>
      <c r="H8" s="35"/>
      <c r="I8" s="26">
        <v>3902931</v>
      </c>
      <c r="J8" s="26">
        <v>1135839</v>
      </c>
      <c r="K8" s="27">
        <v>-0.70897794503669165</v>
      </c>
      <c r="L8" s="26">
        <v>-2767092</v>
      </c>
      <c r="M8" s="36">
        <f>J8/$J$4</f>
        <v>0.69811733598524406</v>
      </c>
      <c r="N8" s="32"/>
    </row>
    <row r="9" spans="1:20" s="23" customFormat="1" ht="32.1" customHeight="1" x14ac:dyDescent="0.25">
      <c r="A9" s="37" t="s">
        <v>15</v>
      </c>
      <c r="B9" s="38" t="s">
        <v>16</v>
      </c>
      <c r="C9" s="39">
        <v>2974612</v>
      </c>
      <c r="D9" s="39">
        <v>547513</v>
      </c>
      <c r="E9" s="40">
        <v>-0.81593801141123612</v>
      </c>
      <c r="F9" s="39">
        <v>-2427099</v>
      </c>
      <c r="G9" s="40">
        <f>D9/$D$9</f>
        <v>1</v>
      </c>
      <c r="H9" s="41"/>
      <c r="I9" s="39">
        <v>35585035</v>
      </c>
      <c r="J9" s="39">
        <v>10616959</v>
      </c>
      <c r="K9" s="40">
        <v>-0.70164539672365089</v>
      </c>
      <c r="L9" s="39">
        <v>2974612</v>
      </c>
      <c r="M9" s="42">
        <f t="shared" ref="M9" si="0">J9/$J$9</f>
        <v>1</v>
      </c>
      <c r="N9" s="32"/>
    </row>
    <row r="10" spans="1:20" ht="18.75" customHeight="1" x14ac:dyDescent="0.25">
      <c r="A10" s="43"/>
      <c r="B10" s="44" t="s">
        <v>8</v>
      </c>
      <c r="C10" s="45">
        <v>2079146</v>
      </c>
      <c r="D10" s="45">
        <v>417132</v>
      </c>
      <c r="E10" s="46">
        <v>-0.76051057403779188</v>
      </c>
      <c r="F10" s="45">
        <v>-233676</v>
      </c>
      <c r="G10" s="46">
        <f>D10/$D$9</f>
        <v>0.76186684151791828</v>
      </c>
      <c r="H10" s="47"/>
      <c r="I10" s="45">
        <v>24768815</v>
      </c>
      <c r="J10" s="48" t="s">
        <v>9</v>
      </c>
      <c r="K10" s="49" t="s">
        <v>10</v>
      </c>
      <c r="L10" s="48" t="s">
        <v>10</v>
      </c>
      <c r="M10" s="50" t="s">
        <v>10</v>
      </c>
      <c r="N10" s="32"/>
    </row>
    <row r="11" spans="1:20" ht="18.75" customHeight="1" x14ac:dyDescent="0.25">
      <c r="A11" s="51"/>
      <c r="B11" s="44" t="s">
        <v>11</v>
      </c>
      <c r="C11" s="45">
        <v>895466</v>
      </c>
      <c r="D11" s="45">
        <v>130381</v>
      </c>
      <c r="E11" s="46">
        <v>-0.85439871530577371</v>
      </c>
      <c r="F11" s="45">
        <v>-765085</v>
      </c>
      <c r="G11" s="46">
        <f>D11/$D$9</f>
        <v>0.23813315848208169</v>
      </c>
      <c r="H11" s="47"/>
      <c r="I11" s="45">
        <v>10816220</v>
      </c>
      <c r="J11" s="48" t="s">
        <v>9</v>
      </c>
      <c r="K11" s="49" t="s">
        <v>10</v>
      </c>
      <c r="L11" s="48" t="s">
        <v>10</v>
      </c>
      <c r="M11" s="50" t="s">
        <v>10</v>
      </c>
      <c r="N11" s="32"/>
    </row>
    <row r="12" spans="1:20" ht="18.75" customHeight="1" x14ac:dyDescent="0.25">
      <c r="A12" s="52" t="s">
        <v>17</v>
      </c>
      <c r="B12" s="53" t="s">
        <v>13</v>
      </c>
      <c r="C12" s="54">
        <v>320436</v>
      </c>
      <c r="D12" s="54">
        <v>89843</v>
      </c>
      <c r="E12" s="55">
        <v>-0.71962263915415248</v>
      </c>
      <c r="F12" s="54">
        <v>-230593</v>
      </c>
      <c r="G12" s="55">
        <f>D12/$D$9</f>
        <v>0.16409290738302104</v>
      </c>
      <c r="H12" s="56"/>
      <c r="I12" s="54">
        <v>5106582</v>
      </c>
      <c r="J12" s="54">
        <v>1772596</v>
      </c>
      <c r="K12" s="55">
        <v>-0.65288014566298946</v>
      </c>
      <c r="L12" s="54">
        <v>-3333986</v>
      </c>
      <c r="M12" s="57">
        <f>J12/$J$9</f>
        <v>0.16695891921594497</v>
      </c>
      <c r="N12" s="32"/>
    </row>
    <row r="13" spans="1:20" ht="18.75" customHeight="1" x14ac:dyDescent="0.25">
      <c r="A13" s="58"/>
      <c r="B13" s="53" t="s">
        <v>14</v>
      </c>
      <c r="C13" s="54">
        <v>2654176</v>
      </c>
      <c r="D13" s="54">
        <v>457670</v>
      </c>
      <c r="E13" s="55">
        <v>-0.82756606946939471</v>
      </c>
      <c r="F13" s="54">
        <v>-2196506</v>
      </c>
      <c r="G13" s="55">
        <f>D13/$D$9</f>
        <v>0.83590709261697893</v>
      </c>
      <c r="H13" s="56"/>
      <c r="I13" s="54">
        <v>30478453</v>
      </c>
      <c r="J13" s="54">
        <v>8844363</v>
      </c>
      <c r="K13" s="55">
        <v>-0.7098158820593683</v>
      </c>
      <c r="L13" s="54">
        <v>-21634090</v>
      </c>
      <c r="M13" s="57">
        <f>J13/$J$9</f>
        <v>0.83304108078405503</v>
      </c>
      <c r="N13" s="32"/>
    </row>
    <row r="14" spans="1:20" ht="18.75" customHeight="1" x14ac:dyDescent="0.25">
      <c r="A14" s="59"/>
      <c r="B14" s="60"/>
      <c r="C14" s="61" t="s">
        <v>153</v>
      </c>
      <c r="D14" s="62"/>
      <c r="E14" s="62"/>
      <c r="F14" s="62"/>
      <c r="G14" s="63"/>
      <c r="H14" s="64"/>
      <c r="I14" s="61" t="str">
        <f>CONCATENATE("acumulado ",C14)</f>
        <v>acumulado diciembre</v>
      </c>
      <c r="J14" s="62"/>
      <c r="K14" s="62"/>
      <c r="L14" s="62"/>
      <c r="M14" s="62"/>
      <c r="N14" s="32"/>
    </row>
    <row r="15" spans="1:20" ht="18.75" customHeight="1" x14ac:dyDescent="0.25">
      <c r="A15" s="11"/>
      <c r="B15" s="12"/>
      <c r="C15" s="61">
        <v>2019</v>
      </c>
      <c r="D15" s="63"/>
      <c r="E15" s="65">
        <v>2020</v>
      </c>
      <c r="F15" s="61" t="s">
        <v>2</v>
      </c>
      <c r="G15" s="63"/>
      <c r="H15" s="66"/>
      <c r="I15" s="67">
        <v>2019</v>
      </c>
      <c r="J15" s="68"/>
      <c r="K15" s="65">
        <v>2020</v>
      </c>
      <c r="L15" s="61" t="s">
        <v>2</v>
      </c>
      <c r="M15" s="62"/>
      <c r="N15" s="32"/>
    </row>
    <row r="16" spans="1:20" s="23" customFormat="1" ht="32.1" customHeight="1" x14ac:dyDescent="0.25">
      <c r="A16" s="69" t="s">
        <v>18</v>
      </c>
      <c r="B16" s="70" t="s">
        <v>19</v>
      </c>
      <c r="C16" s="71">
        <v>7.13</v>
      </c>
      <c r="D16" s="71"/>
      <c r="E16" s="72">
        <v>5.89</v>
      </c>
      <c r="F16" s="71">
        <v>-1.2400000000000002</v>
      </c>
      <c r="G16" s="71"/>
      <c r="H16" s="73"/>
      <c r="I16" s="74">
        <f>I9/I4</f>
        <v>6.9991800041383341</v>
      </c>
      <c r="J16" s="75"/>
      <c r="K16" s="72">
        <f>J9/J4</f>
        <v>6.5254698362572165</v>
      </c>
      <c r="L16" s="71">
        <f>K16-I16</f>
        <v>-0.47371016788111753</v>
      </c>
      <c r="M16" s="74"/>
      <c r="N16" s="32"/>
      <c r="S16" s="76"/>
      <c r="T16" s="76"/>
    </row>
    <row r="17" spans="1:20" ht="18.75" customHeight="1" x14ac:dyDescent="0.25">
      <c r="A17" s="77"/>
      <c r="B17" s="78" t="s">
        <v>8</v>
      </c>
      <c r="C17" s="79">
        <v>6.77</v>
      </c>
      <c r="D17" s="79"/>
      <c r="E17" s="80">
        <v>5.67</v>
      </c>
      <c r="F17" s="79">
        <v>-1.0999999999999996</v>
      </c>
      <c r="G17" s="79"/>
      <c r="H17" s="81"/>
      <c r="I17" s="82">
        <f>I10/I5</f>
        <v>6.7057810821867037</v>
      </c>
      <c r="J17" s="83"/>
      <c r="K17" s="84" t="s">
        <v>10</v>
      </c>
      <c r="L17" s="79" t="s">
        <v>10</v>
      </c>
      <c r="M17" s="82"/>
      <c r="N17" s="32"/>
      <c r="S17" s="85"/>
      <c r="T17" s="85"/>
    </row>
    <row r="18" spans="1:20" ht="18.75" customHeight="1" x14ac:dyDescent="0.25">
      <c r="A18" s="86"/>
      <c r="B18" s="87" t="s">
        <v>11</v>
      </c>
      <c r="C18" s="88">
        <v>8.14</v>
      </c>
      <c r="D18" s="88"/>
      <c r="E18" s="89">
        <v>6.75</v>
      </c>
      <c r="F18" s="88">
        <v>-1.3900000000000006</v>
      </c>
      <c r="G18" s="88"/>
      <c r="H18" s="81"/>
      <c r="I18" s="82">
        <f>I11/I6</f>
        <v>7.7785376847958423</v>
      </c>
      <c r="J18" s="83"/>
      <c r="K18" s="90" t="s">
        <v>10</v>
      </c>
      <c r="L18" s="88" t="s">
        <v>10</v>
      </c>
      <c r="M18" s="91"/>
      <c r="N18" s="32"/>
      <c r="S18" s="85"/>
      <c r="T18" s="85"/>
    </row>
    <row r="19" spans="1:20" ht="18.75" customHeight="1" x14ac:dyDescent="0.25">
      <c r="A19" s="92" t="s">
        <v>20</v>
      </c>
      <c r="B19" s="93" t="s">
        <v>13</v>
      </c>
      <c r="C19" s="94">
        <v>4.13</v>
      </c>
      <c r="D19" s="94"/>
      <c r="E19" s="95">
        <v>2.94</v>
      </c>
      <c r="F19" s="94">
        <v>-1.19</v>
      </c>
      <c r="G19" s="94"/>
      <c r="H19" s="81"/>
      <c r="I19" s="96">
        <f>I12/I7</f>
        <v>4.3230653185929038</v>
      </c>
      <c r="J19" s="97">
        <v>458486</v>
      </c>
      <c r="K19" s="98">
        <f>J12/J7</f>
        <v>3.6089697127639648</v>
      </c>
      <c r="L19" s="94">
        <f>K19-I19</f>
        <v>-0.71409560582893894</v>
      </c>
      <c r="M19" s="96"/>
      <c r="N19" s="32"/>
      <c r="S19" s="85"/>
      <c r="T19" s="85"/>
    </row>
    <row r="20" spans="1:20" ht="18.75" customHeight="1" x14ac:dyDescent="0.25">
      <c r="A20" s="86"/>
      <c r="B20" s="99" t="s">
        <v>14</v>
      </c>
      <c r="C20" s="79">
        <v>7.81</v>
      </c>
      <c r="D20" s="79"/>
      <c r="E20" s="80">
        <v>7.34</v>
      </c>
      <c r="F20" s="79">
        <v>-0.46999999999999975</v>
      </c>
      <c r="G20" s="79"/>
      <c r="H20" s="81"/>
      <c r="I20" s="82">
        <f>I13/I8</f>
        <v>7.8091190953670457</v>
      </c>
      <c r="J20" s="83">
        <v>458486</v>
      </c>
      <c r="K20" s="80">
        <f>J13/J8</f>
        <v>7.7866343733574919</v>
      </c>
      <c r="L20" s="79">
        <f t="shared" ref="L20" si="1">K20-I20</f>
        <v>-2.248472200955387E-2</v>
      </c>
      <c r="M20" s="82"/>
      <c r="N20" s="32"/>
      <c r="S20" s="85"/>
      <c r="T20" s="85"/>
    </row>
    <row r="21" spans="1:20" ht="18.75" customHeight="1" x14ac:dyDescent="0.25">
      <c r="A21" s="59"/>
      <c r="B21" s="60"/>
      <c r="C21" s="61" t="s">
        <v>153</v>
      </c>
      <c r="D21" s="62"/>
      <c r="E21" s="62"/>
      <c r="F21" s="62"/>
      <c r="G21" s="63"/>
      <c r="H21" s="100"/>
      <c r="I21" s="61" t="str">
        <f>CONCATENATE("acumulado ",C21)</f>
        <v>acumulado diciembre</v>
      </c>
      <c r="J21" s="62"/>
      <c r="K21" s="62"/>
      <c r="L21" s="62"/>
      <c r="M21" s="62"/>
      <c r="N21" s="32"/>
    </row>
    <row r="22" spans="1:20" ht="30" customHeight="1" x14ac:dyDescent="0.25">
      <c r="A22" s="11"/>
      <c r="B22" s="12"/>
      <c r="C22" s="13">
        <v>2019</v>
      </c>
      <c r="D22" s="13">
        <v>2020</v>
      </c>
      <c r="E22" s="13" t="s">
        <v>1</v>
      </c>
      <c r="F22" s="61" t="s">
        <v>2</v>
      </c>
      <c r="G22" s="63"/>
      <c r="H22" s="101"/>
      <c r="I22" s="13">
        <v>2019</v>
      </c>
      <c r="J22" s="13">
        <v>2020</v>
      </c>
      <c r="K22" s="13" t="s">
        <v>1</v>
      </c>
      <c r="L22" s="61" t="s">
        <v>2</v>
      </c>
      <c r="M22" s="62"/>
      <c r="N22" s="32"/>
    </row>
    <row r="23" spans="1:20" s="23" customFormat="1" ht="32.1" customHeight="1" x14ac:dyDescent="0.25">
      <c r="A23" s="102" t="s">
        <v>21</v>
      </c>
      <c r="B23" s="103" t="s">
        <v>22</v>
      </c>
      <c r="C23" s="104">
        <v>0.69140000000000001</v>
      </c>
      <c r="D23" s="104">
        <v>0.27529999999999999</v>
      </c>
      <c r="E23" s="104">
        <v>-0.60182238935493193</v>
      </c>
      <c r="F23" s="105">
        <v>-41.61</v>
      </c>
      <c r="G23" s="105"/>
      <c r="H23" s="106"/>
      <c r="I23" s="104">
        <v>0.70790000000000008</v>
      </c>
      <c r="J23" s="104">
        <v>0.42579999999999996</v>
      </c>
      <c r="K23" s="104">
        <v>-0.39850261336346948</v>
      </c>
      <c r="L23" s="105">
        <v>-28.210000000000008</v>
      </c>
      <c r="M23" s="107"/>
      <c r="N23" s="32"/>
    </row>
    <row r="24" spans="1:20" ht="18.75" customHeight="1" x14ac:dyDescent="0.25">
      <c r="A24" s="108"/>
      <c r="B24" s="109" t="s">
        <v>8</v>
      </c>
      <c r="C24" s="110">
        <v>0.72870000000000001</v>
      </c>
      <c r="D24" s="110">
        <v>0.32319999999999999</v>
      </c>
      <c r="E24" s="110">
        <v>-0.55647042678742964</v>
      </c>
      <c r="F24" s="111">
        <v>-40.550000000000004</v>
      </c>
      <c r="G24" s="111"/>
      <c r="H24" s="112"/>
      <c r="I24" s="110">
        <v>0.75090000000000001</v>
      </c>
      <c r="J24" s="113" t="s">
        <v>9</v>
      </c>
      <c r="K24" s="114" t="s">
        <v>10</v>
      </c>
      <c r="L24" s="111" t="s">
        <v>10</v>
      </c>
      <c r="M24" s="115"/>
      <c r="N24" s="32"/>
    </row>
    <row r="25" spans="1:20" ht="18.75" customHeight="1" x14ac:dyDescent="0.25">
      <c r="A25" s="116"/>
      <c r="B25" s="109" t="s">
        <v>11</v>
      </c>
      <c r="C25" s="110">
        <v>0.61799999999999999</v>
      </c>
      <c r="D25" s="117">
        <v>0.18679999999999999</v>
      </c>
      <c r="E25" s="110">
        <v>-0.69773462783171514</v>
      </c>
      <c r="F25" s="111">
        <v>-43.12</v>
      </c>
      <c r="G25" s="111"/>
      <c r="H25" s="112"/>
      <c r="I25" s="110">
        <v>0.62590000000000001</v>
      </c>
      <c r="J25" s="113" t="s">
        <v>9</v>
      </c>
      <c r="K25" s="114" t="s">
        <v>10</v>
      </c>
      <c r="L25" s="111" t="s">
        <v>10</v>
      </c>
      <c r="M25" s="115"/>
      <c r="N25" s="32"/>
    </row>
    <row r="26" spans="1:20" ht="18.75" customHeight="1" x14ac:dyDescent="0.25">
      <c r="A26" s="59"/>
      <c r="B26" s="60"/>
      <c r="C26" s="61" t="s">
        <v>153</v>
      </c>
      <c r="D26" s="62"/>
      <c r="E26" s="62"/>
      <c r="F26" s="62"/>
      <c r="G26" s="63"/>
      <c r="H26" s="118"/>
      <c r="I26" s="61" t="str">
        <f>CONCATENATE("acumulado ",C26)</f>
        <v>acumulado diciembre</v>
      </c>
      <c r="J26" s="62"/>
      <c r="K26" s="62"/>
      <c r="L26" s="62"/>
      <c r="M26" s="62"/>
      <c r="N26" s="32"/>
    </row>
    <row r="27" spans="1:20" ht="30" customHeight="1" x14ac:dyDescent="0.25">
      <c r="A27" s="11"/>
      <c r="B27" s="12"/>
      <c r="C27" s="13">
        <v>2019</v>
      </c>
      <c r="D27" s="13">
        <v>2020</v>
      </c>
      <c r="E27" s="13" t="s">
        <v>1</v>
      </c>
      <c r="F27" s="13" t="s">
        <v>2</v>
      </c>
      <c r="G27" s="13" t="s">
        <v>3</v>
      </c>
      <c r="H27" s="119"/>
      <c r="I27" s="13">
        <v>2019</v>
      </c>
      <c r="J27" s="13">
        <v>2020</v>
      </c>
      <c r="K27" s="13" t="s">
        <v>1</v>
      </c>
      <c r="L27" s="13" t="s">
        <v>2</v>
      </c>
      <c r="M27" s="120" t="s">
        <v>3</v>
      </c>
      <c r="N27" s="32"/>
    </row>
    <row r="28" spans="1:20" s="23" customFormat="1" ht="32.1" customHeight="1" x14ac:dyDescent="0.25">
      <c r="A28" s="121" t="s">
        <v>23</v>
      </c>
      <c r="B28" s="122" t="s">
        <v>24</v>
      </c>
      <c r="C28" s="123">
        <v>135707022.44999999</v>
      </c>
      <c r="D28" s="123">
        <v>25375931.670000002</v>
      </c>
      <c r="E28" s="124">
        <v>-0.8130094433443964</v>
      </c>
      <c r="F28" s="123">
        <v>-110331090.77999999</v>
      </c>
      <c r="G28" s="124">
        <f>D28/$D$28</f>
        <v>1</v>
      </c>
      <c r="H28" s="125"/>
      <c r="I28" s="123">
        <v>1451141340.4000001</v>
      </c>
      <c r="J28" s="123">
        <v>494185063.44999999</v>
      </c>
      <c r="K28" s="124">
        <v>-0.65945077182228151</v>
      </c>
      <c r="L28" s="123">
        <v>-956956276.95000005</v>
      </c>
      <c r="M28" s="126">
        <f>J28/$J$28</f>
        <v>1</v>
      </c>
      <c r="N28" s="32"/>
    </row>
    <row r="29" spans="1:20" ht="18.75" customHeight="1" x14ac:dyDescent="0.25">
      <c r="A29" s="127"/>
      <c r="B29" s="128" t="s">
        <v>8</v>
      </c>
      <c r="C29" s="129">
        <v>107629790.25</v>
      </c>
      <c r="D29" s="129">
        <v>22060373.27</v>
      </c>
      <c r="E29" s="130">
        <v>-0.79503469050010533</v>
      </c>
      <c r="F29" s="129">
        <v>-85569416.980000004</v>
      </c>
      <c r="G29" s="130">
        <f>D29/$D$28</f>
        <v>0.86934239723226669</v>
      </c>
      <c r="H29" s="131"/>
      <c r="I29" s="129">
        <v>1159351920</v>
      </c>
      <c r="J29" s="132" t="s">
        <v>9</v>
      </c>
      <c r="K29" s="133" t="s">
        <v>10</v>
      </c>
      <c r="L29" s="132" t="s">
        <v>10</v>
      </c>
      <c r="M29" s="134" t="s">
        <v>10</v>
      </c>
      <c r="N29" s="32"/>
    </row>
    <row r="30" spans="1:20" ht="18.75" customHeight="1" x14ac:dyDescent="0.25">
      <c r="A30" s="135"/>
      <c r="B30" s="128" t="s">
        <v>11</v>
      </c>
      <c r="C30" s="129">
        <v>28077232.199999999</v>
      </c>
      <c r="D30" s="129">
        <v>3315558.41</v>
      </c>
      <c r="E30" s="130">
        <v>-0.88191291839656472</v>
      </c>
      <c r="F30" s="129">
        <v>-24761673.789999999</v>
      </c>
      <c r="G30" s="130">
        <f>D30/$D$28</f>
        <v>0.13065760316180738</v>
      </c>
      <c r="H30" s="131"/>
      <c r="I30" s="129">
        <v>291789420.36000001</v>
      </c>
      <c r="J30" s="132" t="s">
        <v>9</v>
      </c>
      <c r="K30" s="133" t="s">
        <v>10</v>
      </c>
      <c r="L30" s="132" t="s">
        <v>10</v>
      </c>
      <c r="M30" s="134" t="s">
        <v>10</v>
      </c>
      <c r="N30" s="32"/>
    </row>
    <row r="31" spans="1:20" ht="18.75" customHeight="1" x14ac:dyDescent="0.25">
      <c r="A31" s="59"/>
      <c r="B31" s="60"/>
      <c r="C31" s="61" t="s">
        <v>153</v>
      </c>
      <c r="D31" s="62"/>
      <c r="E31" s="62"/>
      <c r="F31" s="62"/>
      <c r="G31" s="63"/>
      <c r="H31" s="118"/>
      <c r="I31" s="61" t="str">
        <f>CONCATENATE("acumulado ",C31)</f>
        <v>acumulado diciembre</v>
      </c>
      <c r="J31" s="62"/>
      <c r="K31" s="62"/>
      <c r="L31" s="62"/>
      <c r="M31" s="62"/>
      <c r="N31" s="32"/>
    </row>
    <row r="32" spans="1:20" ht="30" customHeight="1" x14ac:dyDescent="0.25">
      <c r="A32" s="11"/>
      <c r="B32" s="12"/>
      <c r="C32" s="13">
        <v>2019</v>
      </c>
      <c r="D32" s="136">
        <v>2020</v>
      </c>
      <c r="E32" s="120" t="s">
        <v>1</v>
      </c>
      <c r="F32" s="67" t="s">
        <v>2</v>
      </c>
      <c r="G32" s="68"/>
      <c r="H32" s="118"/>
      <c r="I32" s="13">
        <v>2019</v>
      </c>
      <c r="J32" s="13">
        <v>2020</v>
      </c>
      <c r="K32" s="120" t="s">
        <v>1</v>
      </c>
      <c r="L32" s="67" t="s">
        <v>2</v>
      </c>
      <c r="M32" s="137"/>
      <c r="N32" s="32"/>
    </row>
    <row r="33" spans="1:14" s="23" customFormat="1" ht="32.1" customHeight="1" x14ac:dyDescent="0.25">
      <c r="A33" s="121" t="s">
        <v>25</v>
      </c>
      <c r="B33" s="122" t="s">
        <v>26</v>
      </c>
      <c r="C33" s="138">
        <v>94.51</v>
      </c>
      <c r="D33" s="139">
        <v>101.88</v>
      </c>
      <c r="E33" s="126">
        <v>7.798116601417826E-2</v>
      </c>
      <c r="F33" s="140">
        <v>7.3699999999999903</v>
      </c>
      <c r="G33" s="140"/>
      <c r="H33" s="141"/>
      <c r="I33" s="138">
        <v>86.663353515910174</v>
      </c>
      <c r="J33" s="138">
        <v>93.056570784452788</v>
      </c>
      <c r="K33" s="126">
        <f>J33/I33-1</f>
        <v>7.3770711715753112E-2</v>
      </c>
      <c r="L33" s="140">
        <f>J33-I33</f>
        <v>6.3932172685426139</v>
      </c>
      <c r="M33" s="142"/>
      <c r="N33" s="32"/>
    </row>
    <row r="34" spans="1:14" ht="18.75" customHeight="1" x14ac:dyDescent="0.25">
      <c r="A34" s="127"/>
      <c r="B34" s="128" t="s">
        <v>8</v>
      </c>
      <c r="C34" s="143">
        <v>101.74</v>
      </c>
      <c r="D34" s="144">
        <v>115.72</v>
      </c>
      <c r="E34" s="145">
        <v>0.13740908197365842</v>
      </c>
      <c r="F34" s="146">
        <v>13.980000000000004</v>
      </c>
      <c r="G34" s="146"/>
      <c r="H34" s="147"/>
      <c r="I34" s="143">
        <v>94.320898392615959</v>
      </c>
      <c r="J34" s="148" t="s">
        <v>9</v>
      </c>
      <c r="K34" s="134" t="s">
        <v>10</v>
      </c>
      <c r="L34" s="149" t="s">
        <v>10</v>
      </c>
      <c r="M34" s="150"/>
      <c r="N34" s="32"/>
    </row>
    <row r="35" spans="1:14" ht="18.75" customHeight="1" x14ac:dyDescent="0.25">
      <c r="A35" s="135"/>
      <c r="B35" s="128" t="s">
        <v>11</v>
      </c>
      <c r="C35" s="143">
        <v>74.28</v>
      </c>
      <c r="D35" s="144">
        <v>56.73</v>
      </c>
      <c r="E35" s="145">
        <v>-0.23626817447495962</v>
      </c>
      <c r="F35" s="146">
        <v>-17.550000000000004</v>
      </c>
      <c r="G35" s="146"/>
      <c r="H35" s="147"/>
      <c r="I35" s="143">
        <v>65.526961279396986</v>
      </c>
      <c r="J35" s="148" t="s">
        <v>9</v>
      </c>
      <c r="K35" s="134" t="s">
        <v>10</v>
      </c>
      <c r="L35" s="149" t="s">
        <v>10</v>
      </c>
      <c r="M35" s="150"/>
      <c r="N35" s="32"/>
    </row>
    <row r="36" spans="1:14" s="23" customFormat="1" ht="32.1" customHeight="1" x14ac:dyDescent="0.25">
      <c r="A36" s="121" t="s">
        <v>27</v>
      </c>
      <c r="B36" s="122" t="s">
        <v>28</v>
      </c>
      <c r="C36" s="138">
        <v>32.270000000000003</v>
      </c>
      <c r="D36" s="139">
        <v>32.270000000000003</v>
      </c>
      <c r="E36" s="126">
        <v>-0.57399339933993399</v>
      </c>
      <c r="F36" s="140">
        <v>-43.48</v>
      </c>
      <c r="G36" s="140"/>
      <c r="H36" s="141"/>
      <c r="I36" s="138">
        <v>69.342301153090446</v>
      </c>
      <c r="J36" s="138">
        <v>46.378250700708428</v>
      </c>
      <c r="K36" s="126">
        <f>J36/I36-1</f>
        <v>-0.33116943150881517</v>
      </c>
      <c r="L36" s="140">
        <f>J36-I36</f>
        <v>-22.964050452382018</v>
      </c>
      <c r="M36" s="142"/>
      <c r="N36" s="32"/>
    </row>
    <row r="37" spans="1:14" ht="18.75" customHeight="1" x14ac:dyDescent="0.25">
      <c r="A37" s="127"/>
      <c r="B37" s="128" t="s">
        <v>8</v>
      </c>
      <c r="C37" s="143">
        <v>38.54</v>
      </c>
      <c r="D37" s="144">
        <v>38.54</v>
      </c>
      <c r="E37" s="145">
        <v>-0.53131460537516717</v>
      </c>
      <c r="F37" s="146">
        <v>-43.690000000000005</v>
      </c>
      <c r="G37" s="146"/>
      <c r="H37" s="147"/>
      <c r="I37" s="143">
        <v>75.982130300466153</v>
      </c>
      <c r="J37" s="148" t="s">
        <v>9</v>
      </c>
      <c r="K37" s="134" t="s">
        <v>10</v>
      </c>
      <c r="L37" s="149" t="s">
        <v>10</v>
      </c>
      <c r="M37" s="150"/>
      <c r="N37" s="32"/>
    </row>
    <row r="38" spans="1:14" ht="18.75" customHeight="1" x14ac:dyDescent="0.25">
      <c r="A38" s="135"/>
      <c r="B38" s="128" t="s">
        <v>11</v>
      </c>
      <c r="C38" s="143">
        <v>15.51</v>
      </c>
      <c r="D38" s="144">
        <v>15.51</v>
      </c>
      <c r="E38" s="145">
        <v>-0.73336771531717382</v>
      </c>
      <c r="F38" s="146">
        <v>-42.660000000000004</v>
      </c>
      <c r="G38" s="146"/>
      <c r="H38" s="147"/>
      <c r="I38" s="143">
        <v>50.726472244203016</v>
      </c>
      <c r="J38" s="148" t="s">
        <v>9</v>
      </c>
      <c r="K38" s="134" t="s">
        <v>10</v>
      </c>
      <c r="L38" s="149" t="s">
        <v>10</v>
      </c>
      <c r="M38" s="150"/>
      <c r="N38" s="32"/>
    </row>
    <row r="39" spans="1:14" ht="18.75" customHeight="1" x14ac:dyDescent="0.25">
      <c r="A39" s="151" t="s">
        <v>29</v>
      </c>
      <c r="B39" s="152"/>
      <c r="C39" s="152"/>
      <c r="D39" s="152"/>
      <c r="E39" s="152"/>
      <c r="F39" s="152"/>
      <c r="G39" s="152"/>
      <c r="H39" s="152"/>
      <c r="I39" s="152"/>
      <c r="J39" s="152"/>
      <c r="K39" s="152"/>
      <c r="L39" s="153"/>
      <c r="N39" s="32"/>
    </row>
    <row r="40" spans="1:14" ht="18.75" customHeight="1" x14ac:dyDescent="0.25">
      <c r="A40" s="59"/>
      <c r="B40" s="60"/>
      <c r="C40" s="61" t="s">
        <v>153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32"/>
    </row>
    <row r="41" spans="1:14" ht="18.75" customHeight="1" x14ac:dyDescent="0.25">
      <c r="A41" s="11"/>
      <c r="B41" s="12"/>
      <c r="C41" s="67">
        <v>2019</v>
      </c>
      <c r="D41" s="68"/>
      <c r="E41" s="67">
        <v>2020</v>
      </c>
      <c r="F41" s="68"/>
      <c r="G41" s="67" t="s">
        <v>1</v>
      </c>
      <c r="H41" s="137"/>
      <c r="I41" s="68"/>
      <c r="J41" s="67" t="s">
        <v>2</v>
      </c>
      <c r="K41" s="68"/>
      <c r="L41" s="67" t="s">
        <v>3</v>
      </c>
      <c r="M41" s="137"/>
      <c r="N41" s="32"/>
    </row>
    <row r="42" spans="1:14" s="23" customFormat="1" ht="32.1" customHeight="1" x14ac:dyDescent="0.25">
      <c r="A42" s="154" t="s">
        <v>30</v>
      </c>
      <c r="B42" s="155" t="s">
        <v>31</v>
      </c>
      <c r="C42" s="156">
        <v>429</v>
      </c>
      <c r="D42" s="157"/>
      <c r="E42" s="156">
        <v>154</v>
      </c>
      <c r="F42" s="157"/>
      <c r="G42" s="158">
        <f t="shared" ref="G42:G47" si="2">E42/C42-1</f>
        <v>-0.64102564102564097</v>
      </c>
      <c r="H42" s="159"/>
      <c r="I42" s="160"/>
      <c r="J42" s="156">
        <f t="shared" ref="J42:J47" si="3">E42-C42</f>
        <v>-275</v>
      </c>
      <c r="K42" s="157"/>
      <c r="L42" s="158">
        <f>E42/$E$42</f>
        <v>1</v>
      </c>
      <c r="M42" s="159"/>
      <c r="N42" s="32"/>
    </row>
    <row r="43" spans="1:14" ht="18.75" customHeight="1" x14ac:dyDescent="0.25">
      <c r="A43" s="161"/>
      <c r="B43" s="162" t="s">
        <v>8</v>
      </c>
      <c r="C43" s="163">
        <v>243</v>
      </c>
      <c r="D43" s="164"/>
      <c r="E43" s="163">
        <v>93</v>
      </c>
      <c r="F43" s="164"/>
      <c r="G43" s="165">
        <f t="shared" si="2"/>
        <v>-0.61728395061728403</v>
      </c>
      <c r="H43" s="166"/>
      <c r="I43" s="167"/>
      <c r="J43" s="163">
        <f t="shared" si="3"/>
        <v>-150</v>
      </c>
      <c r="K43" s="164"/>
      <c r="L43" s="165">
        <f>E43/$E$42</f>
        <v>0.60389610389610393</v>
      </c>
      <c r="M43" s="166"/>
      <c r="N43" s="32"/>
    </row>
    <row r="44" spans="1:14" ht="18.75" customHeight="1" x14ac:dyDescent="0.25">
      <c r="A44" s="168"/>
      <c r="B44" s="169" t="s">
        <v>11</v>
      </c>
      <c r="C44" s="163">
        <v>186</v>
      </c>
      <c r="D44" s="164"/>
      <c r="E44" s="163">
        <v>61</v>
      </c>
      <c r="F44" s="164"/>
      <c r="G44" s="165">
        <f t="shared" si="2"/>
        <v>-0.67204301075268824</v>
      </c>
      <c r="H44" s="166"/>
      <c r="I44" s="167"/>
      <c r="J44" s="163">
        <f t="shared" si="3"/>
        <v>-125</v>
      </c>
      <c r="K44" s="164"/>
      <c r="L44" s="165">
        <f>E44/$E$42</f>
        <v>0.39610389610389612</v>
      </c>
      <c r="M44" s="166"/>
      <c r="N44" s="32"/>
    </row>
    <row r="45" spans="1:14" s="23" customFormat="1" ht="32.1" customHeight="1" x14ac:dyDescent="0.25">
      <c r="A45" s="170" t="s">
        <v>32</v>
      </c>
      <c r="B45" s="155" t="s">
        <v>33</v>
      </c>
      <c r="C45" s="156">
        <v>138779</v>
      </c>
      <c r="D45" s="157"/>
      <c r="E45" s="156">
        <v>64147</v>
      </c>
      <c r="F45" s="157"/>
      <c r="G45" s="158">
        <f t="shared" si="2"/>
        <v>-0.53777588828280942</v>
      </c>
      <c r="H45" s="159"/>
      <c r="I45" s="160"/>
      <c r="J45" s="156">
        <f t="shared" si="3"/>
        <v>-74632</v>
      </c>
      <c r="K45" s="157"/>
      <c r="L45" s="158">
        <f>E45/$E$45</f>
        <v>1</v>
      </c>
      <c r="M45" s="159"/>
      <c r="N45" s="32"/>
    </row>
    <row r="46" spans="1:14" ht="18.75" customHeight="1" x14ac:dyDescent="0.25">
      <c r="A46" s="161"/>
      <c r="B46" s="162" t="s">
        <v>8</v>
      </c>
      <c r="C46" s="163">
        <v>92039</v>
      </c>
      <c r="D46" s="164"/>
      <c r="E46" s="163">
        <v>41633</v>
      </c>
      <c r="F46" s="164"/>
      <c r="G46" s="165">
        <f t="shared" si="2"/>
        <v>-0.54765914449309538</v>
      </c>
      <c r="H46" s="166"/>
      <c r="I46" s="167"/>
      <c r="J46" s="163">
        <f t="shared" si="3"/>
        <v>-50406</v>
      </c>
      <c r="K46" s="164"/>
      <c r="L46" s="165">
        <f>E46/$E$45</f>
        <v>0.64902489594213286</v>
      </c>
      <c r="M46" s="166"/>
      <c r="N46" s="32"/>
    </row>
    <row r="47" spans="1:14" ht="18.75" customHeight="1" x14ac:dyDescent="0.25">
      <c r="A47" s="168"/>
      <c r="B47" s="169" t="s">
        <v>11</v>
      </c>
      <c r="C47" s="163">
        <v>46740</v>
      </c>
      <c r="D47" s="164"/>
      <c r="E47" s="163">
        <v>22514</v>
      </c>
      <c r="F47" s="164"/>
      <c r="G47" s="165">
        <f t="shared" si="2"/>
        <v>-0.51831407787762096</v>
      </c>
      <c r="H47" s="166"/>
      <c r="I47" s="167"/>
      <c r="J47" s="163">
        <f t="shared" si="3"/>
        <v>-24226</v>
      </c>
      <c r="K47" s="164"/>
      <c r="L47" s="165">
        <f>E47/$E$45</f>
        <v>0.35097510405786708</v>
      </c>
      <c r="M47" s="166"/>
      <c r="N47" s="32"/>
    </row>
    <row r="48" spans="1:14" ht="18.75" customHeight="1" x14ac:dyDescent="0.25">
      <c r="A48" s="171"/>
      <c r="B48" s="60"/>
      <c r="C48" s="67" t="s">
        <v>153</v>
      </c>
      <c r="D48" s="137"/>
      <c r="E48" s="137"/>
      <c r="F48" s="137"/>
      <c r="G48" s="68"/>
      <c r="H48" s="172"/>
      <c r="I48" s="67" t="str">
        <f>CONCATENATE("acumulado ",C48)</f>
        <v>acumulado diciembre</v>
      </c>
      <c r="J48" s="137"/>
      <c r="K48" s="137"/>
      <c r="L48" s="137"/>
      <c r="M48" s="173"/>
      <c r="N48" s="174" t="s">
        <v>34</v>
      </c>
    </row>
    <row r="49" spans="1:14" ht="30" customHeight="1" x14ac:dyDescent="0.25">
      <c r="A49" s="171"/>
      <c r="B49" s="5"/>
      <c r="C49" s="175">
        <v>2019</v>
      </c>
      <c r="D49" s="175">
        <v>2020</v>
      </c>
      <c r="E49" s="175" t="s">
        <v>1</v>
      </c>
      <c r="F49" s="175" t="s">
        <v>2</v>
      </c>
      <c r="G49" s="175" t="s">
        <v>3</v>
      </c>
      <c r="H49" s="176"/>
      <c r="I49" s="175">
        <v>2019</v>
      </c>
      <c r="J49" s="175">
        <v>2020</v>
      </c>
      <c r="K49" s="175" t="s">
        <v>1</v>
      </c>
      <c r="L49" s="175" t="s">
        <v>2</v>
      </c>
      <c r="M49" s="136" t="s">
        <v>3</v>
      </c>
      <c r="N49" s="177"/>
    </row>
    <row r="50" spans="1:14" s="23" customFormat="1" ht="32.1" customHeight="1" x14ac:dyDescent="0.25">
      <c r="A50" s="178" t="s">
        <v>35</v>
      </c>
      <c r="B50" s="179" t="s">
        <v>36</v>
      </c>
      <c r="C50" s="180">
        <v>759167</v>
      </c>
      <c r="D50" s="180">
        <v>192515</v>
      </c>
      <c r="E50" s="181">
        <f>D50/C50-1</f>
        <v>-0.74641284460467849</v>
      </c>
      <c r="F50" s="180">
        <f t="shared" ref="F50:F63" si="4">D50-C50</f>
        <v>-566652</v>
      </c>
      <c r="G50" s="181">
        <f t="shared" ref="G50:G56" si="5">D50/$D$50</f>
        <v>1</v>
      </c>
      <c r="H50" s="182"/>
      <c r="I50" s="180">
        <v>8441644</v>
      </c>
      <c r="J50" s="180">
        <v>2988830</v>
      </c>
      <c r="K50" s="181">
        <f>J50/I50-1</f>
        <v>-0.64594218851209551</v>
      </c>
      <c r="L50" s="180">
        <f>J50-I50</f>
        <v>-5452814</v>
      </c>
      <c r="M50" s="183">
        <f t="shared" ref="M50:M56" si="6">J50/$J$50</f>
        <v>1</v>
      </c>
      <c r="N50" s="177"/>
    </row>
    <row r="51" spans="1:14" ht="18.75" customHeight="1" x14ac:dyDescent="0.25">
      <c r="A51" s="184"/>
      <c r="B51" s="185" t="s">
        <v>37</v>
      </c>
      <c r="C51" s="186">
        <v>658296</v>
      </c>
      <c r="D51" s="186">
        <v>185865</v>
      </c>
      <c r="E51" s="187">
        <f t="shared" ref="E51:E52" si="7">D51/C51-1</f>
        <v>-0.71765740639469178</v>
      </c>
      <c r="F51" s="186">
        <f t="shared" si="4"/>
        <v>-472431</v>
      </c>
      <c r="G51" s="187">
        <f t="shared" si="5"/>
        <v>0.96545723709840792</v>
      </c>
      <c r="H51" s="188"/>
      <c r="I51" s="186">
        <v>7571054</v>
      </c>
      <c r="J51" s="186">
        <v>2741220</v>
      </c>
      <c r="K51" s="187">
        <f t="shared" ref="K51:K52" si="8">J51/I51-1</f>
        <v>-0.6379341634599357</v>
      </c>
      <c r="L51" s="186">
        <f t="shared" ref="L51:L52" si="9">J51-I51</f>
        <v>-4829834</v>
      </c>
      <c r="M51" s="189">
        <f t="shared" si="6"/>
        <v>0.91715487331163026</v>
      </c>
      <c r="N51" s="177"/>
    </row>
    <row r="52" spans="1:14" ht="18.75" customHeight="1" x14ac:dyDescent="0.25">
      <c r="A52" s="190"/>
      <c r="B52" s="191" t="s">
        <v>38</v>
      </c>
      <c r="C52" s="192">
        <v>100871</v>
      </c>
      <c r="D52" s="192">
        <v>6650</v>
      </c>
      <c r="E52" s="193">
        <f t="shared" si="7"/>
        <v>-0.9340742135995479</v>
      </c>
      <c r="F52" s="192">
        <f t="shared" si="4"/>
        <v>-94221</v>
      </c>
      <c r="G52" s="193">
        <f t="shared" si="5"/>
        <v>3.4542762901592083E-2</v>
      </c>
      <c r="H52" s="194"/>
      <c r="I52" s="192">
        <v>870590</v>
      </c>
      <c r="J52" s="192">
        <v>247610</v>
      </c>
      <c r="K52" s="193">
        <f t="shared" si="8"/>
        <v>-0.71558368462766631</v>
      </c>
      <c r="L52" s="192">
        <f t="shared" si="9"/>
        <v>-622980</v>
      </c>
      <c r="M52" s="195">
        <f t="shared" si="6"/>
        <v>8.28451266883697E-2</v>
      </c>
      <c r="N52" s="177"/>
    </row>
    <row r="53" spans="1:14" ht="23.25" customHeight="1" x14ac:dyDescent="0.25">
      <c r="A53" s="178" t="s">
        <v>39</v>
      </c>
      <c r="B53" s="196" t="s">
        <v>40</v>
      </c>
      <c r="C53" s="197">
        <v>282786</v>
      </c>
      <c r="D53" s="197">
        <v>105953</v>
      </c>
      <c r="E53" s="198">
        <f>D53/C53-1</f>
        <v>-0.62532445029103279</v>
      </c>
      <c r="F53" s="197">
        <f t="shared" si="4"/>
        <v>-176833</v>
      </c>
      <c r="G53" s="198">
        <f t="shared" si="5"/>
        <v>0.55036230943043396</v>
      </c>
      <c r="H53" s="199"/>
      <c r="I53" s="197">
        <v>3412543</v>
      </c>
      <c r="J53" s="197">
        <v>1509965</v>
      </c>
      <c r="K53" s="198">
        <f>J53/I53-1</f>
        <v>-0.55752498942870465</v>
      </c>
      <c r="L53" s="197">
        <f>J53-I53</f>
        <v>-1902578</v>
      </c>
      <c r="M53" s="200">
        <f t="shared" si="6"/>
        <v>0.50520270473730522</v>
      </c>
      <c r="N53" s="177"/>
    </row>
    <row r="54" spans="1:14" ht="23.25" customHeight="1" x14ac:dyDescent="0.25">
      <c r="A54" s="190"/>
      <c r="B54" s="191" t="s">
        <v>41</v>
      </c>
      <c r="C54" s="192">
        <v>476381</v>
      </c>
      <c r="D54" s="192">
        <v>86562</v>
      </c>
      <c r="E54" s="193">
        <f>D54/C54-1</f>
        <v>-0.81829250117028174</v>
      </c>
      <c r="F54" s="192">
        <f t="shared" si="4"/>
        <v>-389819</v>
      </c>
      <c r="G54" s="193">
        <f t="shared" si="5"/>
        <v>0.44963769056956598</v>
      </c>
      <c r="H54" s="194"/>
      <c r="I54" s="192">
        <v>5029101</v>
      </c>
      <c r="J54" s="192">
        <v>1478865</v>
      </c>
      <c r="K54" s="193">
        <f>J54/I54-1</f>
        <v>-0.70593849676115072</v>
      </c>
      <c r="L54" s="192">
        <f>J54-I54</f>
        <v>-3550236</v>
      </c>
      <c r="M54" s="195">
        <f t="shared" si="6"/>
        <v>0.49479729526269478</v>
      </c>
      <c r="N54" s="177"/>
    </row>
    <row r="55" spans="1:14" ht="23.25" customHeight="1" x14ac:dyDescent="0.25">
      <c r="A55" s="178" t="s">
        <v>42</v>
      </c>
      <c r="B55" s="196" t="s">
        <v>43</v>
      </c>
      <c r="C55" s="197">
        <v>246273</v>
      </c>
      <c r="D55" s="197">
        <v>95801</v>
      </c>
      <c r="E55" s="198">
        <f t="shared" ref="E55:E56" si="10">D55/C55-1</f>
        <v>-0.61099673939083865</v>
      </c>
      <c r="F55" s="197">
        <f t="shared" si="4"/>
        <v>-150472</v>
      </c>
      <c r="G55" s="198">
        <f t="shared" si="5"/>
        <v>0.49762875620081554</v>
      </c>
      <c r="H55" s="199"/>
      <c r="I55" s="197">
        <v>7571054</v>
      </c>
      <c r="J55" s="197">
        <v>2741220</v>
      </c>
      <c r="K55" s="198">
        <f t="shared" ref="K55:K56" si="11">J55/I55-1</f>
        <v>-0.6379341634599357</v>
      </c>
      <c r="L55" s="197">
        <f t="shared" ref="L55:L56" si="12">J55-I55</f>
        <v>-4829834</v>
      </c>
      <c r="M55" s="200">
        <f t="shared" si="6"/>
        <v>0.91715487331163026</v>
      </c>
      <c r="N55" s="177"/>
    </row>
    <row r="56" spans="1:14" ht="23.25" customHeight="1" x14ac:dyDescent="0.25">
      <c r="A56" s="201"/>
      <c r="B56" s="202" t="s">
        <v>44</v>
      </c>
      <c r="C56" s="203">
        <v>512894</v>
      </c>
      <c r="D56" s="203">
        <v>96714</v>
      </c>
      <c r="E56" s="204">
        <f t="shared" si="10"/>
        <v>-0.81143472140442274</v>
      </c>
      <c r="F56" s="203">
        <f t="shared" si="4"/>
        <v>-416180</v>
      </c>
      <c r="G56" s="204">
        <f t="shared" si="5"/>
        <v>0.50237124379918452</v>
      </c>
      <c r="H56" s="188"/>
      <c r="I56" s="203">
        <v>870590</v>
      </c>
      <c r="J56" s="203">
        <v>247610</v>
      </c>
      <c r="K56" s="204">
        <f t="shared" si="11"/>
        <v>-0.71558368462766631</v>
      </c>
      <c r="L56" s="203">
        <f t="shared" si="12"/>
        <v>-622980</v>
      </c>
      <c r="M56" s="205">
        <f t="shared" si="6"/>
        <v>8.28451266883697E-2</v>
      </c>
      <c r="N56" s="177"/>
    </row>
    <row r="57" spans="1:14" s="23" customFormat="1" ht="32.1" customHeight="1" x14ac:dyDescent="0.25">
      <c r="A57" s="206" t="s">
        <v>45</v>
      </c>
      <c r="B57" s="207" t="s">
        <v>46</v>
      </c>
      <c r="C57" s="208">
        <v>6082</v>
      </c>
      <c r="D57" s="208">
        <v>2938</v>
      </c>
      <c r="E57" s="209">
        <f>D57/C57-1</f>
        <v>-0.51693521867806647</v>
      </c>
      <c r="F57" s="208">
        <f t="shared" si="4"/>
        <v>-3144</v>
      </c>
      <c r="G57" s="209">
        <f>D57/$D$57</f>
        <v>1</v>
      </c>
      <c r="H57" s="210"/>
      <c r="I57" s="208">
        <v>68733</v>
      </c>
      <c r="J57" s="208">
        <v>34218</v>
      </c>
      <c r="K57" s="209">
        <f>J57/I57-1</f>
        <v>-0.50216053424119411</v>
      </c>
      <c r="L57" s="208">
        <f>J57-I57</f>
        <v>-34515</v>
      </c>
      <c r="M57" s="209">
        <f>J57/$J$57</f>
        <v>1</v>
      </c>
      <c r="N57" s="177"/>
    </row>
    <row r="58" spans="1:14" ht="23.25" customHeight="1" x14ac:dyDescent="0.25">
      <c r="A58" s="211"/>
      <c r="B58" s="212" t="s">
        <v>37</v>
      </c>
      <c r="C58" s="213">
        <v>5452</v>
      </c>
      <c r="D58" s="213">
        <v>2777</v>
      </c>
      <c r="E58" s="214">
        <f t="shared" ref="E58:E59" si="13">D58/C58-1</f>
        <v>-0.49064563462949373</v>
      </c>
      <c r="F58" s="213">
        <f t="shared" si="4"/>
        <v>-2675</v>
      </c>
      <c r="G58" s="214">
        <f t="shared" ref="G58:G63" si="14">D58/$D$57</f>
        <v>0.94520081688223279</v>
      </c>
      <c r="H58" s="215"/>
      <c r="I58" s="213">
        <v>63163</v>
      </c>
      <c r="J58" s="213">
        <v>31872</v>
      </c>
      <c r="K58" s="214">
        <f t="shared" ref="K58:K59" si="15">J58/I58-1</f>
        <v>-0.49540078843626811</v>
      </c>
      <c r="L58" s="213">
        <f t="shared" ref="L58:L59" si="16">J58-I58</f>
        <v>-31291</v>
      </c>
      <c r="M58" s="216">
        <f>J58/$J$57</f>
        <v>0.93143959319656322</v>
      </c>
      <c r="N58" s="177"/>
    </row>
    <row r="59" spans="1:14" ht="23.25" customHeight="1" x14ac:dyDescent="0.25">
      <c r="A59" s="217"/>
      <c r="B59" s="218" t="s">
        <v>38</v>
      </c>
      <c r="C59" s="219">
        <v>630</v>
      </c>
      <c r="D59" s="219">
        <v>161</v>
      </c>
      <c r="E59" s="220">
        <f t="shared" si="13"/>
        <v>-0.74444444444444446</v>
      </c>
      <c r="F59" s="219">
        <f t="shared" si="4"/>
        <v>-469</v>
      </c>
      <c r="G59" s="220">
        <f t="shared" si="14"/>
        <v>5.4799183117767186E-2</v>
      </c>
      <c r="H59" s="215"/>
      <c r="I59" s="219">
        <v>5570</v>
      </c>
      <c r="J59" s="219">
        <v>2346</v>
      </c>
      <c r="K59" s="220">
        <f t="shared" si="15"/>
        <v>-0.57881508078994615</v>
      </c>
      <c r="L59" s="219">
        <f t="shared" si="16"/>
        <v>-3224</v>
      </c>
      <c r="M59" s="221">
        <f t="shared" ref="M59:M63" si="17">J59/$J$57</f>
        <v>6.8560406803436794E-2</v>
      </c>
      <c r="N59" s="177"/>
    </row>
    <row r="60" spans="1:14" ht="23.25" customHeight="1" x14ac:dyDescent="0.25">
      <c r="A60" s="222" t="s">
        <v>47</v>
      </c>
      <c r="B60" s="212" t="s">
        <v>40</v>
      </c>
      <c r="C60" s="213">
        <v>3338</v>
      </c>
      <c r="D60" s="213">
        <v>1977</v>
      </c>
      <c r="E60" s="214">
        <f>D60/C60-1</f>
        <v>-0.40772917914919116</v>
      </c>
      <c r="F60" s="213">
        <f t="shared" si="4"/>
        <v>-1361</v>
      </c>
      <c r="G60" s="214">
        <f t="shared" si="14"/>
        <v>0.67290673927842071</v>
      </c>
      <c r="H60" s="215"/>
      <c r="I60" s="213">
        <v>39561</v>
      </c>
      <c r="J60" s="213">
        <v>22889</v>
      </c>
      <c r="K60" s="214">
        <f>J60/I60-1</f>
        <v>-0.42142514092161476</v>
      </c>
      <c r="L60" s="213">
        <f>J60-I60</f>
        <v>-16672</v>
      </c>
      <c r="M60" s="216">
        <f t="shared" si="17"/>
        <v>0.66891694429832249</v>
      </c>
      <c r="N60" s="177"/>
    </row>
    <row r="61" spans="1:14" ht="27" customHeight="1" x14ac:dyDescent="0.25">
      <c r="A61" s="223"/>
      <c r="B61" s="218" t="s">
        <v>41</v>
      </c>
      <c r="C61" s="219">
        <v>2744</v>
      </c>
      <c r="D61" s="219">
        <v>961</v>
      </c>
      <c r="E61" s="220">
        <f>D61/C61-1</f>
        <v>-0.64978134110787167</v>
      </c>
      <c r="F61" s="219">
        <f t="shared" si="4"/>
        <v>-1783</v>
      </c>
      <c r="G61" s="220">
        <f t="shared" si="14"/>
        <v>0.32709326072157929</v>
      </c>
      <c r="H61" s="215"/>
      <c r="I61" s="219">
        <v>29172</v>
      </c>
      <c r="J61" s="219">
        <v>11329</v>
      </c>
      <c r="K61" s="220">
        <f>J61/I61-1</f>
        <v>-0.61164815576580289</v>
      </c>
      <c r="L61" s="219">
        <f>J61-I61</f>
        <v>-17843</v>
      </c>
      <c r="M61" s="221">
        <f t="shared" si="17"/>
        <v>0.33108305570167745</v>
      </c>
      <c r="N61" s="177"/>
    </row>
    <row r="62" spans="1:14" ht="23.25" customHeight="1" x14ac:dyDescent="0.25">
      <c r="A62" s="222" t="s">
        <v>48</v>
      </c>
      <c r="B62" s="212" t="s">
        <v>43</v>
      </c>
      <c r="C62" s="213">
        <v>2997</v>
      </c>
      <c r="D62" s="213">
        <v>1806</v>
      </c>
      <c r="E62" s="214">
        <f t="shared" ref="E62:E63" si="18">D62/C62-1</f>
        <v>-0.39739739739739743</v>
      </c>
      <c r="F62" s="213">
        <f t="shared" si="4"/>
        <v>-1191</v>
      </c>
      <c r="G62" s="214">
        <f t="shared" si="14"/>
        <v>0.61470388019060584</v>
      </c>
      <c r="H62" s="215"/>
      <c r="I62" s="213">
        <v>35293</v>
      </c>
      <c r="J62" s="213">
        <v>21239</v>
      </c>
      <c r="K62" s="214">
        <f t="shared" ref="K62:K63" si="19">J62/I62-1</f>
        <v>-0.39820927662709316</v>
      </c>
      <c r="L62" s="213">
        <f t="shared" ref="L62:L63" si="20">J62-I62</f>
        <v>-14054</v>
      </c>
      <c r="M62" s="216">
        <f t="shared" si="17"/>
        <v>0.62069670933426846</v>
      </c>
      <c r="N62" s="177"/>
    </row>
    <row r="63" spans="1:14" ht="23.25" customHeight="1" x14ac:dyDescent="0.25">
      <c r="A63" s="223"/>
      <c r="B63" s="218" t="s">
        <v>44</v>
      </c>
      <c r="C63" s="219">
        <v>3085</v>
      </c>
      <c r="D63" s="219">
        <v>1132</v>
      </c>
      <c r="E63" s="220">
        <f t="shared" si="18"/>
        <v>-0.63306320907617497</v>
      </c>
      <c r="F63" s="219">
        <f t="shared" si="4"/>
        <v>-1953</v>
      </c>
      <c r="G63" s="220">
        <f t="shared" si="14"/>
        <v>0.38529611980939416</v>
      </c>
      <c r="H63" s="215"/>
      <c r="I63" s="219">
        <v>33440</v>
      </c>
      <c r="J63" s="219">
        <v>12979</v>
      </c>
      <c r="K63" s="220">
        <f t="shared" si="19"/>
        <v>-0.61187200956937793</v>
      </c>
      <c r="L63" s="219">
        <f t="shared" si="20"/>
        <v>-20461</v>
      </c>
      <c r="M63" s="221">
        <f t="shared" si="17"/>
        <v>0.37930329066573149</v>
      </c>
      <c r="N63" s="224"/>
    </row>
    <row r="64" spans="1:14" ht="18.75" customHeight="1" x14ac:dyDescent="0.25">
      <c r="A64" s="171"/>
      <c r="B64" s="60"/>
      <c r="C64" s="61" t="s">
        <v>154</v>
      </c>
      <c r="D64" s="62"/>
      <c r="E64" s="62"/>
      <c r="F64" s="62"/>
      <c r="G64" s="63"/>
      <c r="H64" s="225"/>
      <c r="I64" s="61" t="str">
        <f>CONCATENATE("acumulado ",C64)</f>
        <v>acumulado noviembre</v>
      </c>
      <c r="J64" s="62"/>
      <c r="K64" s="62"/>
      <c r="L64" s="62"/>
      <c r="M64" s="62"/>
      <c r="N64" s="226" t="s">
        <v>49</v>
      </c>
    </row>
    <row r="65" spans="1:14" ht="30" customHeight="1" x14ac:dyDescent="0.25">
      <c r="A65" s="171"/>
      <c r="B65" s="5"/>
      <c r="C65" s="175">
        <v>2019</v>
      </c>
      <c r="D65" s="175">
        <v>2020</v>
      </c>
      <c r="E65" s="175" t="s">
        <v>1</v>
      </c>
      <c r="F65" s="175" t="s">
        <v>2</v>
      </c>
      <c r="G65" s="175" t="s">
        <v>3</v>
      </c>
      <c r="H65" s="227"/>
      <c r="I65" s="175">
        <v>2019</v>
      </c>
      <c r="J65" s="175">
        <v>2020</v>
      </c>
      <c r="K65" s="175" t="s">
        <v>1</v>
      </c>
      <c r="L65" s="175" t="s">
        <v>2</v>
      </c>
      <c r="M65" s="136" t="s">
        <v>3</v>
      </c>
      <c r="N65" s="226"/>
    </row>
    <row r="66" spans="1:14" s="23" customFormat="1" ht="32.1" customHeight="1" x14ac:dyDescent="0.25">
      <c r="A66" s="228" t="s">
        <v>50</v>
      </c>
      <c r="B66" s="229" t="s">
        <v>51</v>
      </c>
      <c r="C66" s="230">
        <v>487576</v>
      </c>
      <c r="D66" s="230">
        <v>86332</v>
      </c>
      <c r="E66" s="231">
        <f>D66/C66-1</f>
        <v>-0.82293632172215203</v>
      </c>
      <c r="F66" s="230">
        <f>D66-C66</f>
        <v>-401244</v>
      </c>
      <c r="G66" s="231">
        <f>D66/$D$66</f>
        <v>1</v>
      </c>
      <c r="H66" s="232"/>
      <c r="I66" s="230">
        <v>5363196</v>
      </c>
      <c r="J66" s="230">
        <v>1822629</v>
      </c>
      <c r="K66" s="231">
        <f>J66/I66-1</f>
        <v>-0.66015991211210623</v>
      </c>
      <c r="L66" s="230">
        <f>J66-I66</f>
        <v>-3540567</v>
      </c>
      <c r="M66" s="233">
        <f>J66/$J$66</f>
        <v>1</v>
      </c>
      <c r="N66" s="226"/>
    </row>
    <row r="67" spans="1:14" ht="18.75" customHeight="1" x14ac:dyDescent="0.25">
      <c r="A67" s="234"/>
      <c r="B67" s="235" t="s">
        <v>52</v>
      </c>
      <c r="C67" s="236">
        <v>55741</v>
      </c>
      <c r="D67" s="236">
        <v>15317</v>
      </c>
      <c r="E67" s="237">
        <f>D67/C67-1</f>
        <v>-0.72521124486464184</v>
      </c>
      <c r="F67" s="236">
        <f>D67-C67</f>
        <v>-40424</v>
      </c>
      <c r="G67" s="237">
        <f>D67/$D$66</f>
        <v>0.17741972849001528</v>
      </c>
      <c r="H67" s="238"/>
      <c r="I67" s="236">
        <v>784798</v>
      </c>
      <c r="J67" s="236">
        <v>336100</v>
      </c>
      <c r="K67" s="237">
        <f>J67/I67-1</f>
        <v>-0.57173693103193435</v>
      </c>
      <c r="L67" s="236">
        <f>J67-I67</f>
        <v>-448698</v>
      </c>
      <c r="M67" s="239">
        <f>J67/$J$66</f>
        <v>0.18440395714103089</v>
      </c>
      <c r="N67" s="226"/>
    </row>
    <row r="68" spans="1:14" ht="18.75" customHeight="1" x14ac:dyDescent="0.25">
      <c r="A68" s="234"/>
      <c r="B68" s="240" t="s">
        <v>53</v>
      </c>
      <c r="C68" s="241">
        <v>431835</v>
      </c>
      <c r="D68" s="241">
        <v>71015</v>
      </c>
      <c r="E68" s="242">
        <f t="shared" ref="E68" si="21">D68/C68-1</f>
        <v>-0.83555061539708453</v>
      </c>
      <c r="F68" s="241">
        <f>D68-C68</f>
        <v>-360820</v>
      </c>
      <c r="G68" s="242">
        <f>D68/$D$66</f>
        <v>0.8225802715099847</v>
      </c>
      <c r="H68" s="238"/>
      <c r="I68" s="241">
        <v>4578398</v>
      </c>
      <c r="J68" s="241">
        <v>1486530</v>
      </c>
      <c r="K68" s="242">
        <f t="shared" ref="K68" si="22">J68/I68-1</f>
        <v>-0.67531656269288953</v>
      </c>
      <c r="L68" s="241">
        <f t="shared" ref="L68" si="23">J68-I68</f>
        <v>-3091868</v>
      </c>
      <c r="M68" s="243">
        <f>J68/$J$66</f>
        <v>0.81559659151697905</v>
      </c>
      <c r="N68" s="244"/>
    </row>
    <row r="69" spans="1:14" ht="18.75" customHeight="1" x14ac:dyDescent="0.35">
      <c r="A69" s="245" t="s">
        <v>54</v>
      </c>
      <c r="B69" s="246"/>
      <c r="C69" s="246"/>
      <c r="D69" s="246"/>
      <c r="E69" s="246"/>
      <c r="F69" s="246"/>
      <c r="G69" s="246"/>
      <c r="H69" s="246"/>
      <c r="I69" s="246"/>
      <c r="J69" s="246"/>
      <c r="K69" s="246"/>
      <c r="L69" s="246"/>
      <c r="M69" s="246"/>
      <c r="N69" s="247"/>
    </row>
  </sheetData>
  <mergeCells count="121">
    <mergeCell ref="C64:G64"/>
    <mergeCell ref="I64:M64"/>
    <mergeCell ref="N64:N68"/>
    <mergeCell ref="A66:A68"/>
    <mergeCell ref="A69:N69"/>
    <mergeCell ref="C48:G48"/>
    <mergeCell ref="I48:M48"/>
    <mergeCell ref="N48:N63"/>
    <mergeCell ref="A50:A52"/>
    <mergeCell ref="A53:A54"/>
    <mergeCell ref="A55:A56"/>
    <mergeCell ref="A57:A59"/>
    <mergeCell ref="A60:A61"/>
    <mergeCell ref="A62:A63"/>
    <mergeCell ref="L46:M46"/>
    <mergeCell ref="C47:D47"/>
    <mergeCell ref="E47:F47"/>
    <mergeCell ref="G47:I47"/>
    <mergeCell ref="J47:K47"/>
    <mergeCell ref="L47:M47"/>
    <mergeCell ref="A45:A47"/>
    <mergeCell ref="C45:D45"/>
    <mergeCell ref="E45:F45"/>
    <mergeCell ref="G45:I45"/>
    <mergeCell ref="J45:K45"/>
    <mergeCell ref="L45:M45"/>
    <mergeCell ref="C46:D46"/>
    <mergeCell ref="E46:F46"/>
    <mergeCell ref="G46:I46"/>
    <mergeCell ref="J46:K46"/>
    <mergeCell ref="L43:M43"/>
    <mergeCell ref="C44:D44"/>
    <mergeCell ref="E44:F44"/>
    <mergeCell ref="G44:I44"/>
    <mergeCell ref="J44:K44"/>
    <mergeCell ref="L44:M44"/>
    <mergeCell ref="A42:A44"/>
    <mergeCell ref="C42:D42"/>
    <mergeCell ref="E42:F42"/>
    <mergeCell ref="G42:I42"/>
    <mergeCell ref="J42:K42"/>
    <mergeCell ref="L42:M42"/>
    <mergeCell ref="C43:D43"/>
    <mergeCell ref="E43:F43"/>
    <mergeCell ref="G43:I43"/>
    <mergeCell ref="J43:K43"/>
    <mergeCell ref="A39:L39"/>
    <mergeCell ref="C40:M40"/>
    <mergeCell ref="C41:D41"/>
    <mergeCell ref="E41:F41"/>
    <mergeCell ref="G41:I41"/>
    <mergeCell ref="J41:K41"/>
    <mergeCell ref="L41:M41"/>
    <mergeCell ref="A36:A38"/>
    <mergeCell ref="F36:G36"/>
    <mergeCell ref="L36:M36"/>
    <mergeCell ref="F37:G37"/>
    <mergeCell ref="L37:M37"/>
    <mergeCell ref="F38:G38"/>
    <mergeCell ref="L38:M38"/>
    <mergeCell ref="F32:G32"/>
    <mergeCell ref="L32:M32"/>
    <mergeCell ref="A33:A35"/>
    <mergeCell ref="F33:G33"/>
    <mergeCell ref="L33:M33"/>
    <mergeCell ref="F34:G34"/>
    <mergeCell ref="L34:M34"/>
    <mergeCell ref="F35:G35"/>
    <mergeCell ref="L35:M35"/>
    <mergeCell ref="L25:M25"/>
    <mergeCell ref="C26:G26"/>
    <mergeCell ref="I26:M26"/>
    <mergeCell ref="A28:A30"/>
    <mergeCell ref="C31:G31"/>
    <mergeCell ref="I31:M31"/>
    <mergeCell ref="C21:G21"/>
    <mergeCell ref="I21:M21"/>
    <mergeCell ref="F22:G22"/>
    <mergeCell ref="L22:M22"/>
    <mergeCell ref="A23:A25"/>
    <mergeCell ref="F23:G23"/>
    <mergeCell ref="L23:M23"/>
    <mergeCell ref="F24:G24"/>
    <mergeCell ref="L24:M24"/>
    <mergeCell ref="F25:G25"/>
    <mergeCell ref="A19:A20"/>
    <mergeCell ref="C19:D19"/>
    <mergeCell ref="F19:G19"/>
    <mergeCell ref="I19:J19"/>
    <mergeCell ref="L19:M19"/>
    <mergeCell ref="C20:D20"/>
    <mergeCell ref="F20:G20"/>
    <mergeCell ref="I20:J20"/>
    <mergeCell ref="L20:M20"/>
    <mergeCell ref="F17:G17"/>
    <mergeCell ref="I17:J17"/>
    <mergeCell ref="L17:M17"/>
    <mergeCell ref="C18:D18"/>
    <mergeCell ref="F18:G18"/>
    <mergeCell ref="I18:J18"/>
    <mergeCell ref="L18:M18"/>
    <mergeCell ref="C15:D15"/>
    <mergeCell ref="F15:G15"/>
    <mergeCell ref="I15:J15"/>
    <mergeCell ref="L15:M15"/>
    <mergeCell ref="A16:A18"/>
    <mergeCell ref="C16:D16"/>
    <mergeCell ref="F16:G16"/>
    <mergeCell ref="I16:J16"/>
    <mergeCell ref="L16:M16"/>
    <mergeCell ref="C17:D17"/>
    <mergeCell ref="A1:N1"/>
    <mergeCell ref="C2:G2"/>
    <mergeCell ref="I2:M2"/>
    <mergeCell ref="A4:A6"/>
    <mergeCell ref="N4:N47"/>
    <mergeCell ref="A7:A8"/>
    <mergeCell ref="A9:A11"/>
    <mergeCell ref="A12:A13"/>
    <mergeCell ref="C14:G14"/>
    <mergeCell ref="I14:M14"/>
  </mergeCells>
  <pageMargins left="0.17" right="0.17" top="0.2" bottom="0.24" header="0.22" footer="0.21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CBC76-35DE-4A2D-8A31-329C1423B5C7}">
  <sheetPr codeName="Hoja8"/>
  <dimension ref="A1:R318"/>
  <sheetViews>
    <sheetView showGridLines="0" zoomScaleNormal="100" workbookViewId="0">
      <selection activeCell="C26" sqref="C26"/>
    </sheetView>
  </sheetViews>
  <sheetFormatPr baseColWidth="10" defaultRowHeight="15" x14ac:dyDescent="0.25"/>
  <cols>
    <col min="1" max="1" width="31.7109375" bestFit="1" customWidth="1"/>
    <col min="2" max="2" width="13.28515625" customWidth="1"/>
    <col min="3" max="3" width="12.42578125" customWidth="1"/>
    <col min="4" max="4" width="12.28515625" customWidth="1"/>
    <col min="5" max="5" width="14" customWidth="1"/>
    <col min="6" max="6" width="11.42578125" customWidth="1"/>
    <col min="7" max="7" width="1.28515625" customWidth="1"/>
    <col min="8" max="8" width="14.5703125" customWidth="1"/>
    <col min="9" max="9" width="12.5703125" bestFit="1" customWidth="1"/>
    <col min="11" max="11" width="14" customWidth="1"/>
  </cols>
  <sheetData>
    <row r="1" spans="1:12" ht="53.25" customHeight="1" x14ac:dyDescent="0.25">
      <c r="A1" s="249" t="s">
        <v>55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</row>
    <row r="2" spans="1:12" ht="22.5" customHeight="1" x14ac:dyDescent="0.35">
      <c r="A2" s="251" t="s">
        <v>56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</row>
    <row r="3" spans="1:12" ht="22.5" customHeight="1" x14ac:dyDescent="0.25">
      <c r="A3" s="252" t="s">
        <v>57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4"/>
    </row>
    <row r="4" spans="1:12" ht="21" x14ac:dyDescent="0.35">
      <c r="A4" s="255" t="s">
        <v>5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7"/>
    </row>
    <row r="5" spans="1:12" x14ac:dyDescent="0.25">
      <c r="A5" s="5"/>
      <c r="B5" s="61" t="s">
        <v>153</v>
      </c>
      <c r="C5" s="62"/>
      <c r="D5" s="62"/>
      <c r="E5" s="62"/>
      <c r="F5" s="63"/>
      <c r="G5" s="9"/>
      <c r="H5" s="61" t="str">
        <f>CONCATENATE("acumulado ",B5)</f>
        <v>acumulado diciembre</v>
      </c>
      <c r="I5" s="62"/>
      <c r="J5" s="62"/>
      <c r="K5" s="62"/>
      <c r="L5" s="63"/>
    </row>
    <row r="6" spans="1:12" ht="30" x14ac:dyDescent="0.25">
      <c r="A6" s="12"/>
      <c r="B6" s="13">
        <v>2019</v>
      </c>
      <c r="C6" s="13">
        <v>2020</v>
      </c>
      <c r="D6" s="13" t="s">
        <v>1</v>
      </c>
      <c r="E6" s="13" t="s">
        <v>2</v>
      </c>
      <c r="F6" s="13" t="s">
        <v>3</v>
      </c>
      <c r="G6" s="14"/>
      <c r="H6" s="13">
        <v>2019</v>
      </c>
      <c r="I6" s="13">
        <v>2020</v>
      </c>
      <c r="J6" s="13" t="s">
        <v>1</v>
      </c>
      <c r="K6" s="13" t="s">
        <v>2</v>
      </c>
      <c r="L6" s="13" t="s">
        <v>3</v>
      </c>
    </row>
    <row r="7" spans="1:12" x14ac:dyDescent="0.25">
      <c r="A7" s="258" t="s">
        <v>58</v>
      </c>
      <c r="B7" s="259">
        <v>417273</v>
      </c>
      <c r="C7" s="259">
        <v>92902</v>
      </c>
      <c r="D7" s="260">
        <v>-0.77735918691120687</v>
      </c>
      <c r="E7" s="259">
        <v>-324371</v>
      </c>
      <c r="F7" s="260">
        <f t="shared" ref="F7:F18" si="0">C7/$C$7</f>
        <v>1</v>
      </c>
      <c r="G7" s="261"/>
      <c r="H7" s="259">
        <v>5084172</v>
      </c>
      <c r="I7" s="259">
        <v>1627003</v>
      </c>
      <c r="J7" s="260">
        <v>-0.67998663302500395</v>
      </c>
      <c r="K7" s="259">
        <v>-3457169</v>
      </c>
      <c r="L7" s="260">
        <f>I7/$I$7</f>
        <v>1</v>
      </c>
    </row>
    <row r="8" spans="1:12" x14ac:dyDescent="0.25">
      <c r="A8" s="262" t="s">
        <v>8</v>
      </c>
      <c r="B8" s="263">
        <v>307262</v>
      </c>
      <c r="C8" s="263">
        <v>73586</v>
      </c>
      <c r="D8" s="264">
        <v>-0.76051057403779188</v>
      </c>
      <c r="E8" s="263">
        <v>-233676</v>
      </c>
      <c r="F8" s="264">
        <f t="shared" si="0"/>
        <v>0.79208197885944331</v>
      </c>
      <c r="G8" s="265"/>
      <c r="H8" s="263">
        <v>3693651</v>
      </c>
      <c r="I8" s="266" t="s">
        <v>9</v>
      </c>
      <c r="J8" s="267" t="s">
        <v>10</v>
      </c>
      <c r="K8" s="266" t="s">
        <v>10</v>
      </c>
      <c r="L8" s="267" t="s">
        <v>10</v>
      </c>
    </row>
    <row r="9" spans="1:12" x14ac:dyDescent="0.25">
      <c r="A9" s="268" t="s">
        <v>59</v>
      </c>
      <c r="B9" s="269">
        <v>50973</v>
      </c>
      <c r="C9" s="269">
        <v>25306</v>
      </c>
      <c r="D9" s="270">
        <v>-0.50354109038118222</v>
      </c>
      <c r="E9" s="269">
        <v>-25667</v>
      </c>
      <c r="F9" s="270">
        <f t="shared" si="0"/>
        <v>0.27239456631719444</v>
      </c>
      <c r="G9" s="271"/>
      <c r="H9" s="269">
        <v>614141</v>
      </c>
      <c r="I9" s="272" t="s">
        <v>9</v>
      </c>
      <c r="J9" s="273" t="s">
        <v>10</v>
      </c>
      <c r="K9" s="272" t="s">
        <v>10</v>
      </c>
      <c r="L9" s="273" t="s">
        <v>10</v>
      </c>
    </row>
    <row r="10" spans="1:12" x14ac:dyDescent="0.25">
      <c r="A10" s="274" t="s">
        <v>60</v>
      </c>
      <c r="B10" s="275">
        <v>189109</v>
      </c>
      <c r="C10" s="275">
        <v>35293</v>
      </c>
      <c r="D10" s="276">
        <v>-0.81337218218064711</v>
      </c>
      <c r="E10" s="275">
        <v>-153816</v>
      </c>
      <c r="F10" s="276">
        <f t="shared" si="0"/>
        <v>0.37989494305827648</v>
      </c>
      <c r="G10" s="271"/>
      <c r="H10" s="275">
        <v>2263708</v>
      </c>
      <c r="I10" s="277" t="s">
        <v>9</v>
      </c>
      <c r="J10" s="278" t="s">
        <v>10</v>
      </c>
      <c r="K10" s="277" t="s">
        <v>10</v>
      </c>
      <c r="L10" s="278" t="s">
        <v>10</v>
      </c>
    </row>
    <row r="11" spans="1:12" x14ac:dyDescent="0.25">
      <c r="A11" s="274" t="s">
        <v>61</v>
      </c>
      <c r="B11" s="275">
        <v>50801</v>
      </c>
      <c r="C11" s="275">
        <v>11105</v>
      </c>
      <c r="D11" s="276">
        <v>-0.78140194090667503</v>
      </c>
      <c r="E11" s="275">
        <v>-39696</v>
      </c>
      <c r="F11" s="276">
        <f t="shared" si="0"/>
        <v>0.11953456330326581</v>
      </c>
      <c r="G11" s="271"/>
      <c r="H11" s="275">
        <v>628912</v>
      </c>
      <c r="I11" s="277" t="s">
        <v>9</v>
      </c>
      <c r="J11" s="278" t="s">
        <v>10</v>
      </c>
      <c r="K11" s="277" t="s">
        <v>10</v>
      </c>
      <c r="L11" s="278" t="s">
        <v>10</v>
      </c>
    </row>
    <row r="12" spans="1:12" x14ac:dyDescent="0.25">
      <c r="A12" s="274" t="s">
        <v>62</v>
      </c>
      <c r="B12" s="275">
        <v>10858</v>
      </c>
      <c r="C12" s="275">
        <v>658</v>
      </c>
      <c r="D12" s="276">
        <v>-0.93939952109044023</v>
      </c>
      <c r="E12" s="275">
        <v>-10200</v>
      </c>
      <c r="F12" s="276">
        <f t="shared" si="0"/>
        <v>7.0827323416072854E-3</v>
      </c>
      <c r="G12" s="271"/>
      <c r="H12" s="275">
        <v>130622</v>
      </c>
      <c r="I12" s="277" t="s">
        <v>9</v>
      </c>
      <c r="J12" s="278" t="s">
        <v>10</v>
      </c>
      <c r="K12" s="277" t="s">
        <v>10</v>
      </c>
      <c r="L12" s="278" t="s">
        <v>10</v>
      </c>
    </row>
    <row r="13" spans="1:12" x14ac:dyDescent="0.25">
      <c r="A13" s="279" t="s">
        <v>63</v>
      </c>
      <c r="B13" s="280">
        <v>5521</v>
      </c>
      <c r="C13" s="280">
        <v>1224</v>
      </c>
      <c r="D13" s="281">
        <v>-0.77830103242166271</v>
      </c>
      <c r="E13" s="280">
        <v>-4297</v>
      </c>
      <c r="F13" s="281">
        <f t="shared" si="0"/>
        <v>1.3175173839099266E-2</v>
      </c>
      <c r="G13" s="271"/>
      <c r="H13" s="280">
        <v>56268</v>
      </c>
      <c r="I13" s="282" t="s">
        <v>9</v>
      </c>
      <c r="J13" s="283" t="s">
        <v>10</v>
      </c>
      <c r="K13" s="282" t="s">
        <v>10</v>
      </c>
      <c r="L13" s="283" t="s">
        <v>10</v>
      </c>
    </row>
    <row r="14" spans="1:12" x14ac:dyDescent="0.25">
      <c r="A14" s="262" t="s">
        <v>11</v>
      </c>
      <c r="B14" s="263">
        <v>110011</v>
      </c>
      <c r="C14" s="263">
        <v>19316</v>
      </c>
      <c r="D14" s="264">
        <v>-0.82441755824417562</v>
      </c>
      <c r="E14" s="263">
        <v>-90695</v>
      </c>
      <c r="F14" s="264">
        <f t="shared" si="0"/>
        <v>0.20791802114055671</v>
      </c>
      <c r="G14" s="265"/>
      <c r="H14" s="263">
        <v>1390521</v>
      </c>
      <c r="I14" s="266" t="s">
        <v>9</v>
      </c>
      <c r="J14" s="267" t="s">
        <v>10</v>
      </c>
      <c r="K14" s="266" t="s">
        <v>10</v>
      </c>
      <c r="L14" s="267" t="s">
        <v>10</v>
      </c>
    </row>
    <row r="15" spans="1:12" x14ac:dyDescent="0.25">
      <c r="A15" s="268" t="s">
        <v>64</v>
      </c>
      <c r="B15" s="269">
        <v>63378</v>
      </c>
      <c r="C15" s="269">
        <v>13756</v>
      </c>
      <c r="D15" s="270">
        <v>-0.78295307519959612</v>
      </c>
      <c r="E15" s="269">
        <v>-49622</v>
      </c>
      <c r="F15" s="270">
        <f t="shared" si="0"/>
        <v>0.14807000925706659</v>
      </c>
      <c r="G15" s="271"/>
      <c r="H15" s="269">
        <v>799446</v>
      </c>
      <c r="I15" s="272" t="s">
        <v>9</v>
      </c>
      <c r="J15" s="273" t="s">
        <v>10</v>
      </c>
      <c r="K15" s="272" t="s">
        <v>10</v>
      </c>
      <c r="L15" s="273" t="s">
        <v>10</v>
      </c>
    </row>
    <row r="16" spans="1:12" x14ac:dyDescent="0.25">
      <c r="A16" s="274" t="s">
        <v>65</v>
      </c>
      <c r="B16" s="275">
        <v>57150</v>
      </c>
      <c r="C16" s="275">
        <v>11404</v>
      </c>
      <c r="D16" s="276">
        <v>-0.80045494313210852</v>
      </c>
      <c r="E16" s="275">
        <v>-45746</v>
      </c>
      <c r="F16" s="276">
        <f t="shared" si="0"/>
        <v>0.12275300854664055</v>
      </c>
      <c r="G16" s="271"/>
      <c r="H16" s="275">
        <v>730524</v>
      </c>
      <c r="I16" s="277" t="s">
        <v>9</v>
      </c>
      <c r="J16" s="278" t="s">
        <v>10</v>
      </c>
      <c r="K16" s="277" t="s">
        <v>10</v>
      </c>
      <c r="L16" s="278" t="s">
        <v>10</v>
      </c>
    </row>
    <row r="17" spans="1:12" x14ac:dyDescent="0.25">
      <c r="A17" s="274" t="s">
        <v>66</v>
      </c>
      <c r="B17" s="275">
        <v>29720</v>
      </c>
      <c r="C17" s="275">
        <v>3512</v>
      </c>
      <c r="D17" s="276">
        <v>-0.88183041722745625</v>
      </c>
      <c r="E17" s="275">
        <v>-26208</v>
      </c>
      <c r="F17" s="276">
        <f t="shared" si="0"/>
        <v>3.7803276571010312E-2</v>
      </c>
      <c r="G17" s="271"/>
      <c r="H17" s="275">
        <v>381985</v>
      </c>
      <c r="I17" s="277" t="s">
        <v>9</v>
      </c>
      <c r="J17" s="278" t="s">
        <v>10</v>
      </c>
      <c r="K17" s="277" t="s">
        <v>10</v>
      </c>
      <c r="L17" s="278" t="s">
        <v>10</v>
      </c>
    </row>
    <row r="18" spans="1:12" x14ac:dyDescent="0.25">
      <c r="A18" s="284" t="s">
        <v>67</v>
      </c>
      <c r="B18" s="285">
        <v>16913</v>
      </c>
      <c r="C18" s="285">
        <v>2048</v>
      </c>
      <c r="D18" s="286">
        <v>-0.87890971442085974</v>
      </c>
      <c r="E18" s="285">
        <v>-14865</v>
      </c>
      <c r="F18" s="286">
        <f t="shared" si="0"/>
        <v>2.2044735312479819E-2</v>
      </c>
      <c r="G18" s="287"/>
      <c r="H18" s="285">
        <v>209090</v>
      </c>
      <c r="I18" s="288" t="s">
        <v>9</v>
      </c>
      <c r="J18" s="289" t="s">
        <v>10</v>
      </c>
      <c r="K18" s="288" t="s">
        <v>10</v>
      </c>
      <c r="L18" s="289" t="s">
        <v>10</v>
      </c>
    </row>
    <row r="19" spans="1:12" x14ac:dyDescent="0.25">
      <c r="A19" s="151" t="s">
        <v>29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3"/>
    </row>
    <row r="20" spans="1:12" ht="21" x14ac:dyDescent="0.35">
      <c r="A20" s="290" t="s">
        <v>12</v>
      </c>
      <c r="B20" s="291"/>
      <c r="C20" s="291"/>
      <c r="D20" s="291"/>
      <c r="E20" s="291"/>
      <c r="F20" s="291"/>
      <c r="G20" s="291"/>
      <c r="H20" s="291"/>
      <c r="I20" s="291"/>
      <c r="J20" s="291"/>
      <c r="K20" s="291"/>
      <c r="L20" s="292"/>
    </row>
    <row r="21" spans="1:12" x14ac:dyDescent="0.25">
      <c r="A21" s="5"/>
      <c r="B21" s="61" t="s">
        <v>153</v>
      </c>
      <c r="C21" s="62"/>
      <c r="D21" s="62"/>
      <c r="E21" s="62"/>
      <c r="F21" s="63"/>
      <c r="G21" s="9"/>
      <c r="H21" s="61" t="str">
        <f>CONCATENATE("acumulado ",B21)</f>
        <v>acumulado diciembre</v>
      </c>
      <c r="I21" s="62"/>
      <c r="J21" s="62"/>
      <c r="K21" s="62"/>
      <c r="L21" s="63"/>
    </row>
    <row r="22" spans="1:12" ht="30" x14ac:dyDescent="0.25">
      <c r="A22" s="12"/>
      <c r="B22" s="13">
        <v>2019</v>
      </c>
      <c r="C22" s="13">
        <v>2020</v>
      </c>
      <c r="D22" s="13" t="s">
        <v>1</v>
      </c>
      <c r="E22" s="13" t="s">
        <v>2</v>
      </c>
      <c r="F22" s="13" t="s">
        <v>3</v>
      </c>
      <c r="G22" s="14"/>
      <c r="H22" s="13">
        <v>2019</v>
      </c>
      <c r="I22" s="13">
        <v>2020</v>
      </c>
      <c r="J22" s="13" t="s">
        <v>1</v>
      </c>
      <c r="K22" s="13" t="s">
        <v>2</v>
      </c>
      <c r="L22" s="13" t="s">
        <v>3</v>
      </c>
    </row>
    <row r="23" spans="1:12" x14ac:dyDescent="0.25">
      <c r="A23" s="258" t="s">
        <v>68</v>
      </c>
      <c r="B23" s="259">
        <v>417273</v>
      </c>
      <c r="C23" s="259">
        <v>92902</v>
      </c>
      <c r="D23" s="260">
        <v>-0.77735918691120687</v>
      </c>
      <c r="E23" s="259">
        <v>-324371</v>
      </c>
      <c r="F23" s="260">
        <f t="shared" ref="F23:F45" si="1">C23/$C$7</f>
        <v>1</v>
      </c>
      <c r="G23" s="261"/>
      <c r="H23" s="259">
        <v>5084172</v>
      </c>
      <c r="I23" s="259">
        <v>1627003</v>
      </c>
      <c r="J23" s="260">
        <v>-0.67998663302500395</v>
      </c>
      <c r="K23" s="259">
        <v>-3457169</v>
      </c>
      <c r="L23" s="260">
        <f>I23/$I$7</f>
        <v>1</v>
      </c>
    </row>
    <row r="24" spans="1:12" x14ac:dyDescent="0.25">
      <c r="A24" s="262" t="s">
        <v>13</v>
      </c>
      <c r="B24" s="263">
        <v>77571</v>
      </c>
      <c r="C24" s="263">
        <v>30517</v>
      </c>
      <c r="D24" s="264">
        <v>-0.60659266994108618</v>
      </c>
      <c r="E24" s="263">
        <v>-47054</v>
      </c>
      <c r="F24" s="264">
        <f t="shared" si="1"/>
        <v>0.32848593141159499</v>
      </c>
      <c r="G24" s="293"/>
      <c r="H24" s="263">
        <v>1181241</v>
      </c>
      <c r="I24" s="263">
        <v>491164</v>
      </c>
      <c r="J24" s="264">
        <v>-0.58419662033403852</v>
      </c>
      <c r="K24" s="263">
        <v>-690077</v>
      </c>
      <c r="L24" s="264">
        <f t="shared" ref="L24:L45" si="2">I24/$I$7</f>
        <v>0.30188266401475594</v>
      </c>
    </row>
    <row r="25" spans="1:12" x14ac:dyDescent="0.25">
      <c r="A25" s="294" t="s">
        <v>69</v>
      </c>
      <c r="B25" s="269">
        <v>32868</v>
      </c>
      <c r="C25" s="269">
        <v>17234</v>
      </c>
      <c r="D25" s="270">
        <v>-0.4756602166240721</v>
      </c>
      <c r="E25" s="269">
        <v>-15634</v>
      </c>
      <c r="F25" s="270">
        <f t="shared" si="1"/>
        <v>0.18550730877699081</v>
      </c>
      <c r="G25" s="271"/>
      <c r="H25" s="269">
        <v>519935</v>
      </c>
      <c r="I25" s="269">
        <v>234800</v>
      </c>
      <c r="J25" s="270">
        <v>-0.54840508909767571</v>
      </c>
      <c r="K25" s="269">
        <v>-285135</v>
      </c>
      <c r="L25" s="270">
        <f t="shared" si="2"/>
        <v>0.14431442351366286</v>
      </c>
    </row>
    <row r="26" spans="1:12" x14ac:dyDescent="0.25">
      <c r="A26" s="295" t="s">
        <v>70</v>
      </c>
      <c r="B26" s="296">
        <v>21111</v>
      </c>
      <c r="C26" s="296">
        <v>9341</v>
      </c>
      <c r="D26" s="297">
        <f>C26/B26-1</f>
        <v>-0.55752925015394816</v>
      </c>
      <c r="E26" s="296">
        <f>C26-B26</f>
        <v>-11770</v>
      </c>
      <c r="F26" s="297">
        <f t="shared" si="1"/>
        <v>0.10054681277044628</v>
      </c>
      <c r="G26" s="271"/>
      <c r="H26" s="296">
        <v>339134</v>
      </c>
      <c r="I26" s="296">
        <v>163817</v>
      </c>
      <c r="J26" s="297">
        <f>I26/H26-1</f>
        <v>-0.5169549499607824</v>
      </c>
      <c r="K26" s="296">
        <f>I26-H26</f>
        <v>-175317</v>
      </c>
      <c r="L26" s="297">
        <f>I26/$I$7</f>
        <v>0.10068635398951323</v>
      </c>
    </row>
    <row r="27" spans="1:12" x14ac:dyDescent="0.25">
      <c r="A27" s="295" t="s">
        <v>71</v>
      </c>
      <c r="B27" s="296">
        <f>B25-B26</f>
        <v>11757</v>
      </c>
      <c r="C27" s="296">
        <f>C25-C26</f>
        <v>7893</v>
      </c>
      <c r="D27" s="297">
        <f>C27/B27-1</f>
        <v>-0.32865526920132682</v>
      </c>
      <c r="E27" s="296">
        <f>C27-B27</f>
        <v>-3864</v>
      </c>
      <c r="F27" s="297">
        <f t="shared" si="1"/>
        <v>8.4960496006544525E-2</v>
      </c>
      <c r="G27" s="271"/>
      <c r="H27" s="296">
        <f>H25-H26</f>
        <v>180801</v>
      </c>
      <c r="I27" s="296">
        <f>I25-I26</f>
        <v>70983</v>
      </c>
      <c r="J27" s="297">
        <f>I27/H27-1</f>
        <v>-0.6073970829807358</v>
      </c>
      <c r="K27" s="296">
        <f>I27-H27</f>
        <v>-109818</v>
      </c>
      <c r="L27" s="297">
        <f>I27/$I$7</f>
        <v>4.3628069524149618E-2</v>
      </c>
    </row>
    <row r="28" spans="1:12" x14ac:dyDescent="0.25">
      <c r="A28" s="298" t="s">
        <v>72</v>
      </c>
      <c r="B28" s="280">
        <v>44703</v>
      </c>
      <c r="C28" s="280">
        <v>13283</v>
      </c>
      <c r="D28" s="281">
        <v>-0.70286110551864533</v>
      </c>
      <c r="E28" s="280">
        <v>-31420</v>
      </c>
      <c r="F28" s="281">
        <f t="shared" si="1"/>
        <v>0.1429786226346042</v>
      </c>
      <c r="G28" s="271"/>
      <c r="H28" s="280">
        <f>H24-H25</f>
        <v>661306</v>
      </c>
      <c r="I28" s="280">
        <v>256364</v>
      </c>
      <c r="J28" s="281">
        <v>-0.61233680021049253</v>
      </c>
      <c r="K28" s="280">
        <v>-404942</v>
      </c>
      <c r="L28" s="281">
        <f t="shared" si="2"/>
        <v>0.15756824050109311</v>
      </c>
    </row>
    <row r="29" spans="1:12" x14ac:dyDescent="0.25">
      <c r="A29" s="262" t="s">
        <v>14</v>
      </c>
      <c r="B29" s="263">
        <v>339702</v>
      </c>
      <c r="C29" s="263">
        <v>62385</v>
      </c>
      <c r="D29" s="264">
        <v>-0.81635374534150518</v>
      </c>
      <c r="E29" s="263">
        <v>-277317</v>
      </c>
      <c r="F29" s="264">
        <f t="shared" si="1"/>
        <v>0.67151406858840501</v>
      </c>
      <c r="G29" s="293"/>
      <c r="H29" s="263">
        <v>3902931</v>
      </c>
      <c r="I29" s="263">
        <v>1135839</v>
      </c>
      <c r="J29" s="264">
        <v>-0.70897794503669165</v>
      </c>
      <c r="K29" s="263">
        <v>-2767092</v>
      </c>
      <c r="L29" s="264">
        <f t="shared" si="2"/>
        <v>0.69811733598524406</v>
      </c>
    </row>
    <row r="30" spans="1:12" x14ac:dyDescent="0.25">
      <c r="A30" s="294" t="s">
        <v>73</v>
      </c>
      <c r="B30" s="269">
        <v>40321</v>
      </c>
      <c r="C30" s="269">
        <v>7129</v>
      </c>
      <c r="D30" s="270">
        <v>-0.82319386919967263</v>
      </c>
      <c r="E30" s="269">
        <v>-33192</v>
      </c>
      <c r="F30" s="270">
        <f t="shared" si="1"/>
        <v>7.6736776388021788E-2</v>
      </c>
      <c r="G30" s="271"/>
      <c r="H30" s="269">
        <v>502798</v>
      </c>
      <c r="I30" s="269">
        <v>140489</v>
      </c>
      <c r="J30" s="270">
        <v>-0.72058560296580332</v>
      </c>
      <c r="K30" s="269">
        <v>-362309</v>
      </c>
      <c r="L30" s="270">
        <f t="shared" si="2"/>
        <v>8.6348334944680499E-2</v>
      </c>
    </row>
    <row r="31" spans="1:12" x14ac:dyDescent="0.25">
      <c r="A31" s="299" t="s">
        <v>74</v>
      </c>
      <c r="B31" s="275">
        <v>2408</v>
      </c>
      <c r="C31" s="275">
        <v>488</v>
      </c>
      <c r="D31" s="276">
        <v>-0.79734219269102991</v>
      </c>
      <c r="E31" s="275">
        <v>-1920</v>
      </c>
      <c r="F31" s="276">
        <f t="shared" si="1"/>
        <v>5.2528470861768319E-3</v>
      </c>
      <c r="G31" s="271"/>
      <c r="H31" s="275">
        <v>28423</v>
      </c>
      <c r="I31" s="275">
        <v>8696</v>
      </c>
      <c r="J31" s="276">
        <v>-0.69405059282975057</v>
      </c>
      <c r="K31" s="275">
        <v>-19727</v>
      </c>
      <c r="L31" s="276">
        <f t="shared" si="2"/>
        <v>5.3447965369455373E-3</v>
      </c>
    </row>
    <row r="32" spans="1:12" x14ac:dyDescent="0.25">
      <c r="A32" s="299" t="s">
        <v>75</v>
      </c>
      <c r="B32" s="275">
        <v>358</v>
      </c>
      <c r="C32" s="275">
        <v>44</v>
      </c>
      <c r="D32" s="276">
        <v>-0.87709497206703912</v>
      </c>
      <c r="E32" s="275">
        <v>-314</v>
      </c>
      <c r="F32" s="276">
        <f t="shared" si="1"/>
        <v>4.7361736022905857E-4</v>
      </c>
      <c r="G32" s="271"/>
      <c r="H32" s="275">
        <v>3710</v>
      </c>
      <c r="I32" s="275">
        <v>1525</v>
      </c>
      <c r="J32" s="276">
        <v>-0.58894878706199461</v>
      </c>
      <c r="K32" s="275">
        <v>-2185</v>
      </c>
      <c r="L32" s="276">
        <f t="shared" si="2"/>
        <v>9.3730620041880682E-4</v>
      </c>
    </row>
    <row r="33" spans="1:12" x14ac:dyDescent="0.25">
      <c r="A33" s="299" t="s">
        <v>76</v>
      </c>
      <c r="B33" s="275">
        <v>9455</v>
      </c>
      <c r="C33" s="275">
        <v>115</v>
      </c>
      <c r="D33" s="276">
        <v>-0.98783712321522998</v>
      </c>
      <c r="E33" s="275">
        <v>-9340</v>
      </c>
      <c r="F33" s="276">
        <f t="shared" si="1"/>
        <v>1.2378635551441304E-3</v>
      </c>
      <c r="G33" s="271"/>
      <c r="H33" s="275">
        <v>80078</v>
      </c>
      <c r="I33" s="275">
        <v>32364</v>
      </c>
      <c r="J33" s="276">
        <v>-0.59584405204925206</v>
      </c>
      <c r="K33" s="275">
        <v>-47714</v>
      </c>
      <c r="L33" s="276">
        <f t="shared" si="2"/>
        <v>1.989178876744542E-2</v>
      </c>
    </row>
    <row r="34" spans="1:12" x14ac:dyDescent="0.25">
      <c r="A34" s="299" t="s">
        <v>77</v>
      </c>
      <c r="B34" s="275">
        <v>1669</v>
      </c>
      <c r="C34" s="275">
        <v>358</v>
      </c>
      <c r="D34" s="276">
        <v>-0.7855002995805872</v>
      </c>
      <c r="E34" s="275">
        <v>-1311</v>
      </c>
      <c r="F34" s="276">
        <f t="shared" si="1"/>
        <v>3.8535230673182493E-3</v>
      </c>
      <c r="G34" s="271"/>
      <c r="H34" s="275">
        <v>17867</v>
      </c>
      <c r="I34" s="275">
        <v>4636</v>
      </c>
      <c r="J34" s="276">
        <v>-0.74052722896960876</v>
      </c>
      <c r="K34" s="275">
        <v>-13231</v>
      </c>
      <c r="L34" s="276">
        <f t="shared" si="2"/>
        <v>2.8494108492731728E-3</v>
      </c>
    </row>
    <row r="35" spans="1:12" x14ac:dyDescent="0.25">
      <c r="A35" s="299" t="s">
        <v>78</v>
      </c>
      <c r="B35" s="275">
        <v>14855</v>
      </c>
      <c r="C35" s="275">
        <v>90</v>
      </c>
      <c r="D35" s="276">
        <v>-0.99394143386065292</v>
      </c>
      <c r="E35" s="275">
        <v>-14765</v>
      </c>
      <c r="F35" s="276">
        <f t="shared" si="1"/>
        <v>9.6876278228671074E-4</v>
      </c>
      <c r="G35" s="271"/>
      <c r="H35" s="275">
        <v>86680</v>
      </c>
      <c r="I35" s="275">
        <v>36191</v>
      </c>
      <c r="J35" s="276">
        <v>-0.58247577295800645</v>
      </c>
      <c r="K35" s="275">
        <v>-50489</v>
      </c>
      <c r="L35" s="276">
        <f t="shared" si="2"/>
        <v>2.2243966360234124E-2</v>
      </c>
    </row>
    <row r="36" spans="1:12" x14ac:dyDescent="0.25">
      <c r="A36" s="299" t="s">
        <v>79</v>
      </c>
      <c r="B36" s="275">
        <v>140547</v>
      </c>
      <c r="C36" s="275">
        <v>29040</v>
      </c>
      <c r="D36" s="276">
        <v>-0.79337872740079829</v>
      </c>
      <c r="E36" s="275">
        <v>-111507</v>
      </c>
      <c r="F36" s="276">
        <f t="shared" si="1"/>
        <v>0.31258745775117869</v>
      </c>
      <c r="G36" s="271"/>
      <c r="H36" s="275">
        <v>1780183</v>
      </c>
      <c r="I36" s="275">
        <v>443259</v>
      </c>
      <c r="J36" s="276">
        <v>-0.75100368894658587</v>
      </c>
      <c r="K36" s="275">
        <v>-1336924</v>
      </c>
      <c r="L36" s="276">
        <f t="shared" si="2"/>
        <v>0.27243895678127206</v>
      </c>
    </row>
    <row r="37" spans="1:12" x14ac:dyDescent="0.25">
      <c r="A37" s="299" t="s">
        <v>80</v>
      </c>
      <c r="B37" s="275">
        <v>11761</v>
      </c>
      <c r="C37" s="275">
        <v>4969</v>
      </c>
      <c r="D37" s="276">
        <v>-0.57750191310262733</v>
      </c>
      <c r="E37" s="275">
        <v>-6792</v>
      </c>
      <c r="F37" s="276">
        <f t="shared" si="1"/>
        <v>5.3486469613140727E-2</v>
      </c>
      <c r="G37" s="271"/>
      <c r="H37" s="275">
        <v>171952</v>
      </c>
      <c r="I37" s="275">
        <v>60127</v>
      </c>
      <c r="J37" s="276">
        <v>-0.6503268353959244</v>
      </c>
      <c r="K37" s="275">
        <v>-111825</v>
      </c>
      <c r="L37" s="276">
        <f t="shared" si="2"/>
        <v>3.6955678631201049E-2</v>
      </c>
    </row>
    <row r="38" spans="1:12" x14ac:dyDescent="0.25">
      <c r="A38" s="299" t="s">
        <v>81</v>
      </c>
      <c r="B38" s="275">
        <v>10967</v>
      </c>
      <c r="C38" s="275">
        <v>1474</v>
      </c>
      <c r="D38" s="276">
        <v>-0.86559679037111337</v>
      </c>
      <c r="E38" s="275">
        <v>-9493</v>
      </c>
      <c r="F38" s="276">
        <f t="shared" si="1"/>
        <v>1.5866181567673464E-2</v>
      </c>
      <c r="G38" s="271"/>
      <c r="H38" s="275">
        <v>143554</v>
      </c>
      <c r="I38" s="275">
        <v>40096</v>
      </c>
      <c r="J38" s="276">
        <v>-0.72069047187817825</v>
      </c>
      <c r="K38" s="275">
        <v>-103458</v>
      </c>
      <c r="L38" s="276">
        <f t="shared" si="2"/>
        <v>2.4644084860322938E-2</v>
      </c>
    </row>
    <row r="39" spans="1:12" x14ac:dyDescent="0.25">
      <c r="A39" s="299" t="s">
        <v>82</v>
      </c>
      <c r="B39" s="275">
        <v>12846</v>
      </c>
      <c r="C39" s="275">
        <v>2711</v>
      </c>
      <c r="D39" s="276">
        <v>-0.78896154444963407</v>
      </c>
      <c r="E39" s="275">
        <v>-10135</v>
      </c>
      <c r="F39" s="276">
        <f t="shared" si="1"/>
        <v>2.9181287808658585E-2</v>
      </c>
      <c r="G39" s="271"/>
      <c r="H39" s="275">
        <v>135433</v>
      </c>
      <c r="I39" s="275">
        <v>55839</v>
      </c>
      <c r="J39" s="276">
        <v>-0.58770019123847217</v>
      </c>
      <c r="K39" s="275">
        <v>-79594</v>
      </c>
      <c r="L39" s="276">
        <f t="shared" si="2"/>
        <v>3.4320157983728367E-2</v>
      </c>
    </row>
    <row r="40" spans="1:12" x14ac:dyDescent="0.25">
      <c r="A40" s="299" t="s">
        <v>83</v>
      </c>
      <c r="B40" s="275">
        <v>7993</v>
      </c>
      <c r="C40" s="275">
        <v>1588</v>
      </c>
      <c r="D40" s="276">
        <v>-0.80132616039034155</v>
      </c>
      <c r="E40" s="275">
        <v>-6405</v>
      </c>
      <c r="F40" s="276">
        <f t="shared" si="1"/>
        <v>1.7093281091903296E-2</v>
      </c>
      <c r="G40" s="271"/>
      <c r="H40" s="275">
        <v>115278</v>
      </c>
      <c r="I40" s="275">
        <v>27669</v>
      </c>
      <c r="J40" s="276">
        <v>-0.75998022172487378</v>
      </c>
      <c r="K40" s="275">
        <v>-87609</v>
      </c>
      <c r="L40" s="276">
        <f t="shared" si="2"/>
        <v>1.7006114924188832E-2</v>
      </c>
    </row>
    <row r="41" spans="1:12" x14ac:dyDescent="0.25">
      <c r="A41" s="299" t="s">
        <v>84</v>
      </c>
      <c r="B41" s="275">
        <v>13770</v>
      </c>
      <c r="C41" s="275">
        <v>1372</v>
      </c>
      <c r="D41" s="276">
        <v>-0.90036310820624543</v>
      </c>
      <c r="E41" s="275">
        <v>-12398</v>
      </c>
      <c r="F41" s="276">
        <f t="shared" si="1"/>
        <v>1.476825041441519E-2</v>
      </c>
      <c r="G41" s="271"/>
      <c r="H41" s="275">
        <v>136051</v>
      </c>
      <c r="I41" s="275">
        <v>36855</v>
      </c>
      <c r="J41" s="276">
        <v>-0.72910893708976787</v>
      </c>
      <c r="K41" s="275">
        <v>-99196</v>
      </c>
      <c r="L41" s="276">
        <f t="shared" si="2"/>
        <v>2.2652078699301723E-2</v>
      </c>
    </row>
    <row r="42" spans="1:12" x14ac:dyDescent="0.25">
      <c r="A42" s="299" t="s">
        <v>85</v>
      </c>
      <c r="B42" s="275">
        <v>8549</v>
      </c>
      <c r="C42" s="275">
        <v>26</v>
      </c>
      <c r="D42" s="276">
        <v>-0.99695870862089131</v>
      </c>
      <c r="E42" s="275">
        <v>-8523</v>
      </c>
      <c r="F42" s="276">
        <f t="shared" si="1"/>
        <v>2.7986480377171645E-4</v>
      </c>
      <c r="G42" s="271"/>
      <c r="H42" s="275">
        <v>63722</v>
      </c>
      <c r="I42" s="275">
        <v>23413</v>
      </c>
      <c r="J42" s="276">
        <v>-0.63257587646338787</v>
      </c>
      <c r="K42" s="275">
        <v>-40309</v>
      </c>
      <c r="L42" s="276">
        <f t="shared" si="2"/>
        <v>1.4390262341249524E-2</v>
      </c>
    </row>
    <row r="43" spans="1:12" x14ac:dyDescent="0.25">
      <c r="A43" s="299" t="s">
        <v>86</v>
      </c>
      <c r="B43" s="275">
        <v>18325</v>
      </c>
      <c r="C43" s="275">
        <v>572</v>
      </c>
      <c r="D43" s="276">
        <v>-0.9687858117326057</v>
      </c>
      <c r="E43" s="275">
        <v>-17753</v>
      </c>
      <c r="F43" s="276">
        <f t="shared" si="1"/>
        <v>6.1570256829777611E-3</v>
      </c>
      <c r="G43" s="271"/>
      <c r="H43" s="275">
        <v>108333</v>
      </c>
      <c r="I43" s="275">
        <v>47365</v>
      </c>
      <c r="J43" s="276">
        <v>-0.56278327010236961</v>
      </c>
      <c r="K43" s="275">
        <v>-60968</v>
      </c>
      <c r="L43" s="276">
        <f t="shared" si="2"/>
        <v>2.911180864448314E-2</v>
      </c>
    </row>
    <row r="44" spans="1:12" x14ac:dyDescent="0.25">
      <c r="A44" s="299" t="s">
        <v>87</v>
      </c>
      <c r="B44" s="275">
        <v>3665</v>
      </c>
      <c r="C44" s="275">
        <v>879</v>
      </c>
      <c r="D44" s="276">
        <v>-0.76016371077762623</v>
      </c>
      <c r="E44" s="275">
        <v>-2786</v>
      </c>
      <c r="F44" s="276">
        <f t="shared" si="1"/>
        <v>9.4615831736668751E-3</v>
      </c>
      <c r="G44" s="271"/>
      <c r="H44" s="275">
        <v>43056</v>
      </c>
      <c r="I44" s="275">
        <v>12033</v>
      </c>
      <c r="J44" s="276">
        <v>-0.72052675585284276</v>
      </c>
      <c r="K44" s="275">
        <v>-31023</v>
      </c>
      <c r="L44" s="276">
        <f t="shared" si="2"/>
        <v>7.3958068915668867E-3</v>
      </c>
    </row>
    <row r="45" spans="1:12" x14ac:dyDescent="0.25">
      <c r="A45" s="298" t="s">
        <v>88</v>
      </c>
      <c r="B45" s="280">
        <v>42213</v>
      </c>
      <c r="C45" s="280">
        <v>11530</v>
      </c>
      <c r="D45" s="281">
        <v>-0.72686139340961309</v>
      </c>
      <c r="E45" s="280">
        <v>-30683</v>
      </c>
      <c r="F45" s="281">
        <f t="shared" si="1"/>
        <v>0.12410927644184194</v>
      </c>
      <c r="G45" s="271"/>
      <c r="H45" s="280">
        <v>485813</v>
      </c>
      <c r="I45" s="280">
        <v>165282</v>
      </c>
      <c r="J45" s="281">
        <v>-0.65978267358016351</v>
      </c>
      <c r="K45" s="280">
        <v>-320531</v>
      </c>
      <c r="L45" s="281">
        <f t="shared" si="2"/>
        <v>0.10158678256893196</v>
      </c>
    </row>
    <row r="46" spans="1:12" ht="21" x14ac:dyDescent="0.35">
      <c r="A46" s="290" t="s">
        <v>89</v>
      </c>
      <c r="B46" s="291"/>
      <c r="C46" s="291"/>
      <c r="D46" s="291"/>
      <c r="E46" s="291"/>
      <c r="F46" s="291"/>
      <c r="G46" s="291"/>
      <c r="H46" s="291"/>
      <c r="I46" s="291"/>
      <c r="J46" s="291"/>
      <c r="K46" s="291"/>
      <c r="L46" s="292"/>
    </row>
    <row r="47" spans="1:12" x14ac:dyDescent="0.25">
      <c r="A47" s="5"/>
      <c r="B47" s="6" t="s">
        <v>153</v>
      </c>
      <c r="C47" s="7"/>
      <c r="D47" s="7"/>
      <c r="E47" s="7"/>
      <c r="F47" s="8"/>
      <c r="G47" s="9"/>
      <c r="H47" s="61" t="str">
        <f>CONCATENATE("acumulado ",B47)</f>
        <v>acumulado diciembre</v>
      </c>
      <c r="I47" s="62"/>
      <c r="J47" s="62"/>
      <c r="K47" s="62"/>
      <c r="L47" s="63"/>
    </row>
    <row r="48" spans="1:12" ht="30" x14ac:dyDescent="0.25">
      <c r="A48" s="12"/>
      <c r="B48" s="13">
        <v>2019</v>
      </c>
      <c r="C48" s="13">
        <v>2020</v>
      </c>
      <c r="D48" s="13" t="s">
        <v>1</v>
      </c>
      <c r="E48" s="13" t="s">
        <v>2</v>
      </c>
      <c r="F48" s="13" t="s">
        <v>3</v>
      </c>
      <c r="G48" s="14"/>
      <c r="H48" s="13">
        <v>2019</v>
      </c>
      <c r="I48" s="13">
        <v>2020</v>
      </c>
      <c r="J48" s="13" t="s">
        <v>1</v>
      </c>
      <c r="K48" s="13" t="s">
        <v>2</v>
      </c>
      <c r="L48" s="13" t="s">
        <v>3</v>
      </c>
    </row>
    <row r="49" spans="1:12" x14ac:dyDescent="0.25">
      <c r="A49" s="258" t="s">
        <v>90</v>
      </c>
      <c r="B49" s="259">
        <v>417273</v>
      </c>
      <c r="C49" s="259">
        <v>92902</v>
      </c>
      <c r="D49" s="260">
        <v>-0.77735918691120687</v>
      </c>
      <c r="E49" s="259">
        <v>-324371</v>
      </c>
      <c r="F49" s="260">
        <f t="shared" ref="F49:F56" si="3">C49/$C$7</f>
        <v>1</v>
      </c>
      <c r="G49" s="261"/>
      <c r="H49" s="259">
        <v>5084172</v>
      </c>
      <c r="I49" s="259">
        <v>1627003</v>
      </c>
      <c r="J49" s="260">
        <v>-0.67998663302500395</v>
      </c>
      <c r="K49" s="259">
        <v>-3457169</v>
      </c>
      <c r="L49" s="260">
        <f>I49/$I$7</f>
        <v>1</v>
      </c>
    </row>
    <row r="50" spans="1:12" x14ac:dyDescent="0.25">
      <c r="A50" s="300" t="s">
        <v>91</v>
      </c>
      <c r="B50" s="301">
        <v>148331</v>
      </c>
      <c r="C50" s="301">
        <v>28583</v>
      </c>
      <c r="D50" s="302">
        <v>-0.80730258678226396</v>
      </c>
      <c r="E50" s="301">
        <v>-119748</v>
      </c>
      <c r="F50" s="302">
        <f t="shared" si="3"/>
        <v>0.30766829562334502</v>
      </c>
      <c r="G50" s="303"/>
      <c r="H50" s="301">
        <v>1856539</v>
      </c>
      <c r="I50" s="301">
        <v>565699</v>
      </c>
      <c r="J50" s="302">
        <v>-0.69529376975113366</v>
      </c>
      <c r="K50" s="301">
        <v>-1290840</v>
      </c>
      <c r="L50" s="302">
        <f t="shared" ref="L50:L56" si="4">I50/$I$7</f>
        <v>0.34769388870211054</v>
      </c>
    </row>
    <row r="51" spans="1:12" x14ac:dyDescent="0.25">
      <c r="A51" s="304" t="s">
        <v>92</v>
      </c>
      <c r="B51" s="275">
        <v>114660</v>
      </c>
      <c r="C51" s="275">
        <v>17649</v>
      </c>
      <c r="D51" s="276">
        <v>-0.84607535321821037</v>
      </c>
      <c r="E51" s="275">
        <v>-97011</v>
      </c>
      <c r="F51" s="276">
        <f t="shared" si="3"/>
        <v>0.18997438160642396</v>
      </c>
      <c r="G51" s="271"/>
      <c r="H51" s="275">
        <v>1361711</v>
      </c>
      <c r="I51" s="275">
        <v>388835</v>
      </c>
      <c r="J51" s="276">
        <v>-0.71445115740417753</v>
      </c>
      <c r="K51" s="275">
        <v>-972876</v>
      </c>
      <c r="L51" s="276">
        <f t="shared" si="4"/>
        <v>0.23898849602612901</v>
      </c>
    </row>
    <row r="52" spans="1:12" x14ac:dyDescent="0.25">
      <c r="A52" s="305" t="s">
        <v>93</v>
      </c>
      <c r="B52" s="306">
        <v>3966</v>
      </c>
      <c r="C52" s="306">
        <v>471</v>
      </c>
      <c r="D52" s="307">
        <v>-0.88124054462934942</v>
      </c>
      <c r="E52" s="306">
        <v>-3495</v>
      </c>
      <c r="F52" s="307">
        <f t="shared" si="3"/>
        <v>5.0698585606337859E-3</v>
      </c>
      <c r="G52" s="271"/>
      <c r="H52" s="306">
        <v>46055</v>
      </c>
      <c r="I52" s="306">
        <v>12447</v>
      </c>
      <c r="J52" s="307">
        <v>-0.72973618499620019</v>
      </c>
      <c r="K52" s="306">
        <v>-33608</v>
      </c>
      <c r="L52" s="307">
        <f t="shared" si="4"/>
        <v>7.6502624764674685E-3</v>
      </c>
    </row>
    <row r="53" spans="1:12" x14ac:dyDescent="0.25">
      <c r="A53" s="304" t="s">
        <v>94</v>
      </c>
      <c r="B53" s="275">
        <v>64375</v>
      </c>
      <c r="C53" s="275">
        <v>9367</v>
      </c>
      <c r="D53" s="276">
        <v>-0.85449320388349514</v>
      </c>
      <c r="E53" s="275">
        <v>-55008</v>
      </c>
      <c r="F53" s="276">
        <f t="shared" si="3"/>
        <v>0.100826677574218</v>
      </c>
      <c r="G53" s="271"/>
      <c r="H53" s="275">
        <v>825560</v>
      </c>
      <c r="I53" s="275">
        <v>240484</v>
      </c>
      <c r="J53" s="276">
        <v>-0.70870197199476714</v>
      </c>
      <c r="K53" s="275">
        <v>-585076</v>
      </c>
      <c r="L53" s="276">
        <f t="shared" si="4"/>
        <v>0.14780796347640415</v>
      </c>
    </row>
    <row r="54" spans="1:12" x14ac:dyDescent="0.25">
      <c r="A54" s="304" t="s">
        <v>95</v>
      </c>
      <c r="B54" s="275">
        <v>21039</v>
      </c>
      <c r="C54" s="275">
        <v>7329</v>
      </c>
      <c r="D54" s="276">
        <v>-0.65164694139455293</v>
      </c>
      <c r="E54" s="275">
        <v>-13710</v>
      </c>
      <c r="F54" s="276">
        <f t="shared" si="3"/>
        <v>7.8889582570881148E-2</v>
      </c>
      <c r="G54" s="271"/>
      <c r="H54" s="275">
        <v>224719</v>
      </c>
      <c r="I54" s="275">
        <v>108878</v>
      </c>
      <c r="J54" s="276">
        <v>-0.51549268197170695</v>
      </c>
      <c r="K54" s="275">
        <v>-115841</v>
      </c>
      <c r="L54" s="276">
        <f t="shared" si="4"/>
        <v>6.6919360320786131E-2</v>
      </c>
    </row>
    <row r="55" spans="1:12" x14ac:dyDescent="0.25">
      <c r="A55" s="304" t="s">
        <v>96</v>
      </c>
      <c r="B55" s="275">
        <v>21885</v>
      </c>
      <c r="C55" s="275">
        <v>6261</v>
      </c>
      <c r="D55" s="276">
        <v>-0.71391363947909525</v>
      </c>
      <c r="E55" s="275">
        <v>-15624</v>
      </c>
      <c r="F55" s="276">
        <f t="shared" si="3"/>
        <v>6.7393597554412182E-2</v>
      </c>
      <c r="G55" s="271"/>
      <c r="H55" s="275">
        <v>270769</v>
      </c>
      <c r="I55" s="275">
        <v>98361</v>
      </c>
      <c r="J55" s="276">
        <v>-0.63673463358065363</v>
      </c>
      <c r="K55" s="275">
        <v>-172408</v>
      </c>
      <c r="L55" s="276">
        <f t="shared" si="4"/>
        <v>6.045532798648804E-2</v>
      </c>
    </row>
    <row r="56" spans="1:12" x14ac:dyDescent="0.25">
      <c r="A56" s="308" t="s">
        <v>97</v>
      </c>
      <c r="B56" s="309">
        <v>43017</v>
      </c>
      <c r="C56" s="309">
        <v>23242</v>
      </c>
      <c r="D56" s="310">
        <v>-0.45970197828765369</v>
      </c>
      <c r="E56" s="309">
        <v>-19775</v>
      </c>
      <c r="F56" s="310">
        <f t="shared" si="3"/>
        <v>0.25017760651008591</v>
      </c>
      <c r="G56" s="271"/>
      <c r="H56" s="309">
        <v>498819</v>
      </c>
      <c r="I56" s="309">
        <v>212299</v>
      </c>
      <c r="J56" s="310">
        <v>-0.5743967250646026</v>
      </c>
      <c r="K56" s="309">
        <v>-286520</v>
      </c>
      <c r="L56" s="310">
        <f t="shared" si="4"/>
        <v>0.13048470101161461</v>
      </c>
    </row>
    <row r="57" spans="1:12" ht="21" x14ac:dyDescent="0.35">
      <c r="A57" s="311" t="s">
        <v>15</v>
      </c>
      <c r="B57" s="311"/>
      <c r="C57" s="311"/>
      <c r="D57" s="311"/>
      <c r="E57" s="311"/>
      <c r="F57" s="311"/>
      <c r="G57" s="311"/>
      <c r="H57" s="311"/>
      <c r="I57" s="311"/>
      <c r="J57" s="311"/>
      <c r="K57" s="311"/>
      <c r="L57" s="311"/>
    </row>
    <row r="58" spans="1:12" x14ac:dyDescent="0.25">
      <c r="A58" s="60"/>
      <c r="B58" s="61" t="s">
        <v>153</v>
      </c>
      <c r="C58" s="62"/>
      <c r="D58" s="62"/>
      <c r="E58" s="62"/>
      <c r="F58" s="63"/>
      <c r="G58" s="312"/>
      <c r="H58" s="61" t="str">
        <f>CONCATENATE("acumulado ",B58)</f>
        <v>acumulado diciembre</v>
      </c>
      <c r="I58" s="62"/>
      <c r="J58" s="62"/>
      <c r="K58" s="62"/>
      <c r="L58" s="63"/>
    </row>
    <row r="59" spans="1:12" ht="30" x14ac:dyDescent="0.25">
      <c r="A59" s="12"/>
      <c r="B59" s="13">
        <v>2019</v>
      </c>
      <c r="C59" s="13">
        <v>2020</v>
      </c>
      <c r="D59" s="13" t="s">
        <v>1</v>
      </c>
      <c r="E59" s="13" t="s">
        <v>2</v>
      </c>
      <c r="F59" s="13" t="s">
        <v>3</v>
      </c>
      <c r="G59" s="313"/>
      <c r="H59" s="13">
        <v>2019</v>
      </c>
      <c r="I59" s="13">
        <v>2020</v>
      </c>
      <c r="J59" s="13" t="s">
        <v>1</v>
      </c>
      <c r="K59" s="13" t="s">
        <v>2</v>
      </c>
      <c r="L59" s="13" t="s">
        <v>3</v>
      </c>
    </row>
    <row r="60" spans="1:12" x14ac:dyDescent="0.25">
      <c r="A60" s="314" t="s">
        <v>58</v>
      </c>
      <c r="B60" s="315">
        <v>2974612</v>
      </c>
      <c r="C60" s="315">
        <v>547513</v>
      </c>
      <c r="D60" s="316">
        <v>-0.81593801141123612</v>
      </c>
      <c r="E60" s="315">
        <v>-2427099</v>
      </c>
      <c r="F60" s="316">
        <f t="shared" ref="F60:F71" si="5">C60/$C$60</f>
        <v>1</v>
      </c>
      <c r="G60" s="317"/>
      <c r="H60" s="315">
        <v>35585035</v>
      </c>
      <c r="I60" s="315">
        <v>10616959</v>
      </c>
      <c r="J60" s="316">
        <v>-0.70164539672365089</v>
      </c>
      <c r="K60" s="315">
        <v>2974612</v>
      </c>
      <c r="L60" s="316">
        <f t="shared" ref="L60" si="6">I60/$I$60</f>
        <v>1</v>
      </c>
    </row>
    <row r="61" spans="1:12" x14ac:dyDescent="0.25">
      <c r="A61" s="318" t="s">
        <v>8</v>
      </c>
      <c r="B61" s="319">
        <v>2079146</v>
      </c>
      <c r="C61" s="319">
        <v>417132</v>
      </c>
      <c r="D61" s="320">
        <v>-0.76051057403779188</v>
      </c>
      <c r="E61" s="319">
        <v>-233676</v>
      </c>
      <c r="F61" s="320">
        <f t="shared" si="5"/>
        <v>0.76186684151791828</v>
      </c>
      <c r="G61" s="321"/>
      <c r="H61" s="319">
        <v>24768815</v>
      </c>
      <c r="I61" s="322" t="s">
        <v>9</v>
      </c>
      <c r="J61" s="323" t="s">
        <v>10</v>
      </c>
      <c r="K61" s="322" t="s">
        <v>10</v>
      </c>
      <c r="L61" s="323" t="s">
        <v>10</v>
      </c>
    </row>
    <row r="62" spans="1:12" x14ac:dyDescent="0.25">
      <c r="A62" s="324" t="s">
        <v>59</v>
      </c>
      <c r="B62" s="275">
        <v>306848</v>
      </c>
      <c r="C62" s="275">
        <v>164194</v>
      </c>
      <c r="D62" s="276">
        <v>-0.50354109038118222</v>
      </c>
      <c r="E62" s="275">
        <v>-25667</v>
      </c>
      <c r="F62" s="276">
        <f t="shared" si="5"/>
        <v>0.29989059620502162</v>
      </c>
      <c r="G62" s="325"/>
      <c r="H62" s="275">
        <v>3877991</v>
      </c>
      <c r="I62" s="277" t="s">
        <v>9</v>
      </c>
      <c r="J62" s="278" t="s">
        <v>10</v>
      </c>
      <c r="K62" s="277" t="s">
        <v>10</v>
      </c>
      <c r="L62" s="278" t="s">
        <v>10</v>
      </c>
    </row>
    <row r="63" spans="1:12" x14ac:dyDescent="0.25">
      <c r="A63" s="324" t="s">
        <v>60</v>
      </c>
      <c r="B63" s="275">
        <v>1334986</v>
      </c>
      <c r="C63" s="275">
        <v>183266</v>
      </c>
      <c r="D63" s="276">
        <v>-0.81337218218064711</v>
      </c>
      <c r="E63" s="275">
        <v>-153816</v>
      </c>
      <c r="F63" s="276">
        <f t="shared" si="5"/>
        <v>0.33472447229563501</v>
      </c>
      <c r="G63" s="325"/>
      <c r="H63" s="275">
        <v>15752341</v>
      </c>
      <c r="I63" s="277" t="s">
        <v>9</v>
      </c>
      <c r="J63" s="278" t="s">
        <v>10</v>
      </c>
      <c r="K63" s="277" t="s">
        <v>10</v>
      </c>
      <c r="L63" s="278" t="s">
        <v>10</v>
      </c>
    </row>
    <row r="64" spans="1:12" x14ac:dyDescent="0.25">
      <c r="A64" s="324" t="s">
        <v>61</v>
      </c>
      <c r="B64" s="275">
        <v>376819</v>
      </c>
      <c r="C64" s="275">
        <v>63830</v>
      </c>
      <c r="D64" s="276">
        <v>-0.78140194090667503</v>
      </c>
      <c r="E64" s="275">
        <v>-39696</v>
      </c>
      <c r="F64" s="276">
        <f t="shared" si="5"/>
        <v>0.11658170673573047</v>
      </c>
      <c r="G64" s="325"/>
      <c r="H64" s="275">
        <v>4390008</v>
      </c>
      <c r="I64" s="277" t="s">
        <v>9</v>
      </c>
      <c r="J64" s="278" t="s">
        <v>10</v>
      </c>
      <c r="K64" s="277" t="s">
        <v>10</v>
      </c>
      <c r="L64" s="278" t="s">
        <v>10</v>
      </c>
    </row>
    <row r="65" spans="1:12" x14ac:dyDescent="0.25">
      <c r="A65" s="324" t="s">
        <v>62</v>
      </c>
      <c r="B65" s="275">
        <v>38221</v>
      </c>
      <c r="C65" s="275">
        <v>1768</v>
      </c>
      <c r="D65" s="276">
        <v>-0.93939952109044023</v>
      </c>
      <c r="E65" s="275">
        <v>-10200</v>
      </c>
      <c r="F65" s="276">
        <f t="shared" si="5"/>
        <v>3.2291470704805185E-3</v>
      </c>
      <c r="G65" s="325"/>
      <c r="H65" s="275">
        <v>501491</v>
      </c>
      <c r="I65" s="277" t="s">
        <v>9</v>
      </c>
      <c r="J65" s="278" t="s">
        <v>10</v>
      </c>
      <c r="K65" s="277" t="s">
        <v>10</v>
      </c>
      <c r="L65" s="278" t="s">
        <v>10</v>
      </c>
    </row>
    <row r="66" spans="1:12" x14ac:dyDescent="0.25">
      <c r="A66" s="326" t="s">
        <v>63</v>
      </c>
      <c r="B66" s="280">
        <v>22272</v>
      </c>
      <c r="C66" s="280">
        <v>4074</v>
      </c>
      <c r="D66" s="281">
        <v>-0.77830103242166271</v>
      </c>
      <c r="E66" s="280">
        <v>-4297</v>
      </c>
      <c r="F66" s="281">
        <f t="shared" si="5"/>
        <v>7.4409192110506967E-3</v>
      </c>
      <c r="G66" s="325"/>
      <c r="H66" s="280">
        <v>246984</v>
      </c>
      <c r="I66" s="282" t="s">
        <v>9</v>
      </c>
      <c r="J66" s="283" t="s">
        <v>10</v>
      </c>
      <c r="K66" s="282" t="s">
        <v>10</v>
      </c>
      <c r="L66" s="283" t="s">
        <v>10</v>
      </c>
    </row>
    <row r="67" spans="1:12" x14ac:dyDescent="0.25">
      <c r="A67" s="318" t="s">
        <v>11</v>
      </c>
      <c r="B67" s="319">
        <v>895466</v>
      </c>
      <c r="C67" s="319">
        <v>130381</v>
      </c>
      <c r="D67" s="320">
        <v>-0.85439871530577371</v>
      </c>
      <c r="E67" s="319">
        <v>-765085</v>
      </c>
      <c r="F67" s="320">
        <f t="shared" si="5"/>
        <v>0.23813315848208169</v>
      </c>
      <c r="G67" s="321"/>
      <c r="H67" s="319">
        <v>10816220</v>
      </c>
      <c r="I67" s="322" t="s">
        <v>9</v>
      </c>
      <c r="J67" s="323" t="s">
        <v>10</v>
      </c>
      <c r="K67" s="322" t="s">
        <v>10</v>
      </c>
      <c r="L67" s="323" t="s">
        <v>10</v>
      </c>
    </row>
    <row r="68" spans="1:12" x14ac:dyDescent="0.25">
      <c r="A68" s="324" t="s">
        <v>64</v>
      </c>
      <c r="B68" s="275">
        <v>514951</v>
      </c>
      <c r="C68" s="275">
        <v>80303</v>
      </c>
      <c r="D68" s="276">
        <v>-0.8440570073657494</v>
      </c>
      <c r="E68" s="275">
        <v>-434648</v>
      </c>
      <c r="F68" s="276">
        <f t="shared" si="5"/>
        <v>0.14666866357511146</v>
      </c>
      <c r="G68" s="325"/>
      <c r="H68" s="275">
        <v>6338940</v>
      </c>
      <c r="I68" s="277" t="s">
        <v>9</v>
      </c>
      <c r="J68" s="278" t="s">
        <v>10</v>
      </c>
      <c r="K68" s="277" t="s">
        <v>10</v>
      </c>
      <c r="L68" s="278" t="s">
        <v>10</v>
      </c>
    </row>
    <row r="69" spans="1:12" x14ac:dyDescent="0.25">
      <c r="A69" s="324" t="s">
        <v>65</v>
      </c>
      <c r="B69" s="275">
        <v>468367</v>
      </c>
      <c r="C69" s="275">
        <v>68380</v>
      </c>
      <c r="D69" s="276">
        <v>-0.85400337769313384</v>
      </c>
      <c r="E69" s="275">
        <v>-399987</v>
      </c>
      <c r="F69" s="276">
        <f t="shared" si="5"/>
        <v>0.12489201169652593</v>
      </c>
      <c r="G69" s="325"/>
      <c r="H69" s="275">
        <v>5807076</v>
      </c>
      <c r="I69" s="277" t="s">
        <v>9</v>
      </c>
      <c r="J69" s="278" t="s">
        <v>10</v>
      </c>
      <c r="K69" s="277" t="s">
        <v>10</v>
      </c>
      <c r="L69" s="278" t="s">
        <v>10</v>
      </c>
    </row>
    <row r="70" spans="1:12" x14ac:dyDescent="0.25">
      <c r="A70" s="324" t="s">
        <v>66</v>
      </c>
      <c r="B70" s="275">
        <v>248193</v>
      </c>
      <c r="C70" s="275">
        <v>35539</v>
      </c>
      <c r="D70" s="276">
        <v>-0.85680901556450018</v>
      </c>
      <c r="E70" s="275">
        <v>-212654</v>
      </c>
      <c r="F70" s="276">
        <f t="shared" si="5"/>
        <v>6.4909874286090005E-2</v>
      </c>
      <c r="G70" s="325"/>
      <c r="H70" s="275">
        <v>2978530</v>
      </c>
      <c r="I70" s="277" t="s">
        <v>9</v>
      </c>
      <c r="J70" s="278" t="s">
        <v>10</v>
      </c>
      <c r="K70" s="277" t="s">
        <v>10</v>
      </c>
      <c r="L70" s="278" t="s">
        <v>10</v>
      </c>
    </row>
    <row r="71" spans="1:12" x14ac:dyDescent="0.25">
      <c r="A71" s="327" t="s">
        <v>67</v>
      </c>
      <c r="B71" s="309">
        <v>132322</v>
      </c>
      <c r="C71" s="309">
        <v>14539</v>
      </c>
      <c r="D71" s="310">
        <v>-0.89012409123199465</v>
      </c>
      <c r="E71" s="309">
        <v>-117783</v>
      </c>
      <c r="F71" s="310">
        <f t="shared" si="5"/>
        <v>2.6554620620880234E-2</v>
      </c>
      <c r="G71" s="325"/>
      <c r="H71" s="309">
        <v>1498750</v>
      </c>
      <c r="I71" s="328" t="s">
        <v>9</v>
      </c>
      <c r="J71" s="329" t="s">
        <v>10</v>
      </c>
      <c r="K71" s="328" t="s">
        <v>10</v>
      </c>
      <c r="L71" s="329" t="s">
        <v>10</v>
      </c>
    </row>
    <row r="72" spans="1:12" x14ac:dyDescent="0.25">
      <c r="A72" s="151" t="s">
        <v>29</v>
      </c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3"/>
    </row>
    <row r="73" spans="1:12" ht="21" x14ac:dyDescent="0.35">
      <c r="A73" s="311" t="s">
        <v>17</v>
      </c>
      <c r="B73" s="311"/>
      <c r="C73" s="311"/>
      <c r="D73" s="311"/>
      <c r="E73" s="311"/>
      <c r="F73" s="311"/>
      <c r="G73" s="311"/>
      <c r="H73" s="311"/>
      <c r="I73" s="311"/>
      <c r="J73" s="311"/>
      <c r="K73" s="311"/>
      <c r="L73" s="311"/>
    </row>
    <row r="74" spans="1:12" x14ac:dyDescent="0.25">
      <c r="A74" s="60"/>
      <c r="B74" s="61" t="s">
        <v>153</v>
      </c>
      <c r="C74" s="62"/>
      <c r="D74" s="62"/>
      <c r="E74" s="62"/>
      <c r="F74" s="63"/>
      <c r="G74" s="312"/>
      <c r="H74" s="61" t="str">
        <f>CONCATENATE("acumulado ",B74)</f>
        <v>acumulado diciembre</v>
      </c>
      <c r="I74" s="62"/>
      <c r="J74" s="62"/>
      <c r="K74" s="62"/>
      <c r="L74" s="63"/>
    </row>
    <row r="75" spans="1:12" ht="30" x14ac:dyDescent="0.25">
      <c r="A75" s="12"/>
      <c r="B75" s="13">
        <v>2019</v>
      </c>
      <c r="C75" s="13">
        <v>2020</v>
      </c>
      <c r="D75" s="13" t="s">
        <v>1</v>
      </c>
      <c r="E75" s="13" t="s">
        <v>2</v>
      </c>
      <c r="F75" s="13" t="s">
        <v>3</v>
      </c>
      <c r="G75" s="313"/>
      <c r="H75" s="13">
        <v>2019</v>
      </c>
      <c r="I75" s="13">
        <v>2020</v>
      </c>
      <c r="J75" s="13" t="s">
        <v>1</v>
      </c>
      <c r="K75" s="13" t="s">
        <v>2</v>
      </c>
      <c r="L75" s="13" t="s">
        <v>3</v>
      </c>
    </row>
    <row r="76" spans="1:12" x14ac:dyDescent="0.25">
      <c r="A76" s="314" t="s">
        <v>68</v>
      </c>
      <c r="B76" s="315">
        <v>2974612</v>
      </c>
      <c r="C76" s="315">
        <v>547513</v>
      </c>
      <c r="D76" s="316">
        <v>-0.81593801141123612</v>
      </c>
      <c r="E76" s="315">
        <v>-2427099</v>
      </c>
      <c r="F76" s="316">
        <f t="shared" ref="F76" si="7">C76/$C$60</f>
        <v>1</v>
      </c>
      <c r="G76" s="317"/>
      <c r="H76" s="315">
        <v>35585035</v>
      </c>
      <c r="I76" s="315">
        <v>10616959</v>
      </c>
      <c r="J76" s="316">
        <v>-0.70164539672365089</v>
      </c>
      <c r="K76" s="315">
        <v>2974612</v>
      </c>
      <c r="L76" s="316">
        <f t="shared" ref="L76" si="8">I76/$I$60</f>
        <v>1</v>
      </c>
    </row>
    <row r="77" spans="1:12" x14ac:dyDescent="0.25">
      <c r="A77" s="330" t="s">
        <v>13</v>
      </c>
      <c r="B77" s="331">
        <v>320436</v>
      </c>
      <c r="C77" s="331">
        <v>89843</v>
      </c>
      <c r="D77" s="332">
        <v>-0.71962263915415248</v>
      </c>
      <c r="E77" s="331">
        <v>-230593</v>
      </c>
      <c r="F77" s="332">
        <f>C77/$C$60</f>
        <v>0.16409290738302104</v>
      </c>
      <c r="G77" s="333"/>
      <c r="H77" s="331">
        <v>5106582</v>
      </c>
      <c r="I77" s="331">
        <v>1772596</v>
      </c>
      <c r="J77" s="332">
        <v>-0.65288014566298946</v>
      </c>
      <c r="K77" s="331">
        <v>-3333986</v>
      </c>
      <c r="L77" s="332">
        <f>I77/$I$60</f>
        <v>0.16695891921594497</v>
      </c>
    </row>
    <row r="78" spans="1:12" x14ac:dyDescent="0.25">
      <c r="A78" s="334" t="s">
        <v>69</v>
      </c>
      <c r="B78" s="285">
        <v>95946</v>
      </c>
      <c r="C78" s="285">
        <v>43794</v>
      </c>
      <c r="D78" s="286">
        <v>-0.54355575010943658</v>
      </c>
      <c r="E78" s="285">
        <v>-52152</v>
      </c>
      <c r="F78" s="286">
        <f>C78/$C$60</f>
        <v>7.9987141857818897E-2</v>
      </c>
      <c r="G78" s="325"/>
      <c r="H78" s="285">
        <v>1663278</v>
      </c>
      <c r="I78" s="285">
        <v>638951</v>
      </c>
      <c r="J78" s="286">
        <v>-0.61584834285068402</v>
      </c>
      <c r="K78" s="285">
        <v>-1024327</v>
      </c>
      <c r="L78" s="286">
        <f t="shared" ref="L78:L98" si="9">I78/$I$60</f>
        <v>6.0182110527129282E-2</v>
      </c>
    </row>
    <row r="79" spans="1:12" x14ac:dyDescent="0.25">
      <c r="A79" s="295" t="s">
        <v>70</v>
      </c>
      <c r="B79" s="296">
        <v>64423</v>
      </c>
      <c r="C79" s="296">
        <v>22515</v>
      </c>
      <c r="D79" s="297">
        <f>C79/B79-1</f>
        <v>-0.65051301553792906</v>
      </c>
      <c r="E79" s="296">
        <f>C79-B79</f>
        <v>-41908</v>
      </c>
      <c r="F79" s="297">
        <f>C79/$C$7</f>
        <v>0.24235215603539215</v>
      </c>
      <c r="G79" s="333"/>
      <c r="H79" s="296">
        <v>1141850</v>
      </c>
      <c r="I79" s="296">
        <v>458486</v>
      </c>
      <c r="J79" s="297">
        <f>I79/H79-1</f>
        <v>-0.59847090248281298</v>
      </c>
      <c r="K79" s="296">
        <f>I79-H79</f>
        <v>-683364</v>
      </c>
      <c r="L79" s="297">
        <f>I79/$I$60</f>
        <v>4.3184305411747378E-2</v>
      </c>
    </row>
    <row r="80" spans="1:12" x14ac:dyDescent="0.25">
      <c r="A80" s="295" t="s">
        <v>71</v>
      </c>
      <c r="B80" s="296">
        <f>B78-B79</f>
        <v>31523</v>
      </c>
      <c r="C80" s="296">
        <f>C78-C79</f>
        <v>21279</v>
      </c>
      <c r="D80" s="297">
        <f>C80/B80-1</f>
        <v>-0.32496907020270915</v>
      </c>
      <c r="E80" s="296">
        <f>C80-B80</f>
        <v>-10244</v>
      </c>
      <c r="F80" s="297">
        <f>C80/$C$7</f>
        <v>0.2290478138253213</v>
      </c>
      <c r="G80" s="333"/>
      <c r="H80" s="296">
        <f>H78-H79</f>
        <v>521428</v>
      </c>
      <c r="I80" s="296">
        <f>I78-I79</f>
        <v>180465</v>
      </c>
      <c r="J80" s="297">
        <f>I80/H80-1</f>
        <v>-0.65390236044094296</v>
      </c>
      <c r="K80" s="296">
        <f>I80-H80</f>
        <v>-340963</v>
      </c>
      <c r="L80" s="297">
        <f>I80/$I$60</f>
        <v>1.699780511538191E-2</v>
      </c>
    </row>
    <row r="81" spans="1:12" x14ac:dyDescent="0.25">
      <c r="A81" s="335" t="s">
        <v>72</v>
      </c>
      <c r="B81" s="336">
        <v>224490</v>
      </c>
      <c r="C81" s="336">
        <v>46049</v>
      </c>
      <c r="D81" s="337">
        <v>-0.79487282284288829</v>
      </c>
      <c r="E81" s="336">
        <v>-178441</v>
      </c>
      <c r="F81" s="337">
        <f t="shared" ref="F81:F98" si="10">C81/$C$60</f>
        <v>8.4105765525202145E-2</v>
      </c>
      <c r="G81" s="325"/>
      <c r="H81" s="336">
        <f>H77-H78</f>
        <v>3443304</v>
      </c>
      <c r="I81" s="336">
        <v>1133645</v>
      </c>
      <c r="J81" s="337">
        <v>-0.67076825049429267</v>
      </c>
      <c r="K81" s="336">
        <v>-2309659</v>
      </c>
      <c r="L81" s="337">
        <f t="shared" si="9"/>
        <v>0.1067768086888157</v>
      </c>
    </row>
    <row r="82" spans="1:12" x14ac:dyDescent="0.25">
      <c r="A82" s="330" t="s">
        <v>14</v>
      </c>
      <c r="B82" s="331">
        <v>2654176</v>
      </c>
      <c r="C82" s="331">
        <v>457670</v>
      </c>
      <c r="D82" s="332">
        <v>-0.82756606946939471</v>
      </c>
      <c r="E82" s="331">
        <v>-2196506</v>
      </c>
      <c r="F82" s="332">
        <f t="shared" si="10"/>
        <v>0.83590709261697893</v>
      </c>
      <c r="G82" s="333"/>
      <c r="H82" s="331">
        <v>30478453</v>
      </c>
      <c r="I82" s="331">
        <v>8844363</v>
      </c>
      <c r="J82" s="332">
        <v>-0.7098158820593683</v>
      </c>
      <c r="K82" s="331">
        <v>-21634090</v>
      </c>
      <c r="L82" s="332">
        <f t="shared" si="9"/>
        <v>0.83304108078405503</v>
      </c>
    </row>
    <row r="83" spans="1:12" x14ac:dyDescent="0.25">
      <c r="A83" s="338" t="s">
        <v>73</v>
      </c>
      <c r="B83" s="339">
        <v>405772</v>
      </c>
      <c r="C83" s="339">
        <v>63006</v>
      </c>
      <c r="D83" s="340">
        <v>-0.8447256094555563</v>
      </c>
      <c r="E83" s="339">
        <v>-342766</v>
      </c>
      <c r="F83" s="340">
        <f t="shared" si="10"/>
        <v>0.11507671963953367</v>
      </c>
      <c r="G83" s="341"/>
      <c r="H83" s="339">
        <v>4535607</v>
      </c>
      <c r="I83" s="339">
        <v>1299932</v>
      </c>
      <c r="J83" s="340">
        <v>-0.71339403965114268</v>
      </c>
      <c r="K83" s="339">
        <v>-3235675</v>
      </c>
      <c r="L83" s="340">
        <f t="shared" si="9"/>
        <v>0.12243920316542618</v>
      </c>
    </row>
    <row r="84" spans="1:12" x14ac:dyDescent="0.25">
      <c r="A84" s="299" t="s">
        <v>74</v>
      </c>
      <c r="B84" s="275">
        <v>25323</v>
      </c>
      <c r="C84" s="275">
        <v>3732</v>
      </c>
      <c r="D84" s="276">
        <v>-0.85262409667101058</v>
      </c>
      <c r="E84" s="275">
        <v>-21591</v>
      </c>
      <c r="F84" s="276">
        <f t="shared" si="10"/>
        <v>6.8162765085029945E-3</v>
      </c>
      <c r="G84" s="342"/>
      <c r="H84" s="275">
        <v>261237</v>
      </c>
      <c r="I84" s="275">
        <v>83376</v>
      </c>
      <c r="J84" s="276">
        <v>-0.68084153469837738</v>
      </c>
      <c r="K84" s="275">
        <v>-177861</v>
      </c>
      <c r="L84" s="276">
        <f t="shared" si="9"/>
        <v>7.8530961643536526E-3</v>
      </c>
    </row>
    <row r="85" spans="1:12" x14ac:dyDescent="0.25">
      <c r="A85" s="299" t="s">
        <v>75</v>
      </c>
      <c r="B85" s="275">
        <v>1846</v>
      </c>
      <c r="C85" s="275">
        <v>167</v>
      </c>
      <c r="D85" s="276">
        <v>-0.90953412784398702</v>
      </c>
      <c r="E85" s="275">
        <v>-1679</v>
      </c>
      <c r="F85" s="276">
        <f t="shared" si="10"/>
        <v>3.0501558867095395E-4</v>
      </c>
      <c r="G85" s="342"/>
      <c r="H85" s="275">
        <v>21879</v>
      </c>
      <c r="I85" s="275">
        <v>10439</v>
      </c>
      <c r="J85" s="276">
        <v>-0.52287581699346397</v>
      </c>
      <c r="K85" s="275">
        <v>-11440</v>
      </c>
      <c r="L85" s="276">
        <f t="shared" si="9"/>
        <v>9.8323823234129464E-4</v>
      </c>
    </row>
    <row r="86" spans="1:12" x14ac:dyDescent="0.25">
      <c r="A86" s="299" t="s">
        <v>76</v>
      </c>
      <c r="B86" s="275">
        <v>73795</v>
      </c>
      <c r="C86" s="275">
        <v>775</v>
      </c>
      <c r="D86" s="276">
        <v>-0.9894979334643268</v>
      </c>
      <c r="E86" s="275">
        <v>-73020</v>
      </c>
      <c r="F86" s="276">
        <f t="shared" si="10"/>
        <v>1.4154915043113133E-3</v>
      </c>
      <c r="G86" s="342"/>
      <c r="H86" s="275">
        <v>641471</v>
      </c>
      <c r="I86" s="275">
        <v>275987</v>
      </c>
      <c r="J86" s="276">
        <v>-0.56975919410230547</v>
      </c>
      <c r="K86" s="275">
        <v>-365484</v>
      </c>
      <c r="L86" s="276">
        <f t="shared" si="9"/>
        <v>2.5994920014290344E-2</v>
      </c>
    </row>
    <row r="87" spans="1:12" x14ac:dyDescent="0.25">
      <c r="A87" s="299" t="s">
        <v>77</v>
      </c>
      <c r="B87" s="275">
        <v>8088</v>
      </c>
      <c r="C87" s="275">
        <v>1461</v>
      </c>
      <c r="D87" s="276">
        <v>-0.8193620178041543</v>
      </c>
      <c r="E87" s="275">
        <v>-6627</v>
      </c>
      <c r="F87" s="276">
        <f t="shared" si="10"/>
        <v>2.668429790708166E-3</v>
      </c>
      <c r="G87" s="342"/>
      <c r="H87" s="275">
        <v>87441</v>
      </c>
      <c r="I87" s="275">
        <v>22113</v>
      </c>
      <c r="J87" s="276">
        <v>-0.74710947953477203</v>
      </c>
      <c r="K87" s="275">
        <v>-65328</v>
      </c>
      <c r="L87" s="276">
        <f t="shared" si="9"/>
        <v>2.082799792294573E-3</v>
      </c>
    </row>
    <row r="88" spans="1:12" x14ac:dyDescent="0.25">
      <c r="A88" s="299" t="s">
        <v>78</v>
      </c>
      <c r="B88" s="275">
        <v>128440</v>
      </c>
      <c r="C88" s="275">
        <v>722</v>
      </c>
      <c r="D88" s="276">
        <v>-0.99437869822485203</v>
      </c>
      <c r="E88" s="275">
        <v>-127718</v>
      </c>
      <c r="F88" s="276">
        <f t="shared" si="10"/>
        <v>1.3186901498229266E-3</v>
      </c>
      <c r="G88" s="342"/>
      <c r="H88" s="275">
        <v>720261</v>
      </c>
      <c r="I88" s="275">
        <v>316329</v>
      </c>
      <c r="J88" s="276">
        <v>-0.56081337181938218</v>
      </c>
      <c r="K88" s="275">
        <v>-403932</v>
      </c>
      <c r="L88" s="276">
        <f t="shared" si="9"/>
        <v>2.9794689797709495E-2</v>
      </c>
    </row>
    <row r="89" spans="1:12" x14ac:dyDescent="0.25">
      <c r="A89" s="299" t="s">
        <v>79</v>
      </c>
      <c r="B89" s="275">
        <v>1074931</v>
      </c>
      <c r="C89" s="275">
        <v>229624</v>
      </c>
      <c r="D89" s="276">
        <v>-0.78638256781132931</v>
      </c>
      <c r="E89" s="275">
        <v>-845307</v>
      </c>
      <c r="F89" s="276">
        <f t="shared" si="10"/>
        <v>0.41939460798191092</v>
      </c>
      <c r="G89" s="342"/>
      <c r="H89" s="275">
        <v>13685439</v>
      </c>
      <c r="I89" s="275">
        <v>3451259</v>
      </c>
      <c r="J89" s="276">
        <v>-0.74781525093933776</v>
      </c>
      <c r="K89" s="275">
        <v>-10234180</v>
      </c>
      <c r="L89" s="276">
        <f t="shared" si="9"/>
        <v>0.32507038974154462</v>
      </c>
    </row>
    <row r="90" spans="1:12" x14ac:dyDescent="0.25">
      <c r="A90" s="299" t="s">
        <v>80</v>
      </c>
      <c r="B90" s="275">
        <v>75966</v>
      </c>
      <c r="C90" s="275">
        <v>27652</v>
      </c>
      <c r="D90" s="276">
        <v>-0.63599505041729198</v>
      </c>
      <c r="E90" s="275">
        <v>-48314</v>
      </c>
      <c r="F90" s="276">
        <f t="shared" si="10"/>
        <v>5.0504736873827651E-2</v>
      </c>
      <c r="G90" s="342"/>
      <c r="H90" s="275">
        <v>1214188</v>
      </c>
      <c r="I90" s="275">
        <v>402091</v>
      </c>
      <c r="J90" s="276">
        <v>-0.66883958662085274</v>
      </c>
      <c r="K90" s="275">
        <v>-812097</v>
      </c>
      <c r="L90" s="276">
        <f t="shared" si="9"/>
        <v>3.7872520747230916E-2</v>
      </c>
    </row>
    <row r="91" spans="1:12" x14ac:dyDescent="0.25">
      <c r="A91" s="299" t="s">
        <v>81</v>
      </c>
      <c r="B91" s="275">
        <v>85842</v>
      </c>
      <c r="C91" s="275">
        <v>11851</v>
      </c>
      <c r="D91" s="276">
        <v>-0.86194403671862263</v>
      </c>
      <c r="E91" s="275">
        <v>-73991</v>
      </c>
      <c r="F91" s="276">
        <f t="shared" si="10"/>
        <v>2.1645148151733382E-2</v>
      </c>
      <c r="G91" s="342"/>
      <c r="H91" s="275">
        <v>1164366</v>
      </c>
      <c r="I91" s="275">
        <v>305795</v>
      </c>
      <c r="J91" s="276">
        <v>-0.73737209777681589</v>
      </c>
      <c r="K91" s="275">
        <v>-858571</v>
      </c>
      <c r="L91" s="276">
        <f t="shared" si="9"/>
        <v>2.8802503617090355E-2</v>
      </c>
    </row>
    <row r="92" spans="1:12" x14ac:dyDescent="0.25">
      <c r="A92" s="299" t="s">
        <v>82</v>
      </c>
      <c r="B92" s="275">
        <v>113764</v>
      </c>
      <c r="C92" s="275">
        <v>20726</v>
      </c>
      <c r="D92" s="276">
        <v>-0.8178158292605745</v>
      </c>
      <c r="E92" s="275">
        <v>-93038</v>
      </c>
      <c r="F92" s="276">
        <f t="shared" si="10"/>
        <v>3.7854808926911322E-2</v>
      </c>
      <c r="G92" s="342"/>
      <c r="H92" s="275">
        <v>1098465</v>
      </c>
      <c r="I92" s="275">
        <v>447593</v>
      </c>
      <c r="J92" s="276">
        <v>-0.59252866500070556</v>
      </c>
      <c r="K92" s="275">
        <v>-650872</v>
      </c>
      <c r="L92" s="276">
        <f t="shared" si="9"/>
        <v>4.2158305405530908E-2</v>
      </c>
    </row>
    <row r="93" spans="1:12" x14ac:dyDescent="0.25">
      <c r="A93" s="299" t="s">
        <v>83</v>
      </c>
      <c r="B93" s="275">
        <v>57352</v>
      </c>
      <c r="C93" s="275">
        <v>11058</v>
      </c>
      <c r="D93" s="276">
        <v>-0.8071906821035012</v>
      </c>
      <c r="E93" s="275">
        <v>-46294</v>
      </c>
      <c r="F93" s="276">
        <f t="shared" si="10"/>
        <v>2.0196780715709035E-2</v>
      </c>
      <c r="G93" s="342"/>
      <c r="H93" s="275">
        <v>878473</v>
      </c>
      <c r="I93" s="275">
        <v>201477</v>
      </c>
      <c r="J93" s="276">
        <v>-0.77065089080711646</v>
      </c>
      <c r="K93" s="275">
        <v>-676996</v>
      </c>
      <c r="L93" s="276">
        <f t="shared" si="9"/>
        <v>1.8976902896582722E-2</v>
      </c>
    </row>
    <row r="94" spans="1:12" x14ac:dyDescent="0.25">
      <c r="A94" s="299" t="s">
        <v>84</v>
      </c>
      <c r="B94" s="275">
        <v>87201</v>
      </c>
      <c r="C94" s="275">
        <v>7107</v>
      </c>
      <c r="D94" s="276">
        <v>-0.91849864107062995</v>
      </c>
      <c r="E94" s="275">
        <v>-80094</v>
      </c>
      <c r="F94" s="276">
        <f t="shared" si="10"/>
        <v>1.2980513704697423E-2</v>
      </c>
      <c r="G94" s="342"/>
      <c r="H94" s="275">
        <v>966341</v>
      </c>
      <c r="I94" s="275">
        <v>287856</v>
      </c>
      <c r="J94" s="276">
        <v>-0.70211757547284037</v>
      </c>
      <c r="K94" s="275">
        <v>-678485</v>
      </c>
      <c r="L94" s="276">
        <f t="shared" si="9"/>
        <v>2.7112848415445517E-2</v>
      </c>
    </row>
    <row r="95" spans="1:12" x14ac:dyDescent="0.25">
      <c r="A95" s="299" t="s">
        <v>85</v>
      </c>
      <c r="B95" s="275">
        <v>71374</v>
      </c>
      <c r="C95" s="275">
        <v>149</v>
      </c>
      <c r="D95" s="276">
        <v>-0.99791240507747925</v>
      </c>
      <c r="E95" s="275">
        <v>-71225</v>
      </c>
      <c r="F95" s="276">
        <f t="shared" si="10"/>
        <v>2.7213965695791696E-4</v>
      </c>
      <c r="G95" s="342"/>
      <c r="H95" s="275">
        <v>577012</v>
      </c>
      <c r="I95" s="275">
        <v>219671</v>
      </c>
      <c r="J95" s="276">
        <v>-0.61929561256958254</v>
      </c>
      <c r="K95" s="275">
        <v>-357341</v>
      </c>
      <c r="L95" s="276">
        <f t="shared" si="9"/>
        <v>2.0690576275183881E-2</v>
      </c>
    </row>
    <row r="96" spans="1:12" x14ac:dyDescent="0.25">
      <c r="A96" s="299" t="s">
        <v>86</v>
      </c>
      <c r="B96" s="275">
        <v>138676</v>
      </c>
      <c r="C96" s="275">
        <v>4961</v>
      </c>
      <c r="D96" s="276">
        <v>-0.96422596556001039</v>
      </c>
      <c r="E96" s="275">
        <v>-133715</v>
      </c>
      <c r="F96" s="276">
        <f t="shared" si="10"/>
        <v>9.0609720682431286E-3</v>
      </c>
      <c r="G96" s="342"/>
      <c r="H96" s="275">
        <v>872789</v>
      </c>
      <c r="I96" s="275">
        <v>403108</v>
      </c>
      <c r="J96" s="276">
        <v>-0.5381380837751164</v>
      </c>
      <c r="K96" s="275">
        <v>-469681</v>
      </c>
      <c r="L96" s="276">
        <f t="shared" si="9"/>
        <v>3.7968310888268478E-2</v>
      </c>
    </row>
    <row r="97" spans="1:12" x14ac:dyDescent="0.25">
      <c r="A97" s="299" t="s">
        <v>87</v>
      </c>
      <c r="B97" s="275">
        <v>27323</v>
      </c>
      <c r="C97" s="275">
        <v>4917</v>
      </c>
      <c r="D97" s="276">
        <v>-0.82004172309043666</v>
      </c>
      <c r="E97" s="275">
        <v>-22406</v>
      </c>
      <c r="F97" s="276">
        <f t="shared" si="10"/>
        <v>8.9806086796112607E-3</v>
      </c>
      <c r="G97" s="342"/>
      <c r="H97" s="275">
        <v>324857</v>
      </c>
      <c r="I97" s="275">
        <v>90219</v>
      </c>
      <c r="J97" s="276">
        <v>-0.72228088051050154</v>
      </c>
      <c r="K97" s="275">
        <v>-234638</v>
      </c>
      <c r="L97" s="276">
        <f t="shared" si="9"/>
        <v>8.4976310071462075E-3</v>
      </c>
    </row>
    <row r="98" spans="1:12" x14ac:dyDescent="0.25">
      <c r="A98" s="343" t="s">
        <v>88</v>
      </c>
      <c r="B98" s="309">
        <v>278483</v>
      </c>
      <c r="C98" s="309">
        <v>69762</v>
      </c>
      <c r="D98" s="310">
        <v>-0.74949278771056038</v>
      </c>
      <c r="E98" s="309">
        <v>-208721</v>
      </c>
      <c r="F98" s="310">
        <f t="shared" si="10"/>
        <v>0.12741615267582687</v>
      </c>
      <c r="G98" s="342"/>
      <c r="H98" s="309">
        <v>3428627</v>
      </c>
      <c r="I98" s="309">
        <v>1027118</v>
      </c>
      <c r="J98" s="310">
        <v>-0.70042877221698363</v>
      </c>
      <c r="K98" s="309">
        <v>-2401509</v>
      </c>
      <c r="L98" s="310">
        <f t="shared" si="9"/>
        <v>9.6743144623615857E-2</v>
      </c>
    </row>
    <row r="99" spans="1:12" ht="21" x14ac:dyDescent="0.35">
      <c r="A99" s="311" t="s">
        <v>98</v>
      </c>
      <c r="B99" s="311"/>
      <c r="C99" s="311"/>
      <c r="D99" s="311"/>
      <c r="E99" s="311"/>
      <c r="F99" s="311"/>
      <c r="G99" s="311"/>
      <c r="H99" s="311"/>
      <c r="I99" s="311"/>
      <c r="J99" s="311"/>
      <c r="K99" s="311"/>
      <c r="L99" s="311"/>
    </row>
    <row r="100" spans="1:12" x14ac:dyDescent="0.25">
      <c r="A100" s="60"/>
      <c r="B100" s="61" t="s">
        <v>153</v>
      </c>
      <c r="C100" s="62"/>
      <c r="D100" s="62"/>
      <c r="E100" s="62"/>
      <c r="F100" s="63"/>
      <c r="G100" s="312"/>
      <c r="H100" s="61" t="str">
        <f>CONCATENATE("acumulado ",B100)</f>
        <v>acumulado diciembre</v>
      </c>
      <c r="I100" s="62"/>
      <c r="J100" s="62"/>
      <c r="K100" s="62"/>
      <c r="L100" s="63"/>
    </row>
    <row r="101" spans="1:12" ht="30" x14ac:dyDescent="0.25">
      <c r="A101" s="12"/>
      <c r="B101" s="13">
        <v>2019</v>
      </c>
      <c r="C101" s="13">
        <v>2020</v>
      </c>
      <c r="D101" s="13" t="s">
        <v>1</v>
      </c>
      <c r="E101" s="13" t="s">
        <v>2</v>
      </c>
      <c r="F101" s="13" t="s">
        <v>3</v>
      </c>
      <c r="G101" s="313"/>
      <c r="H101" s="13">
        <v>2019</v>
      </c>
      <c r="I101" s="13">
        <v>2020</v>
      </c>
      <c r="J101" s="13" t="s">
        <v>1</v>
      </c>
      <c r="K101" s="13" t="s">
        <v>2</v>
      </c>
      <c r="L101" s="13" t="s">
        <v>3</v>
      </c>
    </row>
    <row r="102" spans="1:12" x14ac:dyDescent="0.25">
      <c r="A102" s="314" t="s">
        <v>90</v>
      </c>
      <c r="B102" s="315">
        <v>2974612</v>
      </c>
      <c r="C102" s="315">
        <v>547513</v>
      </c>
      <c r="D102" s="316">
        <v>-0.81593801141123612</v>
      </c>
      <c r="E102" s="315">
        <v>-2427099</v>
      </c>
      <c r="F102" s="316">
        <f t="shared" ref="F102:F109" si="11">C102/$C$60</f>
        <v>1</v>
      </c>
      <c r="G102" s="317"/>
      <c r="H102" s="315">
        <v>35585035</v>
      </c>
      <c r="I102" s="315">
        <v>10616959</v>
      </c>
      <c r="J102" s="316">
        <v>-0.70164539672365089</v>
      </c>
      <c r="K102" s="315">
        <v>2974612</v>
      </c>
      <c r="L102" s="316">
        <f t="shared" ref="L102:L109" si="12">I102/$I$60</f>
        <v>1</v>
      </c>
    </row>
    <row r="103" spans="1:12" x14ac:dyDescent="0.25">
      <c r="A103" s="344" t="s">
        <v>91</v>
      </c>
      <c r="B103" s="345">
        <v>1139001</v>
      </c>
      <c r="C103" s="345">
        <v>201211</v>
      </c>
      <c r="D103" s="346">
        <v>-0.82334431664239105</v>
      </c>
      <c r="E103" s="345">
        <v>-937790</v>
      </c>
      <c r="F103" s="346">
        <f t="shared" si="11"/>
        <v>0.36749994977288208</v>
      </c>
      <c r="G103" s="342"/>
      <c r="H103" s="345">
        <v>13792074</v>
      </c>
      <c r="I103" s="345">
        <v>4028451</v>
      </c>
      <c r="J103" s="346">
        <v>-0.70791550277354953</v>
      </c>
      <c r="K103" s="345">
        <v>-9763623</v>
      </c>
      <c r="L103" s="346">
        <f t="shared" si="12"/>
        <v>0.37943548618771156</v>
      </c>
    </row>
    <row r="104" spans="1:12" x14ac:dyDescent="0.25">
      <c r="A104" s="347" t="s">
        <v>92</v>
      </c>
      <c r="B104" s="275">
        <v>886765</v>
      </c>
      <c r="C104" s="275">
        <v>123398</v>
      </c>
      <c r="D104" s="276">
        <v>-0.86084475593872112</v>
      </c>
      <c r="E104" s="275">
        <v>-763367</v>
      </c>
      <c r="F104" s="276">
        <f t="shared" si="11"/>
        <v>0.22537912341807409</v>
      </c>
      <c r="G104" s="342"/>
      <c r="H104" s="275">
        <v>10506586</v>
      </c>
      <c r="I104" s="275">
        <v>2973763</v>
      </c>
      <c r="J104" s="276">
        <v>-0.71696200840120661</v>
      </c>
      <c r="K104" s="275">
        <v>-7532823</v>
      </c>
      <c r="L104" s="276">
        <f t="shared" si="12"/>
        <v>0.28009555278493586</v>
      </c>
    </row>
    <row r="105" spans="1:12" x14ac:dyDescent="0.25">
      <c r="A105" s="347" t="s">
        <v>93</v>
      </c>
      <c r="B105" s="275">
        <v>22235</v>
      </c>
      <c r="C105" s="275">
        <v>3007</v>
      </c>
      <c r="D105" s="276">
        <v>-0.864762761412188</v>
      </c>
      <c r="E105" s="275">
        <v>-19228</v>
      </c>
      <c r="F105" s="276">
        <f t="shared" si="11"/>
        <v>5.4921070367278954E-3</v>
      </c>
      <c r="G105" s="342"/>
      <c r="H105" s="275">
        <v>248554</v>
      </c>
      <c r="I105" s="275">
        <v>68542</v>
      </c>
      <c r="J105" s="276">
        <v>-0.72423698673125358</v>
      </c>
      <c r="K105" s="275">
        <v>-180012</v>
      </c>
      <c r="L105" s="276">
        <f t="shared" si="12"/>
        <v>6.4558975880004811E-3</v>
      </c>
    </row>
    <row r="106" spans="1:12" x14ac:dyDescent="0.25">
      <c r="A106" s="347" t="s">
        <v>94</v>
      </c>
      <c r="B106" s="275">
        <v>476752</v>
      </c>
      <c r="C106" s="275">
        <v>47569</v>
      </c>
      <c r="D106" s="276">
        <v>-0.90022275732456292</v>
      </c>
      <c r="E106" s="275">
        <v>-429183</v>
      </c>
      <c r="F106" s="276">
        <f t="shared" si="11"/>
        <v>8.6881955314303039E-2</v>
      </c>
      <c r="G106" s="342"/>
      <c r="H106" s="275">
        <v>5687873</v>
      </c>
      <c r="I106" s="275">
        <v>1618680</v>
      </c>
      <c r="J106" s="276">
        <v>-0.71541558681074635</v>
      </c>
      <c r="K106" s="275">
        <v>-4069193</v>
      </c>
      <c r="L106" s="276">
        <f t="shared" si="12"/>
        <v>0.15246173598296839</v>
      </c>
    </row>
    <row r="107" spans="1:12" x14ac:dyDescent="0.25">
      <c r="A107" s="347" t="s">
        <v>95</v>
      </c>
      <c r="B107" s="275">
        <v>49102</v>
      </c>
      <c r="C107" s="275">
        <v>14202</v>
      </c>
      <c r="D107" s="276">
        <v>-0.71076534560710358</v>
      </c>
      <c r="E107" s="275">
        <v>-34900</v>
      </c>
      <c r="F107" s="276">
        <f t="shared" si="11"/>
        <v>2.5939110121586156E-2</v>
      </c>
      <c r="G107" s="342"/>
      <c r="H107" s="275">
        <v>512189</v>
      </c>
      <c r="I107" s="275">
        <v>227319</v>
      </c>
      <c r="J107" s="276">
        <v>-0.55618140959684803</v>
      </c>
      <c r="K107" s="275">
        <v>-284870</v>
      </c>
      <c r="L107" s="276">
        <f t="shared" si="12"/>
        <v>2.1410933206015018E-2</v>
      </c>
    </row>
    <row r="108" spans="1:12" x14ac:dyDescent="0.25">
      <c r="A108" s="347" t="s">
        <v>96</v>
      </c>
      <c r="B108" s="275">
        <v>153976</v>
      </c>
      <c r="C108" s="275">
        <v>33203</v>
      </c>
      <c r="D108" s="276">
        <v>-0.78436249805164437</v>
      </c>
      <c r="E108" s="275">
        <v>-120773</v>
      </c>
      <c r="F108" s="276">
        <f t="shared" si="11"/>
        <v>6.0643308925998105E-2</v>
      </c>
      <c r="G108" s="342"/>
      <c r="H108" s="275">
        <v>1943912</v>
      </c>
      <c r="I108" s="275">
        <v>622101</v>
      </c>
      <c r="J108" s="276">
        <v>-0.67997471078937732</v>
      </c>
      <c r="K108" s="275">
        <v>-1321811</v>
      </c>
      <c r="L108" s="276">
        <f t="shared" si="12"/>
        <v>5.8595027069427319E-2</v>
      </c>
    </row>
    <row r="109" spans="1:12" x14ac:dyDescent="0.25">
      <c r="A109" s="348" t="s">
        <v>97</v>
      </c>
      <c r="B109" s="349">
        <v>246781</v>
      </c>
      <c r="C109" s="349">
        <v>124923</v>
      </c>
      <c r="D109" s="350">
        <v>-0.49379004056227993</v>
      </c>
      <c r="E109" s="349">
        <v>-121858</v>
      </c>
      <c r="F109" s="350">
        <f t="shared" si="11"/>
        <v>0.2281644454104286</v>
      </c>
      <c r="G109" s="342"/>
      <c r="H109" s="349">
        <v>2893847</v>
      </c>
      <c r="I109" s="349">
        <v>1078103</v>
      </c>
      <c r="J109" s="350">
        <v>-0.62744989627993464</v>
      </c>
      <c r="K109" s="349">
        <v>-1815744</v>
      </c>
      <c r="L109" s="350">
        <f t="shared" si="12"/>
        <v>0.10154536718094136</v>
      </c>
    </row>
    <row r="110" spans="1:12" ht="21" x14ac:dyDescent="0.35">
      <c r="A110" s="351" t="s">
        <v>99</v>
      </c>
      <c r="B110" s="351"/>
      <c r="C110" s="351"/>
      <c r="D110" s="351"/>
      <c r="E110" s="351"/>
      <c r="F110" s="351"/>
      <c r="G110" s="351"/>
      <c r="H110" s="351"/>
      <c r="I110" s="351"/>
      <c r="J110" s="351"/>
      <c r="K110" s="351"/>
      <c r="L110" s="351"/>
    </row>
    <row r="111" spans="1:12" x14ac:dyDescent="0.25">
      <c r="A111" s="60"/>
      <c r="B111" s="61" t="s">
        <v>153</v>
      </c>
      <c r="C111" s="62"/>
      <c r="D111" s="62"/>
      <c r="E111" s="62"/>
      <c r="F111" s="63"/>
      <c r="G111" s="64"/>
      <c r="H111" s="61" t="str">
        <f>CONCATENATE("acumulado ",B111)</f>
        <v>acumulado diciembre</v>
      </c>
      <c r="I111" s="62"/>
      <c r="J111" s="62"/>
      <c r="K111" s="62"/>
      <c r="L111" s="63"/>
    </row>
    <row r="112" spans="1:12" x14ac:dyDescent="0.25">
      <c r="A112" s="12"/>
      <c r="B112" s="61">
        <v>2019</v>
      </c>
      <c r="C112" s="63"/>
      <c r="D112" s="65">
        <v>2020</v>
      </c>
      <c r="E112" s="61" t="s">
        <v>2</v>
      </c>
      <c r="F112" s="63"/>
      <c r="G112" s="66"/>
      <c r="H112" s="67">
        <v>2019</v>
      </c>
      <c r="I112" s="68"/>
      <c r="J112" s="65">
        <v>2020</v>
      </c>
      <c r="K112" s="61" t="s">
        <v>2</v>
      </c>
      <c r="L112" s="63"/>
    </row>
    <row r="113" spans="1:18" x14ac:dyDescent="0.25">
      <c r="A113" s="352" t="s">
        <v>58</v>
      </c>
      <c r="B113" s="353">
        <v>7.13</v>
      </c>
      <c r="C113" s="353"/>
      <c r="D113" s="354">
        <v>5.89</v>
      </c>
      <c r="E113" s="353">
        <v>-1.2400000000000002</v>
      </c>
      <c r="F113" s="353"/>
      <c r="G113" s="355"/>
      <c r="H113" s="356">
        <f t="shared" ref="H113:H124" si="13">H60/H7</f>
        <v>6.9991800041383341</v>
      </c>
      <c r="I113" s="357"/>
      <c r="J113" s="354">
        <f>I60/I7</f>
        <v>6.5254698362572165</v>
      </c>
      <c r="K113" s="353">
        <f>J113-H113</f>
        <v>-0.47371016788111753</v>
      </c>
      <c r="L113" s="353"/>
      <c r="Q113" s="85"/>
      <c r="R113" s="85"/>
    </row>
    <row r="114" spans="1:18" x14ac:dyDescent="0.25">
      <c r="A114" s="358" t="s">
        <v>8</v>
      </c>
      <c r="B114" s="359">
        <v>6.77</v>
      </c>
      <c r="C114" s="359"/>
      <c r="D114" s="360">
        <v>5.67</v>
      </c>
      <c r="E114" s="359">
        <v>-1.0999999999999996</v>
      </c>
      <c r="F114" s="359"/>
      <c r="G114" s="355"/>
      <c r="H114" s="361">
        <f t="shared" si="13"/>
        <v>6.7057810821867037</v>
      </c>
      <c r="I114" s="362"/>
      <c r="J114" s="363" t="s">
        <v>10</v>
      </c>
      <c r="K114" s="359" t="s">
        <v>10</v>
      </c>
      <c r="L114" s="359"/>
      <c r="Q114" s="85"/>
      <c r="R114" s="85"/>
    </row>
    <row r="115" spans="1:18" x14ac:dyDescent="0.25">
      <c r="A115" s="364" t="s">
        <v>59</v>
      </c>
      <c r="B115" s="365">
        <v>6.02</v>
      </c>
      <c r="C115" s="365"/>
      <c r="D115" s="366">
        <v>6.49</v>
      </c>
      <c r="E115" s="365">
        <v>0.47000000000000064</v>
      </c>
      <c r="F115" s="365"/>
      <c r="G115" s="367"/>
      <c r="H115" s="368">
        <f t="shared" si="13"/>
        <v>6.3144961824727543</v>
      </c>
      <c r="I115" s="369"/>
      <c r="J115" s="370" t="s">
        <v>10</v>
      </c>
      <c r="K115" s="365" t="s">
        <v>10</v>
      </c>
      <c r="L115" s="365"/>
      <c r="Q115" s="85"/>
      <c r="R115" s="85"/>
    </row>
    <row r="116" spans="1:18" x14ac:dyDescent="0.25">
      <c r="A116" s="324" t="s">
        <v>60</v>
      </c>
      <c r="B116" s="371">
        <v>7.06</v>
      </c>
      <c r="C116" s="371"/>
      <c r="D116" s="372">
        <v>5.19</v>
      </c>
      <c r="E116" s="371">
        <v>-1.8699999999999992</v>
      </c>
      <c r="F116" s="371"/>
      <c r="G116" s="367"/>
      <c r="H116" s="373">
        <f t="shared" si="13"/>
        <v>6.9586452846391849</v>
      </c>
      <c r="I116" s="374"/>
      <c r="J116" s="375" t="s">
        <v>10</v>
      </c>
      <c r="K116" s="371" t="s">
        <v>10</v>
      </c>
      <c r="L116" s="371"/>
      <c r="Q116" s="85"/>
      <c r="R116" s="85"/>
    </row>
    <row r="117" spans="1:18" x14ac:dyDescent="0.25">
      <c r="A117" s="324" t="s">
        <v>61</v>
      </c>
      <c r="B117" s="371">
        <v>7.42</v>
      </c>
      <c r="C117" s="371"/>
      <c r="D117" s="372">
        <v>5.75</v>
      </c>
      <c r="E117" s="371">
        <v>-1.67</v>
      </c>
      <c r="F117" s="371"/>
      <c r="G117" s="367"/>
      <c r="H117" s="373">
        <f t="shared" si="13"/>
        <v>6.9803215712214106</v>
      </c>
      <c r="I117" s="374"/>
      <c r="J117" s="375" t="s">
        <v>10</v>
      </c>
      <c r="K117" s="371" t="s">
        <v>10</v>
      </c>
      <c r="L117" s="371"/>
      <c r="Q117" s="85"/>
      <c r="R117" s="85"/>
    </row>
    <row r="118" spans="1:18" x14ac:dyDescent="0.25">
      <c r="A118" s="324" t="s">
        <v>62</v>
      </c>
      <c r="B118" s="371">
        <v>3.52</v>
      </c>
      <c r="C118" s="371"/>
      <c r="D118" s="372">
        <v>2.69</v>
      </c>
      <c r="E118" s="371">
        <v>-0.83000000000000007</v>
      </c>
      <c r="F118" s="371"/>
      <c r="G118" s="367"/>
      <c r="H118" s="373">
        <f t="shared" si="13"/>
        <v>3.8392537244874525</v>
      </c>
      <c r="I118" s="374"/>
      <c r="J118" s="375" t="s">
        <v>10</v>
      </c>
      <c r="K118" s="371" t="s">
        <v>10</v>
      </c>
      <c r="L118" s="371"/>
      <c r="Q118" s="85"/>
      <c r="R118" s="85"/>
    </row>
    <row r="119" spans="1:18" x14ac:dyDescent="0.25">
      <c r="A119" s="376" t="s">
        <v>63</v>
      </c>
      <c r="B119" s="377">
        <v>4.03</v>
      </c>
      <c r="C119" s="377"/>
      <c r="D119" s="378">
        <v>3.33</v>
      </c>
      <c r="E119" s="377">
        <v>-0.70000000000000018</v>
      </c>
      <c r="F119" s="377"/>
      <c r="G119" s="367"/>
      <c r="H119" s="379">
        <f t="shared" si="13"/>
        <v>4.3894220516101514</v>
      </c>
      <c r="I119" s="380"/>
      <c r="J119" s="381" t="s">
        <v>10</v>
      </c>
      <c r="K119" s="377" t="s">
        <v>10</v>
      </c>
      <c r="L119" s="377"/>
      <c r="Q119" s="85"/>
      <c r="R119" s="85"/>
    </row>
    <row r="120" spans="1:18" x14ac:dyDescent="0.25">
      <c r="A120" s="382" t="s">
        <v>11</v>
      </c>
      <c r="B120" s="383">
        <v>8.14</v>
      </c>
      <c r="C120" s="383"/>
      <c r="D120" s="384">
        <v>6.75</v>
      </c>
      <c r="E120" s="383">
        <v>-1.3900000000000006</v>
      </c>
      <c r="F120" s="383"/>
      <c r="G120" s="355"/>
      <c r="H120" s="361">
        <f t="shared" si="13"/>
        <v>7.7785376847958423</v>
      </c>
      <c r="I120" s="362"/>
      <c r="J120" s="385" t="s">
        <v>10</v>
      </c>
      <c r="K120" s="383" t="s">
        <v>10</v>
      </c>
      <c r="L120" s="383"/>
      <c r="Q120" s="85"/>
      <c r="R120" s="85"/>
    </row>
    <row r="121" spans="1:18" x14ac:dyDescent="0.25">
      <c r="A121" s="386" t="s">
        <v>64</v>
      </c>
      <c r="B121" s="387">
        <v>8.1300000000000008</v>
      </c>
      <c r="C121" s="387"/>
      <c r="D121" s="388">
        <v>5.84</v>
      </c>
      <c r="E121" s="387">
        <v>-2.2900000000000009</v>
      </c>
      <c r="F121" s="387"/>
      <c r="G121" s="367"/>
      <c r="H121" s="389">
        <f t="shared" si="13"/>
        <v>7.9291659474185874</v>
      </c>
      <c r="I121" s="390"/>
      <c r="J121" s="391" t="s">
        <v>10</v>
      </c>
      <c r="K121" s="387" t="s">
        <v>10</v>
      </c>
      <c r="L121" s="387"/>
      <c r="Q121" s="85"/>
      <c r="R121" s="85"/>
    </row>
    <row r="122" spans="1:18" x14ac:dyDescent="0.25">
      <c r="A122" s="392" t="s">
        <v>65</v>
      </c>
      <c r="B122" s="393">
        <v>8.1999999999999993</v>
      </c>
      <c r="C122" s="393"/>
      <c r="D122" s="394">
        <v>6</v>
      </c>
      <c r="E122" s="393">
        <v>-2.1999999999999993</v>
      </c>
      <c r="F122" s="393"/>
      <c r="G122" s="367"/>
      <c r="H122" s="395">
        <f t="shared" si="13"/>
        <v>7.9491926343282353</v>
      </c>
      <c r="I122" s="396"/>
      <c r="J122" s="397" t="s">
        <v>10</v>
      </c>
      <c r="K122" s="393" t="s">
        <v>10</v>
      </c>
      <c r="L122" s="393"/>
      <c r="Q122" s="85"/>
      <c r="R122" s="85"/>
    </row>
    <row r="123" spans="1:18" x14ac:dyDescent="0.25">
      <c r="A123" s="392" t="s">
        <v>66</v>
      </c>
      <c r="B123" s="393">
        <v>8.35</v>
      </c>
      <c r="C123" s="393"/>
      <c r="D123" s="394">
        <v>10.119999999999999</v>
      </c>
      <c r="E123" s="393">
        <v>1.7699999999999996</v>
      </c>
      <c r="F123" s="393"/>
      <c r="G123" s="367"/>
      <c r="H123" s="395">
        <f t="shared" si="13"/>
        <v>7.7975051376362945</v>
      </c>
      <c r="I123" s="396"/>
      <c r="J123" s="397" t="s">
        <v>10</v>
      </c>
      <c r="K123" s="393" t="s">
        <v>10</v>
      </c>
      <c r="L123" s="393"/>
      <c r="Q123" s="85"/>
      <c r="R123" s="85"/>
    </row>
    <row r="124" spans="1:18" x14ac:dyDescent="0.25">
      <c r="A124" s="398" t="s">
        <v>67</v>
      </c>
      <c r="B124" s="399">
        <v>7.82</v>
      </c>
      <c r="C124" s="399"/>
      <c r="D124" s="400">
        <v>7.1</v>
      </c>
      <c r="E124" s="399">
        <v>-0.72000000000000064</v>
      </c>
      <c r="F124" s="399"/>
      <c r="G124" s="367"/>
      <c r="H124" s="401">
        <f t="shared" si="13"/>
        <v>7.1679659476780335</v>
      </c>
      <c r="I124" s="402"/>
      <c r="J124" s="403" t="s">
        <v>10</v>
      </c>
      <c r="K124" s="399" t="s">
        <v>10</v>
      </c>
      <c r="L124" s="399"/>
      <c r="Q124" s="85"/>
      <c r="R124" s="85"/>
    </row>
    <row r="125" spans="1:18" x14ac:dyDescent="0.25">
      <c r="A125" s="151" t="s">
        <v>29</v>
      </c>
      <c r="B125" s="152"/>
      <c r="C125" s="152"/>
      <c r="D125" s="152"/>
      <c r="E125" s="152"/>
      <c r="F125" s="152"/>
      <c r="G125" s="152"/>
      <c r="H125" s="152"/>
      <c r="I125" s="152"/>
      <c r="J125" s="152"/>
      <c r="K125" s="152"/>
      <c r="L125" s="153"/>
    </row>
    <row r="126" spans="1:18" ht="21" x14ac:dyDescent="0.35">
      <c r="A126" s="351" t="s">
        <v>100</v>
      </c>
      <c r="B126" s="351"/>
      <c r="C126" s="351"/>
      <c r="D126" s="351"/>
      <c r="E126" s="351"/>
      <c r="F126" s="351"/>
      <c r="G126" s="351"/>
      <c r="H126" s="351"/>
      <c r="I126" s="351"/>
      <c r="J126" s="351"/>
      <c r="K126" s="351"/>
      <c r="L126" s="351"/>
    </row>
    <row r="127" spans="1:18" x14ac:dyDescent="0.25">
      <c r="A127" s="60"/>
      <c r="B127" s="61" t="s">
        <v>153</v>
      </c>
      <c r="C127" s="62"/>
      <c r="D127" s="62"/>
      <c r="E127" s="62"/>
      <c r="F127" s="63"/>
      <c r="G127" s="64"/>
      <c r="H127" s="61" t="str">
        <f>CONCATENATE("acumulado ",B127)</f>
        <v>acumulado diciembre</v>
      </c>
      <c r="I127" s="62"/>
      <c r="J127" s="62"/>
      <c r="K127" s="62"/>
      <c r="L127" s="63"/>
    </row>
    <row r="128" spans="1:18" x14ac:dyDescent="0.25">
      <c r="A128" s="12"/>
      <c r="B128" s="61">
        <v>2019</v>
      </c>
      <c r="C128" s="63"/>
      <c r="D128" s="65">
        <v>2020</v>
      </c>
      <c r="E128" s="61" t="s">
        <v>2</v>
      </c>
      <c r="F128" s="63"/>
      <c r="G128" s="66"/>
      <c r="H128" s="67">
        <v>2019</v>
      </c>
      <c r="I128" s="68"/>
      <c r="J128" s="65">
        <v>2020</v>
      </c>
      <c r="K128" s="61" t="s">
        <v>2</v>
      </c>
      <c r="L128" s="63"/>
    </row>
    <row r="129" spans="1:18" x14ac:dyDescent="0.25">
      <c r="A129" s="352" t="s">
        <v>68</v>
      </c>
      <c r="B129" s="353">
        <v>7.13</v>
      </c>
      <c r="C129" s="353"/>
      <c r="D129" s="354">
        <v>5.89</v>
      </c>
      <c r="E129" s="353">
        <v>-1.2400000000000002</v>
      </c>
      <c r="F129" s="353"/>
      <c r="G129" s="355"/>
      <c r="H129" s="356">
        <f t="shared" ref="H129:H144" si="14">H76/H23</f>
        <v>6.9991800041383341</v>
      </c>
      <c r="I129" s="357"/>
      <c r="J129" s="354">
        <f t="shared" ref="J129:J144" si="15">I76/I23</f>
        <v>6.5254698362572165</v>
      </c>
      <c r="K129" s="353">
        <f>J129-H129</f>
        <v>-0.47371016788111753</v>
      </c>
      <c r="L129" s="353"/>
      <c r="Q129" s="85"/>
      <c r="R129" s="85"/>
    </row>
    <row r="130" spans="1:18" x14ac:dyDescent="0.25">
      <c r="A130" s="404" t="s">
        <v>13</v>
      </c>
      <c r="B130" s="353">
        <v>4.13</v>
      </c>
      <c r="C130" s="353"/>
      <c r="D130" s="405">
        <v>2.94</v>
      </c>
      <c r="E130" s="353">
        <v>-1.19</v>
      </c>
      <c r="F130" s="353"/>
      <c r="G130" s="355"/>
      <c r="H130" s="356">
        <f t="shared" si="14"/>
        <v>4.3230653185929038</v>
      </c>
      <c r="I130" s="357">
        <v>458486</v>
      </c>
      <c r="J130" s="354">
        <f t="shared" si="15"/>
        <v>3.6089697127639648</v>
      </c>
      <c r="K130" s="353">
        <f>J130-H130</f>
        <v>-0.71409560582893894</v>
      </c>
      <c r="L130" s="353"/>
      <c r="Q130" s="85"/>
      <c r="R130" s="85"/>
    </row>
    <row r="131" spans="1:18" x14ac:dyDescent="0.25">
      <c r="A131" s="406" t="s">
        <v>69</v>
      </c>
      <c r="B131" s="365">
        <v>2.92</v>
      </c>
      <c r="C131" s="365"/>
      <c r="D131" s="366">
        <v>2.54</v>
      </c>
      <c r="E131" s="365">
        <v>-0.37999999999999989</v>
      </c>
      <c r="F131" s="365"/>
      <c r="G131" s="367"/>
      <c r="H131" s="368">
        <f t="shared" si="14"/>
        <v>3.1990114148883997</v>
      </c>
      <c r="I131" s="369">
        <v>458486</v>
      </c>
      <c r="J131" s="366">
        <f t="shared" si="15"/>
        <v>2.7212563884156729</v>
      </c>
      <c r="K131" s="365">
        <f t="shared" ref="K131:K151" si="16">J131-H131</f>
        <v>-0.47775502647272683</v>
      </c>
      <c r="L131" s="365"/>
      <c r="Q131" s="85"/>
      <c r="R131" s="85"/>
    </row>
    <row r="132" spans="1:18" x14ac:dyDescent="0.25">
      <c r="A132" s="364" t="s">
        <v>70</v>
      </c>
      <c r="B132" s="365">
        <v>3.05</v>
      </c>
      <c r="C132" s="365">
        <v>22515</v>
      </c>
      <c r="D132" s="407">
        <v>2.41</v>
      </c>
      <c r="E132" s="365">
        <f>D132-B132</f>
        <v>-0.63999999999999968</v>
      </c>
      <c r="F132" s="365">
        <f>C132/$C$7</f>
        <v>0.24235215603539215</v>
      </c>
      <c r="G132" s="367"/>
      <c r="H132" s="368">
        <f t="shared" si="14"/>
        <v>3.3669581935164272</v>
      </c>
      <c r="I132" s="369">
        <v>458486</v>
      </c>
      <c r="J132" s="366">
        <f t="shared" si="15"/>
        <v>2.7987693584914877</v>
      </c>
      <c r="K132" s="365">
        <f t="shared" si="16"/>
        <v>-0.56818883502493955</v>
      </c>
      <c r="L132" s="365"/>
      <c r="Q132" s="85"/>
      <c r="R132" s="85"/>
    </row>
    <row r="133" spans="1:18" x14ac:dyDescent="0.25">
      <c r="A133" s="364" t="s">
        <v>71</v>
      </c>
      <c r="B133" s="365">
        <f>B80/B27</f>
        <v>2.6812111933316323</v>
      </c>
      <c r="C133" s="365">
        <f>C131-C132</f>
        <v>-22515</v>
      </c>
      <c r="D133" s="408">
        <f>C80/C27</f>
        <v>2.6959331052831623</v>
      </c>
      <c r="E133" s="365">
        <f>D133-B133</f>
        <v>1.4721911951530053E-2</v>
      </c>
      <c r="F133" s="365">
        <f>C133/$C$7</f>
        <v>-0.24235215603539215</v>
      </c>
      <c r="G133" s="367"/>
      <c r="H133" s="368">
        <f t="shared" si="14"/>
        <v>2.88398847351508</v>
      </c>
      <c r="I133" s="369">
        <v>458486</v>
      </c>
      <c r="J133" s="366">
        <f t="shared" si="15"/>
        <v>2.5423692996914755</v>
      </c>
      <c r="K133" s="365">
        <f t="shared" si="16"/>
        <v>-0.34161917382360452</v>
      </c>
      <c r="L133" s="365"/>
      <c r="Q133" s="85"/>
      <c r="R133" s="85"/>
    </row>
    <row r="134" spans="1:18" x14ac:dyDescent="0.25">
      <c r="A134" s="409" t="s">
        <v>101</v>
      </c>
      <c r="B134" s="377">
        <v>5.0199999999999996</v>
      </c>
      <c r="C134" s="377"/>
      <c r="D134" s="378">
        <v>3.47</v>
      </c>
      <c r="E134" s="377">
        <v>-1.5499999999999994</v>
      </c>
      <c r="F134" s="377"/>
      <c r="G134" s="367"/>
      <c r="H134" s="379">
        <f t="shared" si="14"/>
        <v>5.2068240723658938</v>
      </c>
      <c r="I134" s="380">
        <v>458486</v>
      </c>
      <c r="J134" s="378">
        <f t="shared" si="15"/>
        <v>4.4220132311869058</v>
      </c>
      <c r="K134" s="377">
        <f t="shared" si="16"/>
        <v>-0.78481084117898803</v>
      </c>
      <c r="L134" s="377"/>
      <c r="Q134" s="85"/>
      <c r="R134" s="85"/>
    </row>
    <row r="135" spans="1:18" x14ac:dyDescent="0.25">
      <c r="A135" s="410" t="s">
        <v>14</v>
      </c>
      <c r="B135" s="359">
        <v>7.81</v>
      </c>
      <c r="C135" s="359"/>
      <c r="D135" s="360">
        <v>7.34</v>
      </c>
      <c r="E135" s="359">
        <v>-0.46999999999999975</v>
      </c>
      <c r="F135" s="359"/>
      <c r="G135" s="355"/>
      <c r="H135" s="361">
        <f t="shared" si="14"/>
        <v>7.8091190953670457</v>
      </c>
      <c r="I135" s="362">
        <v>458486</v>
      </c>
      <c r="J135" s="360">
        <f t="shared" si="15"/>
        <v>7.7866343733574919</v>
      </c>
      <c r="K135" s="359">
        <f t="shared" si="16"/>
        <v>-2.248472200955387E-2</v>
      </c>
      <c r="L135" s="359"/>
      <c r="Q135" s="85"/>
      <c r="R135" s="85"/>
    </row>
    <row r="136" spans="1:18" x14ac:dyDescent="0.25">
      <c r="A136" s="411" t="s">
        <v>73</v>
      </c>
      <c r="B136" s="412">
        <v>10.06</v>
      </c>
      <c r="C136" s="412"/>
      <c r="D136" s="413">
        <v>8.84</v>
      </c>
      <c r="E136" s="412">
        <v>-1.2200000000000006</v>
      </c>
      <c r="F136" s="412"/>
      <c r="G136" s="367"/>
      <c r="H136" s="389">
        <f t="shared" si="14"/>
        <v>9.0207339726888325</v>
      </c>
      <c r="I136" s="390">
        <v>458486</v>
      </c>
      <c r="J136" s="413">
        <f t="shared" si="15"/>
        <v>9.2529094804575447</v>
      </c>
      <c r="K136" s="412">
        <f t="shared" si="16"/>
        <v>0.23217550776871221</v>
      </c>
      <c r="L136" s="412"/>
      <c r="Q136" s="85"/>
      <c r="R136" s="85"/>
    </row>
    <row r="137" spans="1:18" x14ac:dyDescent="0.25">
      <c r="A137" s="414" t="s">
        <v>74</v>
      </c>
      <c r="B137" s="393">
        <v>10.52</v>
      </c>
      <c r="C137" s="393"/>
      <c r="D137" s="394">
        <v>7.65</v>
      </c>
      <c r="E137" s="393">
        <v>-2.8699999999999992</v>
      </c>
      <c r="F137" s="393"/>
      <c r="G137" s="367"/>
      <c r="H137" s="395">
        <f t="shared" si="14"/>
        <v>9.1910424656088381</v>
      </c>
      <c r="I137" s="396">
        <v>458486</v>
      </c>
      <c r="J137" s="394">
        <f t="shared" si="15"/>
        <v>9.5878564857405699</v>
      </c>
      <c r="K137" s="393">
        <f t="shared" si="16"/>
        <v>0.39681402013173184</v>
      </c>
      <c r="L137" s="393"/>
      <c r="Q137" s="85"/>
      <c r="R137" s="85"/>
    </row>
    <row r="138" spans="1:18" x14ac:dyDescent="0.25">
      <c r="A138" s="414" t="s">
        <v>75</v>
      </c>
      <c r="B138" s="393">
        <v>5.16</v>
      </c>
      <c r="C138" s="393"/>
      <c r="D138" s="394">
        <v>3.8</v>
      </c>
      <c r="E138" s="393">
        <v>-1.3600000000000003</v>
      </c>
      <c r="F138" s="393"/>
      <c r="G138" s="367"/>
      <c r="H138" s="395">
        <f t="shared" si="14"/>
        <v>5.8973045822102428</v>
      </c>
      <c r="I138" s="396">
        <v>458486</v>
      </c>
      <c r="J138" s="394">
        <f t="shared" si="15"/>
        <v>6.8452459016393439</v>
      </c>
      <c r="K138" s="393">
        <f t="shared" si="16"/>
        <v>0.94794131942910109</v>
      </c>
      <c r="L138" s="393"/>
      <c r="Q138" s="85"/>
      <c r="R138" s="85"/>
    </row>
    <row r="139" spans="1:18" x14ac:dyDescent="0.25">
      <c r="A139" s="414" t="s">
        <v>76</v>
      </c>
      <c r="B139" s="393">
        <v>7.8</v>
      </c>
      <c r="C139" s="393"/>
      <c r="D139" s="394">
        <v>6.74</v>
      </c>
      <c r="E139" s="393">
        <v>-1.0599999999999996</v>
      </c>
      <c r="F139" s="393"/>
      <c r="G139" s="367"/>
      <c r="H139" s="395">
        <f t="shared" si="14"/>
        <v>8.0105771872424381</v>
      </c>
      <c r="I139" s="396">
        <v>458486</v>
      </c>
      <c r="J139" s="394">
        <f t="shared" si="15"/>
        <v>8.5275923866023984</v>
      </c>
      <c r="K139" s="393">
        <f t="shared" si="16"/>
        <v>0.51701519935996032</v>
      </c>
      <c r="L139" s="393"/>
      <c r="Q139" s="85"/>
      <c r="R139" s="85"/>
    </row>
    <row r="140" spans="1:18" x14ac:dyDescent="0.25">
      <c r="A140" s="414" t="s">
        <v>77</v>
      </c>
      <c r="B140" s="393">
        <v>4.8499999999999996</v>
      </c>
      <c r="C140" s="393"/>
      <c r="D140" s="394">
        <v>4.08</v>
      </c>
      <c r="E140" s="393">
        <v>-0.76999999999999957</v>
      </c>
      <c r="F140" s="393"/>
      <c r="G140" s="367"/>
      <c r="H140" s="395">
        <f t="shared" si="14"/>
        <v>4.8939945150277051</v>
      </c>
      <c r="I140" s="396">
        <v>458486</v>
      </c>
      <c r="J140" s="394">
        <f t="shared" si="15"/>
        <v>4.7698446937014669</v>
      </c>
      <c r="K140" s="393">
        <f t="shared" si="16"/>
        <v>-0.1241498213262382</v>
      </c>
      <c r="L140" s="393"/>
      <c r="Q140" s="85"/>
      <c r="R140" s="85"/>
    </row>
    <row r="141" spans="1:18" x14ac:dyDescent="0.25">
      <c r="A141" s="414" t="s">
        <v>78</v>
      </c>
      <c r="B141" s="393">
        <v>8.65</v>
      </c>
      <c r="C141" s="393"/>
      <c r="D141" s="394">
        <v>8.02</v>
      </c>
      <c r="E141" s="393">
        <v>-0.63000000000000078</v>
      </c>
      <c r="F141" s="393"/>
      <c r="G141" s="367"/>
      <c r="H141" s="395">
        <f t="shared" si="14"/>
        <v>8.3094254730041524</v>
      </c>
      <c r="I141" s="396">
        <v>458486</v>
      </c>
      <c r="J141" s="394">
        <f t="shared" si="15"/>
        <v>8.7405432289795808</v>
      </c>
      <c r="K141" s="393">
        <f t="shared" si="16"/>
        <v>0.43111775597542845</v>
      </c>
      <c r="L141" s="393"/>
      <c r="Q141" s="85"/>
      <c r="R141" s="85"/>
    </row>
    <row r="142" spans="1:18" x14ac:dyDescent="0.25">
      <c r="A142" s="414" t="s">
        <v>79</v>
      </c>
      <c r="B142" s="393">
        <v>7.65</v>
      </c>
      <c r="C142" s="393"/>
      <c r="D142" s="394">
        <v>7.91</v>
      </c>
      <c r="E142" s="393">
        <v>0.25999999999999979</v>
      </c>
      <c r="F142" s="393"/>
      <c r="G142" s="367"/>
      <c r="H142" s="395">
        <f t="shared" si="14"/>
        <v>7.6876585160065005</v>
      </c>
      <c r="I142" s="396">
        <v>458486</v>
      </c>
      <c r="J142" s="394">
        <f t="shared" si="15"/>
        <v>7.7861002258273384</v>
      </c>
      <c r="K142" s="393">
        <f t="shared" si="16"/>
        <v>9.8441709820837886E-2</v>
      </c>
      <c r="L142" s="393"/>
      <c r="Q142" s="85"/>
      <c r="R142" s="85"/>
    </row>
    <row r="143" spans="1:18" x14ac:dyDescent="0.25">
      <c r="A143" s="414" t="s">
        <v>80</v>
      </c>
      <c r="B143" s="393">
        <v>6.46</v>
      </c>
      <c r="C143" s="393"/>
      <c r="D143" s="394">
        <v>5.56</v>
      </c>
      <c r="E143" s="393">
        <v>-0.90000000000000036</v>
      </c>
      <c r="F143" s="393"/>
      <c r="G143" s="367"/>
      <c r="H143" s="395">
        <f t="shared" si="14"/>
        <v>7.0612031264538944</v>
      </c>
      <c r="I143" s="396">
        <v>458486</v>
      </c>
      <c r="J143" s="394">
        <f t="shared" si="15"/>
        <v>6.6873617509604673</v>
      </c>
      <c r="K143" s="393">
        <f t="shared" si="16"/>
        <v>-0.37384137549342711</v>
      </c>
      <c r="L143" s="393"/>
      <c r="Q143" s="85"/>
      <c r="R143" s="85"/>
    </row>
    <row r="144" spans="1:18" x14ac:dyDescent="0.25">
      <c r="A144" s="414" t="s">
        <v>81</v>
      </c>
      <c r="B144" s="393">
        <v>7.83</v>
      </c>
      <c r="C144" s="393"/>
      <c r="D144" s="394">
        <v>8.0399999999999991</v>
      </c>
      <c r="E144" s="393">
        <v>0.20999999999999908</v>
      </c>
      <c r="F144" s="393"/>
      <c r="G144" s="367"/>
      <c r="H144" s="395">
        <f t="shared" si="14"/>
        <v>8.1109965587862405</v>
      </c>
      <c r="I144" s="396">
        <v>458486</v>
      </c>
      <c r="J144" s="394">
        <f t="shared" si="15"/>
        <v>7.6265712290502794</v>
      </c>
      <c r="K144" s="393">
        <f t="shared" si="16"/>
        <v>-0.48442532973596109</v>
      </c>
      <c r="L144" s="393"/>
      <c r="Q144" s="85"/>
      <c r="R144" s="85"/>
    </row>
    <row r="145" spans="1:18" x14ac:dyDescent="0.25">
      <c r="A145" s="414" t="s">
        <v>82</v>
      </c>
      <c r="B145" s="397"/>
      <c r="C145" s="397"/>
      <c r="D145" s="394"/>
      <c r="E145" s="397"/>
      <c r="F145" s="397"/>
      <c r="G145" s="367"/>
      <c r="H145" s="415"/>
      <c r="I145" s="416"/>
      <c r="J145" s="394"/>
      <c r="K145" s="397"/>
      <c r="L145" s="397"/>
      <c r="Q145" s="85"/>
      <c r="R145" s="85"/>
    </row>
    <row r="146" spans="1:18" x14ac:dyDescent="0.25">
      <c r="A146" s="414" t="s">
        <v>83</v>
      </c>
      <c r="B146" s="393">
        <v>7.18</v>
      </c>
      <c r="C146" s="393"/>
      <c r="D146" s="394">
        <v>6.96</v>
      </c>
      <c r="E146" s="393">
        <v>-0.21999999999999975</v>
      </c>
      <c r="F146" s="393"/>
      <c r="G146" s="367"/>
      <c r="H146" s="395">
        <f t="shared" ref="H146:H151" si="17">H93/H40</f>
        <v>7.6204739846284637</v>
      </c>
      <c r="I146" s="396">
        <v>458486</v>
      </c>
      <c r="J146" s="394">
        <f t="shared" ref="J146:J151" si="18">I93/I40</f>
        <v>7.2816870866312478</v>
      </c>
      <c r="K146" s="393">
        <f t="shared" si="16"/>
        <v>-0.33878689799721595</v>
      </c>
      <c r="L146" s="393"/>
      <c r="Q146" s="85"/>
      <c r="R146" s="85"/>
    </row>
    <row r="147" spans="1:18" x14ac:dyDescent="0.25">
      <c r="A147" s="414" t="s">
        <v>84</v>
      </c>
      <c r="B147" s="393">
        <v>6.33</v>
      </c>
      <c r="C147" s="393"/>
      <c r="D147" s="394">
        <v>5.18</v>
      </c>
      <c r="E147" s="393">
        <v>-1.1500000000000004</v>
      </c>
      <c r="F147" s="393"/>
      <c r="G147" s="367"/>
      <c r="H147" s="395">
        <f t="shared" si="17"/>
        <v>7.1027849850423737</v>
      </c>
      <c r="I147" s="396">
        <v>458486</v>
      </c>
      <c r="J147" s="394">
        <f t="shared" si="18"/>
        <v>7.8105006105006103</v>
      </c>
      <c r="K147" s="393">
        <f t="shared" si="16"/>
        <v>0.70771562545823663</v>
      </c>
      <c r="L147" s="393"/>
      <c r="Q147" s="85"/>
      <c r="R147" s="85"/>
    </row>
    <row r="148" spans="1:18" x14ac:dyDescent="0.25">
      <c r="A148" s="414" t="s">
        <v>85</v>
      </c>
      <c r="B148" s="393">
        <v>8.35</v>
      </c>
      <c r="C148" s="393"/>
      <c r="D148" s="394">
        <v>5.73</v>
      </c>
      <c r="E148" s="393">
        <v>-2.6199999999999992</v>
      </c>
      <c r="F148" s="393"/>
      <c r="G148" s="367"/>
      <c r="H148" s="395">
        <f t="shared" si="17"/>
        <v>9.055145789523241</v>
      </c>
      <c r="I148" s="396">
        <v>458486</v>
      </c>
      <c r="J148" s="394">
        <f t="shared" si="18"/>
        <v>9.3824371075897997</v>
      </c>
      <c r="K148" s="393">
        <f t="shared" si="16"/>
        <v>0.32729131806655865</v>
      </c>
      <c r="L148" s="393"/>
      <c r="Q148" s="85"/>
      <c r="R148" s="85"/>
    </row>
    <row r="149" spans="1:18" x14ac:dyDescent="0.25">
      <c r="A149" s="414" t="s">
        <v>86</v>
      </c>
      <c r="B149" s="393">
        <v>7.57</v>
      </c>
      <c r="C149" s="393"/>
      <c r="D149" s="394">
        <v>8.67</v>
      </c>
      <c r="E149" s="393">
        <v>1.0999999999999996</v>
      </c>
      <c r="F149" s="393"/>
      <c r="G149" s="367"/>
      <c r="H149" s="395">
        <f t="shared" si="17"/>
        <v>8.0565386355034931</v>
      </c>
      <c r="I149" s="396">
        <v>458486</v>
      </c>
      <c r="J149" s="394">
        <f t="shared" si="18"/>
        <v>8.5106724374538167</v>
      </c>
      <c r="K149" s="393">
        <f t="shared" si="16"/>
        <v>0.4541338019503236</v>
      </c>
      <c r="L149" s="393"/>
      <c r="Q149" s="85"/>
      <c r="R149" s="85"/>
    </row>
    <row r="150" spans="1:18" x14ac:dyDescent="0.25">
      <c r="A150" s="414" t="s">
        <v>87</v>
      </c>
      <c r="B150" s="393">
        <v>7.46</v>
      </c>
      <c r="C150" s="393"/>
      <c r="D150" s="394">
        <v>5.59</v>
      </c>
      <c r="E150" s="393">
        <v>-1.87</v>
      </c>
      <c r="F150" s="393"/>
      <c r="G150" s="367"/>
      <c r="H150" s="395">
        <f t="shared" si="17"/>
        <v>7.5449879227053138</v>
      </c>
      <c r="I150" s="396">
        <v>458486</v>
      </c>
      <c r="J150" s="394">
        <f t="shared" si="18"/>
        <v>7.4976315133383196</v>
      </c>
      <c r="K150" s="393">
        <f t="shared" si="16"/>
        <v>-4.7356409366994257E-2</v>
      </c>
      <c r="L150" s="393"/>
      <c r="Q150" s="85"/>
      <c r="R150" s="85"/>
    </row>
    <row r="151" spans="1:18" x14ac:dyDescent="0.25">
      <c r="A151" s="417" t="s">
        <v>88</v>
      </c>
      <c r="B151" s="399">
        <v>6.6</v>
      </c>
      <c r="C151" s="399"/>
      <c r="D151" s="400">
        <v>6.05</v>
      </c>
      <c r="E151" s="399">
        <v>-0.54999999999999982</v>
      </c>
      <c r="F151" s="399"/>
      <c r="G151" s="367"/>
      <c r="H151" s="401">
        <f t="shared" si="17"/>
        <v>7.0575036073550939</v>
      </c>
      <c r="I151" s="402">
        <v>458486</v>
      </c>
      <c r="J151" s="400">
        <f t="shared" si="18"/>
        <v>6.2143367093815423</v>
      </c>
      <c r="K151" s="399">
        <f t="shared" si="16"/>
        <v>-0.8431668979735516</v>
      </c>
      <c r="L151" s="399"/>
      <c r="Q151" s="85"/>
      <c r="R151" s="85"/>
    </row>
    <row r="152" spans="1:18" ht="21" x14ac:dyDescent="0.35">
      <c r="A152" s="351" t="s">
        <v>102</v>
      </c>
      <c r="B152" s="351"/>
      <c r="C152" s="351"/>
      <c r="D152" s="351"/>
      <c r="E152" s="351"/>
      <c r="F152" s="351"/>
      <c r="G152" s="351"/>
      <c r="H152" s="351"/>
      <c r="I152" s="351"/>
      <c r="J152" s="351"/>
      <c r="K152" s="351"/>
      <c r="L152" s="351"/>
    </row>
    <row r="153" spans="1:18" x14ac:dyDescent="0.25">
      <c r="A153" s="60"/>
      <c r="B153" s="61" t="s">
        <v>153</v>
      </c>
      <c r="C153" s="62"/>
      <c r="D153" s="62"/>
      <c r="E153" s="62"/>
      <c r="F153" s="63"/>
      <c r="G153" s="64"/>
      <c r="H153" s="61" t="str">
        <f>CONCATENATE("acumulado ",B153)</f>
        <v>acumulado diciembre</v>
      </c>
      <c r="I153" s="62"/>
      <c r="J153" s="62"/>
      <c r="K153" s="62"/>
      <c r="L153" s="63"/>
    </row>
    <row r="154" spans="1:18" x14ac:dyDescent="0.25">
      <c r="A154" s="12"/>
      <c r="B154" s="61">
        <v>2019</v>
      </c>
      <c r="C154" s="63"/>
      <c r="D154" s="418">
        <v>2020</v>
      </c>
      <c r="E154" s="61" t="s">
        <v>2</v>
      </c>
      <c r="F154" s="63"/>
      <c r="G154" s="66"/>
      <c r="H154" s="67">
        <v>2019</v>
      </c>
      <c r="I154" s="68"/>
      <c r="J154" s="65">
        <v>2020</v>
      </c>
      <c r="K154" s="61" t="s">
        <v>2</v>
      </c>
      <c r="L154" s="63"/>
    </row>
    <row r="155" spans="1:18" x14ac:dyDescent="0.25">
      <c r="A155" s="352" t="s">
        <v>90</v>
      </c>
      <c r="B155" s="353">
        <v>7.13</v>
      </c>
      <c r="C155" s="353"/>
      <c r="D155" s="354">
        <v>5.89</v>
      </c>
      <c r="E155" s="353">
        <v>-1.2400000000000002</v>
      </c>
      <c r="F155" s="353"/>
      <c r="G155" s="355"/>
      <c r="H155" s="356">
        <f t="shared" ref="H155:H162" si="19">H102/H49</f>
        <v>6.9991800041383341</v>
      </c>
      <c r="I155" s="357"/>
      <c r="J155" s="354">
        <f t="shared" ref="J155:J162" si="20">I102/I49</f>
        <v>6.5254698362572165</v>
      </c>
      <c r="K155" s="353">
        <f>J155-H155</f>
        <v>-0.47371016788111753</v>
      </c>
      <c r="L155" s="353"/>
      <c r="Q155" s="85"/>
      <c r="R155" s="85"/>
    </row>
    <row r="156" spans="1:18" x14ac:dyDescent="0.25">
      <c r="A156" s="419" t="s">
        <v>91</v>
      </c>
      <c r="B156" s="420">
        <v>7.68</v>
      </c>
      <c r="C156" s="420"/>
      <c r="D156" s="421">
        <v>7.04</v>
      </c>
      <c r="E156" s="420">
        <v>-0.63999999999999968</v>
      </c>
      <c r="F156" s="420"/>
      <c r="G156" s="367"/>
      <c r="H156" s="422">
        <f t="shared" si="19"/>
        <v>7.4289169255264769</v>
      </c>
      <c r="I156" s="423"/>
      <c r="J156" s="421">
        <f t="shared" si="20"/>
        <v>7.1211916584614787</v>
      </c>
      <c r="K156" s="420">
        <f>J156-H156</f>
        <v>-0.30772526706499814</v>
      </c>
      <c r="L156" s="420"/>
      <c r="Q156" s="85"/>
      <c r="R156" s="85"/>
    </row>
    <row r="157" spans="1:18" x14ac:dyDescent="0.25">
      <c r="A157" s="424" t="s">
        <v>92</v>
      </c>
      <c r="B157" s="393">
        <v>7.73</v>
      </c>
      <c r="C157" s="393"/>
      <c r="D157" s="394">
        <v>6.99</v>
      </c>
      <c r="E157" s="393">
        <v>-0.74000000000000021</v>
      </c>
      <c r="F157" s="393"/>
      <c r="G157" s="367"/>
      <c r="H157" s="395">
        <f t="shared" si="19"/>
        <v>7.7157238209869785</v>
      </c>
      <c r="I157" s="396"/>
      <c r="J157" s="394">
        <f t="shared" si="20"/>
        <v>7.6478789203646791</v>
      </c>
      <c r="K157" s="393">
        <f t="shared" ref="K157:K162" si="21">J157-H157</f>
        <v>-6.784490062229942E-2</v>
      </c>
      <c r="L157" s="393"/>
      <c r="Q157" s="85"/>
      <c r="R157" s="85"/>
    </row>
    <row r="158" spans="1:18" x14ac:dyDescent="0.25">
      <c r="A158" s="424" t="s">
        <v>93</v>
      </c>
      <c r="B158" s="393">
        <v>5.61</v>
      </c>
      <c r="C158" s="393"/>
      <c r="D158" s="394">
        <v>6.38</v>
      </c>
      <c r="E158" s="393">
        <v>0.76999999999999957</v>
      </c>
      <c r="F158" s="393"/>
      <c r="G158" s="367"/>
      <c r="H158" s="395">
        <f t="shared" si="19"/>
        <v>5.3968950168277061</v>
      </c>
      <c r="I158" s="396"/>
      <c r="J158" s="394">
        <f t="shared" si="20"/>
        <v>5.5067084438017195</v>
      </c>
      <c r="K158" s="393">
        <f t="shared" si="21"/>
        <v>0.10981342697401342</v>
      </c>
      <c r="L158" s="393"/>
      <c r="Q158" s="85"/>
      <c r="R158" s="85"/>
    </row>
    <row r="159" spans="1:18" x14ac:dyDescent="0.25">
      <c r="A159" s="424" t="s">
        <v>94</v>
      </c>
      <c r="B159" s="393">
        <v>7.41</v>
      </c>
      <c r="C159" s="393"/>
      <c r="D159" s="394">
        <v>5.08</v>
      </c>
      <c r="E159" s="393">
        <v>-2.33</v>
      </c>
      <c r="F159" s="393"/>
      <c r="G159" s="367"/>
      <c r="H159" s="395">
        <f t="shared" si="19"/>
        <v>6.8897148602160954</v>
      </c>
      <c r="I159" s="396"/>
      <c r="J159" s="394">
        <f t="shared" si="20"/>
        <v>6.7309259659686296</v>
      </c>
      <c r="K159" s="393">
        <f t="shared" si="21"/>
        <v>-0.15878889424746578</v>
      </c>
      <c r="L159" s="393"/>
      <c r="Q159" s="85"/>
      <c r="R159" s="85"/>
    </row>
    <row r="160" spans="1:18" x14ac:dyDescent="0.25">
      <c r="A160" s="424" t="s">
        <v>95</v>
      </c>
      <c r="B160" s="393">
        <v>2.33</v>
      </c>
      <c r="C160" s="393"/>
      <c r="D160" s="394">
        <v>1.94</v>
      </c>
      <c r="E160" s="393">
        <v>-0.39000000000000012</v>
      </c>
      <c r="F160" s="393"/>
      <c r="G160" s="367"/>
      <c r="H160" s="395">
        <f t="shared" si="19"/>
        <v>2.2792420756589342</v>
      </c>
      <c r="I160" s="396"/>
      <c r="J160" s="394">
        <f t="shared" si="20"/>
        <v>2.0878322526130164</v>
      </c>
      <c r="K160" s="393">
        <f t="shared" si="21"/>
        <v>-0.1914098230459178</v>
      </c>
      <c r="L160" s="393"/>
      <c r="Q160" s="85"/>
      <c r="R160" s="85"/>
    </row>
    <row r="161" spans="1:18" x14ac:dyDescent="0.25">
      <c r="A161" s="424" t="s">
        <v>96</v>
      </c>
      <c r="B161" s="393">
        <v>7.04</v>
      </c>
      <c r="C161" s="393"/>
      <c r="D161" s="394">
        <v>5.3</v>
      </c>
      <c r="E161" s="393">
        <v>-1.7400000000000002</v>
      </c>
      <c r="F161" s="393"/>
      <c r="G161" s="367"/>
      <c r="H161" s="395">
        <f t="shared" si="19"/>
        <v>7.179226573204466</v>
      </c>
      <c r="I161" s="396"/>
      <c r="J161" s="394">
        <f t="shared" si="20"/>
        <v>6.3246713636502276</v>
      </c>
      <c r="K161" s="393">
        <f t="shared" si="21"/>
        <v>-0.85455520955423836</v>
      </c>
      <c r="L161" s="393"/>
      <c r="Q161" s="85"/>
      <c r="R161" s="85"/>
    </row>
    <row r="162" spans="1:18" x14ac:dyDescent="0.25">
      <c r="A162" s="425" t="s">
        <v>97</v>
      </c>
      <c r="B162" s="399">
        <v>5.74</v>
      </c>
      <c r="C162" s="399"/>
      <c r="D162" s="400">
        <v>5.37</v>
      </c>
      <c r="E162" s="399">
        <v>-0.37000000000000011</v>
      </c>
      <c r="F162" s="399"/>
      <c r="G162" s="367"/>
      <c r="H162" s="401">
        <f t="shared" si="19"/>
        <v>5.8013968994765639</v>
      </c>
      <c r="I162" s="402"/>
      <c r="J162" s="400">
        <f t="shared" si="20"/>
        <v>5.0782292898223735</v>
      </c>
      <c r="K162" s="399">
        <f t="shared" si="21"/>
        <v>-0.72316760965419036</v>
      </c>
      <c r="L162" s="399"/>
      <c r="Q162" s="85"/>
      <c r="R162" s="85"/>
    </row>
    <row r="163" spans="1:18" ht="21" x14ac:dyDescent="0.35">
      <c r="A163" s="426" t="s">
        <v>21</v>
      </c>
      <c r="B163" s="426"/>
      <c r="C163" s="426"/>
      <c r="D163" s="426"/>
      <c r="E163" s="426"/>
      <c r="F163" s="426"/>
      <c r="G163" s="426"/>
      <c r="H163" s="426"/>
      <c r="I163" s="426"/>
      <c r="J163" s="426"/>
      <c r="K163" s="426"/>
      <c r="L163" s="426"/>
    </row>
    <row r="164" spans="1:18" x14ac:dyDescent="0.25">
      <c r="A164" s="60"/>
      <c r="B164" s="61" t="s">
        <v>153</v>
      </c>
      <c r="C164" s="62"/>
      <c r="D164" s="62"/>
      <c r="E164" s="62"/>
      <c r="F164" s="63"/>
      <c r="G164" s="100"/>
      <c r="H164" s="61" t="str">
        <f>CONCATENATE("acumulado ",B164)</f>
        <v>acumulado diciembre</v>
      </c>
      <c r="I164" s="62"/>
      <c r="J164" s="62"/>
      <c r="K164" s="62"/>
      <c r="L164" s="63"/>
    </row>
    <row r="165" spans="1:18" ht="30" x14ac:dyDescent="0.25">
      <c r="A165" s="12"/>
      <c r="B165" s="13">
        <v>2019</v>
      </c>
      <c r="C165" s="13">
        <v>2020</v>
      </c>
      <c r="D165" s="13" t="s">
        <v>1</v>
      </c>
      <c r="E165" s="61" t="s">
        <v>2</v>
      </c>
      <c r="F165" s="63"/>
      <c r="G165" s="101"/>
      <c r="H165" s="13">
        <v>2019</v>
      </c>
      <c r="I165" s="13">
        <v>2020</v>
      </c>
      <c r="J165" s="13" t="s">
        <v>1</v>
      </c>
      <c r="K165" s="61" t="s">
        <v>2</v>
      </c>
      <c r="L165" s="63"/>
    </row>
    <row r="166" spans="1:18" x14ac:dyDescent="0.25">
      <c r="A166" s="427" t="s">
        <v>58</v>
      </c>
      <c r="B166" s="428">
        <v>0.69140000000000001</v>
      </c>
      <c r="C166" s="428">
        <v>0.27529999999999999</v>
      </c>
      <c r="D166" s="428">
        <v>-0.60182238935493193</v>
      </c>
      <c r="E166" s="429">
        <v>-41.61</v>
      </c>
      <c r="F166" s="429"/>
      <c r="G166" s="430"/>
      <c r="H166" s="428">
        <v>0.70790000000000008</v>
      </c>
      <c r="I166" s="428">
        <v>0.42579999999999996</v>
      </c>
      <c r="J166" s="428">
        <v>-0.39850261336346948</v>
      </c>
      <c r="K166" s="429">
        <v>-28.210000000000008</v>
      </c>
      <c r="L166" s="429"/>
    </row>
    <row r="167" spans="1:18" x14ac:dyDescent="0.25">
      <c r="A167" s="431" t="s">
        <v>8</v>
      </c>
      <c r="B167" s="432">
        <v>0.72870000000000001</v>
      </c>
      <c r="C167" s="432">
        <v>0.32319999999999999</v>
      </c>
      <c r="D167" s="432">
        <v>-0.55647042678742964</v>
      </c>
      <c r="E167" s="433">
        <v>-40.550000000000004</v>
      </c>
      <c r="F167" s="433"/>
      <c r="G167" s="430"/>
      <c r="H167" s="432">
        <v>0.75090000000000001</v>
      </c>
      <c r="I167" s="434" t="s">
        <v>9</v>
      </c>
      <c r="J167" s="435" t="s">
        <v>10</v>
      </c>
      <c r="K167" s="433" t="s">
        <v>10</v>
      </c>
      <c r="L167" s="433"/>
    </row>
    <row r="168" spans="1:18" x14ac:dyDescent="0.25">
      <c r="A168" s="436" t="s">
        <v>59</v>
      </c>
      <c r="B168" s="437">
        <v>0.62960000000000005</v>
      </c>
      <c r="C168" s="437">
        <v>0.49590000000000001</v>
      </c>
      <c r="D168" s="437">
        <v>-0.21235705209656919</v>
      </c>
      <c r="E168" s="438">
        <v>-13.369999999999997</v>
      </c>
      <c r="F168" s="438"/>
      <c r="G168" s="439"/>
      <c r="H168" s="437">
        <v>0.67859999999999998</v>
      </c>
      <c r="I168" s="440" t="s">
        <v>9</v>
      </c>
      <c r="J168" s="441" t="s">
        <v>10</v>
      </c>
      <c r="K168" s="438" t="s">
        <v>10</v>
      </c>
      <c r="L168" s="438"/>
    </row>
    <row r="169" spans="1:18" x14ac:dyDescent="0.25">
      <c r="A169" s="324" t="s">
        <v>60</v>
      </c>
      <c r="B169" s="276">
        <v>0.78650000000000009</v>
      </c>
      <c r="C169" s="276">
        <v>0.26690000000000003</v>
      </c>
      <c r="D169" s="276">
        <v>-0.66064844246662435</v>
      </c>
      <c r="E169" s="442">
        <v>-51.960000000000008</v>
      </c>
      <c r="F169" s="442"/>
      <c r="G169" s="439"/>
      <c r="H169" s="276">
        <v>0.8105</v>
      </c>
      <c r="I169" s="443" t="s">
        <v>9</v>
      </c>
      <c r="J169" s="278" t="s">
        <v>10</v>
      </c>
      <c r="K169" s="442" t="s">
        <v>10</v>
      </c>
      <c r="L169" s="442"/>
    </row>
    <row r="170" spans="1:18" x14ac:dyDescent="0.25">
      <c r="A170" s="324" t="s">
        <v>61</v>
      </c>
      <c r="B170" s="276">
        <v>0.67230000000000001</v>
      </c>
      <c r="C170" s="276">
        <v>0.2429</v>
      </c>
      <c r="D170" s="276">
        <v>-0.63870295998810056</v>
      </c>
      <c r="E170" s="442">
        <v>-42.940000000000005</v>
      </c>
      <c r="F170" s="442"/>
      <c r="G170" s="439"/>
      <c r="H170" s="276">
        <v>0.67099999999999993</v>
      </c>
      <c r="I170" s="443" t="s">
        <v>9</v>
      </c>
      <c r="J170" s="278" t="s">
        <v>10</v>
      </c>
      <c r="K170" s="442" t="s">
        <v>10</v>
      </c>
      <c r="L170" s="442"/>
    </row>
    <row r="171" spans="1:18" x14ac:dyDescent="0.25">
      <c r="A171" s="324" t="s">
        <v>62</v>
      </c>
      <c r="B171" s="276">
        <v>0.51159999999999994</v>
      </c>
      <c r="C171" s="276">
        <v>0.65549999999999997</v>
      </c>
      <c r="D171" s="276">
        <v>0.28127443315089917</v>
      </c>
      <c r="E171" s="442">
        <v>14.39</v>
      </c>
      <c r="F171" s="442"/>
      <c r="G171" s="439"/>
      <c r="H171" s="276">
        <v>0.55689999999999995</v>
      </c>
      <c r="I171" s="443" t="s">
        <v>9</v>
      </c>
      <c r="J171" s="278" t="s">
        <v>10</v>
      </c>
      <c r="K171" s="442" t="s">
        <v>10</v>
      </c>
      <c r="L171" s="442"/>
    </row>
    <row r="172" spans="1:18" x14ac:dyDescent="0.25">
      <c r="A172" s="444" t="s">
        <v>63</v>
      </c>
      <c r="B172" s="445">
        <v>0.6715000000000001</v>
      </c>
      <c r="C172" s="445">
        <v>0.55689999999999995</v>
      </c>
      <c r="D172" s="445">
        <v>-0.17066269545793011</v>
      </c>
      <c r="E172" s="446">
        <v>-11.460000000000008</v>
      </c>
      <c r="F172" s="446"/>
      <c r="G172" s="439"/>
      <c r="H172" s="445">
        <v>0.62549999999999994</v>
      </c>
      <c r="I172" s="447" t="s">
        <v>9</v>
      </c>
      <c r="J172" s="448" t="s">
        <v>10</v>
      </c>
      <c r="K172" s="446" t="s">
        <v>10</v>
      </c>
      <c r="L172" s="446"/>
    </row>
    <row r="173" spans="1:18" x14ac:dyDescent="0.25">
      <c r="A173" s="431" t="s">
        <v>11</v>
      </c>
      <c r="B173" s="432">
        <v>0.61799999999999999</v>
      </c>
      <c r="C173" s="432">
        <v>0.18679999999999999</v>
      </c>
      <c r="D173" s="432">
        <v>-0.69773462783171514</v>
      </c>
      <c r="E173" s="433">
        <v>-43.12</v>
      </c>
      <c r="F173" s="433"/>
      <c r="G173" s="430"/>
      <c r="H173" s="432">
        <v>0.62590000000000001</v>
      </c>
      <c r="I173" s="434" t="s">
        <v>9</v>
      </c>
      <c r="J173" s="435" t="s">
        <v>10</v>
      </c>
      <c r="K173" s="433" t="s">
        <v>10</v>
      </c>
      <c r="L173" s="433"/>
    </row>
    <row r="174" spans="1:18" x14ac:dyDescent="0.25">
      <c r="A174" s="436" t="s">
        <v>64</v>
      </c>
      <c r="B174" s="437">
        <v>0.62270000000000003</v>
      </c>
      <c r="C174" s="437">
        <v>0.17929999999999999</v>
      </c>
      <c r="D174" s="437">
        <v>-0.71206038220652002</v>
      </c>
      <c r="E174" s="438">
        <v>-44.34</v>
      </c>
      <c r="F174" s="438"/>
      <c r="G174" s="439"/>
      <c r="H174" s="437">
        <v>0.64269999999999994</v>
      </c>
      <c r="I174" s="440" t="s">
        <v>9</v>
      </c>
      <c r="J174" s="441" t="s">
        <v>10</v>
      </c>
      <c r="K174" s="438" t="s">
        <v>10</v>
      </c>
      <c r="L174" s="438"/>
    </row>
    <row r="175" spans="1:18" x14ac:dyDescent="0.25">
      <c r="A175" s="324" t="s">
        <v>65</v>
      </c>
      <c r="B175" s="276">
        <v>0.61060000000000003</v>
      </c>
      <c r="C175" s="276">
        <v>0.17739999999999997</v>
      </c>
      <c r="D175" s="276">
        <v>-0.70946609891909596</v>
      </c>
      <c r="E175" s="442">
        <v>-43.320000000000007</v>
      </c>
      <c r="F175" s="442"/>
      <c r="G175" s="439"/>
      <c r="H175" s="276">
        <v>0.6341</v>
      </c>
      <c r="I175" s="443" t="s">
        <v>9</v>
      </c>
      <c r="J175" s="278" t="s">
        <v>10</v>
      </c>
      <c r="K175" s="442" t="s">
        <v>10</v>
      </c>
      <c r="L175" s="442"/>
    </row>
    <row r="176" spans="1:18" x14ac:dyDescent="0.25">
      <c r="A176" s="324" t="s">
        <v>66</v>
      </c>
      <c r="B176" s="276">
        <v>0.57930000000000004</v>
      </c>
      <c r="C176" s="276">
        <v>0.2089</v>
      </c>
      <c r="D176" s="276">
        <v>-0.63939237010184702</v>
      </c>
      <c r="E176" s="442">
        <v>-37.04</v>
      </c>
      <c r="F176" s="442"/>
      <c r="G176" s="439"/>
      <c r="H176" s="276">
        <v>0.58420000000000005</v>
      </c>
      <c r="I176" s="443" t="s">
        <v>9</v>
      </c>
      <c r="J176" s="278" t="s">
        <v>10</v>
      </c>
      <c r="K176" s="442" t="s">
        <v>10</v>
      </c>
      <c r="L176" s="442"/>
    </row>
    <row r="177" spans="1:12" x14ac:dyDescent="0.25">
      <c r="A177" s="449" t="s">
        <v>67</v>
      </c>
      <c r="B177" s="350">
        <v>0.68379999999999996</v>
      </c>
      <c r="C177" s="350">
        <v>0.18179999999999999</v>
      </c>
      <c r="D177" s="350">
        <v>-0.73413278736472654</v>
      </c>
      <c r="E177" s="450">
        <v>-50.199999999999996</v>
      </c>
      <c r="F177" s="450"/>
      <c r="G177" s="439"/>
      <c r="H177" s="350">
        <v>0.64650000000000007</v>
      </c>
      <c r="I177" s="451" t="s">
        <v>9</v>
      </c>
      <c r="J177" s="452" t="s">
        <v>10</v>
      </c>
      <c r="K177" s="450" t="s">
        <v>10</v>
      </c>
      <c r="L177" s="450"/>
    </row>
    <row r="178" spans="1:12" x14ac:dyDescent="0.25">
      <c r="A178" s="151" t="s">
        <v>29</v>
      </c>
      <c r="B178" s="152"/>
      <c r="C178" s="152"/>
      <c r="D178" s="152"/>
      <c r="E178" s="152"/>
      <c r="F178" s="152"/>
      <c r="G178" s="152"/>
      <c r="H178" s="152"/>
      <c r="I178" s="152"/>
      <c r="J178" s="152"/>
      <c r="K178" s="152"/>
      <c r="L178" s="153"/>
    </row>
    <row r="179" spans="1:12" ht="21" x14ac:dyDescent="0.35">
      <c r="A179" s="426" t="s">
        <v>103</v>
      </c>
      <c r="B179" s="426"/>
      <c r="C179" s="426"/>
      <c r="D179" s="426"/>
      <c r="E179" s="426"/>
      <c r="F179" s="426"/>
      <c r="G179" s="426"/>
      <c r="H179" s="426"/>
      <c r="I179" s="426"/>
      <c r="J179" s="426"/>
      <c r="K179" s="426"/>
      <c r="L179" s="426"/>
    </row>
    <row r="180" spans="1:12" x14ac:dyDescent="0.25">
      <c r="A180" s="60"/>
      <c r="B180" s="61" t="s">
        <v>153</v>
      </c>
      <c r="C180" s="62"/>
      <c r="D180" s="62"/>
      <c r="E180" s="62"/>
      <c r="F180" s="63"/>
      <c r="G180" s="100"/>
      <c r="H180" s="61" t="str">
        <f>CONCATENATE("acumulado ",B180)</f>
        <v>acumulado diciembre</v>
      </c>
      <c r="I180" s="62"/>
      <c r="J180" s="62"/>
      <c r="K180" s="62"/>
      <c r="L180" s="63"/>
    </row>
    <row r="181" spans="1:12" ht="30" x14ac:dyDescent="0.25">
      <c r="A181" s="5"/>
      <c r="B181" s="175">
        <v>2019</v>
      </c>
      <c r="C181" s="175">
        <v>2020</v>
      </c>
      <c r="D181" s="175" t="s">
        <v>1</v>
      </c>
      <c r="E181" s="453" t="s">
        <v>2</v>
      </c>
      <c r="F181" s="454"/>
      <c r="G181" s="101"/>
      <c r="H181" s="13">
        <v>2019</v>
      </c>
      <c r="I181" s="13">
        <v>2020</v>
      </c>
      <c r="J181" s="13" t="s">
        <v>1</v>
      </c>
      <c r="K181" s="61" t="s">
        <v>2</v>
      </c>
      <c r="L181" s="63"/>
    </row>
    <row r="182" spans="1:12" x14ac:dyDescent="0.25">
      <c r="A182" s="427" t="s">
        <v>90</v>
      </c>
      <c r="B182" s="428">
        <v>0.69140000000000001</v>
      </c>
      <c r="C182" s="428">
        <v>0.27529999999999999</v>
      </c>
      <c r="D182" s="428">
        <v>-0.60182238935493193</v>
      </c>
      <c r="E182" s="429">
        <v>-41.61</v>
      </c>
      <c r="F182" s="429"/>
      <c r="G182" s="430"/>
      <c r="H182" s="428">
        <v>0.70790000000000008</v>
      </c>
      <c r="I182" s="428">
        <v>0.42579999999999996</v>
      </c>
      <c r="J182" s="428">
        <v>-0.39850261336346948</v>
      </c>
      <c r="K182" s="429">
        <v>-28.210000000000008</v>
      </c>
      <c r="L182" s="429"/>
    </row>
    <row r="183" spans="1:12" x14ac:dyDescent="0.25">
      <c r="A183" s="455" t="s">
        <v>91</v>
      </c>
      <c r="B183" s="437">
        <v>0.73629999999999995</v>
      </c>
      <c r="C183" s="437">
        <v>0.30049999999999999</v>
      </c>
      <c r="D183" s="437">
        <v>-0.59187831047127526</v>
      </c>
      <c r="E183" s="438">
        <v>-43.58</v>
      </c>
      <c r="F183" s="438"/>
      <c r="G183" s="101"/>
      <c r="H183" s="346">
        <v>0.76580000000000004</v>
      </c>
      <c r="I183" s="346">
        <v>0.45219999999999999</v>
      </c>
      <c r="J183" s="346">
        <v>-0.40950639853747717</v>
      </c>
      <c r="K183" s="456">
        <v>-31.36</v>
      </c>
      <c r="L183" s="456"/>
    </row>
    <row r="184" spans="1:12" x14ac:dyDescent="0.25">
      <c r="A184" s="347" t="s">
        <v>92</v>
      </c>
      <c r="B184" s="276">
        <v>0.66510000000000002</v>
      </c>
      <c r="C184" s="276">
        <v>0.19649999999999998</v>
      </c>
      <c r="D184" s="276">
        <v>-0.70455570590888594</v>
      </c>
      <c r="E184" s="442">
        <v>-46.860000000000007</v>
      </c>
      <c r="F184" s="442"/>
      <c r="G184" s="101"/>
      <c r="H184" s="276">
        <v>0.67310000000000003</v>
      </c>
      <c r="I184" s="276">
        <v>0.39479999999999998</v>
      </c>
      <c r="J184" s="276">
        <v>-0.41346010993908788</v>
      </c>
      <c r="K184" s="442">
        <v>-27.830000000000005</v>
      </c>
      <c r="L184" s="442"/>
    </row>
    <row r="185" spans="1:12" x14ac:dyDescent="0.25">
      <c r="A185" s="347" t="s">
        <v>93</v>
      </c>
      <c r="B185" s="276">
        <v>0.60119999999999996</v>
      </c>
      <c r="C185" s="276">
        <v>0.20120000000000002</v>
      </c>
      <c r="D185" s="276">
        <v>-0.66533599467731208</v>
      </c>
      <c r="E185" s="442">
        <v>-40</v>
      </c>
      <c r="F185" s="442"/>
      <c r="G185" s="101"/>
      <c r="H185" s="276">
        <v>0.57079999999999997</v>
      </c>
      <c r="I185" s="276">
        <v>0.41210000000000002</v>
      </c>
      <c r="J185" s="276">
        <v>-0.27803083391730898</v>
      </c>
      <c r="K185" s="442">
        <v>-15.869999999999997</v>
      </c>
      <c r="L185" s="442"/>
    </row>
    <row r="186" spans="1:12" x14ac:dyDescent="0.25">
      <c r="A186" s="347" t="s">
        <v>94</v>
      </c>
      <c r="B186" s="276">
        <v>0.69980000000000009</v>
      </c>
      <c r="C186" s="276">
        <v>0.2109</v>
      </c>
      <c r="D186" s="276">
        <v>-0.69862817947985145</v>
      </c>
      <c r="E186" s="442">
        <v>-48.89</v>
      </c>
      <c r="F186" s="442"/>
      <c r="G186" s="101"/>
      <c r="H186" s="276">
        <v>0.71209999999999996</v>
      </c>
      <c r="I186" s="276">
        <v>0.46389999999999998</v>
      </c>
      <c r="J186" s="276">
        <v>-0.34854655245049848</v>
      </c>
      <c r="K186" s="442">
        <v>-24.819999999999993</v>
      </c>
      <c r="L186" s="442"/>
    </row>
    <row r="187" spans="1:12" x14ac:dyDescent="0.25">
      <c r="A187" s="347" t="s">
        <v>95</v>
      </c>
      <c r="B187" s="276">
        <v>0.57979999999999998</v>
      </c>
      <c r="C187" s="276">
        <v>0.27649999999999997</v>
      </c>
      <c r="D187" s="276">
        <v>-0.52311141773025183</v>
      </c>
      <c r="E187" s="442">
        <v>-30.33</v>
      </c>
      <c r="F187" s="442"/>
      <c r="G187" s="101"/>
      <c r="H187" s="276">
        <v>0.51729999999999998</v>
      </c>
      <c r="I187" s="276">
        <v>0.40600000000000003</v>
      </c>
      <c r="J187" s="276">
        <v>-0.21515561569688757</v>
      </c>
      <c r="K187" s="442">
        <v>-11.129999999999995</v>
      </c>
      <c r="L187" s="442"/>
    </row>
    <row r="188" spans="1:12" x14ac:dyDescent="0.25">
      <c r="A188" s="347" t="s">
        <v>96</v>
      </c>
      <c r="B188" s="276">
        <v>0.6984999999999999</v>
      </c>
      <c r="C188" s="276">
        <v>0.27979999999999999</v>
      </c>
      <c r="D188" s="276">
        <v>-0.59942734430923406</v>
      </c>
      <c r="E188" s="442">
        <v>-41.86999999999999</v>
      </c>
      <c r="F188" s="442"/>
      <c r="G188" s="101"/>
      <c r="H188" s="276">
        <v>0.74900000000000011</v>
      </c>
      <c r="I188" s="276">
        <v>0.44219999999999998</v>
      </c>
      <c r="J188" s="276">
        <v>-0.40961281708945263</v>
      </c>
      <c r="K188" s="442">
        <v>-30.680000000000007</v>
      </c>
      <c r="L188" s="442"/>
    </row>
    <row r="189" spans="1:12" x14ac:dyDescent="0.25">
      <c r="A189" s="348" t="s">
        <v>97</v>
      </c>
      <c r="B189" s="350">
        <v>0.61919999999999997</v>
      </c>
      <c r="C189" s="350">
        <v>0.44540000000000002</v>
      </c>
      <c r="D189" s="350">
        <v>-0.28068475452196384</v>
      </c>
      <c r="E189" s="450">
        <v>-17.380000000000003</v>
      </c>
      <c r="F189" s="450"/>
      <c r="G189" s="101"/>
      <c r="H189" s="350">
        <v>0.624</v>
      </c>
      <c r="I189" s="350">
        <v>0.37530000000000002</v>
      </c>
      <c r="J189" s="350">
        <v>-0.39855769230769222</v>
      </c>
      <c r="K189" s="450">
        <v>-24.869999999999997</v>
      </c>
      <c r="L189" s="450"/>
    </row>
    <row r="190" spans="1:12" ht="23.25" x14ac:dyDescent="0.35">
      <c r="A190" s="457" t="s">
        <v>104</v>
      </c>
      <c r="B190" s="457"/>
      <c r="C190" s="457"/>
      <c r="D190" s="457"/>
      <c r="E190" s="457"/>
      <c r="F190" s="457"/>
      <c r="G190" s="457"/>
      <c r="H190" s="457"/>
      <c r="I190" s="457"/>
      <c r="J190" s="457"/>
      <c r="K190" s="457"/>
      <c r="L190" s="457"/>
    </row>
    <row r="191" spans="1:12" ht="21" x14ac:dyDescent="0.35">
      <c r="A191" s="458" t="s">
        <v>23</v>
      </c>
      <c r="B191" s="458"/>
      <c r="C191" s="458"/>
      <c r="D191" s="458"/>
      <c r="E191" s="458"/>
      <c r="F191" s="458"/>
      <c r="G191" s="458"/>
      <c r="H191" s="458"/>
      <c r="I191" s="458"/>
      <c r="J191" s="458"/>
      <c r="K191" s="458"/>
      <c r="L191" s="458"/>
    </row>
    <row r="192" spans="1:12" x14ac:dyDescent="0.25">
      <c r="A192" s="60"/>
      <c r="B192" s="61" t="s">
        <v>153</v>
      </c>
      <c r="C192" s="62"/>
      <c r="D192" s="62"/>
      <c r="E192" s="62"/>
      <c r="F192" s="63"/>
      <c r="G192" s="118"/>
      <c r="H192" s="61" t="str">
        <f>CONCATENATE("acumulado ",B192)</f>
        <v>acumulado diciembre</v>
      </c>
      <c r="I192" s="62"/>
      <c r="J192" s="62"/>
      <c r="K192" s="62"/>
      <c r="L192" s="63"/>
    </row>
    <row r="193" spans="1:12" ht="30" x14ac:dyDescent="0.25">
      <c r="A193" s="12"/>
      <c r="B193" s="13">
        <v>2019</v>
      </c>
      <c r="C193" s="13">
        <v>2020</v>
      </c>
      <c r="D193" s="13" t="s">
        <v>1</v>
      </c>
      <c r="E193" s="13" t="s">
        <v>2</v>
      </c>
      <c r="F193" s="13" t="s">
        <v>3</v>
      </c>
      <c r="G193" s="119"/>
      <c r="H193" s="13">
        <v>2019</v>
      </c>
      <c r="I193" s="13">
        <v>2020</v>
      </c>
      <c r="J193" s="13" t="s">
        <v>1</v>
      </c>
      <c r="K193" s="13" t="s">
        <v>2</v>
      </c>
      <c r="L193" s="13" t="s">
        <v>3</v>
      </c>
    </row>
    <row r="194" spans="1:12" x14ac:dyDescent="0.25">
      <c r="A194" s="459" t="s">
        <v>58</v>
      </c>
      <c r="B194" s="460">
        <v>135707022.44999999</v>
      </c>
      <c r="C194" s="460">
        <v>25375931.670000002</v>
      </c>
      <c r="D194" s="461">
        <v>-0.8130094433443964</v>
      </c>
      <c r="E194" s="460">
        <v>-110331090.77999999</v>
      </c>
      <c r="F194" s="461">
        <f t="shared" ref="F194:F202" si="22">C194/$C$194</f>
        <v>1</v>
      </c>
      <c r="G194" s="462"/>
      <c r="H194" s="460">
        <v>1451141340.4000001</v>
      </c>
      <c r="I194" s="460">
        <v>494185063.44999999</v>
      </c>
      <c r="J194" s="461">
        <v>-0.65945077182228151</v>
      </c>
      <c r="K194" s="460">
        <v>-956956276.95000005</v>
      </c>
      <c r="L194" s="461">
        <f>I194/$I$194</f>
        <v>1</v>
      </c>
    </row>
    <row r="195" spans="1:12" x14ac:dyDescent="0.25">
      <c r="A195" s="463" t="s">
        <v>8</v>
      </c>
      <c r="B195" s="464">
        <v>107629790.25</v>
      </c>
      <c r="C195" s="464">
        <v>22060373.27</v>
      </c>
      <c r="D195" s="465">
        <v>-0.79503469050010533</v>
      </c>
      <c r="E195" s="464">
        <v>-85569416.980000004</v>
      </c>
      <c r="F195" s="465">
        <f t="shared" si="22"/>
        <v>0.86934239723226669</v>
      </c>
      <c r="G195" s="466"/>
      <c r="H195" s="464">
        <v>1159351920</v>
      </c>
      <c r="I195" s="467" t="s">
        <v>9</v>
      </c>
      <c r="J195" s="468" t="s">
        <v>10</v>
      </c>
      <c r="K195" s="467" t="s">
        <v>10</v>
      </c>
      <c r="L195" s="468" t="s">
        <v>10</v>
      </c>
    </row>
    <row r="196" spans="1:12" x14ac:dyDescent="0.25">
      <c r="A196" s="469" t="s">
        <v>105</v>
      </c>
      <c r="B196" s="470">
        <v>93430100.730000004</v>
      </c>
      <c r="C196" s="470">
        <v>20322189.260000002</v>
      </c>
      <c r="D196" s="471">
        <v>-0.78248777319925722</v>
      </c>
      <c r="E196" s="470">
        <v>-73107911.469999999</v>
      </c>
      <c r="F196" s="471">
        <f t="shared" si="22"/>
        <v>0.80084504972187298</v>
      </c>
      <c r="G196" s="472"/>
      <c r="H196" s="473">
        <v>1007498807.4</v>
      </c>
      <c r="I196" s="474" t="s">
        <v>9</v>
      </c>
      <c r="J196" s="475" t="s">
        <v>10</v>
      </c>
      <c r="K196" s="474" t="s">
        <v>10</v>
      </c>
      <c r="L196" s="475" t="s">
        <v>10</v>
      </c>
    </row>
    <row r="197" spans="1:12" x14ac:dyDescent="0.25">
      <c r="A197" s="476" t="s">
        <v>106</v>
      </c>
      <c r="B197" s="477">
        <v>14199689.52</v>
      </c>
      <c r="C197" s="477">
        <v>1738184.01</v>
      </c>
      <c r="D197" s="478">
        <v>-0.87758999888329958</v>
      </c>
      <c r="E197" s="477">
        <v>-12461505.51</v>
      </c>
      <c r="F197" s="478">
        <f t="shared" si="22"/>
        <v>6.849734751039388E-2</v>
      </c>
      <c r="G197" s="472"/>
      <c r="H197" s="479">
        <v>151853112.61000001</v>
      </c>
      <c r="I197" s="480" t="s">
        <v>9</v>
      </c>
      <c r="J197" s="481" t="s">
        <v>10</v>
      </c>
      <c r="K197" s="480" t="s">
        <v>10</v>
      </c>
      <c r="L197" s="481" t="s">
        <v>10</v>
      </c>
    </row>
    <row r="198" spans="1:12" x14ac:dyDescent="0.25">
      <c r="A198" s="463" t="s">
        <v>11</v>
      </c>
      <c r="B198" s="464">
        <v>28077232.199999999</v>
      </c>
      <c r="C198" s="464">
        <v>3315558.41</v>
      </c>
      <c r="D198" s="465">
        <v>-0.88191291839656472</v>
      </c>
      <c r="E198" s="464">
        <v>-24761673.789999999</v>
      </c>
      <c r="F198" s="465">
        <f t="shared" si="22"/>
        <v>0.13065760316180738</v>
      </c>
      <c r="G198" s="466"/>
      <c r="H198" s="464">
        <v>291789420.36000001</v>
      </c>
      <c r="I198" s="467" t="s">
        <v>9</v>
      </c>
      <c r="J198" s="468" t="s">
        <v>10</v>
      </c>
      <c r="K198" s="467" t="s">
        <v>10</v>
      </c>
      <c r="L198" s="468" t="s">
        <v>10</v>
      </c>
    </row>
    <row r="199" spans="1:12" x14ac:dyDescent="0.25">
      <c r="A199" s="482" t="s">
        <v>64</v>
      </c>
      <c r="B199" s="483">
        <v>18518216.75</v>
      </c>
      <c r="C199" s="483">
        <v>2294519.4700000002</v>
      </c>
      <c r="D199" s="484">
        <v>-0.8760939295086283</v>
      </c>
      <c r="E199" s="483">
        <v>-16223697.279999999</v>
      </c>
      <c r="F199" s="484">
        <f t="shared" si="22"/>
        <v>9.0421092704652609E-2</v>
      </c>
      <c r="G199" s="472"/>
      <c r="H199" s="483">
        <v>191293957.56999999</v>
      </c>
      <c r="I199" s="485" t="s">
        <v>9</v>
      </c>
      <c r="J199" s="486" t="s">
        <v>10</v>
      </c>
      <c r="K199" s="485" t="s">
        <v>10</v>
      </c>
      <c r="L199" s="486" t="s">
        <v>10</v>
      </c>
    </row>
    <row r="200" spans="1:12" x14ac:dyDescent="0.25">
      <c r="A200" s="324" t="s">
        <v>65</v>
      </c>
      <c r="B200" s="487">
        <v>16425501.060000001</v>
      </c>
      <c r="C200" s="487">
        <v>1904960.77</v>
      </c>
      <c r="D200" s="276">
        <v>-0.88402419122305909</v>
      </c>
      <c r="E200" s="487">
        <v>-14520540.290000001</v>
      </c>
      <c r="F200" s="276">
        <f t="shared" si="22"/>
        <v>7.506958935628312E-2</v>
      </c>
      <c r="G200" s="472"/>
      <c r="H200" s="487">
        <v>170492813.27000001</v>
      </c>
      <c r="I200" s="277" t="s">
        <v>9</v>
      </c>
      <c r="J200" s="278" t="s">
        <v>10</v>
      </c>
      <c r="K200" s="277" t="s">
        <v>10</v>
      </c>
      <c r="L200" s="278" t="s">
        <v>10</v>
      </c>
    </row>
    <row r="201" spans="1:12" x14ac:dyDescent="0.25">
      <c r="A201" s="324" t="s">
        <v>66</v>
      </c>
      <c r="B201" s="487">
        <v>5660923.5700000003</v>
      </c>
      <c r="C201" s="487">
        <v>839173.39</v>
      </c>
      <c r="D201" s="276">
        <v>-0.85176033917023897</v>
      </c>
      <c r="E201" s="487">
        <v>-4821750.1800000006</v>
      </c>
      <c r="F201" s="276">
        <f t="shared" si="22"/>
        <v>3.306965832478536E-2</v>
      </c>
      <c r="G201" s="472"/>
      <c r="H201" s="487">
        <v>60542689.329999998</v>
      </c>
      <c r="I201" s="277" t="s">
        <v>107</v>
      </c>
      <c r="J201" s="278" t="s">
        <v>10</v>
      </c>
      <c r="K201" s="277" t="s">
        <v>10</v>
      </c>
      <c r="L201" s="278" t="s">
        <v>10</v>
      </c>
    </row>
    <row r="202" spans="1:12" x14ac:dyDescent="0.25">
      <c r="A202" s="449" t="s">
        <v>67</v>
      </c>
      <c r="B202" s="488">
        <v>3898091.88</v>
      </c>
      <c r="C202" s="488">
        <v>181865.54</v>
      </c>
      <c r="D202" s="350">
        <v>-0.95334498375138355</v>
      </c>
      <c r="E202" s="488">
        <v>-3716226.34</v>
      </c>
      <c r="F202" s="350">
        <f t="shared" si="22"/>
        <v>7.1668517382952107E-3</v>
      </c>
      <c r="G202" s="472"/>
      <c r="H202" s="488">
        <v>39952773.460000001</v>
      </c>
      <c r="I202" s="489" t="s">
        <v>107</v>
      </c>
      <c r="J202" s="452" t="s">
        <v>10</v>
      </c>
      <c r="K202" s="489" t="s">
        <v>10</v>
      </c>
      <c r="L202" s="452" t="s">
        <v>10</v>
      </c>
    </row>
    <row r="203" spans="1:12" x14ac:dyDescent="0.25">
      <c r="A203" s="151" t="s">
        <v>29</v>
      </c>
      <c r="B203" s="152"/>
      <c r="C203" s="152"/>
      <c r="D203" s="152"/>
      <c r="E203" s="152"/>
      <c r="F203" s="152"/>
      <c r="G203" s="152"/>
      <c r="H203" s="152"/>
      <c r="I203" s="152"/>
      <c r="J203" s="152"/>
      <c r="K203" s="152"/>
      <c r="L203" s="153"/>
    </row>
    <row r="204" spans="1:12" ht="21" x14ac:dyDescent="0.35">
      <c r="A204" s="458" t="s">
        <v>108</v>
      </c>
      <c r="B204" s="458"/>
      <c r="C204" s="458"/>
      <c r="D204" s="458"/>
      <c r="E204" s="458"/>
      <c r="F204" s="458"/>
      <c r="G204" s="458"/>
      <c r="H204" s="458"/>
      <c r="I204" s="458"/>
      <c r="J204" s="458"/>
      <c r="K204" s="458"/>
      <c r="L204" s="458"/>
    </row>
    <row r="205" spans="1:12" x14ac:dyDescent="0.25">
      <c r="A205" s="60"/>
      <c r="B205" s="61" t="s">
        <v>153</v>
      </c>
      <c r="C205" s="62"/>
      <c r="D205" s="62"/>
      <c r="E205" s="62"/>
      <c r="F205" s="63"/>
      <c r="G205" s="118"/>
      <c r="H205" s="61" t="str">
        <f>CONCATENATE("acumulado ",B205)</f>
        <v>acumulado diciembre</v>
      </c>
      <c r="I205" s="62"/>
      <c r="J205" s="62"/>
      <c r="K205" s="62"/>
      <c r="L205" s="63"/>
    </row>
    <row r="206" spans="1:12" ht="30" x14ac:dyDescent="0.25">
      <c r="A206" s="12"/>
      <c r="B206" s="13">
        <v>2019</v>
      </c>
      <c r="C206" s="13">
        <v>2020</v>
      </c>
      <c r="D206" s="13" t="s">
        <v>1</v>
      </c>
      <c r="E206" s="13" t="s">
        <v>2</v>
      </c>
      <c r="F206" s="13" t="s">
        <v>3</v>
      </c>
      <c r="G206" s="119"/>
      <c r="H206" s="13">
        <v>2019</v>
      </c>
      <c r="I206" s="13">
        <v>2020</v>
      </c>
      <c r="J206" s="13" t="s">
        <v>1</v>
      </c>
      <c r="K206" s="13" t="s">
        <v>2</v>
      </c>
      <c r="L206" s="13" t="s">
        <v>3</v>
      </c>
    </row>
    <row r="207" spans="1:12" x14ac:dyDescent="0.25">
      <c r="A207" s="459" t="s">
        <v>90</v>
      </c>
      <c r="B207" s="460">
        <v>135707022.44999999</v>
      </c>
      <c r="C207" s="460">
        <v>25375931.670000002</v>
      </c>
      <c r="D207" s="461">
        <v>-0.8130094433443964</v>
      </c>
      <c r="E207" s="460">
        <v>-110331090.77999999</v>
      </c>
      <c r="F207" s="461">
        <f t="shared" ref="F207:F214" si="23">C207/$C$194</f>
        <v>1</v>
      </c>
      <c r="G207" s="462"/>
      <c r="H207" s="460">
        <v>1451141340.4000001</v>
      </c>
      <c r="I207" s="460">
        <v>494185063.44999999</v>
      </c>
      <c r="J207" s="461">
        <v>-0.65945077182228151</v>
      </c>
      <c r="K207" s="460">
        <v>-956956276.95000005</v>
      </c>
      <c r="L207" s="461">
        <f>I207/$I$194</f>
        <v>1</v>
      </c>
    </row>
    <row r="208" spans="1:12" x14ac:dyDescent="0.25">
      <c r="A208" s="344" t="s">
        <v>91</v>
      </c>
      <c r="B208" s="490">
        <v>59474856.07</v>
      </c>
      <c r="C208" s="490">
        <v>11858575.41</v>
      </c>
      <c r="D208" s="346">
        <v>-0.80061195278820285</v>
      </c>
      <c r="E208" s="490">
        <v>-47616280.659999996</v>
      </c>
      <c r="F208" s="346">
        <f t="shared" si="23"/>
        <v>0.46731586308689016</v>
      </c>
      <c r="G208" s="119"/>
      <c r="H208" s="490">
        <v>651122794.59000003</v>
      </c>
      <c r="I208" s="490">
        <v>225053138.06999999</v>
      </c>
      <c r="J208" s="346">
        <v>-0.65436145080481811</v>
      </c>
      <c r="K208" s="490">
        <v>-426069656.52000004</v>
      </c>
      <c r="L208" s="346">
        <f t="shared" ref="L208:L214" si="24">I208/$I$194</f>
        <v>0.45540255000598601</v>
      </c>
    </row>
    <row r="209" spans="1:12" x14ac:dyDescent="0.25">
      <c r="A209" s="347" t="s">
        <v>92</v>
      </c>
      <c r="B209" s="487">
        <v>38044572.780000001</v>
      </c>
      <c r="C209" s="487">
        <v>4505035.2699999996</v>
      </c>
      <c r="D209" s="276">
        <v>-0.88158533686128571</v>
      </c>
      <c r="E209" s="487">
        <v>-33539537.510000002</v>
      </c>
      <c r="F209" s="276">
        <f t="shared" si="23"/>
        <v>0.17753181749484115</v>
      </c>
      <c r="G209" s="119"/>
      <c r="H209" s="487">
        <v>403073717.25999999</v>
      </c>
      <c r="I209" s="487">
        <v>128211729.38</v>
      </c>
      <c r="J209" s="276">
        <v>-0.68191493543277126</v>
      </c>
      <c r="K209" s="487">
        <v>-274861987.88</v>
      </c>
      <c r="L209" s="276">
        <f t="shared" si="24"/>
        <v>0.25944072142717045</v>
      </c>
    </row>
    <row r="210" spans="1:12" x14ac:dyDescent="0.25">
      <c r="A210" s="347" t="s">
        <v>93</v>
      </c>
      <c r="B210" s="487">
        <v>910218.56</v>
      </c>
      <c r="C210" s="487">
        <v>151725.93</v>
      </c>
      <c r="D210" s="276">
        <v>-0.83330824412106042</v>
      </c>
      <c r="E210" s="487">
        <v>-758492.63000000012</v>
      </c>
      <c r="F210" s="276">
        <f t="shared" si="23"/>
        <v>5.9791274650764373E-3</v>
      </c>
      <c r="G210" s="119"/>
      <c r="H210" s="487">
        <v>9191076.5500000007</v>
      </c>
      <c r="I210" s="487">
        <v>2829492.98</v>
      </c>
      <c r="J210" s="276">
        <v>-0.69214781700409189</v>
      </c>
      <c r="K210" s="487">
        <v>-6361583.5700000003</v>
      </c>
      <c r="L210" s="276">
        <f t="shared" si="24"/>
        <v>5.7255736550327341E-3</v>
      </c>
    </row>
    <row r="211" spans="1:12" x14ac:dyDescent="0.25">
      <c r="A211" s="347" t="s">
        <v>94</v>
      </c>
      <c r="B211" s="487">
        <v>14927343.289999999</v>
      </c>
      <c r="C211" s="487">
        <v>1109664.23</v>
      </c>
      <c r="D211" s="276">
        <v>-0.9256623091971512</v>
      </c>
      <c r="E211" s="487">
        <v>-13817679.059999999</v>
      </c>
      <c r="F211" s="276">
        <f t="shared" si="23"/>
        <v>4.3729004492547165E-2</v>
      </c>
      <c r="G211" s="119"/>
      <c r="H211" s="487">
        <v>156508745.09</v>
      </c>
      <c r="I211" s="487">
        <v>48820115.719999999</v>
      </c>
      <c r="J211" s="276">
        <v>-0.68806780929764599</v>
      </c>
      <c r="K211" s="487">
        <v>-107688629.37</v>
      </c>
      <c r="L211" s="276">
        <f t="shared" si="24"/>
        <v>9.8789136561873159E-2</v>
      </c>
    </row>
    <row r="212" spans="1:12" x14ac:dyDescent="0.25">
      <c r="A212" s="347" t="s">
        <v>95</v>
      </c>
      <c r="B212" s="487">
        <v>2164218.08</v>
      </c>
      <c r="C212" s="487">
        <v>618153.86</v>
      </c>
      <c r="D212" s="276">
        <v>-0.71437542930054443</v>
      </c>
      <c r="E212" s="487">
        <v>-1546064.2200000002</v>
      </c>
      <c r="F212" s="276">
        <f t="shared" si="23"/>
        <v>2.4359848853581025E-2</v>
      </c>
      <c r="G212" s="119"/>
      <c r="H212" s="487">
        <v>23305842.09</v>
      </c>
      <c r="I212" s="487">
        <v>10279022.9</v>
      </c>
      <c r="J212" s="276">
        <v>-0.55895080468212344</v>
      </c>
      <c r="K212" s="487">
        <v>-13026819.189999999</v>
      </c>
      <c r="L212" s="276">
        <f t="shared" si="24"/>
        <v>2.0799946538732243E-2</v>
      </c>
    </row>
    <row r="213" spans="1:12" x14ac:dyDescent="0.25">
      <c r="A213" s="347" t="s">
        <v>96</v>
      </c>
      <c r="B213" s="487">
        <v>6973513.5</v>
      </c>
      <c r="C213" s="487">
        <v>1358559.7</v>
      </c>
      <c r="D213" s="276">
        <v>-0.80518289668471998</v>
      </c>
      <c r="E213" s="487">
        <v>-5614953.7999999998</v>
      </c>
      <c r="F213" s="276">
        <f t="shared" si="23"/>
        <v>5.3537332842290078E-2</v>
      </c>
      <c r="G213" s="119"/>
      <c r="H213" s="487">
        <v>75865848.709999993</v>
      </c>
      <c r="I213" s="487">
        <v>28265841.43</v>
      </c>
      <c r="J213" s="276">
        <v>-0.62742338073555048</v>
      </c>
      <c r="K213" s="487">
        <v>-47600007.279999994</v>
      </c>
      <c r="L213" s="276">
        <f t="shared" si="24"/>
        <v>5.7196875261001985E-2</v>
      </c>
    </row>
    <row r="214" spans="1:12" x14ac:dyDescent="0.25">
      <c r="A214" s="348" t="s">
        <v>97</v>
      </c>
      <c r="B214" s="488">
        <v>13212300.17</v>
      </c>
      <c r="C214" s="488">
        <v>5774217.2699999996</v>
      </c>
      <c r="D214" s="350">
        <v>-0.56296653908068151</v>
      </c>
      <c r="E214" s="488">
        <v>-7438082.9000000004</v>
      </c>
      <c r="F214" s="350">
        <f t="shared" si="23"/>
        <v>0.22754700576477394</v>
      </c>
      <c r="G214" s="119"/>
      <c r="H214" s="488">
        <v>132073316.09999999</v>
      </c>
      <c r="I214" s="488">
        <v>50725722.969999999</v>
      </c>
      <c r="J214" s="350">
        <v>-0.615927543368467</v>
      </c>
      <c r="K214" s="488">
        <v>-81347593.129999995</v>
      </c>
      <c r="L214" s="350">
        <f t="shared" si="24"/>
        <v>0.10264519655020342</v>
      </c>
    </row>
    <row r="215" spans="1:12" ht="21" x14ac:dyDescent="0.35">
      <c r="A215" s="458" t="s">
        <v>25</v>
      </c>
      <c r="B215" s="458"/>
      <c r="C215" s="458"/>
      <c r="D215" s="458"/>
      <c r="E215" s="458"/>
      <c r="F215" s="458"/>
      <c r="G215" s="458"/>
      <c r="H215" s="458"/>
      <c r="I215" s="458"/>
      <c r="J215" s="458"/>
      <c r="K215" s="458"/>
      <c r="L215" s="458"/>
    </row>
    <row r="216" spans="1:12" x14ac:dyDescent="0.25">
      <c r="A216" s="60"/>
      <c r="B216" s="61" t="s">
        <v>153</v>
      </c>
      <c r="C216" s="62"/>
      <c r="D216" s="62"/>
      <c r="E216" s="62"/>
      <c r="F216" s="63"/>
      <c r="G216" s="118"/>
      <c r="H216" s="61" t="str">
        <f>CONCATENATE("acumulado ",B216)</f>
        <v>acumulado diciembre</v>
      </c>
      <c r="I216" s="62"/>
      <c r="J216" s="62"/>
      <c r="K216" s="62"/>
      <c r="L216" s="63"/>
    </row>
    <row r="217" spans="1:12" ht="30" customHeight="1" x14ac:dyDescent="0.25">
      <c r="A217" s="12"/>
      <c r="B217" s="13">
        <v>2019</v>
      </c>
      <c r="C217" s="491">
        <v>2020</v>
      </c>
      <c r="D217" s="492" t="s">
        <v>1</v>
      </c>
      <c r="E217" s="67" t="s">
        <v>2</v>
      </c>
      <c r="F217" s="68"/>
      <c r="G217" s="119"/>
      <c r="H217" s="13">
        <v>2019</v>
      </c>
      <c r="I217" s="13">
        <v>2020</v>
      </c>
      <c r="J217" s="492" t="s">
        <v>1</v>
      </c>
      <c r="K217" s="67" t="s">
        <v>2</v>
      </c>
      <c r="L217" s="68"/>
    </row>
    <row r="218" spans="1:12" x14ac:dyDescent="0.25">
      <c r="A218" s="459" t="s">
        <v>58</v>
      </c>
      <c r="B218" s="493">
        <v>94.51</v>
      </c>
      <c r="C218" s="494">
        <v>101.88</v>
      </c>
      <c r="D218" s="495">
        <v>7.798116601417826E-2</v>
      </c>
      <c r="E218" s="496">
        <v>7.3699999999999903</v>
      </c>
      <c r="F218" s="496"/>
      <c r="G218" s="497"/>
      <c r="H218" s="493">
        <v>86.663353515910174</v>
      </c>
      <c r="I218" s="493">
        <v>93.056570784452788</v>
      </c>
      <c r="J218" s="495">
        <f>I218/H218-1</f>
        <v>7.3770711715753112E-2</v>
      </c>
      <c r="K218" s="496">
        <f>I218-H218</f>
        <v>6.3932172685426139</v>
      </c>
      <c r="L218" s="496"/>
    </row>
    <row r="219" spans="1:12" x14ac:dyDescent="0.25">
      <c r="A219" s="463" t="s">
        <v>8</v>
      </c>
      <c r="B219" s="498">
        <v>101.74</v>
      </c>
      <c r="C219" s="499">
        <v>115.72</v>
      </c>
      <c r="D219" s="500">
        <v>0.13740908197365842</v>
      </c>
      <c r="E219" s="501">
        <v>13.980000000000004</v>
      </c>
      <c r="F219" s="501"/>
      <c r="G219" s="502"/>
      <c r="H219" s="498">
        <v>94.320898392615959</v>
      </c>
      <c r="I219" s="503" t="s">
        <v>9</v>
      </c>
      <c r="J219" s="504" t="s">
        <v>10</v>
      </c>
      <c r="K219" s="505" t="s">
        <v>10</v>
      </c>
      <c r="L219" s="505"/>
    </row>
    <row r="220" spans="1:12" x14ac:dyDescent="0.25">
      <c r="A220" s="506" t="s">
        <v>105</v>
      </c>
      <c r="B220" s="507">
        <v>112</v>
      </c>
      <c r="C220" s="508">
        <v>128.66</v>
      </c>
      <c r="D220" s="509">
        <v>0.14874999999999994</v>
      </c>
      <c r="E220" s="510">
        <v>16.659999999999997</v>
      </c>
      <c r="F220" s="510"/>
      <c r="G220" s="119"/>
      <c r="H220" s="507">
        <v>103.91441985664468</v>
      </c>
      <c r="I220" s="511" t="s">
        <v>9</v>
      </c>
      <c r="J220" s="512" t="s">
        <v>10</v>
      </c>
      <c r="K220" s="513" t="s">
        <v>10</v>
      </c>
      <c r="L220" s="513"/>
    </row>
    <row r="221" spans="1:12" x14ac:dyDescent="0.25">
      <c r="A221" s="514" t="s">
        <v>106</v>
      </c>
      <c r="B221" s="515">
        <v>63.49</v>
      </c>
      <c r="C221" s="516">
        <v>53.19</v>
      </c>
      <c r="D221" s="517">
        <v>-0.1622302724838558</v>
      </c>
      <c r="E221" s="518">
        <v>-10.300000000000004</v>
      </c>
      <c r="F221" s="518"/>
      <c r="G221" s="119"/>
      <c r="H221" s="515">
        <v>58.494025027162493</v>
      </c>
      <c r="I221" s="519" t="s">
        <v>9</v>
      </c>
      <c r="J221" s="520" t="s">
        <v>10</v>
      </c>
      <c r="K221" s="521" t="s">
        <v>10</v>
      </c>
      <c r="L221" s="521"/>
    </row>
    <row r="222" spans="1:12" x14ac:dyDescent="0.25">
      <c r="A222" s="463" t="s">
        <v>11</v>
      </c>
      <c r="B222" s="498">
        <v>74.28</v>
      </c>
      <c r="C222" s="499">
        <v>56.73</v>
      </c>
      <c r="D222" s="500">
        <v>-0.23626817447495962</v>
      </c>
      <c r="E222" s="501">
        <v>-17.550000000000004</v>
      </c>
      <c r="F222" s="501"/>
      <c r="G222" s="502"/>
      <c r="H222" s="498">
        <v>65.526961279396986</v>
      </c>
      <c r="I222" s="503" t="s">
        <v>9</v>
      </c>
      <c r="J222" s="504" t="s">
        <v>10</v>
      </c>
      <c r="K222" s="505" t="s">
        <v>10</v>
      </c>
      <c r="L222" s="505"/>
    </row>
    <row r="223" spans="1:12" x14ac:dyDescent="0.25">
      <c r="A223" s="482" t="s">
        <v>64</v>
      </c>
      <c r="B223" s="522">
        <v>80.36</v>
      </c>
      <c r="C223" s="523">
        <v>64.239999999999995</v>
      </c>
      <c r="D223" s="524">
        <v>-0.20059731209556997</v>
      </c>
      <c r="E223" s="525">
        <v>-16.120000000000005</v>
      </c>
      <c r="F223" s="525"/>
      <c r="G223" s="119"/>
      <c r="H223" s="522">
        <v>70.304760100460157</v>
      </c>
      <c r="I223" s="526" t="s">
        <v>9</v>
      </c>
      <c r="J223" s="527" t="s">
        <v>10</v>
      </c>
      <c r="K223" s="528" t="s">
        <v>10</v>
      </c>
      <c r="L223" s="528"/>
    </row>
    <row r="224" spans="1:12" x14ac:dyDescent="0.25">
      <c r="A224" s="324" t="s">
        <v>65</v>
      </c>
      <c r="B224" s="529">
        <v>77.5</v>
      </c>
      <c r="C224" s="530">
        <v>60.32</v>
      </c>
      <c r="D224" s="531">
        <v>-0.22167741935483876</v>
      </c>
      <c r="E224" s="532">
        <v>-17.18</v>
      </c>
      <c r="F224" s="532"/>
      <c r="G224" s="119"/>
      <c r="H224" s="529">
        <v>67.701821672693754</v>
      </c>
      <c r="I224" s="375" t="s">
        <v>9</v>
      </c>
      <c r="J224" s="533" t="s">
        <v>10</v>
      </c>
      <c r="K224" s="371" t="s">
        <v>10</v>
      </c>
      <c r="L224" s="371"/>
    </row>
    <row r="225" spans="1:12" x14ac:dyDescent="0.25">
      <c r="A225" s="324" t="s">
        <v>66</v>
      </c>
      <c r="B225" s="529">
        <v>58.28</v>
      </c>
      <c r="C225" s="530">
        <v>52.84</v>
      </c>
      <c r="D225" s="531">
        <v>-9.3342484557309535E-2</v>
      </c>
      <c r="E225" s="532">
        <v>-5.4399999999999977</v>
      </c>
      <c r="F225" s="532"/>
      <c r="G225" s="119"/>
      <c r="H225" s="529">
        <v>51.494766683178391</v>
      </c>
      <c r="I225" s="375" t="s">
        <v>9</v>
      </c>
      <c r="J225" s="533" t="s">
        <v>10</v>
      </c>
      <c r="K225" s="371" t="s">
        <v>10</v>
      </c>
      <c r="L225" s="371"/>
    </row>
    <row r="226" spans="1:12" x14ac:dyDescent="0.25">
      <c r="A226" s="534" t="s">
        <v>67</v>
      </c>
      <c r="B226" s="535">
        <v>77.31</v>
      </c>
      <c r="C226" s="536">
        <v>26.56</v>
      </c>
      <c r="D226" s="537">
        <v>-0.65644806622687879</v>
      </c>
      <c r="E226" s="538">
        <v>-50.75</v>
      </c>
      <c r="F226" s="538"/>
      <c r="G226" s="119"/>
      <c r="H226" s="535">
        <v>71.817547268542057</v>
      </c>
      <c r="I226" s="539" t="s">
        <v>9</v>
      </c>
      <c r="J226" s="540" t="s">
        <v>10</v>
      </c>
      <c r="K226" s="541" t="s">
        <v>10</v>
      </c>
      <c r="L226" s="541"/>
    </row>
    <row r="227" spans="1:12" x14ac:dyDescent="0.25">
      <c r="A227" s="151" t="s">
        <v>29</v>
      </c>
      <c r="B227" s="152"/>
      <c r="C227" s="152"/>
      <c r="D227" s="152"/>
      <c r="E227" s="152"/>
      <c r="F227" s="152"/>
      <c r="G227" s="152"/>
      <c r="H227" s="152"/>
      <c r="I227" s="152"/>
      <c r="J227" s="152"/>
      <c r="K227" s="152"/>
      <c r="L227" s="153"/>
    </row>
    <row r="228" spans="1:12" ht="21" x14ac:dyDescent="0.35">
      <c r="A228" s="458" t="s">
        <v>109</v>
      </c>
      <c r="B228" s="458"/>
      <c r="C228" s="458"/>
      <c r="D228" s="458"/>
      <c r="E228" s="458"/>
      <c r="F228" s="458"/>
      <c r="G228" s="458"/>
      <c r="H228" s="458"/>
      <c r="I228" s="458"/>
      <c r="J228" s="458"/>
      <c r="K228" s="458"/>
      <c r="L228" s="458"/>
    </row>
    <row r="229" spans="1:12" x14ac:dyDescent="0.25">
      <c r="A229" s="60"/>
      <c r="B229" s="61" t="s">
        <v>153</v>
      </c>
      <c r="C229" s="62"/>
      <c r="D229" s="62"/>
      <c r="E229" s="62"/>
      <c r="F229" s="63"/>
      <c r="G229" s="118"/>
      <c r="H229" s="61" t="str">
        <f>CONCATENATE("acumulado ",B229)</f>
        <v>acumulado diciembre</v>
      </c>
      <c r="I229" s="62"/>
      <c r="J229" s="62"/>
      <c r="K229" s="62"/>
      <c r="L229" s="63"/>
    </row>
    <row r="230" spans="1:12" ht="30" customHeight="1" x14ac:dyDescent="0.25">
      <c r="A230" s="12"/>
      <c r="B230" s="13">
        <v>2019</v>
      </c>
      <c r="C230" s="492">
        <v>2020</v>
      </c>
      <c r="D230" s="492" t="s">
        <v>1</v>
      </c>
      <c r="E230" s="67" t="s">
        <v>2</v>
      </c>
      <c r="F230" s="68"/>
      <c r="G230" s="119"/>
      <c r="H230" s="13">
        <v>2019</v>
      </c>
      <c r="I230" s="13">
        <v>2020</v>
      </c>
      <c r="J230" s="492" t="s">
        <v>1</v>
      </c>
      <c r="K230" s="67" t="s">
        <v>2</v>
      </c>
      <c r="L230" s="68"/>
    </row>
    <row r="231" spans="1:12" x14ac:dyDescent="0.25">
      <c r="A231" s="459" t="s">
        <v>90</v>
      </c>
      <c r="B231" s="493">
        <v>94.51</v>
      </c>
      <c r="C231" s="494">
        <v>101.88</v>
      </c>
      <c r="D231" s="495">
        <v>7.798116601417826E-2</v>
      </c>
      <c r="E231" s="496">
        <v>7.3699999999999903</v>
      </c>
      <c r="F231" s="496"/>
      <c r="G231" s="497"/>
      <c r="H231" s="493">
        <v>86.663353515910174</v>
      </c>
      <c r="I231" s="493">
        <v>93.056570784452788</v>
      </c>
      <c r="J231" s="495">
        <f>I231/H231-1</f>
        <v>7.3770711715753112E-2</v>
      </c>
      <c r="K231" s="496">
        <f>I231-H231</f>
        <v>6.3932172685426139</v>
      </c>
      <c r="L231" s="496"/>
    </row>
    <row r="232" spans="1:12" x14ac:dyDescent="0.25">
      <c r="A232" s="344" t="s">
        <v>91</v>
      </c>
      <c r="B232" s="542">
        <v>113.65</v>
      </c>
      <c r="C232" s="543">
        <v>127.91</v>
      </c>
      <c r="D232" s="544">
        <v>0.12547294324681024</v>
      </c>
      <c r="E232" s="545">
        <v>14.259999999999991</v>
      </c>
      <c r="F232" s="545"/>
      <c r="G232" s="119"/>
      <c r="H232" s="542">
        <v>104.380016448764</v>
      </c>
      <c r="I232" s="546" t="s">
        <v>9</v>
      </c>
      <c r="J232" s="547" t="s">
        <v>10</v>
      </c>
      <c r="K232" s="548" t="s">
        <v>10</v>
      </c>
      <c r="L232" s="548"/>
    </row>
    <row r="233" spans="1:12" x14ac:dyDescent="0.25">
      <c r="A233" s="347" t="s">
        <v>92</v>
      </c>
      <c r="B233" s="529">
        <v>92.48</v>
      </c>
      <c r="C233" s="530">
        <v>78.33</v>
      </c>
      <c r="D233" s="531">
        <v>-0.1530060553633219</v>
      </c>
      <c r="E233" s="532">
        <v>-14.150000000000006</v>
      </c>
      <c r="F233" s="532"/>
      <c r="G233" s="119"/>
      <c r="H233" s="529">
        <v>84.141286504020727</v>
      </c>
      <c r="I233" s="375" t="s">
        <v>9</v>
      </c>
      <c r="J233" s="533" t="s">
        <v>10</v>
      </c>
      <c r="K233" s="371" t="s">
        <v>10</v>
      </c>
      <c r="L233" s="371"/>
    </row>
    <row r="234" spans="1:12" x14ac:dyDescent="0.25">
      <c r="A234" s="347" t="s">
        <v>93</v>
      </c>
      <c r="B234" s="529">
        <v>70.150000000000006</v>
      </c>
      <c r="C234" s="530">
        <v>64.12</v>
      </c>
      <c r="D234" s="531">
        <v>-8.5958660014255228E-2</v>
      </c>
      <c r="E234" s="532">
        <v>-6.0300000000000011</v>
      </c>
      <c r="F234" s="532"/>
      <c r="G234" s="119"/>
      <c r="H234" s="529">
        <v>67.087874575138969</v>
      </c>
      <c r="I234" s="375" t="s">
        <v>9</v>
      </c>
      <c r="J234" s="533" t="s">
        <v>10</v>
      </c>
      <c r="K234" s="371" t="s">
        <v>10</v>
      </c>
      <c r="L234" s="371"/>
    </row>
    <row r="235" spans="1:12" x14ac:dyDescent="0.25">
      <c r="A235" s="347" t="s">
        <v>94</v>
      </c>
      <c r="B235" s="529">
        <v>57.88</v>
      </c>
      <c r="C235" s="530">
        <v>39.020000000000003</v>
      </c>
      <c r="D235" s="531">
        <v>-0.32584657912923287</v>
      </c>
      <c r="E235" s="532">
        <v>-18.86</v>
      </c>
      <c r="F235" s="532"/>
      <c r="G235" s="119"/>
      <c r="H235" s="529">
        <v>52.612241837620481</v>
      </c>
      <c r="I235" s="375" t="s">
        <v>9</v>
      </c>
      <c r="J235" s="533" t="s">
        <v>10</v>
      </c>
      <c r="K235" s="371" t="s">
        <v>10</v>
      </c>
      <c r="L235" s="371"/>
    </row>
    <row r="236" spans="1:12" x14ac:dyDescent="0.25">
      <c r="A236" s="347" t="s">
        <v>95</v>
      </c>
      <c r="B236" s="529">
        <v>65.22</v>
      </c>
      <c r="C236" s="530">
        <v>60.62</v>
      </c>
      <c r="D236" s="531">
        <v>-7.0530512112848887E-2</v>
      </c>
      <c r="E236" s="532">
        <v>-4.6000000000000014</v>
      </c>
      <c r="F236" s="532"/>
      <c r="G236" s="119"/>
      <c r="H236" s="529">
        <v>63.405179856431467</v>
      </c>
      <c r="I236" s="375" t="s">
        <v>9</v>
      </c>
      <c r="J236" s="533" t="s">
        <v>10</v>
      </c>
      <c r="K236" s="371" t="s">
        <v>10</v>
      </c>
      <c r="L236" s="371"/>
    </row>
    <row r="237" spans="1:12" x14ac:dyDescent="0.25">
      <c r="A237" s="347" t="s">
        <v>96</v>
      </c>
      <c r="B237" s="529">
        <v>96.3</v>
      </c>
      <c r="C237" s="530">
        <v>88.32</v>
      </c>
      <c r="D237" s="531">
        <v>-8.2866043613707197E-2</v>
      </c>
      <c r="E237" s="532">
        <v>-7.980000000000004</v>
      </c>
      <c r="F237" s="532"/>
      <c r="G237" s="119"/>
      <c r="H237" s="529">
        <v>93.514761224964872</v>
      </c>
      <c r="I237" s="375" t="s">
        <v>9</v>
      </c>
      <c r="J237" s="533" t="s">
        <v>10</v>
      </c>
      <c r="K237" s="371" t="s">
        <v>10</v>
      </c>
      <c r="L237" s="371"/>
    </row>
    <row r="238" spans="1:12" x14ac:dyDescent="0.25">
      <c r="A238" s="348" t="s">
        <v>97</v>
      </c>
      <c r="B238" s="549">
        <v>105.94</v>
      </c>
      <c r="C238" s="550">
        <v>135.97</v>
      </c>
      <c r="D238" s="551">
        <v>0.28346233717198421</v>
      </c>
      <c r="E238" s="552">
        <v>30.03</v>
      </c>
      <c r="F238" s="552"/>
      <c r="G238" s="119"/>
      <c r="H238" s="549">
        <v>92.652207672885751</v>
      </c>
      <c r="I238" s="553" t="s">
        <v>9</v>
      </c>
      <c r="J238" s="554" t="s">
        <v>10</v>
      </c>
      <c r="K238" s="555" t="s">
        <v>10</v>
      </c>
      <c r="L238" s="555"/>
    </row>
    <row r="239" spans="1:12" x14ac:dyDescent="0.25">
      <c r="A239" s="151" t="s">
        <v>29</v>
      </c>
      <c r="B239" s="152"/>
      <c r="C239" s="152"/>
      <c r="D239" s="152"/>
      <c r="E239" s="152"/>
      <c r="F239" s="152"/>
      <c r="G239" s="152"/>
      <c r="H239" s="152"/>
      <c r="I239" s="152"/>
      <c r="J239" s="152"/>
      <c r="K239" s="152"/>
      <c r="L239" s="153"/>
    </row>
    <row r="240" spans="1:12" ht="21" x14ac:dyDescent="0.35">
      <c r="A240" s="458" t="s">
        <v>27</v>
      </c>
      <c r="B240" s="458"/>
      <c r="C240" s="458"/>
      <c r="D240" s="458"/>
      <c r="E240" s="458"/>
      <c r="F240" s="458"/>
      <c r="G240" s="458"/>
      <c r="H240" s="458"/>
      <c r="I240" s="458"/>
      <c r="J240" s="458"/>
      <c r="K240" s="458"/>
      <c r="L240" s="458"/>
    </row>
    <row r="241" spans="1:12" x14ac:dyDescent="0.25">
      <c r="A241" s="60"/>
      <c r="B241" s="61" t="s">
        <v>153</v>
      </c>
      <c r="C241" s="62"/>
      <c r="D241" s="62"/>
      <c r="E241" s="62"/>
      <c r="F241" s="63"/>
      <c r="G241" s="118"/>
      <c r="H241" s="61" t="str">
        <f>CONCATENATE("acumulado ",B241)</f>
        <v>acumulado diciembre</v>
      </c>
      <c r="I241" s="62"/>
      <c r="J241" s="62"/>
      <c r="K241" s="62"/>
      <c r="L241" s="63"/>
    </row>
    <row r="242" spans="1:12" ht="30" customHeight="1" x14ac:dyDescent="0.25">
      <c r="A242" s="12"/>
      <c r="B242" s="13">
        <v>2019</v>
      </c>
      <c r="C242" s="492">
        <v>2020</v>
      </c>
      <c r="D242" s="492" t="s">
        <v>1</v>
      </c>
      <c r="E242" s="67" t="s">
        <v>2</v>
      </c>
      <c r="F242" s="68"/>
      <c r="G242" s="119"/>
      <c r="H242" s="13">
        <v>2019</v>
      </c>
      <c r="I242" s="13">
        <v>2020</v>
      </c>
      <c r="J242" s="492" t="s">
        <v>1</v>
      </c>
      <c r="K242" s="67" t="s">
        <v>2</v>
      </c>
      <c r="L242" s="68"/>
    </row>
    <row r="243" spans="1:12" x14ac:dyDescent="0.25">
      <c r="A243" s="459" t="s">
        <v>58</v>
      </c>
      <c r="B243" s="493">
        <v>32.270000000000003</v>
      </c>
      <c r="C243" s="494">
        <v>32.270000000000003</v>
      </c>
      <c r="D243" s="495">
        <v>-0.57399339933993399</v>
      </c>
      <c r="E243" s="496">
        <v>-43.48</v>
      </c>
      <c r="F243" s="496"/>
      <c r="G243" s="497"/>
      <c r="H243" s="493">
        <v>69.342301153090446</v>
      </c>
      <c r="I243" s="493">
        <v>46.378250700708428</v>
      </c>
      <c r="J243" s="495">
        <f>I243/H243-1</f>
        <v>-0.33116943150881517</v>
      </c>
      <c r="K243" s="496">
        <f>I243-H243</f>
        <v>-22.964050452382018</v>
      </c>
      <c r="L243" s="496"/>
    </row>
    <row r="244" spans="1:12" x14ac:dyDescent="0.25">
      <c r="A244" s="463" t="s">
        <v>8</v>
      </c>
      <c r="B244" s="498">
        <v>38.54</v>
      </c>
      <c r="C244" s="499">
        <v>38.54</v>
      </c>
      <c r="D244" s="500">
        <v>-0.53131460537516717</v>
      </c>
      <c r="E244" s="501">
        <v>-43.690000000000005</v>
      </c>
      <c r="F244" s="501"/>
      <c r="G244" s="502"/>
      <c r="H244" s="498">
        <v>75.982130300466153</v>
      </c>
      <c r="I244" s="503" t="s">
        <v>9</v>
      </c>
      <c r="J244" s="504" t="s">
        <v>10</v>
      </c>
      <c r="K244" s="505" t="s">
        <v>10</v>
      </c>
      <c r="L244" s="505"/>
    </row>
    <row r="245" spans="1:12" x14ac:dyDescent="0.25">
      <c r="A245" s="506" t="s">
        <v>105</v>
      </c>
      <c r="B245" s="507">
        <v>43.88</v>
      </c>
      <c r="C245" s="508">
        <v>43.88</v>
      </c>
      <c r="D245" s="509">
        <v>-0.5172717271727173</v>
      </c>
      <c r="E245" s="510">
        <v>-47.02</v>
      </c>
      <c r="F245" s="510"/>
      <c r="G245" s="119"/>
      <c r="H245" s="507">
        <v>84.753302282914376</v>
      </c>
      <c r="I245" s="511" t="s">
        <v>9</v>
      </c>
      <c r="J245" s="512" t="s">
        <v>10</v>
      </c>
      <c r="K245" s="513" t="s">
        <v>10</v>
      </c>
      <c r="L245" s="513"/>
    </row>
    <row r="246" spans="1:12" x14ac:dyDescent="0.25">
      <c r="A246" s="514" t="s">
        <v>106</v>
      </c>
      <c r="B246" s="515">
        <v>15.9</v>
      </c>
      <c r="C246" s="516">
        <v>15.9</v>
      </c>
      <c r="D246" s="517">
        <v>-0.68521084933676502</v>
      </c>
      <c r="E246" s="518">
        <v>-34.61</v>
      </c>
      <c r="F246" s="518"/>
      <c r="G246" s="119"/>
      <c r="H246" s="515">
        <v>45.045776777097515</v>
      </c>
      <c r="I246" s="519" t="s">
        <v>9</v>
      </c>
      <c r="J246" s="520" t="s">
        <v>10</v>
      </c>
      <c r="K246" s="521" t="s">
        <v>10</v>
      </c>
      <c r="L246" s="521"/>
    </row>
    <row r="247" spans="1:12" x14ac:dyDescent="0.25">
      <c r="A247" s="463" t="s">
        <v>11</v>
      </c>
      <c r="B247" s="498">
        <v>15.51</v>
      </c>
      <c r="C247" s="499">
        <v>15.51</v>
      </c>
      <c r="D247" s="500">
        <v>-0.73336771531717382</v>
      </c>
      <c r="E247" s="501">
        <v>-42.660000000000004</v>
      </c>
      <c r="F247" s="501"/>
      <c r="G247" s="502"/>
      <c r="H247" s="498">
        <v>50.726472244203016</v>
      </c>
      <c r="I247" s="503" t="s">
        <v>9</v>
      </c>
      <c r="J247" s="504" t="s">
        <v>10</v>
      </c>
      <c r="K247" s="505" t="s">
        <v>10</v>
      </c>
      <c r="L247" s="505"/>
    </row>
    <row r="248" spans="1:12" x14ac:dyDescent="0.25">
      <c r="A248" s="482" t="s">
        <v>64</v>
      </c>
      <c r="B248" s="522">
        <v>65.72</v>
      </c>
      <c r="C248" s="523">
        <v>16.61</v>
      </c>
      <c r="D248" s="524">
        <v>-0.74726110772976262</v>
      </c>
      <c r="E248" s="525">
        <v>-49.11</v>
      </c>
      <c r="F248" s="525"/>
      <c r="G248" s="119"/>
      <c r="H248" s="522">
        <v>56.920986179516461</v>
      </c>
      <c r="I248" s="526" t="s">
        <v>9</v>
      </c>
      <c r="J248" s="527" t="s">
        <v>10</v>
      </c>
      <c r="K248" s="528" t="s">
        <v>10</v>
      </c>
      <c r="L248" s="528"/>
    </row>
    <row r="249" spans="1:12" x14ac:dyDescent="0.25">
      <c r="A249" s="324" t="s">
        <v>65</v>
      </c>
      <c r="B249" s="529">
        <v>63.07</v>
      </c>
      <c r="C249" s="530">
        <v>15.86</v>
      </c>
      <c r="D249" s="531">
        <v>-0.7485333756143967</v>
      </c>
      <c r="E249" s="532">
        <v>-47.21</v>
      </c>
      <c r="F249" s="532"/>
      <c r="G249" s="119"/>
      <c r="H249" s="529">
        <v>54.8276624756503</v>
      </c>
      <c r="I249" s="375" t="s">
        <v>9</v>
      </c>
      <c r="J249" s="533" t="s">
        <v>10</v>
      </c>
      <c r="K249" s="371" t="s">
        <v>10</v>
      </c>
      <c r="L249" s="371"/>
    </row>
    <row r="250" spans="1:12" x14ac:dyDescent="0.25">
      <c r="A250" s="324" t="s">
        <v>66</v>
      </c>
      <c r="B250" s="529">
        <v>40.72</v>
      </c>
      <c r="C250" s="530">
        <v>16.73</v>
      </c>
      <c r="D250" s="531">
        <v>-0.58914538310412579</v>
      </c>
      <c r="E250" s="532">
        <v>-23.99</v>
      </c>
      <c r="F250" s="532"/>
      <c r="G250" s="119"/>
      <c r="H250" s="529">
        <v>36.639614941435212</v>
      </c>
      <c r="I250" s="375" t="s">
        <v>9</v>
      </c>
      <c r="J250" s="533" t="s">
        <v>10</v>
      </c>
      <c r="K250" s="371" t="s">
        <v>10</v>
      </c>
      <c r="L250" s="371"/>
    </row>
    <row r="251" spans="1:12" x14ac:dyDescent="0.25">
      <c r="A251" s="449" t="s">
        <v>67</v>
      </c>
      <c r="B251" s="549">
        <v>62.97</v>
      </c>
      <c r="C251" s="550">
        <v>7.13</v>
      </c>
      <c r="D251" s="551">
        <v>-0.8867714784818167</v>
      </c>
      <c r="E251" s="552">
        <v>-55.839999999999996</v>
      </c>
      <c r="F251" s="552"/>
      <c r="G251" s="119"/>
      <c r="H251" s="535">
        <v>54.056422800005848</v>
      </c>
      <c r="I251" s="539" t="s">
        <v>9</v>
      </c>
      <c r="J251" s="540" t="s">
        <v>10</v>
      </c>
      <c r="K251" s="541" t="s">
        <v>10</v>
      </c>
      <c r="L251" s="541"/>
    </row>
    <row r="252" spans="1:12" x14ac:dyDescent="0.25">
      <c r="A252" s="151" t="s">
        <v>29</v>
      </c>
      <c r="B252" s="152"/>
      <c r="C252" s="152"/>
      <c r="D252" s="152"/>
      <c r="E252" s="152"/>
      <c r="F252" s="152"/>
      <c r="G252" s="152"/>
      <c r="H252" s="152"/>
      <c r="I252" s="152"/>
      <c r="J252" s="152"/>
      <c r="K252" s="152"/>
      <c r="L252" s="153"/>
    </row>
    <row r="253" spans="1:12" ht="21" x14ac:dyDescent="0.35">
      <c r="A253" s="458" t="s">
        <v>110</v>
      </c>
      <c r="B253" s="458"/>
      <c r="C253" s="458"/>
      <c r="D253" s="458"/>
      <c r="E253" s="458"/>
      <c r="F253" s="458"/>
      <c r="G253" s="458"/>
      <c r="H253" s="458"/>
      <c r="I253" s="458"/>
      <c r="J253" s="458"/>
      <c r="K253" s="458"/>
      <c r="L253" s="458"/>
    </row>
    <row r="254" spans="1:12" x14ac:dyDescent="0.25">
      <c r="A254" s="60"/>
      <c r="B254" s="61" t="s">
        <v>153</v>
      </c>
      <c r="C254" s="62"/>
      <c r="D254" s="62"/>
      <c r="E254" s="62"/>
      <c r="F254" s="63"/>
      <c r="G254" s="118"/>
      <c r="H254" s="61" t="str">
        <f>CONCATENATE("acumulado ",B254)</f>
        <v>acumulado diciembre</v>
      </c>
      <c r="I254" s="62"/>
      <c r="J254" s="62"/>
      <c r="K254" s="62"/>
      <c r="L254" s="63"/>
    </row>
    <row r="255" spans="1:12" ht="30" customHeight="1" x14ac:dyDescent="0.25">
      <c r="A255" s="12"/>
      <c r="B255" s="13">
        <v>2019</v>
      </c>
      <c r="C255" s="492">
        <v>2020</v>
      </c>
      <c r="D255" s="492" t="s">
        <v>1</v>
      </c>
      <c r="E255" s="67" t="s">
        <v>2</v>
      </c>
      <c r="F255" s="68"/>
      <c r="G255" s="119"/>
      <c r="H255" s="13">
        <v>2019</v>
      </c>
      <c r="I255" s="13">
        <v>2020</v>
      </c>
      <c r="J255" s="492" t="s">
        <v>1</v>
      </c>
      <c r="K255" s="67" t="s">
        <v>2</v>
      </c>
      <c r="L255" s="68"/>
    </row>
    <row r="256" spans="1:12" x14ac:dyDescent="0.25">
      <c r="A256" s="459" t="s">
        <v>90</v>
      </c>
      <c r="B256" s="493">
        <v>32.270000000000003</v>
      </c>
      <c r="C256" s="494">
        <v>32.270000000000003</v>
      </c>
      <c r="D256" s="495">
        <v>-0.57399339933993399</v>
      </c>
      <c r="E256" s="496">
        <v>-43.48</v>
      </c>
      <c r="F256" s="496"/>
      <c r="G256" s="497"/>
      <c r="H256" s="493">
        <v>69.342301153090446</v>
      </c>
      <c r="I256" s="493">
        <v>46.378250700708428</v>
      </c>
      <c r="J256" s="495">
        <f>I256/H256-1</f>
        <v>-0.33116943150881517</v>
      </c>
      <c r="K256" s="496">
        <f>I256-H256</f>
        <v>-22.964050452382018</v>
      </c>
      <c r="L256" s="496"/>
    </row>
    <row r="257" spans="1:12" x14ac:dyDescent="0.25">
      <c r="A257" s="344" t="s">
        <v>91</v>
      </c>
      <c r="B257" s="542">
        <v>92.89</v>
      </c>
      <c r="C257" s="543">
        <v>43.88</v>
      </c>
      <c r="D257" s="544">
        <v>-0.52761330606093226</v>
      </c>
      <c r="E257" s="545">
        <v>-49.01</v>
      </c>
      <c r="F257" s="545"/>
      <c r="G257" s="119"/>
      <c r="H257" s="542">
        <v>87.442460924155213</v>
      </c>
      <c r="I257" s="546" t="s">
        <v>9</v>
      </c>
      <c r="J257" s="547" t="s">
        <v>10</v>
      </c>
      <c r="K257" s="548" t="s">
        <v>10</v>
      </c>
      <c r="L257" s="548"/>
    </row>
    <row r="258" spans="1:12" x14ac:dyDescent="0.25">
      <c r="A258" s="347" t="s">
        <v>92</v>
      </c>
      <c r="B258" s="529">
        <v>74.94</v>
      </c>
      <c r="C258" s="530">
        <v>20.010000000000002</v>
      </c>
      <c r="D258" s="531">
        <v>-0.73298638911128899</v>
      </c>
      <c r="E258" s="532">
        <v>-54.929999999999993</v>
      </c>
      <c r="F258" s="532"/>
      <c r="G258" s="119"/>
      <c r="H258" s="529">
        <v>67.712424835979931</v>
      </c>
      <c r="I258" s="375" t="s">
        <v>9</v>
      </c>
      <c r="J258" s="533" t="s">
        <v>10</v>
      </c>
      <c r="K258" s="371" t="s">
        <v>10</v>
      </c>
      <c r="L258" s="371"/>
    </row>
    <row r="259" spans="1:12" x14ac:dyDescent="0.25">
      <c r="A259" s="347" t="s">
        <v>93</v>
      </c>
      <c r="B259" s="529">
        <v>54.47</v>
      </c>
      <c r="C259" s="530">
        <v>20.74</v>
      </c>
      <c r="D259" s="531">
        <v>-0.6192399485955572</v>
      </c>
      <c r="E259" s="532">
        <v>-33.730000000000004</v>
      </c>
      <c r="F259" s="532"/>
      <c r="G259" s="119"/>
      <c r="H259" s="529">
        <v>46.719045190137955</v>
      </c>
      <c r="I259" s="375" t="s">
        <v>9</v>
      </c>
      <c r="J259" s="533" t="s">
        <v>10</v>
      </c>
      <c r="K259" s="371" t="s">
        <v>10</v>
      </c>
      <c r="L259" s="371"/>
    </row>
    <row r="260" spans="1:12" x14ac:dyDescent="0.25">
      <c r="A260" s="347" t="s">
        <v>94</v>
      </c>
      <c r="B260" s="529">
        <v>45.52</v>
      </c>
      <c r="C260" s="530">
        <v>10.5</v>
      </c>
      <c r="D260" s="531">
        <v>-0.76933216168717045</v>
      </c>
      <c r="E260" s="532">
        <v>-35.020000000000003</v>
      </c>
      <c r="F260" s="532"/>
      <c r="G260" s="119"/>
      <c r="H260" s="529">
        <v>40.87974439501658</v>
      </c>
      <c r="I260" s="375" t="s">
        <v>9</v>
      </c>
      <c r="J260" s="533" t="s">
        <v>10</v>
      </c>
      <c r="K260" s="371" t="s">
        <v>10</v>
      </c>
      <c r="L260" s="371"/>
    </row>
    <row r="261" spans="1:12" x14ac:dyDescent="0.25">
      <c r="A261" s="347" t="s">
        <v>95</v>
      </c>
      <c r="B261" s="529">
        <v>46.89</v>
      </c>
      <c r="C261" s="530">
        <v>21.99</v>
      </c>
      <c r="D261" s="531">
        <v>-0.53103007037747929</v>
      </c>
      <c r="E261" s="532">
        <v>-24.900000000000002</v>
      </c>
      <c r="F261" s="532"/>
      <c r="G261" s="119"/>
      <c r="H261" s="529">
        <v>43.181704608336084</v>
      </c>
      <c r="I261" s="375" t="s">
        <v>9</v>
      </c>
      <c r="J261" s="533" t="s">
        <v>10</v>
      </c>
      <c r="K261" s="371" t="s">
        <v>10</v>
      </c>
      <c r="L261" s="371"/>
    </row>
    <row r="262" spans="1:12" x14ac:dyDescent="0.25">
      <c r="A262" s="347" t="s">
        <v>96</v>
      </c>
      <c r="B262" s="529">
        <v>77.95</v>
      </c>
      <c r="C262" s="530">
        <v>29.24</v>
      </c>
      <c r="D262" s="531">
        <v>-0.62488774855676721</v>
      </c>
      <c r="E262" s="532">
        <v>-48.710000000000008</v>
      </c>
      <c r="F262" s="532"/>
      <c r="G262" s="119"/>
      <c r="H262" s="529">
        <v>72.021217761478226</v>
      </c>
      <c r="I262" s="375" t="s">
        <v>9</v>
      </c>
      <c r="J262" s="533" t="s">
        <v>10</v>
      </c>
      <c r="K262" s="371" t="s">
        <v>10</v>
      </c>
      <c r="L262" s="371"/>
    </row>
    <row r="263" spans="1:12" x14ac:dyDescent="0.25">
      <c r="A263" s="348" t="s">
        <v>97</v>
      </c>
      <c r="B263" s="549">
        <v>80.84</v>
      </c>
      <c r="C263" s="550">
        <v>55.89</v>
      </c>
      <c r="D263" s="551">
        <v>-0.30863433943592278</v>
      </c>
      <c r="E263" s="552">
        <v>-24.950000000000003</v>
      </c>
      <c r="F263" s="552"/>
      <c r="G263" s="119"/>
      <c r="H263" s="549">
        <v>69.15585203019279</v>
      </c>
      <c r="I263" s="553" t="s">
        <v>9</v>
      </c>
      <c r="J263" s="554" t="s">
        <v>10</v>
      </c>
      <c r="K263" s="555" t="s">
        <v>10</v>
      </c>
      <c r="L263" s="555"/>
    </row>
    <row r="264" spans="1:12" x14ac:dyDescent="0.25">
      <c r="A264" s="151" t="s">
        <v>29</v>
      </c>
      <c r="B264" s="152"/>
      <c r="C264" s="152"/>
      <c r="D264" s="152"/>
      <c r="E264" s="152"/>
      <c r="F264" s="152"/>
      <c r="G264" s="152"/>
      <c r="H264" s="152"/>
      <c r="I264" s="152"/>
      <c r="J264" s="152"/>
      <c r="K264" s="152"/>
      <c r="L264" s="153"/>
    </row>
    <row r="265" spans="1:12" ht="23.25" x14ac:dyDescent="0.35">
      <c r="A265" s="556" t="s">
        <v>111</v>
      </c>
      <c r="B265" s="556"/>
      <c r="C265" s="556"/>
      <c r="D265" s="556"/>
      <c r="E265" s="556"/>
      <c r="F265" s="556"/>
      <c r="G265" s="556"/>
      <c r="H265" s="556"/>
      <c r="I265" s="556"/>
      <c r="J265" s="556"/>
      <c r="K265" s="556"/>
      <c r="L265" s="556"/>
    </row>
    <row r="266" spans="1:12" ht="21" x14ac:dyDescent="0.35">
      <c r="A266" s="557" t="s">
        <v>30</v>
      </c>
      <c r="B266" s="557"/>
      <c r="C266" s="557"/>
      <c r="D266" s="557"/>
      <c r="E266" s="557"/>
      <c r="F266" s="557"/>
      <c r="G266" s="557"/>
      <c r="H266" s="557"/>
      <c r="I266" s="557"/>
      <c r="J266" s="557"/>
      <c r="K266" s="557"/>
      <c r="L266" s="557"/>
    </row>
    <row r="267" spans="1:12" x14ac:dyDescent="0.25">
      <c r="A267" s="60"/>
      <c r="B267" s="61" t="s">
        <v>153</v>
      </c>
      <c r="C267" s="62"/>
      <c r="D267" s="62"/>
      <c r="E267" s="62"/>
      <c r="F267" s="62"/>
      <c r="G267" s="62"/>
      <c r="H267" s="62"/>
      <c r="I267" s="62"/>
      <c r="J267" s="62"/>
      <c r="K267" s="62"/>
      <c r="L267" s="63"/>
    </row>
    <row r="268" spans="1:12" ht="30" customHeight="1" x14ac:dyDescent="0.25">
      <c r="A268" s="12"/>
      <c r="B268" s="67">
        <v>2019</v>
      </c>
      <c r="C268" s="68"/>
      <c r="D268" s="67">
        <v>2020</v>
      </c>
      <c r="E268" s="68"/>
      <c r="F268" s="67" t="s">
        <v>1</v>
      </c>
      <c r="G268" s="137"/>
      <c r="H268" s="68"/>
      <c r="I268" s="67" t="s">
        <v>2</v>
      </c>
      <c r="J268" s="68"/>
      <c r="K268" s="67" t="s">
        <v>3</v>
      </c>
      <c r="L268" s="68"/>
    </row>
    <row r="269" spans="1:12" x14ac:dyDescent="0.25">
      <c r="A269" s="558" t="s">
        <v>58</v>
      </c>
      <c r="B269" s="559">
        <v>429</v>
      </c>
      <c r="C269" s="560"/>
      <c r="D269" s="559">
        <v>154</v>
      </c>
      <c r="E269" s="560"/>
      <c r="F269" s="561">
        <f t="shared" ref="F269:F280" si="25">D269/B269-1</f>
        <v>-0.64102564102564097</v>
      </c>
      <c r="G269" s="562"/>
      <c r="H269" s="563"/>
      <c r="I269" s="559">
        <f t="shared" ref="I269:I280" si="26">D269-B269</f>
        <v>-275</v>
      </c>
      <c r="J269" s="560"/>
      <c r="K269" s="561">
        <f t="shared" ref="K269:K280" si="27">D269/$D$269</f>
        <v>1</v>
      </c>
      <c r="L269" s="563"/>
    </row>
    <row r="270" spans="1:12" x14ac:dyDescent="0.25">
      <c r="A270" s="564" t="s">
        <v>8</v>
      </c>
      <c r="B270" s="565">
        <v>243</v>
      </c>
      <c r="C270" s="566"/>
      <c r="D270" s="565">
        <v>93</v>
      </c>
      <c r="E270" s="566"/>
      <c r="F270" s="567">
        <f t="shared" si="25"/>
        <v>-0.61728395061728403</v>
      </c>
      <c r="G270" s="568"/>
      <c r="H270" s="569"/>
      <c r="I270" s="565">
        <f t="shared" si="26"/>
        <v>-150</v>
      </c>
      <c r="J270" s="566"/>
      <c r="K270" s="567">
        <f t="shared" si="27"/>
        <v>0.60389610389610393</v>
      </c>
      <c r="L270" s="569"/>
    </row>
    <row r="271" spans="1:12" x14ac:dyDescent="0.25">
      <c r="A271" s="570" t="s">
        <v>59</v>
      </c>
      <c r="B271" s="571">
        <v>26</v>
      </c>
      <c r="C271" s="572"/>
      <c r="D271" s="571">
        <v>17</v>
      </c>
      <c r="E271" s="572"/>
      <c r="F271" s="573">
        <f t="shared" si="25"/>
        <v>-0.34615384615384615</v>
      </c>
      <c r="G271" s="574"/>
      <c r="H271" s="575"/>
      <c r="I271" s="571">
        <f t="shared" si="26"/>
        <v>-9</v>
      </c>
      <c r="J271" s="572"/>
      <c r="K271" s="573">
        <f t="shared" si="27"/>
        <v>0.11038961038961038</v>
      </c>
      <c r="L271" s="575"/>
    </row>
    <row r="272" spans="1:12" x14ac:dyDescent="0.25">
      <c r="A272" s="324" t="s">
        <v>60</v>
      </c>
      <c r="B272" s="576">
        <v>102</v>
      </c>
      <c r="C272" s="577"/>
      <c r="D272" s="576">
        <v>46</v>
      </c>
      <c r="E272" s="577"/>
      <c r="F272" s="578">
        <f t="shared" si="25"/>
        <v>-0.5490196078431373</v>
      </c>
      <c r="G272" s="579"/>
      <c r="H272" s="580"/>
      <c r="I272" s="576">
        <f t="shared" si="26"/>
        <v>-56</v>
      </c>
      <c r="J272" s="577"/>
      <c r="K272" s="578">
        <f t="shared" si="27"/>
        <v>0.29870129870129869</v>
      </c>
      <c r="L272" s="580"/>
    </row>
    <row r="273" spans="1:12" x14ac:dyDescent="0.25">
      <c r="A273" s="324" t="s">
        <v>61</v>
      </c>
      <c r="B273" s="576">
        <v>57</v>
      </c>
      <c r="C273" s="577"/>
      <c r="D273" s="576">
        <v>23</v>
      </c>
      <c r="E273" s="577"/>
      <c r="F273" s="578">
        <f t="shared" si="25"/>
        <v>-0.59649122807017552</v>
      </c>
      <c r="G273" s="579"/>
      <c r="H273" s="580"/>
      <c r="I273" s="576">
        <f t="shared" si="26"/>
        <v>-34</v>
      </c>
      <c r="J273" s="577"/>
      <c r="K273" s="578">
        <f t="shared" si="27"/>
        <v>0.14935064935064934</v>
      </c>
      <c r="L273" s="580"/>
    </row>
    <row r="274" spans="1:12" x14ac:dyDescent="0.25">
      <c r="A274" s="324" t="s">
        <v>62</v>
      </c>
      <c r="B274" s="576">
        <v>22</v>
      </c>
      <c r="C274" s="577"/>
      <c r="D274" s="576">
        <v>2</v>
      </c>
      <c r="E274" s="577"/>
      <c r="F274" s="578">
        <f t="shared" si="25"/>
        <v>-0.90909090909090906</v>
      </c>
      <c r="G274" s="579"/>
      <c r="H274" s="580"/>
      <c r="I274" s="576">
        <f t="shared" si="26"/>
        <v>-20</v>
      </c>
      <c r="J274" s="577"/>
      <c r="K274" s="578">
        <f t="shared" si="27"/>
        <v>1.2987012987012988E-2</v>
      </c>
      <c r="L274" s="580"/>
    </row>
    <row r="275" spans="1:12" x14ac:dyDescent="0.25">
      <c r="A275" s="534" t="s">
        <v>63</v>
      </c>
      <c r="B275" s="581">
        <v>36</v>
      </c>
      <c r="C275" s="582"/>
      <c r="D275" s="581">
        <v>5</v>
      </c>
      <c r="E275" s="582"/>
      <c r="F275" s="583">
        <f t="shared" si="25"/>
        <v>-0.86111111111111116</v>
      </c>
      <c r="G275" s="584"/>
      <c r="H275" s="585"/>
      <c r="I275" s="581">
        <f t="shared" si="26"/>
        <v>-31</v>
      </c>
      <c r="J275" s="582"/>
      <c r="K275" s="583">
        <f t="shared" si="27"/>
        <v>3.2467532467532464E-2</v>
      </c>
      <c r="L275" s="585"/>
    </row>
    <row r="276" spans="1:12" x14ac:dyDescent="0.25">
      <c r="A276" s="586" t="s">
        <v>11</v>
      </c>
      <c r="B276" s="565">
        <v>186</v>
      </c>
      <c r="C276" s="566"/>
      <c r="D276" s="565">
        <v>61</v>
      </c>
      <c r="E276" s="566"/>
      <c r="F276" s="567">
        <f t="shared" si="25"/>
        <v>-0.67204301075268824</v>
      </c>
      <c r="G276" s="568"/>
      <c r="H276" s="569"/>
      <c r="I276" s="565">
        <f t="shared" si="26"/>
        <v>-125</v>
      </c>
      <c r="J276" s="566"/>
      <c r="K276" s="567">
        <f t="shared" si="27"/>
        <v>0.39610389610389612</v>
      </c>
      <c r="L276" s="569"/>
    </row>
    <row r="277" spans="1:12" x14ac:dyDescent="0.25">
      <c r="A277" s="570" t="s">
        <v>64</v>
      </c>
      <c r="B277" s="571">
        <v>74</v>
      </c>
      <c r="C277" s="572"/>
      <c r="D277" s="571">
        <v>31</v>
      </c>
      <c r="E277" s="572"/>
      <c r="F277" s="573">
        <f t="shared" si="25"/>
        <v>-0.58108108108108114</v>
      </c>
      <c r="G277" s="574"/>
      <c r="H277" s="575"/>
      <c r="I277" s="571">
        <f t="shared" si="26"/>
        <v>-43</v>
      </c>
      <c r="J277" s="572"/>
      <c r="K277" s="573">
        <f t="shared" si="27"/>
        <v>0.20129870129870131</v>
      </c>
      <c r="L277" s="575"/>
    </row>
    <row r="278" spans="1:12" x14ac:dyDescent="0.25">
      <c r="A278" s="324" t="s">
        <v>65</v>
      </c>
      <c r="B278" s="576">
        <v>69</v>
      </c>
      <c r="C278" s="577"/>
      <c r="D278" s="576">
        <v>27</v>
      </c>
      <c r="E278" s="577"/>
      <c r="F278" s="578">
        <f t="shared" si="25"/>
        <v>-0.60869565217391308</v>
      </c>
      <c r="G278" s="579"/>
      <c r="H278" s="580"/>
      <c r="I278" s="576">
        <f t="shared" si="26"/>
        <v>-42</v>
      </c>
      <c r="J278" s="577"/>
      <c r="K278" s="578">
        <f t="shared" si="27"/>
        <v>0.17532467532467533</v>
      </c>
      <c r="L278" s="580"/>
    </row>
    <row r="279" spans="1:12" x14ac:dyDescent="0.25">
      <c r="A279" s="324" t="s">
        <v>66</v>
      </c>
      <c r="B279" s="576">
        <v>62</v>
      </c>
      <c r="C279" s="577"/>
      <c r="D279" s="576">
        <v>17</v>
      </c>
      <c r="E279" s="577"/>
      <c r="F279" s="578">
        <f t="shared" si="25"/>
        <v>-0.72580645161290325</v>
      </c>
      <c r="G279" s="579"/>
      <c r="H279" s="580"/>
      <c r="I279" s="576">
        <f t="shared" si="26"/>
        <v>-45</v>
      </c>
      <c r="J279" s="577"/>
      <c r="K279" s="578">
        <f t="shared" si="27"/>
        <v>0.11038961038961038</v>
      </c>
      <c r="L279" s="580"/>
    </row>
    <row r="280" spans="1:12" x14ac:dyDescent="0.25">
      <c r="A280" s="327" t="s">
        <v>67</v>
      </c>
      <c r="B280" s="587">
        <v>50</v>
      </c>
      <c r="C280" s="588"/>
      <c r="D280" s="587">
        <v>13</v>
      </c>
      <c r="E280" s="588"/>
      <c r="F280" s="589">
        <f t="shared" si="25"/>
        <v>-0.74</v>
      </c>
      <c r="G280" s="590"/>
      <c r="H280" s="591"/>
      <c r="I280" s="587">
        <f t="shared" si="26"/>
        <v>-37</v>
      </c>
      <c r="J280" s="588"/>
      <c r="K280" s="589">
        <f t="shared" si="27"/>
        <v>8.4415584415584416E-2</v>
      </c>
      <c r="L280" s="591"/>
    </row>
    <row r="281" spans="1:12" ht="21" x14ac:dyDescent="0.35">
      <c r="A281" s="557" t="s">
        <v>112</v>
      </c>
      <c r="B281" s="557"/>
      <c r="C281" s="557"/>
      <c r="D281" s="557"/>
      <c r="E281" s="557"/>
      <c r="F281" s="557"/>
      <c r="G281" s="557"/>
      <c r="H281" s="557"/>
      <c r="I281" s="557"/>
      <c r="J281" s="557"/>
      <c r="K281" s="557"/>
      <c r="L281" s="557"/>
    </row>
    <row r="282" spans="1:12" x14ac:dyDescent="0.25">
      <c r="A282" s="60"/>
      <c r="B282" s="61" t="s">
        <v>153</v>
      </c>
      <c r="C282" s="62"/>
      <c r="D282" s="62"/>
      <c r="E282" s="62"/>
      <c r="F282" s="62"/>
      <c r="G282" s="62"/>
      <c r="H282" s="62"/>
      <c r="I282" s="62"/>
      <c r="J282" s="62"/>
      <c r="K282" s="62"/>
      <c r="L282" s="63"/>
    </row>
    <row r="283" spans="1:12" ht="30" customHeight="1" x14ac:dyDescent="0.25">
      <c r="A283" s="12"/>
      <c r="B283" s="67">
        <v>2019</v>
      </c>
      <c r="C283" s="68"/>
      <c r="D283" s="67">
        <v>2020</v>
      </c>
      <c r="E283" s="68"/>
      <c r="F283" s="67" t="s">
        <v>1</v>
      </c>
      <c r="G283" s="137"/>
      <c r="H283" s="68"/>
      <c r="I283" s="67" t="s">
        <v>2</v>
      </c>
      <c r="J283" s="68"/>
      <c r="K283" s="67" t="s">
        <v>3</v>
      </c>
      <c r="L283" s="68"/>
    </row>
    <row r="284" spans="1:12" x14ac:dyDescent="0.25">
      <c r="A284" s="558" t="s">
        <v>90</v>
      </c>
      <c r="B284" s="559">
        <v>429</v>
      </c>
      <c r="C284" s="560"/>
      <c r="D284" s="559">
        <v>154</v>
      </c>
      <c r="E284" s="560"/>
      <c r="F284" s="561">
        <f t="shared" ref="F284:F291" si="28">D284/B284-1</f>
        <v>-0.64102564102564097</v>
      </c>
      <c r="G284" s="562"/>
      <c r="H284" s="563"/>
      <c r="I284" s="559">
        <f t="shared" ref="I284:I291" si="29">D284-B284</f>
        <v>-275</v>
      </c>
      <c r="J284" s="560"/>
      <c r="K284" s="561">
        <f t="shared" ref="K284:K291" si="30">D284/$D$269</f>
        <v>1</v>
      </c>
      <c r="L284" s="563"/>
    </row>
    <row r="285" spans="1:12" x14ac:dyDescent="0.25">
      <c r="A285" s="344" t="s">
        <v>91</v>
      </c>
      <c r="B285" s="592">
        <v>110</v>
      </c>
      <c r="C285" s="593"/>
      <c r="D285" s="592">
        <v>43</v>
      </c>
      <c r="E285" s="593"/>
      <c r="F285" s="594">
        <f t="shared" si="28"/>
        <v>-0.60909090909090913</v>
      </c>
      <c r="G285" s="595"/>
      <c r="H285" s="596"/>
      <c r="I285" s="592">
        <f t="shared" si="29"/>
        <v>-67</v>
      </c>
      <c r="J285" s="593"/>
      <c r="K285" s="594">
        <f t="shared" si="30"/>
        <v>0.2792207792207792</v>
      </c>
      <c r="L285" s="596"/>
    </row>
    <row r="286" spans="1:12" x14ac:dyDescent="0.25">
      <c r="A286" s="347" t="s">
        <v>92</v>
      </c>
      <c r="B286" s="576">
        <v>115</v>
      </c>
      <c r="C286" s="577"/>
      <c r="D286" s="576">
        <v>40</v>
      </c>
      <c r="E286" s="577"/>
      <c r="F286" s="578">
        <f t="shared" si="28"/>
        <v>-0.65217391304347827</v>
      </c>
      <c r="G286" s="579"/>
      <c r="H286" s="580"/>
      <c r="I286" s="576">
        <f t="shared" si="29"/>
        <v>-75</v>
      </c>
      <c r="J286" s="577"/>
      <c r="K286" s="578">
        <f t="shared" si="30"/>
        <v>0.25974025974025972</v>
      </c>
      <c r="L286" s="580"/>
    </row>
    <row r="287" spans="1:12" x14ac:dyDescent="0.25">
      <c r="A287" s="347" t="s">
        <v>94</v>
      </c>
      <c r="B287" s="576">
        <v>82</v>
      </c>
      <c r="C287" s="577"/>
      <c r="D287" s="576">
        <v>26</v>
      </c>
      <c r="E287" s="577"/>
      <c r="F287" s="578">
        <f t="shared" si="28"/>
        <v>-0.68292682926829262</v>
      </c>
      <c r="G287" s="579"/>
      <c r="H287" s="580"/>
      <c r="I287" s="576">
        <f t="shared" si="29"/>
        <v>-56</v>
      </c>
      <c r="J287" s="577"/>
      <c r="K287" s="578">
        <f t="shared" si="30"/>
        <v>0.16883116883116883</v>
      </c>
      <c r="L287" s="580"/>
    </row>
    <row r="288" spans="1:12" x14ac:dyDescent="0.25">
      <c r="A288" s="347" t="s">
        <v>95</v>
      </c>
      <c r="B288" s="576">
        <v>25</v>
      </c>
      <c r="C288" s="577"/>
      <c r="D288" s="576">
        <v>10</v>
      </c>
      <c r="E288" s="577"/>
      <c r="F288" s="578">
        <f t="shared" si="28"/>
        <v>-0.6</v>
      </c>
      <c r="G288" s="579"/>
      <c r="H288" s="580"/>
      <c r="I288" s="576">
        <f t="shared" si="29"/>
        <v>-15</v>
      </c>
      <c r="J288" s="577"/>
      <c r="K288" s="578">
        <f t="shared" si="30"/>
        <v>6.4935064935064929E-2</v>
      </c>
      <c r="L288" s="580"/>
    </row>
    <row r="289" spans="1:12" x14ac:dyDescent="0.25">
      <c r="A289" s="347" t="s">
        <v>96</v>
      </c>
      <c r="B289" s="576">
        <v>22</v>
      </c>
      <c r="C289" s="577"/>
      <c r="D289" s="576">
        <v>9</v>
      </c>
      <c r="E289" s="577"/>
      <c r="F289" s="578">
        <f t="shared" si="28"/>
        <v>-0.59090909090909083</v>
      </c>
      <c r="G289" s="579"/>
      <c r="H289" s="580"/>
      <c r="I289" s="576">
        <f t="shared" si="29"/>
        <v>-13</v>
      </c>
      <c r="J289" s="577"/>
      <c r="K289" s="578">
        <f t="shared" si="30"/>
        <v>5.844155844155844E-2</v>
      </c>
      <c r="L289" s="580"/>
    </row>
    <row r="290" spans="1:12" x14ac:dyDescent="0.25">
      <c r="A290" s="347" t="s">
        <v>93</v>
      </c>
      <c r="B290" s="576">
        <v>17</v>
      </c>
      <c r="C290" s="577"/>
      <c r="D290" s="576">
        <v>3</v>
      </c>
      <c r="E290" s="577"/>
      <c r="F290" s="578">
        <f t="shared" si="28"/>
        <v>-0.82352941176470584</v>
      </c>
      <c r="G290" s="579"/>
      <c r="H290" s="580"/>
      <c r="I290" s="576">
        <f t="shared" si="29"/>
        <v>-14</v>
      </c>
      <c r="J290" s="577"/>
      <c r="K290" s="578">
        <f t="shared" si="30"/>
        <v>1.948051948051948E-2</v>
      </c>
      <c r="L290" s="580"/>
    </row>
    <row r="291" spans="1:12" x14ac:dyDescent="0.25">
      <c r="A291" s="348" t="s">
        <v>97</v>
      </c>
      <c r="B291" s="597">
        <v>58</v>
      </c>
      <c r="C291" s="598"/>
      <c r="D291" s="597">
        <v>23</v>
      </c>
      <c r="E291" s="598"/>
      <c r="F291" s="599">
        <f t="shared" si="28"/>
        <v>-0.60344827586206895</v>
      </c>
      <c r="G291" s="600"/>
      <c r="H291" s="601"/>
      <c r="I291" s="597">
        <f t="shared" si="29"/>
        <v>-35</v>
      </c>
      <c r="J291" s="598"/>
      <c r="K291" s="599">
        <f t="shared" si="30"/>
        <v>0.14935064935064934</v>
      </c>
      <c r="L291" s="601"/>
    </row>
    <row r="292" spans="1:12" ht="21" x14ac:dyDescent="0.35">
      <c r="A292" s="557" t="s">
        <v>32</v>
      </c>
      <c r="B292" s="557"/>
      <c r="C292" s="557"/>
      <c r="D292" s="557"/>
      <c r="E292" s="557"/>
      <c r="F292" s="557"/>
      <c r="G292" s="557"/>
      <c r="H292" s="557"/>
      <c r="I292" s="557"/>
      <c r="J292" s="557"/>
      <c r="K292" s="557"/>
      <c r="L292" s="557"/>
    </row>
    <row r="293" spans="1:12" x14ac:dyDescent="0.25">
      <c r="A293" s="60"/>
      <c r="B293" s="61" t="s">
        <v>153</v>
      </c>
      <c r="C293" s="62"/>
      <c r="D293" s="62"/>
      <c r="E293" s="62"/>
      <c r="F293" s="62"/>
      <c r="G293" s="62"/>
      <c r="H293" s="62"/>
      <c r="I293" s="62"/>
      <c r="J293" s="62"/>
      <c r="K293" s="62"/>
      <c r="L293" s="63"/>
    </row>
    <row r="294" spans="1:12" ht="30" customHeight="1" x14ac:dyDescent="0.25">
      <c r="A294" s="12"/>
      <c r="B294" s="67">
        <v>2019</v>
      </c>
      <c r="C294" s="68"/>
      <c r="D294" s="67">
        <v>2020</v>
      </c>
      <c r="E294" s="68"/>
      <c r="F294" s="67" t="s">
        <v>1</v>
      </c>
      <c r="G294" s="137"/>
      <c r="H294" s="68"/>
      <c r="I294" s="67" t="s">
        <v>2</v>
      </c>
      <c r="J294" s="68"/>
      <c r="K294" s="67" t="s">
        <v>3</v>
      </c>
      <c r="L294" s="68"/>
    </row>
    <row r="295" spans="1:12" x14ac:dyDescent="0.25">
      <c r="A295" s="558" t="s">
        <v>58</v>
      </c>
      <c r="B295" s="559">
        <v>138779</v>
      </c>
      <c r="C295" s="560"/>
      <c r="D295" s="559">
        <v>64147</v>
      </c>
      <c r="E295" s="560"/>
      <c r="F295" s="561">
        <f t="shared" ref="F295:F306" si="31">D295/B295-1</f>
        <v>-0.53777588828280942</v>
      </c>
      <c r="G295" s="562"/>
      <c r="H295" s="563"/>
      <c r="I295" s="559">
        <f t="shared" ref="I295:I306" si="32">D295-B295</f>
        <v>-74632</v>
      </c>
      <c r="J295" s="560"/>
      <c r="K295" s="561">
        <f>D295/$D$295</f>
        <v>1</v>
      </c>
      <c r="L295" s="563"/>
    </row>
    <row r="296" spans="1:12" x14ac:dyDescent="0.25">
      <c r="A296" s="564" t="s">
        <v>8</v>
      </c>
      <c r="B296" s="565">
        <v>92039</v>
      </c>
      <c r="C296" s="566"/>
      <c r="D296" s="565">
        <v>41633</v>
      </c>
      <c r="E296" s="566"/>
      <c r="F296" s="567">
        <f t="shared" si="31"/>
        <v>-0.54765914449309538</v>
      </c>
      <c r="G296" s="568"/>
      <c r="H296" s="569"/>
      <c r="I296" s="565">
        <f t="shared" si="32"/>
        <v>-50406</v>
      </c>
      <c r="J296" s="566"/>
      <c r="K296" s="567">
        <f t="shared" ref="K296:K306" si="33">D296/$D$295</f>
        <v>0.64902489594213286</v>
      </c>
      <c r="L296" s="569"/>
    </row>
    <row r="297" spans="1:12" x14ac:dyDescent="0.25">
      <c r="A297" s="570" t="s">
        <v>59</v>
      </c>
      <c r="B297" s="571">
        <v>15722</v>
      </c>
      <c r="C297" s="572"/>
      <c r="D297" s="571">
        <v>10680</v>
      </c>
      <c r="E297" s="572"/>
      <c r="F297" s="573">
        <f t="shared" si="31"/>
        <v>-0.32069711232667597</v>
      </c>
      <c r="G297" s="574"/>
      <c r="H297" s="575"/>
      <c r="I297" s="571">
        <f t="shared" si="32"/>
        <v>-5042</v>
      </c>
      <c r="J297" s="572"/>
      <c r="K297" s="573">
        <f t="shared" si="33"/>
        <v>0.16649258733845698</v>
      </c>
      <c r="L297" s="575"/>
    </row>
    <row r="298" spans="1:12" x14ac:dyDescent="0.25">
      <c r="A298" s="324" t="s">
        <v>60</v>
      </c>
      <c r="B298" s="576">
        <v>54756</v>
      </c>
      <c r="C298" s="577"/>
      <c r="D298" s="576">
        <v>22152</v>
      </c>
      <c r="E298" s="577"/>
      <c r="F298" s="578">
        <f t="shared" si="31"/>
        <v>-0.59544159544159547</v>
      </c>
      <c r="G298" s="579"/>
      <c r="H298" s="580"/>
      <c r="I298" s="576">
        <f t="shared" si="32"/>
        <v>-32604</v>
      </c>
      <c r="J298" s="577"/>
      <c r="K298" s="578">
        <f t="shared" si="33"/>
        <v>0.34533181598515911</v>
      </c>
      <c r="L298" s="580"/>
    </row>
    <row r="299" spans="1:12" x14ac:dyDescent="0.25">
      <c r="A299" s="324" t="s">
        <v>61</v>
      </c>
      <c r="B299" s="576">
        <v>18081</v>
      </c>
      <c r="C299" s="577"/>
      <c r="D299" s="576">
        <v>8478</v>
      </c>
      <c r="E299" s="577"/>
      <c r="F299" s="578">
        <f t="shared" si="31"/>
        <v>-0.53111000497760075</v>
      </c>
      <c r="G299" s="579"/>
      <c r="H299" s="580"/>
      <c r="I299" s="576">
        <f t="shared" si="32"/>
        <v>-9603</v>
      </c>
      <c r="J299" s="577"/>
      <c r="K299" s="578">
        <f t="shared" si="33"/>
        <v>0.13216518309507849</v>
      </c>
      <c r="L299" s="580"/>
    </row>
    <row r="300" spans="1:12" x14ac:dyDescent="0.25">
      <c r="A300" s="324" t="s">
        <v>62</v>
      </c>
      <c r="B300" s="576">
        <v>2410</v>
      </c>
      <c r="C300" s="577"/>
      <c r="D300" s="576">
        <v>87</v>
      </c>
      <c r="E300" s="577"/>
      <c r="F300" s="578">
        <f t="shared" si="31"/>
        <v>-0.96390041493775935</v>
      </c>
      <c r="G300" s="579"/>
      <c r="H300" s="580"/>
      <c r="I300" s="576">
        <f t="shared" si="32"/>
        <v>-2323</v>
      </c>
      <c r="J300" s="577"/>
      <c r="K300" s="578">
        <f t="shared" si="33"/>
        <v>1.3562598406784416E-3</v>
      </c>
      <c r="L300" s="580"/>
    </row>
    <row r="301" spans="1:12" x14ac:dyDescent="0.25">
      <c r="A301" s="534" t="s">
        <v>63</v>
      </c>
      <c r="B301" s="581">
        <v>1070</v>
      </c>
      <c r="C301" s="582"/>
      <c r="D301" s="581">
        <v>236</v>
      </c>
      <c r="E301" s="582"/>
      <c r="F301" s="583">
        <f t="shared" si="31"/>
        <v>-0.77943925233644862</v>
      </c>
      <c r="G301" s="584"/>
      <c r="H301" s="585"/>
      <c r="I301" s="581">
        <f t="shared" si="32"/>
        <v>-834</v>
      </c>
      <c r="J301" s="582"/>
      <c r="K301" s="583">
        <f t="shared" si="33"/>
        <v>3.6790496827599109E-3</v>
      </c>
      <c r="L301" s="585"/>
    </row>
    <row r="302" spans="1:12" x14ac:dyDescent="0.25">
      <c r="A302" s="586" t="s">
        <v>11</v>
      </c>
      <c r="B302" s="565">
        <v>46740</v>
      </c>
      <c r="C302" s="566"/>
      <c r="D302" s="565">
        <v>22514</v>
      </c>
      <c r="E302" s="566"/>
      <c r="F302" s="567">
        <f t="shared" si="31"/>
        <v>-0.51831407787762096</v>
      </c>
      <c r="G302" s="568"/>
      <c r="H302" s="569"/>
      <c r="I302" s="565">
        <f t="shared" si="32"/>
        <v>-24226</v>
      </c>
      <c r="J302" s="566"/>
      <c r="K302" s="567">
        <f t="shared" si="33"/>
        <v>0.35097510405786708</v>
      </c>
      <c r="L302" s="569"/>
    </row>
    <row r="303" spans="1:12" x14ac:dyDescent="0.25">
      <c r="A303" s="570" t="s">
        <v>64</v>
      </c>
      <c r="B303" s="571">
        <v>26678</v>
      </c>
      <c r="C303" s="572"/>
      <c r="D303" s="571">
        <v>14447</v>
      </c>
      <c r="E303" s="572"/>
      <c r="F303" s="573">
        <f t="shared" si="31"/>
        <v>-0.45846765124821953</v>
      </c>
      <c r="G303" s="574"/>
      <c r="H303" s="575"/>
      <c r="I303" s="571">
        <f t="shared" si="32"/>
        <v>-12231</v>
      </c>
      <c r="J303" s="572"/>
      <c r="K303" s="573">
        <f t="shared" si="33"/>
        <v>0.2252170795204764</v>
      </c>
      <c r="L303" s="575"/>
    </row>
    <row r="304" spans="1:12" x14ac:dyDescent="0.25">
      <c r="A304" s="324" t="s">
        <v>65</v>
      </c>
      <c r="B304" s="576">
        <v>24745</v>
      </c>
      <c r="C304" s="577"/>
      <c r="D304" s="576">
        <v>12435</v>
      </c>
      <c r="E304" s="577"/>
      <c r="F304" s="578">
        <f t="shared" si="31"/>
        <v>-0.49747423721964035</v>
      </c>
      <c r="G304" s="579"/>
      <c r="H304" s="580"/>
      <c r="I304" s="576">
        <f t="shared" si="32"/>
        <v>-12310</v>
      </c>
      <c r="J304" s="577"/>
      <c r="K304" s="578">
        <f t="shared" si="33"/>
        <v>0.19385162205559106</v>
      </c>
      <c r="L304" s="580"/>
    </row>
    <row r="305" spans="1:12" x14ac:dyDescent="0.25">
      <c r="A305" s="324" t="s">
        <v>66</v>
      </c>
      <c r="B305" s="576">
        <v>13820</v>
      </c>
      <c r="C305" s="577"/>
      <c r="D305" s="576">
        <v>5487</v>
      </c>
      <c r="E305" s="577"/>
      <c r="F305" s="578">
        <f t="shared" si="31"/>
        <v>-0.60296671490593345</v>
      </c>
      <c r="G305" s="579"/>
      <c r="H305" s="580"/>
      <c r="I305" s="576">
        <f t="shared" si="32"/>
        <v>-8333</v>
      </c>
      <c r="J305" s="577"/>
      <c r="K305" s="578">
        <f t="shared" si="33"/>
        <v>8.5537905124167923E-2</v>
      </c>
      <c r="L305" s="580"/>
    </row>
    <row r="306" spans="1:12" x14ac:dyDescent="0.25">
      <c r="A306" s="327" t="s">
        <v>67</v>
      </c>
      <c r="B306" s="587">
        <v>6242</v>
      </c>
      <c r="C306" s="588"/>
      <c r="D306" s="587">
        <v>2580</v>
      </c>
      <c r="E306" s="588"/>
      <c r="F306" s="589">
        <f t="shared" si="31"/>
        <v>-0.58667093880166621</v>
      </c>
      <c r="G306" s="590"/>
      <c r="H306" s="591"/>
      <c r="I306" s="587">
        <f t="shared" si="32"/>
        <v>-3662</v>
      </c>
      <c r="J306" s="588"/>
      <c r="K306" s="589">
        <f t="shared" si="33"/>
        <v>4.0220119413222753E-2</v>
      </c>
      <c r="L306" s="591"/>
    </row>
    <row r="307" spans="1:12" ht="21" x14ac:dyDescent="0.35">
      <c r="A307" s="557" t="s">
        <v>113</v>
      </c>
      <c r="B307" s="557"/>
      <c r="C307" s="557"/>
      <c r="D307" s="557"/>
      <c r="E307" s="557"/>
      <c r="F307" s="557"/>
      <c r="G307" s="557"/>
      <c r="H307" s="557"/>
      <c r="I307" s="557"/>
      <c r="J307" s="557"/>
      <c r="K307" s="557"/>
      <c r="L307" s="557"/>
    </row>
    <row r="308" spans="1:12" x14ac:dyDescent="0.25">
      <c r="A308" s="60"/>
      <c r="B308" s="61" t="s">
        <v>153</v>
      </c>
      <c r="C308" s="62"/>
      <c r="D308" s="62"/>
      <c r="E308" s="62"/>
      <c r="F308" s="62"/>
      <c r="G308" s="62"/>
      <c r="H308" s="62"/>
      <c r="I308" s="62"/>
      <c r="J308" s="62"/>
      <c r="K308" s="62"/>
      <c r="L308" s="63"/>
    </row>
    <row r="309" spans="1:12" ht="30" customHeight="1" x14ac:dyDescent="0.25">
      <c r="A309" s="12"/>
      <c r="B309" s="67">
        <v>2019</v>
      </c>
      <c r="C309" s="68"/>
      <c r="D309" s="67">
        <v>2020</v>
      </c>
      <c r="E309" s="68"/>
      <c r="F309" s="67" t="s">
        <v>1</v>
      </c>
      <c r="G309" s="68"/>
      <c r="H309" s="120"/>
      <c r="I309" s="67" t="s">
        <v>2</v>
      </c>
      <c r="J309" s="68"/>
      <c r="K309" s="67" t="s">
        <v>3</v>
      </c>
      <c r="L309" s="68"/>
    </row>
    <row r="310" spans="1:12" x14ac:dyDescent="0.25">
      <c r="A310" s="558" t="s">
        <v>90</v>
      </c>
      <c r="B310" s="559">
        <v>138779</v>
      </c>
      <c r="C310" s="560"/>
      <c r="D310" s="559">
        <v>64147</v>
      </c>
      <c r="E310" s="560"/>
      <c r="F310" s="561">
        <f t="shared" ref="F310:F317" si="34">D310/B310-1</f>
        <v>-0.53777588828280942</v>
      </c>
      <c r="G310" s="562"/>
      <c r="H310" s="563"/>
      <c r="I310" s="559">
        <f t="shared" ref="I310:I317" si="35">D310-B310</f>
        <v>-74632</v>
      </c>
      <c r="J310" s="560"/>
      <c r="K310" s="561">
        <f>D310/$D$295</f>
        <v>1</v>
      </c>
      <c r="L310" s="563"/>
    </row>
    <row r="311" spans="1:12" x14ac:dyDescent="0.25">
      <c r="A311" s="344" t="s">
        <v>91</v>
      </c>
      <c r="B311" s="592">
        <v>49901</v>
      </c>
      <c r="C311" s="593"/>
      <c r="D311" s="592">
        <v>21597</v>
      </c>
      <c r="E311" s="593"/>
      <c r="F311" s="602">
        <f t="shared" si="34"/>
        <v>-0.56720306206288451</v>
      </c>
      <c r="G311" s="603"/>
      <c r="H311" s="604"/>
      <c r="I311" s="592">
        <f t="shared" si="35"/>
        <v>-28304</v>
      </c>
      <c r="J311" s="593"/>
      <c r="K311" s="594">
        <f t="shared" ref="K311:K317" si="36">D311/$D$269</f>
        <v>140.24025974025975</v>
      </c>
      <c r="L311" s="596"/>
    </row>
    <row r="312" spans="1:12" x14ac:dyDescent="0.25">
      <c r="A312" s="347" t="s">
        <v>92</v>
      </c>
      <c r="B312" s="576">
        <v>43008</v>
      </c>
      <c r="C312" s="577"/>
      <c r="D312" s="576">
        <v>20260</v>
      </c>
      <c r="E312" s="577"/>
      <c r="F312" s="602">
        <f t="shared" si="34"/>
        <v>-0.52892485119047616</v>
      </c>
      <c r="G312" s="603"/>
      <c r="H312" s="604"/>
      <c r="I312" s="576">
        <f t="shared" si="35"/>
        <v>-22748</v>
      </c>
      <c r="J312" s="577"/>
      <c r="K312" s="578">
        <f t="shared" si="36"/>
        <v>131.55844155844156</v>
      </c>
      <c r="L312" s="580"/>
    </row>
    <row r="313" spans="1:12" x14ac:dyDescent="0.25">
      <c r="A313" s="347" t="s">
        <v>94</v>
      </c>
      <c r="B313" s="576">
        <v>21977</v>
      </c>
      <c r="C313" s="577"/>
      <c r="D313" s="576">
        <v>7276</v>
      </c>
      <c r="E313" s="577"/>
      <c r="F313" s="602">
        <f t="shared" si="34"/>
        <v>-0.66892660508713653</v>
      </c>
      <c r="G313" s="603"/>
      <c r="H313" s="604"/>
      <c r="I313" s="576">
        <f t="shared" si="35"/>
        <v>-14701</v>
      </c>
      <c r="J313" s="577"/>
      <c r="K313" s="578">
        <f t="shared" si="36"/>
        <v>47.246753246753244</v>
      </c>
      <c r="L313" s="580"/>
    </row>
    <row r="314" spans="1:12" x14ac:dyDescent="0.25">
      <c r="A314" s="347" t="s">
        <v>95</v>
      </c>
      <c r="B314" s="576">
        <v>2732</v>
      </c>
      <c r="C314" s="577"/>
      <c r="D314" s="576">
        <v>1657</v>
      </c>
      <c r="E314" s="577"/>
      <c r="F314" s="602">
        <f t="shared" si="34"/>
        <v>-0.3934846266471449</v>
      </c>
      <c r="G314" s="603"/>
      <c r="H314" s="604"/>
      <c r="I314" s="576">
        <f t="shared" si="35"/>
        <v>-1075</v>
      </c>
      <c r="J314" s="577"/>
      <c r="K314" s="578">
        <f t="shared" si="36"/>
        <v>10.75974025974026</v>
      </c>
      <c r="L314" s="580"/>
    </row>
    <row r="315" spans="1:12" x14ac:dyDescent="0.25">
      <c r="A315" s="347" t="s">
        <v>96</v>
      </c>
      <c r="B315" s="576">
        <v>7111</v>
      </c>
      <c r="C315" s="577"/>
      <c r="D315" s="576">
        <v>3828</v>
      </c>
      <c r="E315" s="577"/>
      <c r="F315" s="602">
        <f t="shared" si="34"/>
        <v>-0.46167908873576147</v>
      </c>
      <c r="G315" s="603"/>
      <c r="H315" s="604"/>
      <c r="I315" s="576">
        <f t="shared" si="35"/>
        <v>-3283</v>
      </c>
      <c r="J315" s="577"/>
      <c r="K315" s="578">
        <f t="shared" si="36"/>
        <v>24.857142857142858</v>
      </c>
      <c r="L315" s="580"/>
    </row>
    <row r="316" spans="1:12" x14ac:dyDescent="0.25">
      <c r="A316" s="347" t="s">
        <v>93</v>
      </c>
      <c r="B316" s="576">
        <v>1193</v>
      </c>
      <c r="C316" s="577"/>
      <c r="D316" s="576">
        <v>482</v>
      </c>
      <c r="E316" s="577"/>
      <c r="F316" s="602">
        <f t="shared" si="34"/>
        <v>-0.59597652975691529</v>
      </c>
      <c r="G316" s="603"/>
      <c r="H316" s="604"/>
      <c r="I316" s="576">
        <f t="shared" si="35"/>
        <v>-711</v>
      </c>
      <c r="J316" s="577"/>
      <c r="K316" s="578">
        <f t="shared" si="36"/>
        <v>3.1298701298701297</v>
      </c>
      <c r="L316" s="580"/>
    </row>
    <row r="317" spans="1:12" x14ac:dyDescent="0.25">
      <c r="A317" s="348" t="s">
        <v>97</v>
      </c>
      <c r="B317" s="597">
        <v>12857</v>
      </c>
      <c r="C317" s="598"/>
      <c r="D317" s="597">
        <v>9047</v>
      </c>
      <c r="E317" s="598"/>
      <c r="F317" s="602">
        <f t="shared" si="34"/>
        <v>-0.29633662596251065</v>
      </c>
      <c r="G317" s="603"/>
      <c r="H317" s="604"/>
      <c r="I317" s="597">
        <f t="shared" si="35"/>
        <v>-3810</v>
      </c>
      <c r="J317" s="598"/>
      <c r="K317" s="599">
        <f t="shared" si="36"/>
        <v>58.746753246753244</v>
      </c>
      <c r="L317" s="601"/>
    </row>
    <row r="318" spans="1:12" ht="21" x14ac:dyDescent="0.35">
      <c r="A318" s="557" t="s">
        <v>114</v>
      </c>
      <c r="B318" s="557"/>
      <c r="C318" s="557"/>
      <c r="D318" s="557"/>
      <c r="E318" s="557"/>
      <c r="F318" s="557"/>
      <c r="G318" s="557"/>
      <c r="H318" s="557"/>
      <c r="I318" s="557"/>
      <c r="J318" s="557"/>
      <c r="K318" s="557"/>
      <c r="L318" s="557"/>
    </row>
  </sheetData>
  <mergeCells count="594">
    <mergeCell ref="A318:L318"/>
    <mergeCell ref="B316:C316"/>
    <mergeCell ref="D316:E316"/>
    <mergeCell ref="F316:H316"/>
    <mergeCell ref="I316:J316"/>
    <mergeCell ref="K316:L316"/>
    <mergeCell ref="B317:C317"/>
    <mergeCell ref="D317:E317"/>
    <mergeCell ref="F317:H317"/>
    <mergeCell ref="I317:J317"/>
    <mergeCell ref="K317:L317"/>
    <mergeCell ref="B314:C314"/>
    <mergeCell ref="D314:E314"/>
    <mergeCell ref="F314:H314"/>
    <mergeCell ref="I314:J314"/>
    <mergeCell ref="K314:L314"/>
    <mergeCell ref="B315:C315"/>
    <mergeCell ref="D315:E315"/>
    <mergeCell ref="F315:H315"/>
    <mergeCell ref="I315:J315"/>
    <mergeCell ref="K315:L315"/>
    <mergeCell ref="B312:C312"/>
    <mergeCell ref="D312:E312"/>
    <mergeCell ref="F312:H312"/>
    <mergeCell ref="I312:J312"/>
    <mergeCell ref="K312:L312"/>
    <mergeCell ref="B313:C313"/>
    <mergeCell ref="D313:E313"/>
    <mergeCell ref="F313:H313"/>
    <mergeCell ref="I313:J313"/>
    <mergeCell ref="K313:L313"/>
    <mergeCell ref="B310:C310"/>
    <mergeCell ref="D310:E310"/>
    <mergeCell ref="F310:H310"/>
    <mergeCell ref="I310:J310"/>
    <mergeCell ref="K310:L310"/>
    <mergeCell ref="B311:C311"/>
    <mergeCell ref="D311:E311"/>
    <mergeCell ref="F311:H311"/>
    <mergeCell ref="I311:J311"/>
    <mergeCell ref="K311:L311"/>
    <mergeCell ref="A307:L307"/>
    <mergeCell ref="B308:L308"/>
    <mergeCell ref="B309:C309"/>
    <mergeCell ref="D309:E309"/>
    <mergeCell ref="F309:G309"/>
    <mergeCell ref="I309:J309"/>
    <mergeCell ref="K309:L309"/>
    <mergeCell ref="B305:C305"/>
    <mergeCell ref="D305:E305"/>
    <mergeCell ref="F305:H305"/>
    <mergeCell ref="I305:J305"/>
    <mergeCell ref="K305:L305"/>
    <mergeCell ref="B306:C306"/>
    <mergeCell ref="D306:E306"/>
    <mergeCell ref="F306:H306"/>
    <mergeCell ref="I306:J306"/>
    <mergeCell ref="K306:L306"/>
    <mergeCell ref="B303:C303"/>
    <mergeCell ref="D303:E303"/>
    <mergeCell ref="F303:H303"/>
    <mergeCell ref="I303:J303"/>
    <mergeCell ref="K303:L303"/>
    <mergeCell ref="B304:C304"/>
    <mergeCell ref="D304:E304"/>
    <mergeCell ref="F304:H304"/>
    <mergeCell ref="I304:J304"/>
    <mergeCell ref="K304:L304"/>
    <mergeCell ref="B301:C301"/>
    <mergeCell ref="D301:E301"/>
    <mergeCell ref="F301:H301"/>
    <mergeCell ref="I301:J301"/>
    <mergeCell ref="K301:L301"/>
    <mergeCell ref="B302:C302"/>
    <mergeCell ref="D302:E302"/>
    <mergeCell ref="F302:H302"/>
    <mergeCell ref="I302:J302"/>
    <mergeCell ref="K302:L302"/>
    <mergeCell ref="B299:C299"/>
    <mergeCell ref="D299:E299"/>
    <mergeCell ref="F299:H299"/>
    <mergeCell ref="I299:J299"/>
    <mergeCell ref="K299:L299"/>
    <mergeCell ref="B300:C300"/>
    <mergeCell ref="D300:E300"/>
    <mergeCell ref="F300:H300"/>
    <mergeCell ref="I300:J300"/>
    <mergeCell ref="K300:L300"/>
    <mergeCell ref="B297:C297"/>
    <mergeCell ref="D297:E297"/>
    <mergeCell ref="F297:H297"/>
    <mergeCell ref="I297:J297"/>
    <mergeCell ref="K297:L297"/>
    <mergeCell ref="B298:C298"/>
    <mergeCell ref="D298:E298"/>
    <mergeCell ref="F298:H298"/>
    <mergeCell ref="I298:J298"/>
    <mergeCell ref="K298:L298"/>
    <mergeCell ref="B295:C295"/>
    <mergeCell ref="D295:E295"/>
    <mergeCell ref="F295:H295"/>
    <mergeCell ref="I295:J295"/>
    <mergeCell ref="K295:L295"/>
    <mergeCell ref="B296:C296"/>
    <mergeCell ref="D296:E296"/>
    <mergeCell ref="F296:H296"/>
    <mergeCell ref="I296:J296"/>
    <mergeCell ref="K296:L296"/>
    <mergeCell ref="A292:L292"/>
    <mergeCell ref="B293:L293"/>
    <mergeCell ref="B294:C294"/>
    <mergeCell ref="D294:E294"/>
    <mergeCell ref="F294:H294"/>
    <mergeCell ref="I294:J294"/>
    <mergeCell ref="K294:L294"/>
    <mergeCell ref="B290:C290"/>
    <mergeCell ref="D290:E290"/>
    <mergeCell ref="F290:H290"/>
    <mergeCell ref="I290:J290"/>
    <mergeCell ref="K290:L290"/>
    <mergeCell ref="B291:C291"/>
    <mergeCell ref="D291:E291"/>
    <mergeCell ref="F291:H291"/>
    <mergeCell ref="I291:J291"/>
    <mergeCell ref="K291:L291"/>
    <mergeCell ref="B288:C288"/>
    <mergeCell ref="D288:E288"/>
    <mergeCell ref="F288:H288"/>
    <mergeCell ref="I288:J288"/>
    <mergeCell ref="K288:L288"/>
    <mergeCell ref="B289:C289"/>
    <mergeCell ref="D289:E289"/>
    <mergeCell ref="F289:H289"/>
    <mergeCell ref="I289:J289"/>
    <mergeCell ref="K289:L289"/>
    <mergeCell ref="B286:C286"/>
    <mergeCell ref="D286:E286"/>
    <mergeCell ref="F286:H286"/>
    <mergeCell ref="I286:J286"/>
    <mergeCell ref="K286:L286"/>
    <mergeCell ref="B287:C287"/>
    <mergeCell ref="D287:E287"/>
    <mergeCell ref="F287:H287"/>
    <mergeCell ref="I287:J287"/>
    <mergeCell ref="K287:L287"/>
    <mergeCell ref="B284:C284"/>
    <mergeCell ref="D284:E284"/>
    <mergeCell ref="F284:H284"/>
    <mergeCell ref="I284:J284"/>
    <mergeCell ref="K284:L284"/>
    <mergeCell ref="B285:C285"/>
    <mergeCell ref="D285:E285"/>
    <mergeCell ref="F285:H285"/>
    <mergeCell ref="I285:J285"/>
    <mergeCell ref="K285:L285"/>
    <mergeCell ref="A281:L281"/>
    <mergeCell ref="B282:L282"/>
    <mergeCell ref="B283:C283"/>
    <mergeCell ref="D283:E283"/>
    <mergeCell ref="F283:H283"/>
    <mergeCell ref="I283:J283"/>
    <mergeCell ref="K283:L283"/>
    <mergeCell ref="B279:C279"/>
    <mergeCell ref="D279:E279"/>
    <mergeCell ref="F279:H279"/>
    <mergeCell ref="I279:J279"/>
    <mergeCell ref="K279:L279"/>
    <mergeCell ref="B280:C280"/>
    <mergeCell ref="D280:E280"/>
    <mergeCell ref="F280:H280"/>
    <mergeCell ref="I280:J280"/>
    <mergeCell ref="K280:L280"/>
    <mergeCell ref="B277:C277"/>
    <mergeCell ref="D277:E277"/>
    <mergeCell ref="F277:H277"/>
    <mergeCell ref="I277:J277"/>
    <mergeCell ref="K277:L277"/>
    <mergeCell ref="B278:C278"/>
    <mergeCell ref="D278:E278"/>
    <mergeCell ref="F278:H278"/>
    <mergeCell ref="I278:J278"/>
    <mergeCell ref="K278:L278"/>
    <mergeCell ref="B275:C275"/>
    <mergeCell ref="D275:E275"/>
    <mergeCell ref="F275:H275"/>
    <mergeCell ref="I275:J275"/>
    <mergeCell ref="K275:L275"/>
    <mergeCell ref="B276:C276"/>
    <mergeCell ref="D276:E276"/>
    <mergeCell ref="F276:H276"/>
    <mergeCell ref="I276:J276"/>
    <mergeCell ref="K276:L276"/>
    <mergeCell ref="B273:C273"/>
    <mergeCell ref="D273:E273"/>
    <mergeCell ref="F273:H273"/>
    <mergeCell ref="I273:J273"/>
    <mergeCell ref="K273:L273"/>
    <mergeCell ref="B274:C274"/>
    <mergeCell ref="D274:E274"/>
    <mergeCell ref="F274:H274"/>
    <mergeCell ref="I274:J274"/>
    <mergeCell ref="K274:L274"/>
    <mergeCell ref="B271:C271"/>
    <mergeCell ref="D271:E271"/>
    <mergeCell ref="F271:H271"/>
    <mergeCell ref="I271:J271"/>
    <mergeCell ref="K271:L271"/>
    <mergeCell ref="B272:C272"/>
    <mergeCell ref="D272:E272"/>
    <mergeCell ref="F272:H272"/>
    <mergeCell ref="I272:J272"/>
    <mergeCell ref="K272:L272"/>
    <mergeCell ref="B269:C269"/>
    <mergeCell ref="D269:E269"/>
    <mergeCell ref="F269:H269"/>
    <mergeCell ref="I269:J269"/>
    <mergeCell ref="K269:L269"/>
    <mergeCell ref="B270:C270"/>
    <mergeCell ref="D270:E270"/>
    <mergeCell ref="F270:H270"/>
    <mergeCell ref="I270:J270"/>
    <mergeCell ref="K270:L270"/>
    <mergeCell ref="A266:L266"/>
    <mergeCell ref="B267:L267"/>
    <mergeCell ref="B268:C268"/>
    <mergeCell ref="D268:E268"/>
    <mergeCell ref="F268:H268"/>
    <mergeCell ref="I268:J268"/>
    <mergeCell ref="K268:L268"/>
    <mergeCell ref="E262:F262"/>
    <mergeCell ref="K262:L262"/>
    <mergeCell ref="E263:F263"/>
    <mergeCell ref="K263:L263"/>
    <mergeCell ref="A264:L264"/>
    <mergeCell ref="A265:L265"/>
    <mergeCell ref="E259:F259"/>
    <mergeCell ref="K259:L259"/>
    <mergeCell ref="E260:F260"/>
    <mergeCell ref="K260:L260"/>
    <mergeCell ref="E261:F261"/>
    <mergeCell ref="K261:L261"/>
    <mergeCell ref="E256:F256"/>
    <mergeCell ref="K256:L256"/>
    <mergeCell ref="E257:F257"/>
    <mergeCell ref="K257:L257"/>
    <mergeCell ref="E258:F258"/>
    <mergeCell ref="K258:L258"/>
    <mergeCell ref="A252:L252"/>
    <mergeCell ref="A253:L253"/>
    <mergeCell ref="B254:F254"/>
    <mergeCell ref="H254:L254"/>
    <mergeCell ref="E255:F255"/>
    <mergeCell ref="K255:L255"/>
    <mergeCell ref="E249:F249"/>
    <mergeCell ref="K249:L249"/>
    <mergeCell ref="E250:F250"/>
    <mergeCell ref="K250:L250"/>
    <mergeCell ref="E251:F251"/>
    <mergeCell ref="K251:L251"/>
    <mergeCell ref="E246:F246"/>
    <mergeCell ref="K246:L246"/>
    <mergeCell ref="E247:F247"/>
    <mergeCell ref="K247:L247"/>
    <mergeCell ref="E248:F248"/>
    <mergeCell ref="K248:L248"/>
    <mergeCell ref="E243:F243"/>
    <mergeCell ref="K243:L243"/>
    <mergeCell ref="E244:F244"/>
    <mergeCell ref="K244:L244"/>
    <mergeCell ref="E245:F245"/>
    <mergeCell ref="K245:L245"/>
    <mergeCell ref="A239:L239"/>
    <mergeCell ref="A240:L240"/>
    <mergeCell ref="B241:F241"/>
    <mergeCell ref="H241:L241"/>
    <mergeCell ref="E242:F242"/>
    <mergeCell ref="K242:L242"/>
    <mergeCell ref="E236:F236"/>
    <mergeCell ref="K236:L236"/>
    <mergeCell ref="E237:F237"/>
    <mergeCell ref="K237:L237"/>
    <mergeCell ref="E238:F238"/>
    <mergeCell ref="K238:L238"/>
    <mergeCell ref="E233:F233"/>
    <mergeCell ref="K233:L233"/>
    <mergeCell ref="E234:F234"/>
    <mergeCell ref="K234:L234"/>
    <mergeCell ref="E235:F235"/>
    <mergeCell ref="K235:L235"/>
    <mergeCell ref="E230:F230"/>
    <mergeCell ref="K230:L230"/>
    <mergeCell ref="E231:F231"/>
    <mergeCell ref="K231:L231"/>
    <mergeCell ref="E232:F232"/>
    <mergeCell ref="K232:L232"/>
    <mergeCell ref="E226:F226"/>
    <mergeCell ref="K226:L226"/>
    <mergeCell ref="A227:L227"/>
    <mergeCell ref="A228:L228"/>
    <mergeCell ref="B229:F229"/>
    <mergeCell ref="H229:L229"/>
    <mergeCell ref="E223:F223"/>
    <mergeCell ref="K223:L223"/>
    <mergeCell ref="E224:F224"/>
    <mergeCell ref="K224:L224"/>
    <mergeCell ref="E225:F225"/>
    <mergeCell ref="K225:L225"/>
    <mergeCell ref="E220:F220"/>
    <mergeCell ref="K220:L220"/>
    <mergeCell ref="E221:F221"/>
    <mergeCell ref="K221:L221"/>
    <mergeCell ref="E222:F222"/>
    <mergeCell ref="K222:L222"/>
    <mergeCell ref="E217:F217"/>
    <mergeCell ref="K217:L217"/>
    <mergeCell ref="E218:F218"/>
    <mergeCell ref="K218:L218"/>
    <mergeCell ref="E219:F219"/>
    <mergeCell ref="K219:L219"/>
    <mergeCell ref="A203:L203"/>
    <mergeCell ref="A204:L204"/>
    <mergeCell ref="B205:F205"/>
    <mergeCell ref="H205:L205"/>
    <mergeCell ref="A215:L215"/>
    <mergeCell ref="B216:F216"/>
    <mergeCell ref="H216:L216"/>
    <mergeCell ref="E189:F189"/>
    <mergeCell ref="K189:L189"/>
    <mergeCell ref="A190:L190"/>
    <mergeCell ref="A191:L191"/>
    <mergeCell ref="B192:F192"/>
    <mergeCell ref="H192:L192"/>
    <mergeCell ref="E186:F186"/>
    <mergeCell ref="K186:L186"/>
    <mergeCell ref="E187:F187"/>
    <mergeCell ref="K187:L187"/>
    <mergeCell ref="E188:F188"/>
    <mergeCell ref="K188:L188"/>
    <mergeCell ref="E183:F183"/>
    <mergeCell ref="K183:L183"/>
    <mergeCell ref="E184:F184"/>
    <mergeCell ref="K184:L184"/>
    <mergeCell ref="E185:F185"/>
    <mergeCell ref="K185:L185"/>
    <mergeCell ref="B180:F180"/>
    <mergeCell ref="H180:L180"/>
    <mergeCell ref="E181:F181"/>
    <mergeCell ref="K181:L181"/>
    <mergeCell ref="E182:F182"/>
    <mergeCell ref="K182:L182"/>
    <mergeCell ref="E176:F176"/>
    <mergeCell ref="K176:L176"/>
    <mergeCell ref="E177:F177"/>
    <mergeCell ref="K177:L177"/>
    <mergeCell ref="A178:L178"/>
    <mergeCell ref="A179:L179"/>
    <mergeCell ref="E173:F173"/>
    <mergeCell ref="K173:L173"/>
    <mergeCell ref="E174:F174"/>
    <mergeCell ref="K174:L174"/>
    <mergeCell ref="E175:F175"/>
    <mergeCell ref="K175:L175"/>
    <mergeCell ref="E170:F170"/>
    <mergeCell ref="K170:L170"/>
    <mergeCell ref="E171:F171"/>
    <mergeCell ref="K171:L171"/>
    <mergeCell ref="E172:F172"/>
    <mergeCell ref="K172:L172"/>
    <mergeCell ref="E167:F167"/>
    <mergeCell ref="K167:L167"/>
    <mergeCell ref="E168:F168"/>
    <mergeCell ref="K168:L168"/>
    <mergeCell ref="E169:F169"/>
    <mergeCell ref="K169:L169"/>
    <mergeCell ref="A163:L163"/>
    <mergeCell ref="B164:F164"/>
    <mergeCell ref="H164:L164"/>
    <mergeCell ref="E165:F165"/>
    <mergeCell ref="K165:L165"/>
    <mergeCell ref="E166:F166"/>
    <mergeCell ref="K166:L166"/>
    <mergeCell ref="B161:C161"/>
    <mergeCell ref="E161:F161"/>
    <mergeCell ref="H161:I161"/>
    <mergeCell ref="K161:L161"/>
    <mergeCell ref="B162:C162"/>
    <mergeCell ref="E162:F162"/>
    <mergeCell ref="H162:I162"/>
    <mergeCell ref="K162:L162"/>
    <mergeCell ref="B159:C159"/>
    <mergeCell ref="E159:F159"/>
    <mergeCell ref="H159:I159"/>
    <mergeCell ref="K159:L159"/>
    <mergeCell ref="B160:C160"/>
    <mergeCell ref="E160:F160"/>
    <mergeCell ref="H160:I160"/>
    <mergeCell ref="K160:L160"/>
    <mergeCell ref="B157:C157"/>
    <mergeCell ref="E157:F157"/>
    <mergeCell ref="H157:I157"/>
    <mergeCell ref="K157:L157"/>
    <mergeCell ref="B158:C158"/>
    <mergeCell ref="E158:F158"/>
    <mergeCell ref="H158:I158"/>
    <mergeCell ref="K158:L158"/>
    <mergeCell ref="B155:C155"/>
    <mergeCell ref="E155:F155"/>
    <mergeCell ref="H155:I155"/>
    <mergeCell ref="K155:L155"/>
    <mergeCell ref="B156:C156"/>
    <mergeCell ref="E156:F156"/>
    <mergeCell ref="H156:I156"/>
    <mergeCell ref="K156:L156"/>
    <mergeCell ref="A152:L152"/>
    <mergeCell ref="B153:F153"/>
    <mergeCell ref="H153:L153"/>
    <mergeCell ref="B154:C154"/>
    <mergeCell ref="E154:F154"/>
    <mergeCell ref="H154:I154"/>
    <mergeCell ref="K154:L154"/>
    <mergeCell ref="B150:C150"/>
    <mergeCell ref="E150:F150"/>
    <mergeCell ref="H150:I150"/>
    <mergeCell ref="K150:L150"/>
    <mergeCell ref="B151:C151"/>
    <mergeCell ref="E151:F151"/>
    <mergeCell ref="H151:I151"/>
    <mergeCell ref="K151:L151"/>
    <mergeCell ref="B148:C148"/>
    <mergeCell ref="E148:F148"/>
    <mergeCell ref="H148:I148"/>
    <mergeCell ref="K148:L148"/>
    <mergeCell ref="B149:C149"/>
    <mergeCell ref="E149:F149"/>
    <mergeCell ref="H149:I149"/>
    <mergeCell ref="K149:L149"/>
    <mergeCell ref="B146:C146"/>
    <mergeCell ref="E146:F146"/>
    <mergeCell ref="H146:I146"/>
    <mergeCell ref="K146:L146"/>
    <mergeCell ref="B147:C147"/>
    <mergeCell ref="E147:F147"/>
    <mergeCell ref="H147:I147"/>
    <mergeCell ref="K147:L147"/>
    <mergeCell ref="B143:C143"/>
    <mergeCell ref="E143:F143"/>
    <mergeCell ref="H143:I143"/>
    <mergeCell ref="K143:L143"/>
    <mergeCell ref="B144:C144"/>
    <mergeCell ref="E144:F144"/>
    <mergeCell ref="H144:I144"/>
    <mergeCell ref="K144:L144"/>
    <mergeCell ref="B141:C141"/>
    <mergeCell ref="E141:F141"/>
    <mergeCell ref="H141:I141"/>
    <mergeCell ref="K141:L141"/>
    <mergeCell ref="B142:C142"/>
    <mergeCell ref="E142:F142"/>
    <mergeCell ref="H142:I142"/>
    <mergeCell ref="K142:L142"/>
    <mergeCell ref="B139:C139"/>
    <mergeCell ref="E139:F139"/>
    <mergeCell ref="H139:I139"/>
    <mergeCell ref="K139:L139"/>
    <mergeCell ref="B140:C140"/>
    <mergeCell ref="E140:F140"/>
    <mergeCell ref="H140:I140"/>
    <mergeCell ref="K140:L140"/>
    <mergeCell ref="B137:C137"/>
    <mergeCell ref="E137:F137"/>
    <mergeCell ref="H137:I137"/>
    <mergeCell ref="K137:L137"/>
    <mergeCell ref="B138:C138"/>
    <mergeCell ref="E138:F138"/>
    <mergeCell ref="H138:I138"/>
    <mergeCell ref="K138:L138"/>
    <mergeCell ref="B135:C135"/>
    <mergeCell ref="E135:F135"/>
    <mergeCell ref="H135:I135"/>
    <mergeCell ref="K135:L135"/>
    <mergeCell ref="B136:C136"/>
    <mergeCell ref="E136:F136"/>
    <mergeCell ref="H136:I136"/>
    <mergeCell ref="K136:L136"/>
    <mergeCell ref="B133:C133"/>
    <mergeCell ref="E133:F133"/>
    <mergeCell ref="H133:I133"/>
    <mergeCell ref="K133:L133"/>
    <mergeCell ref="B134:C134"/>
    <mergeCell ref="E134:F134"/>
    <mergeCell ref="H134:I134"/>
    <mergeCell ref="K134:L134"/>
    <mergeCell ref="B131:C131"/>
    <mergeCell ref="E131:F131"/>
    <mergeCell ref="H131:I131"/>
    <mergeCell ref="K131:L131"/>
    <mergeCell ref="B132:C132"/>
    <mergeCell ref="E132:F132"/>
    <mergeCell ref="H132:I132"/>
    <mergeCell ref="K132:L132"/>
    <mergeCell ref="B129:C129"/>
    <mergeCell ref="E129:F129"/>
    <mergeCell ref="H129:I129"/>
    <mergeCell ref="K129:L129"/>
    <mergeCell ref="B130:C130"/>
    <mergeCell ref="E130:F130"/>
    <mergeCell ref="H130:I130"/>
    <mergeCell ref="K130:L130"/>
    <mergeCell ref="B127:F127"/>
    <mergeCell ref="H127:L127"/>
    <mergeCell ref="B128:C128"/>
    <mergeCell ref="E128:F128"/>
    <mergeCell ref="H128:I128"/>
    <mergeCell ref="K128:L128"/>
    <mergeCell ref="B124:C124"/>
    <mergeCell ref="E124:F124"/>
    <mergeCell ref="H124:I124"/>
    <mergeCell ref="K124:L124"/>
    <mergeCell ref="A125:L125"/>
    <mergeCell ref="A126:L126"/>
    <mergeCell ref="B122:C122"/>
    <mergeCell ref="E122:F122"/>
    <mergeCell ref="H122:I122"/>
    <mergeCell ref="K122:L122"/>
    <mergeCell ref="B123:C123"/>
    <mergeCell ref="E123:F123"/>
    <mergeCell ref="H123:I123"/>
    <mergeCell ref="K123:L123"/>
    <mergeCell ref="B120:C120"/>
    <mergeCell ref="E120:F120"/>
    <mergeCell ref="H120:I120"/>
    <mergeCell ref="K120:L120"/>
    <mergeCell ref="B121:C121"/>
    <mergeCell ref="E121:F121"/>
    <mergeCell ref="H121:I121"/>
    <mergeCell ref="K121:L121"/>
    <mergeCell ref="B118:C118"/>
    <mergeCell ref="E118:F118"/>
    <mergeCell ref="H118:I118"/>
    <mergeCell ref="K118:L118"/>
    <mergeCell ref="B119:C119"/>
    <mergeCell ref="E119:F119"/>
    <mergeCell ref="H119:I119"/>
    <mergeCell ref="K119:L119"/>
    <mergeCell ref="B116:C116"/>
    <mergeCell ref="E116:F116"/>
    <mergeCell ref="H116:I116"/>
    <mergeCell ref="K116:L116"/>
    <mergeCell ref="B117:C117"/>
    <mergeCell ref="E117:F117"/>
    <mergeCell ref="H117:I117"/>
    <mergeCell ref="K117:L117"/>
    <mergeCell ref="B114:C114"/>
    <mergeCell ref="E114:F114"/>
    <mergeCell ref="H114:I114"/>
    <mergeCell ref="K114:L114"/>
    <mergeCell ref="B115:C115"/>
    <mergeCell ref="E115:F115"/>
    <mergeCell ref="H115:I115"/>
    <mergeCell ref="K115:L115"/>
    <mergeCell ref="B112:C112"/>
    <mergeCell ref="E112:F112"/>
    <mergeCell ref="H112:I112"/>
    <mergeCell ref="K112:L112"/>
    <mergeCell ref="B113:C113"/>
    <mergeCell ref="E113:F113"/>
    <mergeCell ref="H113:I113"/>
    <mergeCell ref="K113:L113"/>
    <mergeCell ref="A99:L99"/>
    <mergeCell ref="B100:F100"/>
    <mergeCell ref="H100:L100"/>
    <mergeCell ref="A110:L110"/>
    <mergeCell ref="B111:F111"/>
    <mergeCell ref="H111:L111"/>
    <mergeCell ref="A57:L57"/>
    <mergeCell ref="B58:F58"/>
    <mergeCell ref="H58:L58"/>
    <mergeCell ref="A72:L72"/>
    <mergeCell ref="A73:L73"/>
    <mergeCell ref="B74:F74"/>
    <mergeCell ref="H74:L74"/>
    <mergeCell ref="A19:L19"/>
    <mergeCell ref="A20:L20"/>
    <mergeCell ref="B21:F21"/>
    <mergeCell ref="H21:L21"/>
    <mergeCell ref="A46:L46"/>
    <mergeCell ref="B47:F47"/>
    <mergeCell ref="H47:L47"/>
    <mergeCell ref="A1:L1"/>
    <mergeCell ref="A2:L2"/>
    <mergeCell ref="A3:L3"/>
    <mergeCell ref="A4:L4"/>
    <mergeCell ref="B5:F5"/>
    <mergeCell ref="H5:L5"/>
  </mergeCells>
  <printOptions horizontalCentered="1"/>
  <pageMargins left="0.31496062992125984" right="0.15748031496062992" top="0.35433070866141736" bottom="0.27559055118110237" header="0.31496062992125984" footer="0.31496062992125984"/>
  <pageSetup paperSize="9" scale="58" orientation="portrait" r:id="rId1"/>
  <rowBreaks count="3" manualBreakCount="3">
    <brk id="72" max="16383" man="1"/>
    <brk id="162" max="16383" man="1"/>
    <brk id="23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64804-18A9-4A2E-A156-8611208DA90D}">
  <sheetPr codeName="Hoja9">
    <pageSetUpPr fitToPage="1"/>
  </sheetPr>
  <dimension ref="A1:L78"/>
  <sheetViews>
    <sheetView showGridLines="0" workbookViewId="0">
      <selection activeCell="C19" sqref="C19"/>
    </sheetView>
  </sheetViews>
  <sheetFormatPr baseColWidth="10" defaultRowHeight="15" x14ac:dyDescent="0.25"/>
  <cols>
    <col min="1" max="1" width="29.85546875" bestFit="1" customWidth="1"/>
    <col min="4" max="4" width="12.28515625" bestFit="1" customWidth="1"/>
    <col min="5" max="5" width="12.7109375" customWidth="1"/>
    <col min="7" max="7" width="1.28515625" customWidth="1"/>
    <col min="8" max="8" width="12.5703125" customWidth="1"/>
    <col min="11" max="11" width="14" customWidth="1"/>
  </cols>
  <sheetData>
    <row r="1" spans="1:12" ht="53.25" customHeight="1" x14ac:dyDescent="0.25">
      <c r="A1" s="249" t="s">
        <v>55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</row>
    <row r="2" spans="1:12" ht="21" x14ac:dyDescent="0.35">
      <c r="A2" s="605" t="s">
        <v>115</v>
      </c>
      <c r="B2" s="605"/>
      <c r="C2" s="605"/>
      <c r="D2" s="605"/>
      <c r="E2" s="605"/>
      <c r="F2" s="605"/>
      <c r="G2" s="605"/>
      <c r="H2" s="605"/>
      <c r="I2" s="605"/>
      <c r="J2" s="605"/>
      <c r="K2" s="605"/>
      <c r="L2" s="605"/>
    </row>
    <row r="3" spans="1:12" ht="21" x14ac:dyDescent="0.25">
      <c r="A3" s="252" t="s">
        <v>116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4"/>
    </row>
    <row r="4" spans="1:12" ht="21" x14ac:dyDescent="0.35">
      <c r="A4" s="606" t="s">
        <v>35</v>
      </c>
      <c r="B4" s="606"/>
      <c r="C4" s="606"/>
      <c r="D4" s="606"/>
      <c r="E4" s="606"/>
      <c r="F4" s="606"/>
      <c r="G4" s="606"/>
      <c r="H4" s="606"/>
      <c r="I4" s="606"/>
      <c r="J4" s="606"/>
      <c r="K4" s="606"/>
      <c r="L4" s="606"/>
    </row>
    <row r="5" spans="1:12" x14ac:dyDescent="0.25">
      <c r="A5" s="60"/>
      <c r="B5" s="61" t="s">
        <v>153</v>
      </c>
      <c r="C5" s="62"/>
      <c r="D5" s="62"/>
      <c r="E5" s="62"/>
      <c r="F5" s="63"/>
      <c r="G5" s="607"/>
      <c r="H5" s="61" t="str">
        <f>CONCATENATE("acumulado ",B5)</f>
        <v>acumulado diciembre</v>
      </c>
      <c r="I5" s="62"/>
      <c r="J5" s="62"/>
      <c r="K5" s="62"/>
      <c r="L5" s="63"/>
    </row>
    <row r="6" spans="1:12" ht="30" x14ac:dyDescent="0.25">
      <c r="A6" s="12"/>
      <c r="B6" s="13">
        <v>2019</v>
      </c>
      <c r="C6" s="13">
        <v>2020</v>
      </c>
      <c r="D6" s="13" t="s">
        <v>1</v>
      </c>
      <c r="E6" s="13" t="s">
        <v>2</v>
      </c>
      <c r="F6" s="13" t="s">
        <v>3</v>
      </c>
      <c r="G6" s="176"/>
      <c r="H6" s="13">
        <v>2019</v>
      </c>
      <c r="I6" s="13">
        <v>2020</v>
      </c>
      <c r="J6" s="13" t="s">
        <v>1</v>
      </c>
      <c r="K6" s="13" t="s">
        <v>2</v>
      </c>
      <c r="L6" s="13" t="s">
        <v>3</v>
      </c>
    </row>
    <row r="7" spans="1:12" x14ac:dyDescent="0.25">
      <c r="A7" s="608" t="s">
        <v>36</v>
      </c>
      <c r="B7" s="609">
        <v>759167</v>
      </c>
      <c r="C7" s="609">
        <v>192515</v>
      </c>
      <c r="D7" s="610">
        <f>C7/B7-1</f>
        <v>-0.74641284460467849</v>
      </c>
      <c r="E7" s="609">
        <f>C7-B7</f>
        <v>-566652</v>
      </c>
      <c r="F7" s="610">
        <f>C7/$C$7</f>
        <v>1</v>
      </c>
      <c r="G7" s="611"/>
      <c r="H7" s="609">
        <v>8441644</v>
      </c>
      <c r="I7" s="609">
        <v>2988830</v>
      </c>
      <c r="J7" s="610">
        <f>I7/H7-1</f>
        <v>-0.64594218851209551</v>
      </c>
      <c r="K7" s="609">
        <f>I7-H7</f>
        <v>-5452814</v>
      </c>
      <c r="L7" s="610">
        <f>I7/$I$7</f>
        <v>1</v>
      </c>
    </row>
    <row r="8" spans="1:12" x14ac:dyDescent="0.25">
      <c r="A8" s="612" t="s">
        <v>37</v>
      </c>
      <c r="B8" s="186">
        <v>658296</v>
      </c>
      <c r="C8" s="186">
        <v>185865</v>
      </c>
      <c r="D8" s="187">
        <f t="shared" ref="D8:D9" si="0">C8/B8-1</f>
        <v>-0.71765740639469178</v>
      </c>
      <c r="E8" s="186">
        <f>C8-B8</f>
        <v>-472431</v>
      </c>
      <c r="F8" s="187">
        <f>C8/$C$7</f>
        <v>0.96545723709840792</v>
      </c>
      <c r="G8" s="176"/>
      <c r="H8" s="186">
        <v>7571054</v>
      </c>
      <c r="I8" s="186">
        <v>2741220</v>
      </c>
      <c r="J8" s="187">
        <f t="shared" ref="J8:J9" si="1">I8/H8-1</f>
        <v>-0.6379341634599357</v>
      </c>
      <c r="K8" s="186">
        <f t="shared" ref="K8:K9" si="2">I8-H8</f>
        <v>-4829834</v>
      </c>
      <c r="L8" s="187">
        <f t="shared" ref="L8:L9" si="3">I8/$I$7</f>
        <v>0.91715487331163026</v>
      </c>
    </row>
    <row r="9" spans="1:12" x14ac:dyDescent="0.25">
      <c r="A9" s="612" t="s">
        <v>38</v>
      </c>
      <c r="B9" s="186">
        <v>100871</v>
      </c>
      <c r="C9" s="186">
        <v>6650</v>
      </c>
      <c r="D9" s="187">
        <f t="shared" si="0"/>
        <v>-0.9340742135995479</v>
      </c>
      <c r="E9" s="186">
        <f>C9-B9</f>
        <v>-94221</v>
      </c>
      <c r="F9" s="187">
        <f>C9/$C$7</f>
        <v>3.4542762901592083E-2</v>
      </c>
      <c r="G9" s="176"/>
      <c r="H9" s="186">
        <v>870590</v>
      </c>
      <c r="I9" s="186">
        <v>247610</v>
      </c>
      <c r="J9" s="187">
        <f t="shared" si="1"/>
        <v>-0.71558368462766631</v>
      </c>
      <c r="K9" s="186">
        <f t="shared" si="2"/>
        <v>-622980</v>
      </c>
      <c r="L9" s="187">
        <f t="shared" si="3"/>
        <v>8.28451266883697E-2</v>
      </c>
    </row>
    <row r="10" spans="1:12" ht="21" x14ac:dyDescent="0.35">
      <c r="A10" s="606" t="s">
        <v>39</v>
      </c>
      <c r="B10" s="606"/>
      <c r="C10" s="606"/>
      <c r="D10" s="606"/>
      <c r="E10" s="606"/>
      <c r="F10" s="606"/>
      <c r="G10" s="606"/>
      <c r="H10" s="606"/>
      <c r="I10" s="606"/>
      <c r="J10" s="606"/>
      <c r="K10" s="606"/>
      <c r="L10" s="606"/>
    </row>
    <row r="11" spans="1:12" x14ac:dyDescent="0.25">
      <c r="A11" s="60"/>
      <c r="B11" s="61" t="s">
        <v>153</v>
      </c>
      <c r="C11" s="62"/>
      <c r="D11" s="62"/>
      <c r="E11" s="62"/>
      <c r="F11" s="63"/>
      <c r="G11" s="607"/>
      <c r="H11" s="61" t="str">
        <f>CONCATENATE("acumulado ",B11)</f>
        <v>acumulado diciembre</v>
      </c>
      <c r="I11" s="62"/>
      <c r="J11" s="62"/>
      <c r="K11" s="62"/>
      <c r="L11" s="63"/>
    </row>
    <row r="12" spans="1:12" ht="30" x14ac:dyDescent="0.25">
      <c r="A12" s="12" t="s">
        <v>117</v>
      </c>
      <c r="B12" s="13">
        <v>2019</v>
      </c>
      <c r="C12" s="13">
        <v>2020</v>
      </c>
      <c r="D12" s="13" t="s">
        <v>1</v>
      </c>
      <c r="E12" s="13" t="s">
        <v>2</v>
      </c>
      <c r="F12" s="13" t="s">
        <v>3</v>
      </c>
      <c r="G12" s="176"/>
      <c r="H12" s="13">
        <v>2019</v>
      </c>
      <c r="I12" s="13">
        <v>2020</v>
      </c>
      <c r="J12" s="13" t="s">
        <v>1</v>
      </c>
      <c r="K12" s="13" t="s">
        <v>2</v>
      </c>
      <c r="L12" s="13" t="s">
        <v>3</v>
      </c>
    </row>
    <row r="13" spans="1:12" x14ac:dyDescent="0.25">
      <c r="A13" s="613" t="s">
        <v>118</v>
      </c>
      <c r="B13" s="614">
        <v>759167</v>
      </c>
      <c r="C13" s="614">
        <v>192515</v>
      </c>
      <c r="D13" s="615">
        <f t="shared" ref="D13:D20" si="4">IFERROR(C13/B13-1,"-")</f>
        <v>-0.74641284460467849</v>
      </c>
      <c r="E13" s="614">
        <f t="shared" ref="E13:E34" si="5">IFERROR(C13-B13,"-")</f>
        <v>-566652</v>
      </c>
      <c r="F13" s="615">
        <f>IFERROR(C13/$C$7,"-")</f>
        <v>1</v>
      </c>
      <c r="G13" s="611"/>
      <c r="H13" s="609">
        <v>8441644</v>
      </c>
      <c r="I13" s="609">
        <v>2988830</v>
      </c>
      <c r="J13" s="610">
        <f t="shared" ref="J13:J20" si="6">IFERROR(I13/H13-1,"-")</f>
        <v>-0.64594218851209551</v>
      </c>
      <c r="K13" s="609">
        <f t="shared" ref="K13:K20" si="7">IFERROR(I13-H13,"-")</f>
        <v>-5452814</v>
      </c>
      <c r="L13" s="610">
        <f>I13/$I$13</f>
        <v>1</v>
      </c>
    </row>
    <row r="14" spans="1:12" x14ac:dyDescent="0.25">
      <c r="A14" s="616" t="s">
        <v>40</v>
      </c>
      <c r="B14" s="617">
        <v>282786</v>
      </c>
      <c r="C14" s="617">
        <v>105953</v>
      </c>
      <c r="D14" s="618">
        <f t="shared" si="4"/>
        <v>-0.62532445029103279</v>
      </c>
      <c r="E14" s="617">
        <f t="shared" si="5"/>
        <v>-176833</v>
      </c>
      <c r="F14" s="618">
        <f t="shared" ref="F14:F20" si="8">IFERROR(C14/$C$7,"-")</f>
        <v>0.55036230943043396</v>
      </c>
      <c r="G14" s="611"/>
      <c r="H14" s="617">
        <v>3412543</v>
      </c>
      <c r="I14" s="617">
        <v>1509965</v>
      </c>
      <c r="J14" s="618">
        <f t="shared" si="6"/>
        <v>-0.55752498942870465</v>
      </c>
      <c r="K14" s="617">
        <f t="shared" si="7"/>
        <v>-1902578</v>
      </c>
      <c r="L14" s="618">
        <f t="shared" ref="L14:L34" si="9">I14/$I$13</f>
        <v>0.50520270473730522</v>
      </c>
    </row>
    <row r="15" spans="1:12" x14ac:dyDescent="0.25">
      <c r="A15" s="612" t="s">
        <v>119</v>
      </c>
      <c r="B15" s="186">
        <v>116315</v>
      </c>
      <c r="C15" s="186">
        <v>56932</v>
      </c>
      <c r="D15" s="187">
        <f t="shared" si="4"/>
        <v>-0.51053604436229205</v>
      </c>
      <c r="E15" s="186">
        <f t="shared" si="5"/>
        <v>-59383</v>
      </c>
      <c r="F15" s="187">
        <f t="shared" si="8"/>
        <v>0.29572760564111888</v>
      </c>
      <c r="G15" s="176"/>
      <c r="H15" s="186">
        <v>1436909</v>
      </c>
      <c r="I15" s="186">
        <v>759135</v>
      </c>
      <c r="J15" s="187">
        <f t="shared" si="6"/>
        <v>-0.47168888217695071</v>
      </c>
      <c r="K15" s="186">
        <f t="shared" si="7"/>
        <v>-677774</v>
      </c>
      <c r="L15" s="187">
        <f t="shared" si="9"/>
        <v>0.25399069200991692</v>
      </c>
    </row>
    <row r="16" spans="1:12" x14ac:dyDescent="0.25">
      <c r="A16" s="619" t="s">
        <v>120</v>
      </c>
      <c r="B16" s="203">
        <v>166471</v>
      </c>
      <c r="C16" s="203">
        <v>49021</v>
      </c>
      <c r="D16" s="204">
        <f t="shared" si="4"/>
        <v>-0.7055282902127098</v>
      </c>
      <c r="E16" s="203">
        <f t="shared" si="5"/>
        <v>-117450</v>
      </c>
      <c r="F16" s="204">
        <f t="shared" si="8"/>
        <v>0.25463470378931513</v>
      </c>
      <c r="G16" s="176"/>
      <c r="H16" s="203">
        <v>1975634</v>
      </c>
      <c r="I16" s="203">
        <v>750830</v>
      </c>
      <c r="J16" s="204">
        <f t="shared" si="6"/>
        <v>-0.61995491067677522</v>
      </c>
      <c r="K16" s="203">
        <f t="shared" si="7"/>
        <v>-1224804</v>
      </c>
      <c r="L16" s="204">
        <f t="shared" si="9"/>
        <v>0.2512120127273883</v>
      </c>
    </row>
    <row r="17" spans="1:12" x14ac:dyDescent="0.25">
      <c r="A17" s="616" t="s">
        <v>41</v>
      </c>
      <c r="B17" s="617">
        <v>476381</v>
      </c>
      <c r="C17" s="617">
        <v>86562</v>
      </c>
      <c r="D17" s="618">
        <f t="shared" si="4"/>
        <v>-0.81829250117028174</v>
      </c>
      <c r="E17" s="617">
        <f t="shared" si="5"/>
        <v>-389819</v>
      </c>
      <c r="F17" s="618">
        <f t="shared" si="8"/>
        <v>0.44963769056956598</v>
      </c>
      <c r="G17" s="611"/>
      <c r="H17" s="617">
        <v>5029101</v>
      </c>
      <c r="I17" s="617">
        <v>1478865</v>
      </c>
      <c r="J17" s="618">
        <f t="shared" si="6"/>
        <v>-0.70593849676115072</v>
      </c>
      <c r="K17" s="617">
        <f t="shared" si="7"/>
        <v>-3550236</v>
      </c>
      <c r="L17" s="618">
        <f t="shared" si="9"/>
        <v>0.49479729526269478</v>
      </c>
    </row>
    <row r="18" spans="1:12" x14ac:dyDescent="0.25">
      <c r="A18" s="612" t="s">
        <v>121</v>
      </c>
      <c r="B18" s="620">
        <v>191398</v>
      </c>
      <c r="C18" s="620">
        <v>35548</v>
      </c>
      <c r="D18" s="187">
        <f t="shared" si="4"/>
        <v>-0.81427183147159321</v>
      </c>
      <c r="E18" s="186">
        <f t="shared" si="5"/>
        <v>-155850</v>
      </c>
      <c r="F18" s="187">
        <f t="shared" si="8"/>
        <v>0.18465054671064593</v>
      </c>
      <c r="G18" s="176"/>
      <c r="H18" s="620">
        <v>2253327</v>
      </c>
      <c r="I18" s="620">
        <v>574682</v>
      </c>
      <c r="J18" s="187">
        <f t="shared" si="6"/>
        <v>-0.74496289264718341</v>
      </c>
      <c r="K18" s="186">
        <f t="shared" si="7"/>
        <v>-1678645</v>
      </c>
      <c r="L18" s="187">
        <f t="shared" si="9"/>
        <v>0.19227657645299331</v>
      </c>
    </row>
    <row r="19" spans="1:12" x14ac:dyDescent="0.25">
      <c r="A19" s="612" t="s">
        <v>73</v>
      </c>
      <c r="B19" s="620">
        <v>75099</v>
      </c>
      <c r="C19" s="620">
        <v>16719</v>
      </c>
      <c r="D19" s="187">
        <f t="shared" si="4"/>
        <v>-0.77737386649622497</v>
      </c>
      <c r="E19" s="186">
        <f t="shared" si="5"/>
        <v>-58380</v>
      </c>
      <c r="F19" s="187">
        <f t="shared" si="8"/>
        <v>8.6845180894995197E-2</v>
      </c>
      <c r="G19" s="176"/>
      <c r="H19" s="620">
        <v>807088</v>
      </c>
      <c r="I19" s="620">
        <v>267038</v>
      </c>
      <c r="J19" s="187">
        <f t="shared" si="6"/>
        <v>-0.66913397299922683</v>
      </c>
      <c r="K19" s="186">
        <f t="shared" si="7"/>
        <v>-540050</v>
      </c>
      <c r="L19" s="187">
        <f t="shared" si="9"/>
        <v>8.9345329108714788E-2</v>
      </c>
    </row>
    <row r="20" spans="1:12" x14ac:dyDescent="0.25">
      <c r="A20" s="612" t="s">
        <v>82</v>
      </c>
      <c r="B20" s="620">
        <v>23545</v>
      </c>
      <c r="C20" s="620">
        <v>7682</v>
      </c>
      <c r="D20" s="187">
        <f t="shared" si="4"/>
        <v>-0.67373115311106391</v>
      </c>
      <c r="E20" s="186">
        <f t="shared" si="5"/>
        <v>-15863</v>
      </c>
      <c r="F20" s="187">
        <f t="shared" si="8"/>
        <v>3.9903384151884269E-2</v>
      </c>
      <c r="G20" s="176"/>
      <c r="H20" s="620">
        <v>246402</v>
      </c>
      <c r="I20" s="620">
        <v>107019</v>
      </c>
      <c r="J20" s="187">
        <f t="shared" si="6"/>
        <v>-0.56567316823727087</v>
      </c>
      <c r="K20" s="186">
        <f t="shared" si="7"/>
        <v>-139383</v>
      </c>
      <c r="L20" s="187">
        <f t="shared" si="9"/>
        <v>3.5806318860557476E-2</v>
      </c>
    </row>
    <row r="21" spans="1:12" x14ac:dyDescent="0.25">
      <c r="A21" s="612" t="s">
        <v>78</v>
      </c>
      <c r="B21" s="620">
        <v>19038</v>
      </c>
      <c r="C21" s="620">
        <v>2</v>
      </c>
      <c r="D21" s="621">
        <f>IFERROR(C21/B21-1,"-")</f>
        <v>-0.9998949469482088</v>
      </c>
      <c r="E21" s="620">
        <f t="shared" si="5"/>
        <v>-19036</v>
      </c>
      <c r="F21" s="621">
        <f>IFERROR(C21/$C$7,"-")</f>
        <v>1.0388800872659273E-5</v>
      </c>
      <c r="G21" s="176"/>
      <c r="H21" s="620">
        <v>105201</v>
      </c>
      <c r="I21" s="620">
        <v>41224</v>
      </c>
      <c r="J21" s="621">
        <f>IFERROR(I21/H21-1,"-")</f>
        <v>-0.6081406070284503</v>
      </c>
      <c r="K21" s="620">
        <f>IFERROR(I21-H21,"-")</f>
        <v>-63977</v>
      </c>
      <c r="L21" s="621">
        <f t="shared" si="9"/>
        <v>1.3792688108724818E-2</v>
      </c>
    </row>
    <row r="22" spans="1:12" x14ac:dyDescent="0.25">
      <c r="A22" s="612" t="s">
        <v>86</v>
      </c>
      <c r="B22" s="620">
        <v>20552</v>
      </c>
      <c r="C22" s="620">
        <v>658</v>
      </c>
      <c r="D22" s="187">
        <f t="shared" ref="D22:D34" si="10">IFERROR(C22/B22-1,"-")</f>
        <v>-0.96798365122615804</v>
      </c>
      <c r="E22" s="186">
        <f t="shared" si="5"/>
        <v>-19894</v>
      </c>
      <c r="F22" s="187">
        <f t="shared" ref="F22:F34" si="11">IFERROR(C22/$C$7,"-")</f>
        <v>3.4179154871049008E-3</v>
      </c>
      <c r="G22" s="176"/>
      <c r="H22" s="620">
        <v>115195</v>
      </c>
      <c r="I22" s="620">
        <v>42503</v>
      </c>
      <c r="J22" s="187">
        <f t="shared" ref="J22:J34" si="12">IFERROR(I22/H22-1,"-")</f>
        <v>-0.63103433308737356</v>
      </c>
      <c r="K22" s="186">
        <f t="shared" ref="K22:K34" si="13">IFERROR(I22-H22,"-")</f>
        <v>-72692</v>
      </c>
      <c r="L22" s="187">
        <f t="shared" si="9"/>
        <v>1.4220614755606709E-2</v>
      </c>
    </row>
    <row r="23" spans="1:12" x14ac:dyDescent="0.25">
      <c r="A23" s="612" t="s">
        <v>80</v>
      </c>
      <c r="B23" s="620">
        <v>14798</v>
      </c>
      <c r="C23" s="620">
        <v>4810</v>
      </c>
      <c r="D23" s="187">
        <f t="shared" si="10"/>
        <v>-0.67495607514528988</v>
      </c>
      <c r="E23" s="186">
        <f t="shared" si="5"/>
        <v>-9988</v>
      </c>
      <c r="F23" s="187">
        <f t="shared" si="11"/>
        <v>2.4985066098745554E-2</v>
      </c>
      <c r="G23" s="176"/>
      <c r="H23" s="620">
        <v>171388</v>
      </c>
      <c r="I23" s="620">
        <v>54129</v>
      </c>
      <c r="J23" s="187">
        <f t="shared" si="12"/>
        <v>-0.68417275421849832</v>
      </c>
      <c r="K23" s="186">
        <f t="shared" si="13"/>
        <v>-117259</v>
      </c>
      <c r="L23" s="187">
        <f t="shared" si="9"/>
        <v>1.8110431172063984E-2</v>
      </c>
    </row>
    <row r="24" spans="1:12" x14ac:dyDescent="0.25">
      <c r="A24" s="612" t="s">
        <v>81</v>
      </c>
      <c r="B24" s="620">
        <v>16197</v>
      </c>
      <c r="C24" s="620">
        <v>2458</v>
      </c>
      <c r="D24" s="187">
        <f t="shared" si="10"/>
        <v>-0.84824350188306474</v>
      </c>
      <c r="E24" s="186">
        <f t="shared" si="5"/>
        <v>-13739</v>
      </c>
      <c r="F24" s="187">
        <f t="shared" si="11"/>
        <v>1.2767836272498247E-2</v>
      </c>
      <c r="G24" s="176"/>
      <c r="H24" s="620">
        <v>182694</v>
      </c>
      <c r="I24" s="620">
        <v>51592</v>
      </c>
      <c r="J24" s="187">
        <f t="shared" si="12"/>
        <v>-0.71760430008648335</v>
      </c>
      <c r="K24" s="186">
        <f t="shared" si="13"/>
        <v>-131102</v>
      </c>
      <c r="L24" s="187">
        <f t="shared" si="9"/>
        <v>1.7261604039038689E-2</v>
      </c>
    </row>
    <row r="25" spans="1:12" x14ac:dyDescent="0.25">
      <c r="A25" s="612" t="s">
        <v>84</v>
      </c>
      <c r="B25" s="620">
        <v>22759</v>
      </c>
      <c r="C25" s="620">
        <v>2691</v>
      </c>
      <c r="D25" s="187">
        <f t="shared" si="10"/>
        <v>-0.88176106155806488</v>
      </c>
      <c r="E25" s="186">
        <f t="shared" si="5"/>
        <v>-20068</v>
      </c>
      <c r="F25" s="187">
        <f t="shared" si="11"/>
        <v>1.3978131574163052E-2</v>
      </c>
      <c r="G25" s="176"/>
      <c r="H25" s="620">
        <v>212990</v>
      </c>
      <c r="I25" s="620">
        <v>60122</v>
      </c>
      <c r="J25" s="187">
        <f t="shared" si="12"/>
        <v>-0.71772383679984975</v>
      </c>
      <c r="K25" s="186">
        <f t="shared" si="13"/>
        <v>-152868</v>
      </c>
      <c r="L25" s="187">
        <f t="shared" si="9"/>
        <v>2.0115563615193906E-2</v>
      </c>
    </row>
    <row r="26" spans="1:12" x14ac:dyDescent="0.25">
      <c r="A26" s="612" t="s">
        <v>76</v>
      </c>
      <c r="B26" s="620">
        <v>16066</v>
      </c>
      <c r="C26" s="620">
        <v>0</v>
      </c>
      <c r="D26" s="187">
        <f t="shared" si="10"/>
        <v>-1</v>
      </c>
      <c r="E26" s="186">
        <f t="shared" si="5"/>
        <v>-16066</v>
      </c>
      <c r="F26" s="187">
        <f t="shared" si="11"/>
        <v>0</v>
      </c>
      <c r="G26" s="176"/>
      <c r="H26" s="620">
        <v>105304</v>
      </c>
      <c r="I26" s="620">
        <v>36005</v>
      </c>
      <c r="J26" s="187">
        <f t="shared" si="12"/>
        <v>-0.65808516295677277</v>
      </c>
      <c r="K26" s="186">
        <f t="shared" si="13"/>
        <v>-69299</v>
      </c>
      <c r="L26" s="187">
        <f t="shared" si="9"/>
        <v>1.2046519875670413E-2</v>
      </c>
    </row>
    <row r="27" spans="1:12" x14ac:dyDescent="0.25">
      <c r="A27" s="612" t="s">
        <v>122</v>
      </c>
      <c r="B27" s="620">
        <v>9897</v>
      </c>
      <c r="C27" s="620">
        <v>4596</v>
      </c>
      <c r="D27" s="187">
        <f t="shared" si="10"/>
        <v>-0.53561685359199762</v>
      </c>
      <c r="E27" s="186">
        <f t="shared" si="5"/>
        <v>-5301</v>
      </c>
      <c r="F27" s="187">
        <f t="shared" si="11"/>
        <v>2.3873464405371012E-2</v>
      </c>
      <c r="G27" s="176"/>
      <c r="H27" s="620">
        <v>114905</v>
      </c>
      <c r="I27" s="620">
        <v>49846</v>
      </c>
      <c r="J27" s="187">
        <f t="shared" si="12"/>
        <v>-0.56619816370044818</v>
      </c>
      <c r="K27" s="186">
        <f t="shared" si="13"/>
        <v>-65059</v>
      </c>
      <c r="L27" s="187">
        <f t="shared" si="9"/>
        <v>1.6677428960496246E-2</v>
      </c>
    </row>
    <row r="28" spans="1:12" x14ac:dyDescent="0.25">
      <c r="A28" s="612" t="s">
        <v>83</v>
      </c>
      <c r="B28" s="620">
        <v>11836</v>
      </c>
      <c r="C28" s="620">
        <v>1872</v>
      </c>
      <c r="D28" s="187">
        <f t="shared" si="10"/>
        <v>-0.84183845893883069</v>
      </c>
      <c r="E28" s="186">
        <f t="shared" si="5"/>
        <v>-9964</v>
      </c>
      <c r="F28" s="187">
        <f t="shared" si="11"/>
        <v>9.7239176168090798E-3</v>
      </c>
      <c r="G28" s="176"/>
      <c r="H28" s="620">
        <v>157466</v>
      </c>
      <c r="I28" s="620">
        <v>37079</v>
      </c>
      <c r="J28" s="187">
        <f t="shared" si="12"/>
        <v>-0.76452694549934586</v>
      </c>
      <c r="K28" s="186">
        <f t="shared" si="13"/>
        <v>-120387</v>
      </c>
      <c r="L28" s="187">
        <f t="shared" si="9"/>
        <v>1.2405857810581398E-2</v>
      </c>
    </row>
    <row r="29" spans="1:12" x14ac:dyDescent="0.25">
      <c r="A29" s="612" t="s">
        <v>87</v>
      </c>
      <c r="B29" s="620">
        <v>10074</v>
      </c>
      <c r="C29" s="620">
        <v>3253</v>
      </c>
      <c r="D29" s="187">
        <f t="shared" si="10"/>
        <v>-0.67708953742306921</v>
      </c>
      <c r="E29" s="186">
        <f t="shared" si="5"/>
        <v>-6821</v>
      </c>
      <c r="F29" s="187">
        <f t="shared" si="11"/>
        <v>1.6897384619380309E-2</v>
      </c>
      <c r="G29" s="176"/>
      <c r="H29" s="620">
        <v>101872</v>
      </c>
      <c r="I29" s="620">
        <v>35101</v>
      </c>
      <c r="J29" s="187">
        <f t="shared" si="12"/>
        <v>-0.65544016020103657</v>
      </c>
      <c r="K29" s="186">
        <f t="shared" si="13"/>
        <v>-66771</v>
      </c>
      <c r="L29" s="187">
        <f t="shared" si="9"/>
        <v>1.1744060384832861E-2</v>
      </c>
    </row>
    <row r="30" spans="1:12" x14ac:dyDescent="0.25">
      <c r="A30" s="612" t="s">
        <v>85</v>
      </c>
      <c r="B30" s="620">
        <v>10895</v>
      </c>
      <c r="C30" s="620">
        <v>0</v>
      </c>
      <c r="D30" s="187">
        <f t="shared" si="10"/>
        <v>-1</v>
      </c>
      <c r="E30" s="186">
        <f t="shared" si="5"/>
        <v>-10895</v>
      </c>
      <c r="F30" s="187">
        <f t="shared" si="11"/>
        <v>0</v>
      </c>
      <c r="G30" s="176"/>
      <c r="H30" s="620">
        <v>79004</v>
      </c>
      <c r="I30" s="620">
        <v>20900</v>
      </c>
      <c r="J30" s="187">
        <f t="shared" si="12"/>
        <v>-0.73545643258569182</v>
      </c>
      <c r="K30" s="186">
        <f t="shared" si="13"/>
        <v>-58104</v>
      </c>
      <c r="L30" s="187">
        <f t="shared" si="9"/>
        <v>6.9927028302044615E-3</v>
      </c>
    </row>
    <row r="31" spans="1:12" x14ac:dyDescent="0.25">
      <c r="A31" s="612" t="s">
        <v>74</v>
      </c>
      <c r="B31" s="620">
        <v>6860</v>
      </c>
      <c r="C31" s="620">
        <v>1461</v>
      </c>
      <c r="D31" s="187">
        <f t="shared" si="10"/>
        <v>-0.78702623906705538</v>
      </c>
      <c r="E31" s="186">
        <f t="shared" si="5"/>
        <v>-5399</v>
      </c>
      <c r="F31" s="187">
        <f t="shared" si="11"/>
        <v>7.5890190374775989E-3</v>
      </c>
      <c r="G31" s="176"/>
      <c r="H31" s="620">
        <v>60315</v>
      </c>
      <c r="I31" s="620">
        <v>23596</v>
      </c>
      <c r="J31" s="187">
        <f t="shared" si="12"/>
        <v>-0.60878720053054791</v>
      </c>
      <c r="K31" s="186">
        <f t="shared" si="13"/>
        <v>-36719</v>
      </c>
      <c r="L31" s="187">
        <f t="shared" si="9"/>
        <v>7.894728037392558E-3</v>
      </c>
    </row>
    <row r="32" spans="1:12" x14ac:dyDescent="0.25">
      <c r="A32" s="612" t="s">
        <v>123</v>
      </c>
      <c r="B32" s="620">
        <v>6282</v>
      </c>
      <c r="C32" s="620">
        <v>644</v>
      </c>
      <c r="D32" s="187">
        <f t="shared" si="10"/>
        <v>-0.89748487742757088</v>
      </c>
      <c r="E32" s="186">
        <f t="shared" si="5"/>
        <v>-5638</v>
      </c>
      <c r="F32" s="187">
        <f t="shared" si="11"/>
        <v>3.3451938809962861E-3</v>
      </c>
      <c r="G32" s="176"/>
      <c r="H32" s="620">
        <v>58859</v>
      </c>
      <c r="I32" s="620">
        <v>16267</v>
      </c>
      <c r="J32" s="187">
        <f t="shared" si="12"/>
        <v>-0.72362765252552719</v>
      </c>
      <c r="K32" s="186">
        <f t="shared" si="13"/>
        <v>-42592</v>
      </c>
      <c r="L32" s="187">
        <f t="shared" si="9"/>
        <v>5.4425979396620083E-3</v>
      </c>
    </row>
    <row r="33" spans="1:12" x14ac:dyDescent="0.25">
      <c r="A33" s="612" t="s">
        <v>124</v>
      </c>
      <c r="B33" s="620">
        <v>5557</v>
      </c>
      <c r="C33" s="620">
        <v>0</v>
      </c>
      <c r="D33" s="187">
        <f t="shared" si="10"/>
        <v>-1</v>
      </c>
      <c r="E33" s="186">
        <f t="shared" si="5"/>
        <v>-5557</v>
      </c>
      <c r="F33" s="187">
        <f t="shared" si="11"/>
        <v>0</v>
      </c>
      <c r="G33" s="176"/>
      <c r="H33" s="620">
        <v>89098</v>
      </c>
      <c r="I33" s="620">
        <v>10861</v>
      </c>
      <c r="J33" s="187">
        <f t="shared" si="12"/>
        <v>-0.8781005185301578</v>
      </c>
      <c r="K33" s="186">
        <f t="shared" si="13"/>
        <v>-78237</v>
      </c>
      <c r="L33" s="187">
        <f t="shared" si="9"/>
        <v>3.6338634181268255E-3</v>
      </c>
    </row>
    <row r="34" spans="1:12" x14ac:dyDescent="0.25">
      <c r="A34" s="612" t="s">
        <v>125</v>
      </c>
      <c r="B34" s="620">
        <v>15247</v>
      </c>
      <c r="C34" s="620">
        <v>4168</v>
      </c>
      <c r="D34" s="187">
        <f t="shared" si="10"/>
        <v>-0.7266347478192432</v>
      </c>
      <c r="E34" s="186">
        <f t="shared" si="5"/>
        <v>-11079</v>
      </c>
      <c r="F34" s="187">
        <f t="shared" si="11"/>
        <v>2.1650261018621924E-2</v>
      </c>
      <c r="G34" s="176"/>
      <c r="H34" s="620">
        <v>167699</v>
      </c>
      <c r="I34" s="620">
        <v>50901</v>
      </c>
      <c r="J34" s="187">
        <f t="shared" si="12"/>
        <v>-0.69647403979749434</v>
      </c>
      <c r="K34" s="186">
        <f t="shared" si="13"/>
        <v>-116798</v>
      </c>
      <c r="L34" s="187">
        <f t="shared" si="9"/>
        <v>1.703040989283432E-2</v>
      </c>
    </row>
    <row r="35" spans="1:12" ht="21" x14ac:dyDescent="0.35">
      <c r="A35" s="606" t="s">
        <v>42</v>
      </c>
      <c r="B35" s="606"/>
      <c r="C35" s="606"/>
      <c r="D35" s="606"/>
      <c r="E35" s="606"/>
      <c r="F35" s="606"/>
      <c r="G35" s="606"/>
      <c r="H35" s="606"/>
      <c r="I35" s="606"/>
      <c r="J35" s="606"/>
      <c r="K35" s="606"/>
      <c r="L35" s="606"/>
    </row>
    <row r="36" spans="1:12" x14ac:dyDescent="0.25">
      <c r="A36" s="60"/>
      <c r="B36" s="61" t="s">
        <v>153</v>
      </c>
      <c r="C36" s="62"/>
      <c r="D36" s="62"/>
      <c r="E36" s="62"/>
      <c r="F36" s="63"/>
      <c r="G36" s="607"/>
      <c r="H36" s="61" t="str">
        <f>CONCATENATE("acumulado ",B36)</f>
        <v>acumulado diciembre</v>
      </c>
      <c r="I36" s="62"/>
      <c r="J36" s="62"/>
      <c r="K36" s="62"/>
      <c r="L36" s="63"/>
    </row>
    <row r="37" spans="1:12" ht="30" x14ac:dyDescent="0.25">
      <c r="A37" s="12"/>
      <c r="B37" s="13">
        <v>2019</v>
      </c>
      <c r="C37" s="13">
        <v>2020</v>
      </c>
      <c r="D37" s="13" t="s">
        <v>1</v>
      </c>
      <c r="E37" s="13" t="s">
        <v>2</v>
      </c>
      <c r="F37" s="13" t="s">
        <v>3</v>
      </c>
      <c r="G37" s="176"/>
      <c r="H37" s="13">
        <v>2019</v>
      </c>
      <c r="I37" s="13">
        <v>2020</v>
      </c>
      <c r="J37" s="13" t="s">
        <v>1</v>
      </c>
      <c r="K37" s="13" t="s">
        <v>2</v>
      </c>
      <c r="L37" s="13" t="s">
        <v>3</v>
      </c>
    </row>
    <row r="38" spans="1:12" x14ac:dyDescent="0.25">
      <c r="A38" s="622" t="s">
        <v>36</v>
      </c>
      <c r="B38" s="609">
        <v>759167</v>
      </c>
      <c r="C38" s="609">
        <v>192515</v>
      </c>
      <c r="D38" s="610">
        <f>C38/B38-1</f>
        <v>-0.74641284460467849</v>
      </c>
      <c r="E38" s="609">
        <f>C38-B38</f>
        <v>-566652</v>
      </c>
      <c r="F38" s="610">
        <f>C38/$C$38</f>
        <v>1</v>
      </c>
      <c r="G38" s="611"/>
      <c r="H38" s="609">
        <v>8441644</v>
      </c>
      <c r="I38" s="609">
        <v>2988830</v>
      </c>
      <c r="J38" s="610">
        <f>I38/H38-1</f>
        <v>-0.64594218851209551</v>
      </c>
      <c r="K38" s="609">
        <f>I38-H38</f>
        <v>-5452814</v>
      </c>
      <c r="L38" s="610">
        <f>I38/$I$38</f>
        <v>1</v>
      </c>
    </row>
    <row r="39" spans="1:12" x14ac:dyDescent="0.25">
      <c r="A39" s="612" t="s">
        <v>43</v>
      </c>
      <c r="B39" s="186">
        <v>246273</v>
      </c>
      <c r="C39" s="186">
        <v>95801</v>
      </c>
      <c r="D39" s="187">
        <f t="shared" ref="D39:D40" si="14">C39/B39-1</f>
        <v>-0.61099673939083865</v>
      </c>
      <c r="E39" s="186">
        <f>C39-B39</f>
        <v>-150472</v>
      </c>
      <c r="F39" s="187">
        <f>C39/$C$38</f>
        <v>0.49762875620081554</v>
      </c>
      <c r="G39" s="176"/>
      <c r="H39" s="186">
        <v>7571054</v>
      </c>
      <c r="I39" s="186">
        <v>2741220</v>
      </c>
      <c r="J39" s="187">
        <f t="shared" ref="J39:J40" si="15">I39/H39-1</f>
        <v>-0.6379341634599357</v>
      </c>
      <c r="K39" s="186">
        <f t="shared" ref="K39:K40" si="16">I39-H39</f>
        <v>-4829834</v>
      </c>
      <c r="L39" s="187">
        <f t="shared" ref="L39:L40" si="17">I39/$I$38</f>
        <v>0.91715487331163026</v>
      </c>
    </row>
    <row r="40" spans="1:12" x14ac:dyDescent="0.25">
      <c r="A40" s="612" t="s">
        <v>44</v>
      </c>
      <c r="B40" s="186">
        <v>512894</v>
      </c>
      <c r="C40" s="186">
        <v>96714</v>
      </c>
      <c r="D40" s="187">
        <f t="shared" si="14"/>
        <v>-0.81143472140442274</v>
      </c>
      <c r="E40" s="186">
        <f>C40-B40</f>
        <v>-416180</v>
      </c>
      <c r="F40" s="187">
        <f>C40/$C$38</f>
        <v>0.50237124379918452</v>
      </c>
      <c r="G40" s="176"/>
      <c r="H40" s="186">
        <v>870590</v>
      </c>
      <c r="I40" s="186">
        <v>247610</v>
      </c>
      <c r="J40" s="187">
        <f t="shared" si="15"/>
        <v>-0.71558368462766631</v>
      </c>
      <c r="K40" s="186">
        <f t="shared" si="16"/>
        <v>-622980</v>
      </c>
      <c r="L40" s="187">
        <f t="shared" si="17"/>
        <v>8.28451266883697E-2</v>
      </c>
    </row>
    <row r="41" spans="1:12" ht="21" x14ac:dyDescent="0.35">
      <c r="A41" s="557" t="s">
        <v>45</v>
      </c>
      <c r="B41" s="557"/>
      <c r="C41" s="557"/>
      <c r="D41" s="557"/>
      <c r="E41" s="557"/>
      <c r="F41" s="557"/>
      <c r="G41" s="557"/>
      <c r="H41" s="557"/>
      <c r="I41" s="557"/>
      <c r="J41" s="557"/>
      <c r="K41" s="557"/>
      <c r="L41" s="557"/>
    </row>
    <row r="42" spans="1:12" x14ac:dyDescent="0.25">
      <c r="A42" s="60"/>
      <c r="B42" s="61" t="s">
        <v>153</v>
      </c>
      <c r="C42" s="62"/>
      <c r="D42" s="62"/>
      <c r="E42" s="62"/>
      <c r="F42" s="63"/>
      <c r="G42" s="623"/>
      <c r="H42" s="61" t="str">
        <f>CONCATENATE("acumulado ",B42)</f>
        <v>acumulado diciembre</v>
      </c>
      <c r="I42" s="62"/>
      <c r="J42" s="62"/>
      <c r="K42" s="62"/>
      <c r="L42" s="63"/>
    </row>
    <row r="43" spans="1:12" ht="30" x14ac:dyDescent="0.25">
      <c r="A43" s="12"/>
      <c r="B43" s="13">
        <v>2019</v>
      </c>
      <c r="C43" s="13">
        <v>2020</v>
      </c>
      <c r="D43" s="13" t="s">
        <v>1</v>
      </c>
      <c r="E43" s="13" t="s">
        <v>2</v>
      </c>
      <c r="F43" s="13" t="s">
        <v>3</v>
      </c>
      <c r="G43" s="624"/>
      <c r="H43" s="13">
        <v>2019</v>
      </c>
      <c r="I43" s="13">
        <v>2020</v>
      </c>
      <c r="J43" s="13" t="s">
        <v>1</v>
      </c>
      <c r="K43" s="13" t="s">
        <v>2</v>
      </c>
      <c r="L43" s="13" t="s">
        <v>3</v>
      </c>
    </row>
    <row r="44" spans="1:12" x14ac:dyDescent="0.25">
      <c r="A44" s="625" t="s">
        <v>36</v>
      </c>
      <c r="B44" s="626">
        <v>6082</v>
      </c>
      <c r="C44" s="626">
        <v>2938</v>
      </c>
      <c r="D44" s="627">
        <f>C44/B44-1</f>
        <v>-0.51693521867806647</v>
      </c>
      <c r="E44" s="626">
        <f>C44-B44</f>
        <v>-3144</v>
      </c>
      <c r="F44" s="627">
        <f>C44/$C$44</f>
        <v>1</v>
      </c>
      <c r="G44" s="215"/>
      <c r="H44" s="626">
        <v>68733</v>
      </c>
      <c r="I44" s="626">
        <v>34218</v>
      </c>
      <c r="J44" s="627">
        <f>I44/H44-1</f>
        <v>-0.50216053424119411</v>
      </c>
      <c r="K44" s="626">
        <f>I44-H44</f>
        <v>-34515</v>
      </c>
      <c r="L44" s="627">
        <f>I44/$I$44</f>
        <v>1</v>
      </c>
    </row>
    <row r="45" spans="1:12" x14ac:dyDescent="0.25">
      <c r="A45" s="612" t="s">
        <v>37</v>
      </c>
      <c r="B45" s="186">
        <v>5452</v>
      </c>
      <c r="C45" s="186">
        <v>2777</v>
      </c>
      <c r="D45" s="187">
        <f t="shared" ref="D45:D46" si="18">C45/B45-1</f>
        <v>-0.49064563462949373</v>
      </c>
      <c r="E45" s="186">
        <f>C45-B45</f>
        <v>-2675</v>
      </c>
      <c r="F45" s="187">
        <f>C45/$C$44</f>
        <v>0.94520081688223279</v>
      </c>
      <c r="G45" s="624"/>
      <c r="H45" s="186">
        <v>63163</v>
      </c>
      <c r="I45" s="186">
        <v>31872</v>
      </c>
      <c r="J45" s="187">
        <f t="shared" ref="J45:J46" si="19">I45/H45-1</f>
        <v>-0.49540078843626811</v>
      </c>
      <c r="K45" s="186">
        <f t="shared" ref="K45:K46" si="20">I45-H45</f>
        <v>-31291</v>
      </c>
      <c r="L45" s="187">
        <f t="shared" ref="L45:L46" si="21">I45/$I$44</f>
        <v>0.93143959319656322</v>
      </c>
    </row>
    <row r="46" spans="1:12" x14ac:dyDescent="0.25">
      <c r="A46" s="612" t="s">
        <v>38</v>
      </c>
      <c r="B46" s="186">
        <v>630</v>
      </c>
      <c r="C46" s="186">
        <v>161</v>
      </c>
      <c r="D46" s="187">
        <f t="shared" si="18"/>
        <v>-0.74444444444444446</v>
      </c>
      <c r="E46" s="186">
        <f>C46-B46</f>
        <v>-469</v>
      </c>
      <c r="F46" s="187">
        <f>C46/$C$44</f>
        <v>5.4799183117767186E-2</v>
      </c>
      <c r="G46" s="624"/>
      <c r="H46" s="186">
        <v>5570</v>
      </c>
      <c r="I46" s="186">
        <v>2346</v>
      </c>
      <c r="J46" s="187">
        <f t="shared" si="19"/>
        <v>-0.57881508078994615</v>
      </c>
      <c r="K46" s="186">
        <f t="shared" si="20"/>
        <v>-3224</v>
      </c>
      <c r="L46" s="187">
        <f t="shared" si="21"/>
        <v>6.8560406803436794E-2</v>
      </c>
    </row>
    <row r="47" spans="1:12" ht="21" x14ac:dyDescent="0.35">
      <c r="A47" s="557" t="s">
        <v>47</v>
      </c>
      <c r="B47" s="557"/>
      <c r="C47" s="557"/>
      <c r="D47" s="557"/>
      <c r="E47" s="557"/>
      <c r="F47" s="557"/>
      <c r="G47" s="557"/>
      <c r="H47" s="557"/>
      <c r="I47" s="557"/>
      <c r="J47" s="557"/>
      <c r="K47" s="557"/>
      <c r="L47" s="557"/>
    </row>
    <row r="48" spans="1:12" x14ac:dyDescent="0.25">
      <c r="A48" s="60"/>
      <c r="B48" s="61" t="s">
        <v>153</v>
      </c>
      <c r="C48" s="62"/>
      <c r="D48" s="62"/>
      <c r="E48" s="62"/>
      <c r="F48" s="63"/>
      <c r="G48" s="623"/>
      <c r="H48" s="61" t="str">
        <f>CONCATENATE("acumulado ",B48)</f>
        <v>acumulado diciembre</v>
      </c>
      <c r="I48" s="62"/>
      <c r="J48" s="62"/>
      <c r="K48" s="62"/>
      <c r="L48" s="63"/>
    </row>
    <row r="49" spans="1:12" ht="30" x14ac:dyDescent="0.25">
      <c r="A49" s="12" t="s">
        <v>117</v>
      </c>
      <c r="B49" s="13">
        <v>2019</v>
      </c>
      <c r="C49" s="13">
        <v>2020</v>
      </c>
      <c r="D49" s="13" t="s">
        <v>1</v>
      </c>
      <c r="E49" s="13" t="s">
        <v>2</v>
      </c>
      <c r="F49" s="13" t="s">
        <v>3</v>
      </c>
      <c r="G49" s="624"/>
      <c r="H49" s="13">
        <v>2019</v>
      </c>
      <c r="I49" s="13">
        <v>2020</v>
      </c>
      <c r="J49" s="13" t="s">
        <v>1</v>
      </c>
      <c r="K49" s="13" t="s">
        <v>2</v>
      </c>
      <c r="L49" s="13" t="s">
        <v>3</v>
      </c>
    </row>
    <row r="50" spans="1:12" x14ac:dyDescent="0.25">
      <c r="A50" s="628" t="s">
        <v>118</v>
      </c>
      <c r="B50" s="208">
        <v>6082</v>
      </c>
      <c r="C50" s="208">
        <v>2938</v>
      </c>
      <c r="D50" s="209">
        <f t="shared" ref="D50:D57" si="22">IFERROR(C50/B50-1,"-")</f>
        <v>-0.51693521867806647</v>
      </c>
      <c r="E50" s="208">
        <f t="shared" ref="E50:E57" si="23">IFERROR(C50-B50,"-")</f>
        <v>-3144</v>
      </c>
      <c r="F50" s="209">
        <f t="shared" ref="F50:F57" si="24">IFERROR(C50/$C$50,"-")</f>
        <v>1</v>
      </c>
      <c r="G50" s="215"/>
      <c r="H50" s="208">
        <v>68733</v>
      </c>
      <c r="I50" s="208">
        <v>34218</v>
      </c>
      <c r="J50" s="209">
        <f t="shared" ref="J50:J57" si="25">IFERROR(I50/H50-1,"-")</f>
        <v>-0.50216053424119411</v>
      </c>
      <c r="K50" s="208">
        <f t="shared" ref="K50:K57" si="26">IFERROR(I50-H50,"-")</f>
        <v>-34515</v>
      </c>
      <c r="L50" s="209">
        <f>I50/$I$50</f>
        <v>1</v>
      </c>
    </row>
    <row r="51" spans="1:12" x14ac:dyDescent="0.25">
      <c r="A51" s="629" t="s">
        <v>40</v>
      </c>
      <c r="B51" s="630">
        <v>3338</v>
      </c>
      <c r="C51" s="630">
        <v>1977</v>
      </c>
      <c r="D51" s="631">
        <f t="shared" si="22"/>
        <v>-0.40772917914919116</v>
      </c>
      <c r="E51" s="630">
        <f t="shared" si="23"/>
        <v>-1361</v>
      </c>
      <c r="F51" s="631">
        <f t="shared" si="24"/>
        <v>0.67290673927842071</v>
      </c>
      <c r="G51" s="632"/>
      <c r="H51" s="630">
        <v>39561</v>
      </c>
      <c r="I51" s="630">
        <v>22889</v>
      </c>
      <c r="J51" s="631">
        <f t="shared" si="25"/>
        <v>-0.42142514092161476</v>
      </c>
      <c r="K51" s="630">
        <f t="shared" si="26"/>
        <v>-16672</v>
      </c>
      <c r="L51" s="631">
        <f t="shared" ref="L51:L71" si="27">I51/$I$50</f>
        <v>0.66891694429832249</v>
      </c>
    </row>
    <row r="52" spans="1:12" x14ac:dyDescent="0.25">
      <c r="A52" s="612" t="s">
        <v>119</v>
      </c>
      <c r="B52" s="186">
        <v>2295</v>
      </c>
      <c r="C52" s="186">
        <v>1433</v>
      </c>
      <c r="D52" s="187">
        <f t="shared" si="22"/>
        <v>-0.37559912854030497</v>
      </c>
      <c r="E52" s="186">
        <f t="shared" si="23"/>
        <v>-862</v>
      </c>
      <c r="F52" s="187">
        <f t="shared" si="24"/>
        <v>0.48774676650782844</v>
      </c>
      <c r="G52" s="624"/>
      <c r="H52" s="186">
        <v>27127</v>
      </c>
      <c r="I52" s="186">
        <v>16342</v>
      </c>
      <c r="J52" s="187">
        <f t="shared" si="25"/>
        <v>-0.39757437239650528</v>
      </c>
      <c r="K52" s="186">
        <f t="shared" si="26"/>
        <v>-10785</v>
      </c>
      <c r="L52" s="187">
        <f t="shared" si="27"/>
        <v>0.47758489683792155</v>
      </c>
    </row>
    <row r="53" spans="1:12" x14ac:dyDescent="0.25">
      <c r="A53" s="612" t="s">
        <v>120</v>
      </c>
      <c r="B53" s="186">
        <v>1043</v>
      </c>
      <c r="C53" s="186">
        <v>544</v>
      </c>
      <c r="D53" s="187">
        <f t="shared" si="22"/>
        <v>-0.47842761265580058</v>
      </c>
      <c r="E53" s="186">
        <f t="shared" si="23"/>
        <v>-499</v>
      </c>
      <c r="F53" s="187">
        <f t="shared" si="24"/>
        <v>0.18515997277059223</v>
      </c>
      <c r="G53" s="624"/>
      <c r="H53" s="186">
        <v>12434</v>
      </c>
      <c r="I53" s="186">
        <v>6547</v>
      </c>
      <c r="J53" s="187">
        <f t="shared" si="25"/>
        <v>-0.47345986810358698</v>
      </c>
      <c r="K53" s="186">
        <f t="shared" si="26"/>
        <v>-5887</v>
      </c>
      <c r="L53" s="187">
        <f t="shared" si="27"/>
        <v>0.19133204746040094</v>
      </c>
    </row>
    <row r="54" spans="1:12" x14ac:dyDescent="0.25">
      <c r="A54" s="629" t="s">
        <v>41</v>
      </c>
      <c r="B54" s="630">
        <v>2744</v>
      </c>
      <c r="C54" s="630">
        <v>961</v>
      </c>
      <c r="D54" s="631">
        <f t="shared" si="22"/>
        <v>-0.64978134110787167</v>
      </c>
      <c r="E54" s="630">
        <f t="shared" si="23"/>
        <v>-1783</v>
      </c>
      <c r="F54" s="631">
        <f t="shared" si="24"/>
        <v>0.32709326072157929</v>
      </c>
      <c r="G54" s="632"/>
      <c r="H54" s="630">
        <v>29172</v>
      </c>
      <c r="I54" s="630">
        <v>11329</v>
      </c>
      <c r="J54" s="631">
        <f t="shared" si="25"/>
        <v>-0.61164815576580289</v>
      </c>
      <c r="K54" s="630">
        <f t="shared" si="26"/>
        <v>-17843</v>
      </c>
      <c r="L54" s="631">
        <f t="shared" si="27"/>
        <v>0.33108305570167745</v>
      </c>
    </row>
    <row r="55" spans="1:12" x14ac:dyDescent="0.25">
      <c r="A55" s="612" t="s">
        <v>121</v>
      </c>
      <c r="B55" s="620">
        <v>1041</v>
      </c>
      <c r="C55" s="620">
        <v>493</v>
      </c>
      <c r="D55" s="187">
        <f t="shared" si="22"/>
        <v>-0.52641690682036502</v>
      </c>
      <c r="E55" s="186">
        <f t="shared" si="23"/>
        <v>-548</v>
      </c>
      <c r="F55" s="187">
        <f t="shared" si="24"/>
        <v>0.16780122532334921</v>
      </c>
      <c r="G55" s="624"/>
      <c r="H55" s="620">
        <v>12155</v>
      </c>
      <c r="I55" s="620">
        <v>4472</v>
      </c>
      <c r="J55" s="187">
        <f t="shared" si="25"/>
        <v>-0.6320855614973262</v>
      </c>
      <c r="K55" s="186">
        <f t="shared" si="26"/>
        <v>-7683</v>
      </c>
      <c r="L55" s="187">
        <f t="shared" si="27"/>
        <v>0.13069144894499971</v>
      </c>
    </row>
    <row r="56" spans="1:12" x14ac:dyDescent="0.25">
      <c r="A56" s="612" t="s">
        <v>73</v>
      </c>
      <c r="B56" s="620">
        <v>432</v>
      </c>
      <c r="C56" s="620">
        <v>160</v>
      </c>
      <c r="D56" s="187">
        <f t="shared" si="22"/>
        <v>-0.62962962962962965</v>
      </c>
      <c r="E56" s="186">
        <f t="shared" si="23"/>
        <v>-272</v>
      </c>
      <c r="F56" s="187">
        <f t="shared" si="24"/>
        <v>5.445881552076242E-2</v>
      </c>
      <c r="G56" s="624"/>
      <c r="H56" s="620">
        <v>4714</v>
      </c>
      <c r="I56" s="620">
        <v>1973</v>
      </c>
      <c r="J56" s="187">
        <f t="shared" si="25"/>
        <v>-0.58145948239287226</v>
      </c>
      <c r="K56" s="186">
        <f t="shared" si="26"/>
        <v>-2741</v>
      </c>
      <c r="L56" s="187">
        <f t="shared" si="27"/>
        <v>5.7659711263077909E-2</v>
      </c>
    </row>
    <row r="57" spans="1:12" x14ac:dyDescent="0.25">
      <c r="A57" s="612" t="s">
        <v>82</v>
      </c>
      <c r="B57" s="620">
        <v>147</v>
      </c>
      <c r="C57" s="620">
        <v>65</v>
      </c>
      <c r="D57" s="187">
        <f t="shared" si="22"/>
        <v>-0.55782312925170063</v>
      </c>
      <c r="E57" s="186">
        <f t="shared" si="23"/>
        <v>-82</v>
      </c>
      <c r="F57" s="187">
        <f t="shared" si="24"/>
        <v>2.2123893805309734E-2</v>
      </c>
      <c r="G57" s="624"/>
      <c r="H57" s="620">
        <v>1566</v>
      </c>
      <c r="I57" s="620">
        <v>781</v>
      </c>
      <c r="J57" s="187">
        <f t="shared" si="25"/>
        <v>-0.50127713920817363</v>
      </c>
      <c r="K57" s="186">
        <f t="shared" si="26"/>
        <v>-785</v>
      </c>
      <c r="L57" s="187">
        <f t="shared" si="27"/>
        <v>2.282424454965223E-2</v>
      </c>
    </row>
    <row r="58" spans="1:12" x14ac:dyDescent="0.25">
      <c r="A58" s="612" t="s">
        <v>78</v>
      </c>
      <c r="B58" s="620">
        <v>104</v>
      </c>
      <c r="C58" s="620">
        <v>1</v>
      </c>
      <c r="D58" s="621">
        <f>IFERROR(C58/B58-1,"-")</f>
        <v>-0.99038461538461542</v>
      </c>
      <c r="E58" s="620">
        <f>IFERROR(C58-B58,"-")</f>
        <v>-103</v>
      </c>
      <c r="F58" s="621">
        <f>IFERROR(C58/$C$50,"-")</f>
        <v>3.4036759700476512E-4</v>
      </c>
      <c r="G58" s="624"/>
      <c r="H58" s="620">
        <v>606</v>
      </c>
      <c r="I58" s="620">
        <v>249</v>
      </c>
      <c r="J58" s="621">
        <f>IFERROR(I58/H58-1,"-")</f>
        <v>-0.58910891089108919</v>
      </c>
      <c r="K58" s="620">
        <f>IFERROR(I58-H58,"-")</f>
        <v>-357</v>
      </c>
      <c r="L58" s="621">
        <f t="shared" si="27"/>
        <v>7.2768718218481502E-3</v>
      </c>
    </row>
    <row r="59" spans="1:12" x14ac:dyDescent="0.25">
      <c r="A59" s="612" t="s">
        <v>86</v>
      </c>
      <c r="B59" s="620">
        <v>100</v>
      </c>
      <c r="C59" s="620">
        <v>4</v>
      </c>
      <c r="D59" s="187">
        <f t="shared" ref="D59:D71" si="28">IFERROR(C59/B59-1,"-")</f>
        <v>-0.96</v>
      </c>
      <c r="E59" s="186">
        <f t="shared" ref="E59:E71" si="29">IFERROR(C59-B59,"-")</f>
        <v>-96</v>
      </c>
      <c r="F59" s="187">
        <f t="shared" ref="F59:F71" si="30">IFERROR(C59/$C$50,"-")</f>
        <v>1.3614703880190605E-3</v>
      </c>
      <c r="G59" s="624"/>
      <c r="H59" s="620">
        <v>561</v>
      </c>
      <c r="I59" s="620">
        <v>238</v>
      </c>
      <c r="J59" s="187">
        <f t="shared" ref="J59:J71" si="31">IFERROR(I59/H59-1,"-")</f>
        <v>-0.57575757575757569</v>
      </c>
      <c r="K59" s="186">
        <f t="shared" ref="K59:K71" si="32">IFERROR(I59-H59,"-")</f>
        <v>-323</v>
      </c>
      <c r="L59" s="187">
        <f t="shared" si="27"/>
        <v>6.9554035887544564E-3</v>
      </c>
    </row>
    <row r="60" spans="1:12" x14ac:dyDescent="0.25">
      <c r="A60" s="612" t="s">
        <v>80</v>
      </c>
      <c r="B60" s="620">
        <v>100</v>
      </c>
      <c r="C60" s="620">
        <v>37</v>
      </c>
      <c r="D60" s="187">
        <f t="shared" si="28"/>
        <v>-0.63</v>
      </c>
      <c r="E60" s="186">
        <f t="shared" si="29"/>
        <v>-63</v>
      </c>
      <c r="F60" s="187">
        <f t="shared" si="30"/>
        <v>1.259360108917631E-2</v>
      </c>
      <c r="G60" s="624"/>
      <c r="H60" s="620">
        <v>1137</v>
      </c>
      <c r="I60" s="620">
        <v>416</v>
      </c>
      <c r="J60" s="187">
        <f t="shared" si="31"/>
        <v>-0.63412489006156547</v>
      </c>
      <c r="K60" s="186">
        <f t="shared" si="32"/>
        <v>-721</v>
      </c>
      <c r="L60" s="187">
        <f t="shared" si="27"/>
        <v>1.215734408790695E-2</v>
      </c>
    </row>
    <row r="61" spans="1:12" x14ac:dyDescent="0.25">
      <c r="A61" s="612" t="s">
        <v>81</v>
      </c>
      <c r="B61" s="620">
        <v>96</v>
      </c>
      <c r="C61" s="620">
        <v>28</v>
      </c>
      <c r="D61" s="187">
        <f t="shared" si="28"/>
        <v>-0.70833333333333326</v>
      </c>
      <c r="E61" s="186">
        <f t="shared" si="29"/>
        <v>-68</v>
      </c>
      <c r="F61" s="187">
        <f t="shared" si="30"/>
        <v>9.5302927161334244E-3</v>
      </c>
      <c r="G61" s="624"/>
      <c r="H61" s="620">
        <v>1141</v>
      </c>
      <c r="I61" s="620">
        <v>412</v>
      </c>
      <c r="J61" s="187">
        <f t="shared" si="31"/>
        <v>-0.63891323400525857</v>
      </c>
      <c r="K61" s="186">
        <f t="shared" si="32"/>
        <v>-729</v>
      </c>
      <c r="L61" s="187">
        <f t="shared" si="27"/>
        <v>1.2040446548600151E-2</v>
      </c>
    </row>
    <row r="62" spans="1:12" x14ac:dyDescent="0.25">
      <c r="A62" s="612" t="s">
        <v>84</v>
      </c>
      <c r="B62" s="620">
        <v>134</v>
      </c>
      <c r="C62" s="620">
        <v>30</v>
      </c>
      <c r="D62" s="187">
        <f t="shared" si="28"/>
        <v>-0.77611940298507465</v>
      </c>
      <c r="E62" s="186">
        <f t="shared" si="29"/>
        <v>-104</v>
      </c>
      <c r="F62" s="187">
        <f t="shared" si="30"/>
        <v>1.0211027910142955E-2</v>
      </c>
      <c r="G62" s="624"/>
      <c r="H62" s="620">
        <v>1314</v>
      </c>
      <c r="I62" s="620">
        <v>499</v>
      </c>
      <c r="J62" s="187">
        <f t="shared" si="31"/>
        <v>-0.62024353120243525</v>
      </c>
      <c r="K62" s="186">
        <f t="shared" si="32"/>
        <v>-815</v>
      </c>
      <c r="L62" s="187">
        <f t="shared" si="27"/>
        <v>1.4582968028523E-2</v>
      </c>
    </row>
    <row r="63" spans="1:12" x14ac:dyDescent="0.25">
      <c r="A63" s="612" t="s">
        <v>76</v>
      </c>
      <c r="B63" s="620">
        <v>102</v>
      </c>
      <c r="C63" s="620">
        <v>0</v>
      </c>
      <c r="D63" s="187">
        <f t="shared" si="28"/>
        <v>-1</v>
      </c>
      <c r="E63" s="186">
        <f t="shared" si="29"/>
        <v>-102</v>
      </c>
      <c r="F63" s="187">
        <f t="shared" si="30"/>
        <v>0</v>
      </c>
      <c r="G63" s="624"/>
      <c r="H63" s="620">
        <v>652</v>
      </c>
      <c r="I63" s="620">
        <v>228</v>
      </c>
      <c r="J63" s="187">
        <f t="shared" si="31"/>
        <v>-0.65030674846625769</v>
      </c>
      <c r="K63" s="186">
        <f t="shared" si="32"/>
        <v>-424</v>
      </c>
      <c r="L63" s="187">
        <f t="shared" si="27"/>
        <v>6.6631597404874631E-3</v>
      </c>
    </row>
    <row r="64" spans="1:12" x14ac:dyDescent="0.25">
      <c r="A64" s="612" t="s">
        <v>122</v>
      </c>
      <c r="B64" s="620">
        <v>55</v>
      </c>
      <c r="C64" s="620">
        <v>35</v>
      </c>
      <c r="D64" s="187">
        <f t="shared" si="28"/>
        <v>-0.36363636363636365</v>
      </c>
      <c r="E64" s="186">
        <f t="shared" si="29"/>
        <v>-20</v>
      </c>
      <c r="F64" s="187">
        <f t="shared" si="30"/>
        <v>1.1912865895166781E-2</v>
      </c>
      <c r="G64" s="624"/>
      <c r="H64" s="620">
        <v>645</v>
      </c>
      <c r="I64" s="620">
        <v>338</v>
      </c>
      <c r="J64" s="187">
        <f t="shared" si="31"/>
        <v>-0.475968992248062</v>
      </c>
      <c r="K64" s="186">
        <f t="shared" si="32"/>
        <v>-307</v>
      </c>
      <c r="L64" s="187">
        <f t="shared" si="27"/>
        <v>9.8778420714243972E-3</v>
      </c>
    </row>
    <row r="65" spans="1:12" x14ac:dyDescent="0.25">
      <c r="A65" s="612" t="s">
        <v>83</v>
      </c>
      <c r="B65" s="620">
        <v>67</v>
      </c>
      <c r="C65" s="620">
        <v>16</v>
      </c>
      <c r="D65" s="187">
        <f t="shared" si="28"/>
        <v>-0.76119402985074625</v>
      </c>
      <c r="E65" s="186">
        <f t="shared" si="29"/>
        <v>-51</v>
      </c>
      <c r="F65" s="187">
        <f t="shared" si="30"/>
        <v>5.445881552076242E-3</v>
      </c>
      <c r="G65" s="624"/>
      <c r="H65" s="620">
        <v>921</v>
      </c>
      <c r="I65" s="620">
        <v>325</v>
      </c>
      <c r="J65" s="187">
        <f t="shared" si="31"/>
        <v>-0.64712269272529865</v>
      </c>
      <c r="K65" s="186">
        <f t="shared" si="32"/>
        <v>-596</v>
      </c>
      <c r="L65" s="187">
        <f t="shared" si="27"/>
        <v>9.4979250686773042E-3</v>
      </c>
    </row>
    <row r="66" spans="1:12" x14ac:dyDescent="0.25">
      <c r="A66" s="612" t="s">
        <v>87</v>
      </c>
      <c r="B66" s="620">
        <v>65</v>
      </c>
      <c r="C66" s="620">
        <v>31</v>
      </c>
      <c r="D66" s="187">
        <f t="shared" si="28"/>
        <v>-0.52307692307692299</v>
      </c>
      <c r="E66" s="186">
        <f t="shared" si="29"/>
        <v>-34</v>
      </c>
      <c r="F66" s="187">
        <f t="shared" si="30"/>
        <v>1.055139550714772E-2</v>
      </c>
      <c r="G66" s="624"/>
      <c r="H66" s="620">
        <v>667</v>
      </c>
      <c r="I66" s="620">
        <v>317</v>
      </c>
      <c r="J66" s="187">
        <f t="shared" si="31"/>
        <v>-0.52473763118440786</v>
      </c>
      <c r="K66" s="186">
        <f t="shared" si="32"/>
        <v>-350</v>
      </c>
      <c r="L66" s="187">
        <f t="shared" si="27"/>
        <v>9.2641299900637093E-3</v>
      </c>
    </row>
    <row r="67" spans="1:12" x14ac:dyDescent="0.25">
      <c r="A67" s="612" t="s">
        <v>85</v>
      </c>
      <c r="B67" s="620">
        <v>60</v>
      </c>
      <c r="C67" s="620">
        <v>0</v>
      </c>
      <c r="D67" s="187">
        <f t="shared" si="28"/>
        <v>-1</v>
      </c>
      <c r="E67" s="186">
        <f t="shared" si="29"/>
        <v>-60</v>
      </c>
      <c r="F67" s="187">
        <f t="shared" si="30"/>
        <v>0</v>
      </c>
      <c r="G67" s="624"/>
      <c r="H67" s="620">
        <v>425</v>
      </c>
      <c r="I67" s="620">
        <v>123</v>
      </c>
      <c r="J67" s="187">
        <f t="shared" si="31"/>
        <v>-0.71058823529411763</v>
      </c>
      <c r="K67" s="186">
        <f t="shared" si="32"/>
        <v>-302</v>
      </c>
      <c r="L67" s="187">
        <f t="shared" si="27"/>
        <v>3.5945993336840261E-3</v>
      </c>
    </row>
    <row r="68" spans="1:12" x14ac:dyDescent="0.25">
      <c r="A68" s="612" t="s">
        <v>74</v>
      </c>
      <c r="B68" s="620">
        <v>47</v>
      </c>
      <c r="C68" s="620">
        <v>12</v>
      </c>
      <c r="D68" s="187">
        <f t="shared" si="28"/>
        <v>-0.74468085106382986</v>
      </c>
      <c r="E68" s="186">
        <f t="shared" si="29"/>
        <v>-35</v>
      </c>
      <c r="F68" s="187">
        <f t="shared" si="30"/>
        <v>4.0844111640571815E-3</v>
      </c>
      <c r="G68" s="624"/>
      <c r="H68" s="620">
        <v>406</v>
      </c>
      <c r="I68" s="620">
        <v>190</v>
      </c>
      <c r="J68" s="187">
        <f t="shared" si="31"/>
        <v>-0.53201970443349755</v>
      </c>
      <c r="K68" s="186">
        <f t="shared" si="32"/>
        <v>-216</v>
      </c>
      <c r="L68" s="187">
        <f t="shared" si="27"/>
        <v>5.5526331170728856E-3</v>
      </c>
    </row>
    <row r="69" spans="1:12" x14ac:dyDescent="0.25">
      <c r="A69" s="612" t="s">
        <v>123</v>
      </c>
      <c r="B69" s="620">
        <v>58</v>
      </c>
      <c r="C69" s="620">
        <v>12</v>
      </c>
      <c r="D69" s="187">
        <f t="shared" si="28"/>
        <v>-0.7931034482758621</v>
      </c>
      <c r="E69" s="186">
        <f t="shared" si="29"/>
        <v>-46</v>
      </c>
      <c r="F69" s="187">
        <f t="shared" si="30"/>
        <v>4.0844111640571815E-3</v>
      </c>
      <c r="G69" s="624"/>
      <c r="H69" s="620">
        <v>540</v>
      </c>
      <c r="I69" s="620">
        <v>225</v>
      </c>
      <c r="J69" s="187">
        <f t="shared" si="31"/>
        <v>-0.58333333333333326</v>
      </c>
      <c r="K69" s="186">
        <f t="shared" si="32"/>
        <v>-315</v>
      </c>
      <c r="L69" s="187">
        <f t="shared" si="27"/>
        <v>6.5754865860073643E-3</v>
      </c>
    </row>
    <row r="70" spans="1:12" x14ac:dyDescent="0.25">
      <c r="A70" s="612" t="s">
        <v>124</v>
      </c>
      <c r="B70" s="620">
        <v>27</v>
      </c>
      <c r="C70" s="620">
        <v>0</v>
      </c>
      <c r="D70" s="187">
        <f t="shared" si="28"/>
        <v>-1</v>
      </c>
      <c r="E70" s="186">
        <f t="shared" si="29"/>
        <v>-27</v>
      </c>
      <c r="F70" s="187">
        <f t="shared" si="30"/>
        <v>0</v>
      </c>
      <c r="G70" s="624"/>
      <c r="H70" s="620">
        <v>430</v>
      </c>
      <c r="I70" s="620">
        <v>70</v>
      </c>
      <c r="J70" s="187">
        <f t="shared" si="31"/>
        <v>-0.83720930232558133</v>
      </c>
      <c r="K70" s="186">
        <f t="shared" si="32"/>
        <v>-360</v>
      </c>
      <c r="L70" s="187">
        <f t="shared" si="27"/>
        <v>2.0457069378689578E-3</v>
      </c>
    </row>
    <row r="71" spans="1:12" x14ac:dyDescent="0.25">
      <c r="A71" s="612" t="s">
        <v>125</v>
      </c>
      <c r="B71" s="620">
        <v>107</v>
      </c>
      <c r="C71" s="620">
        <v>37</v>
      </c>
      <c r="D71" s="187">
        <f t="shared" si="28"/>
        <v>-0.65420560747663559</v>
      </c>
      <c r="E71" s="186">
        <f t="shared" si="29"/>
        <v>-70</v>
      </c>
      <c r="F71" s="187">
        <f t="shared" si="30"/>
        <v>1.259360108917631E-2</v>
      </c>
      <c r="G71" s="624"/>
      <c r="H71" s="620">
        <v>1287</v>
      </c>
      <c r="I71" s="620">
        <v>473</v>
      </c>
      <c r="J71" s="187">
        <f t="shared" si="31"/>
        <v>-0.63247863247863245</v>
      </c>
      <c r="K71" s="186">
        <f t="shared" si="32"/>
        <v>-814</v>
      </c>
      <c r="L71" s="187">
        <f t="shared" si="27"/>
        <v>1.3823134023028816E-2</v>
      </c>
    </row>
    <row r="72" spans="1:12" ht="21" x14ac:dyDescent="0.35">
      <c r="A72" s="557" t="s">
        <v>48</v>
      </c>
      <c r="B72" s="557"/>
      <c r="C72" s="557"/>
      <c r="D72" s="557"/>
      <c r="E72" s="557"/>
      <c r="F72" s="557"/>
      <c r="G72" s="557"/>
      <c r="H72" s="557"/>
      <c r="I72" s="557"/>
      <c r="J72" s="557"/>
      <c r="K72" s="557"/>
      <c r="L72" s="557"/>
    </row>
    <row r="73" spans="1:12" x14ac:dyDescent="0.25">
      <c r="A73" s="60"/>
      <c r="B73" s="61" t="s">
        <v>153</v>
      </c>
      <c r="C73" s="62"/>
      <c r="D73" s="62"/>
      <c r="E73" s="62"/>
      <c r="F73" s="63"/>
      <c r="G73" s="623"/>
      <c r="H73" s="61" t="str">
        <f>CONCATENATE("acumulado ",B73)</f>
        <v>acumulado diciembre</v>
      </c>
      <c r="I73" s="62"/>
      <c r="J73" s="62"/>
      <c r="K73" s="62"/>
      <c r="L73" s="63"/>
    </row>
    <row r="74" spans="1:12" ht="30" x14ac:dyDescent="0.25">
      <c r="A74" s="12"/>
      <c r="B74" s="13">
        <v>2019</v>
      </c>
      <c r="C74" s="13">
        <v>2020</v>
      </c>
      <c r="D74" s="13" t="s">
        <v>1</v>
      </c>
      <c r="E74" s="13" t="s">
        <v>2</v>
      </c>
      <c r="F74" s="13" t="s">
        <v>3</v>
      </c>
      <c r="G74" s="624"/>
      <c r="H74" s="13">
        <v>2019</v>
      </c>
      <c r="I74" s="13">
        <v>2020</v>
      </c>
      <c r="J74" s="13" t="s">
        <v>1</v>
      </c>
      <c r="K74" s="13" t="s">
        <v>2</v>
      </c>
      <c r="L74" s="13" t="s">
        <v>3</v>
      </c>
    </row>
    <row r="75" spans="1:12" x14ac:dyDescent="0.25">
      <c r="A75" s="625" t="s">
        <v>36</v>
      </c>
      <c r="B75" s="626">
        <v>6082</v>
      </c>
      <c r="C75" s="626">
        <v>2938</v>
      </c>
      <c r="D75" s="627">
        <f>C75/B75-1</f>
        <v>-0.51693521867806647</v>
      </c>
      <c r="E75" s="626">
        <f>C75-B75</f>
        <v>-3144</v>
      </c>
      <c r="F75" s="627">
        <f>C75/$C$75</f>
        <v>1</v>
      </c>
      <c r="G75" s="215"/>
      <c r="H75" s="626">
        <v>68733</v>
      </c>
      <c r="I75" s="626">
        <v>34218</v>
      </c>
      <c r="J75" s="627">
        <f>I75/H75-1</f>
        <v>-0.50216053424119411</v>
      </c>
      <c r="K75" s="626">
        <f>I75-H75</f>
        <v>-34515</v>
      </c>
      <c r="L75" s="627">
        <f>I75/$I$75</f>
        <v>1</v>
      </c>
    </row>
    <row r="76" spans="1:12" x14ac:dyDescent="0.25">
      <c r="A76" s="612" t="s">
        <v>43</v>
      </c>
      <c r="B76" s="186">
        <v>2997</v>
      </c>
      <c r="C76" s="186">
        <v>1806</v>
      </c>
      <c r="D76" s="187">
        <f t="shared" ref="D76:D77" si="33">C76/B76-1</f>
        <v>-0.39739739739739743</v>
      </c>
      <c r="E76" s="186">
        <f>C76-B76</f>
        <v>-1191</v>
      </c>
      <c r="F76" s="187">
        <f>C76/$C$75</f>
        <v>0.61470388019060584</v>
      </c>
      <c r="G76" s="624"/>
      <c r="H76" s="186">
        <v>35293</v>
      </c>
      <c r="I76" s="186">
        <v>21239</v>
      </c>
      <c r="J76" s="187">
        <f t="shared" ref="J76:J77" si="34">I76/H76-1</f>
        <v>-0.39820927662709316</v>
      </c>
      <c r="K76" s="186">
        <f t="shared" ref="K76:K77" si="35">I76-H76</f>
        <v>-14054</v>
      </c>
      <c r="L76" s="187">
        <f t="shared" ref="L76:L77" si="36">I76/$I$75</f>
        <v>0.62069670933426846</v>
      </c>
    </row>
    <row r="77" spans="1:12" x14ac:dyDescent="0.25">
      <c r="A77" s="612" t="s">
        <v>44</v>
      </c>
      <c r="B77" s="186">
        <v>3085</v>
      </c>
      <c r="C77" s="186">
        <v>1132</v>
      </c>
      <c r="D77" s="187">
        <f t="shared" si="33"/>
        <v>-0.63306320907617497</v>
      </c>
      <c r="E77" s="186">
        <f>C77-B77</f>
        <v>-1953</v>
      </c>
      <c r="F77" s="187">
        <f>C77/$C$75</f>
        <v>0.38529611980939416</v>
      </c>
      <c r="G77" s="624"/>
      <c r="H77" s="186">
        <v>33440</v>
      </c>
      <c r="I77" s="186">
        <v>12979</v>
      </c>
      <c r="J77" s="187">
        <f t="shared" si="34"/>
        <v>-0.61187200956937793</v>
      </c>
      <c r="K77" s="186">
        <f t="shared" si="35"/>
        <v>-20461</v>
      </c>
      <c r="L77" s="187">
        <f t="shared" si="36"/>
        <v>0.37930329066573149</v>
      </c>
    </row>
    <row r="78" spans="1:12" ht="21" x14ac:dyDescent="0.35">
      <c r="A78" s="557" t="s">
        <v>126</v>
      </c>
      <c r="B78" s="557"/>
      <c r="C78" s="557"/>
      <c r="D78" s="557"/>
      <c r="E78" s="557"/>
      <c r="F78" s="557"/>
      <c r="G78" s="557"/>
      <c r="H78" s="557"/>
      <c r="I78" s="557"/>
      <c r="J78" s="557"/>
      <c r="K78" s="557"/>
      <c r="L78" s="557"/>
    </row>
  </sheetData>
  <mergeCells count="22">
    <mergeCell ref="A72:L72"/>
    <mergeCell ref="B73:F73"/>
    <mergeCell ref="H73:L73"/>
    <mergeCell ref="A78:L78"/>
    <mergeCell ref="A41:L41"/>
    <mergeCell ref="B42:F42"/>
    <mergeCell ref="H42:L42"/>
    <mergeCell ref="A47:L47"/>
    <mergeCell ref="B48:F48"/>
    <mergeCell ref="H48:L48"/>
    <mergeCell ref="A10:L10"/>
    <mergeCell ref="B11:F11"/>
    <mergeCell ref="H11:L11"/>
    <mergeCell ref="A35:L35"/>
    <mergeCell ref="B36:F36"/>
    <mergeCell ref="H36:L36"/>
    <mergeCell ref="A1:L1"/>
    <mergeCell ref="A2:L2"/>
    <mergeCell ref="A3:L3"/>
    <mergeCell ref="A4:L4"/>
    <mergeCell ref="B5:F5"/>
    <mergeCell ref="H5:L5"/>
  </mergeCells>
  <printOptions horizontalCentered="1" verticalCentered="1"/>
  <pageMargins left="0.23622047244094491" right="0.15748031496062992" top="0.31496062992125984" bottom="0.27559055118110237" header="0.31496062992125984" footer="0.31496062992125984"/>
  <pageSetup paperSize="9"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498DB-CF7D-4387-8C13-D1EC99701677}">
  <sheetPr codeName="Hoja10">
    <pageSetUpPr fitToPage="1"/>
  </sheetPr>
  <dimension ref="A1:L50"/>
  <sheetViews>
    <sheetView showGridLines="0" workbookViewId="0">
      <selection activeCell="C13" sqref="C13"/>
    </sheetView>
  </sheetViews>
  <sheetFormatPr baseColWidth="10" defaultRowHeight="15" x14ac:dyDescent="0.25"/>
  <cols>
    <col min="1" max="1" width="37.85546875" customWidth="1"/>
    <col min="4" max="4" width="12.28515625" bestFit="1" customWidth="1"/>
    <col min="5" max="5" width="12.7109375" customWidth="1"/>
    <col min="7" max="7" width="1.28515625" customWidth="1"/>
    <col min="8" max="8" width="12.5703125" customWidth="1"/>
    <col min="11" max="11" width="14" customWidth="1"/>
  </cols>
  <sheetData>
    <row r="1" spans="1:12" ht="53.25" customHeight="1" x14ac:dyDescent="0.25">
      <c r="A1" s="249" t="s">
        <v>55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</row>
    <row r="2" spans="1:12" ht="36.75" customHeight="1" x14ac:dyDescent="0.25">
      <c r="A2" s="633" t="s">
        <v>127</v>
      </c>
      <c r="B2" s="633"/>
      <c r="C2" s="633"/>
      <c r="D2" s="633"/>
      <c r="E2" s="633"/>
      <c r="F2" s="633"/>
      <c r="G2" s="633"/>
      <c r="H2" s="633"/>
      <c r="I2" s="633"/>
      <c r="J2" s="633"/>
      <c r="K2" s="633"/>
      <c r="L2" s="633"/>
    </row>
    <row r="3" spans="1:12" ht="21" x14ac:dyDescent="0.25">
      <c r="A3" s="252" t="s">
        <v>128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4"/>
    </row>
    <row r="4" spans="1:12" ht="21" x14ac:dyDescent="0.35">
      <c r="A4" s="634" t="s">
        <v>50</v>
      </c>
      <c r="B4" s="634"/>
      <c r="C4" s="634"/>
      <c r="D4" s="634"/>
      <c r="E4" s="634"/>
      <c r="F4" s="634"/>
      <c r="G4" s="634"/>
      <c r="H4" s="634"/>
      <c r="I4" s="634"/>
      <c r="J4" s="634"/>
      <c r="K4" s="634"/>
      <c r="L4" s="634"/>
    </row>
    <row r="5" spans="1:12" x14ac:dyDescent="0.25">
      <c r="A5" s="60"/>
      <c r="B5" s="61" t="s">
        <v>154</v>
      </c>
      <c r="C5" s="62"/>
      <c r="D5" s="62"/>
      <c r="E5" s="62"/>
      <c r="F5" s="63"/>
      <c r="G5" s="225"/>
      <c r="H5" s="61" t="str">
        <f>CONCATENATE("acumulado ",B5)</f>
        <v>acumulado noviembre</v>
      </c>
      <c r="I5" s="62"/>
      <c r="J5" s="62"/>
      <c r="K5" s="62"/>
      <c r="L5" s="63"/>
    </row>
    <row r="6" spans="1:12" ht="30" x14ac:dyDescent="0.25">
      <c r="A6" s="12"/>
      <c r="B6" s="13">
        <v>2019</v>
      </c>
      <c r="C6" s="13">
        <v>2020</v>
      </c>
      <c r="D6" s="13" t="s">
        <v>1</v>
      </c>
      <c r="E6" s="13" t="s">
        <v>2</v>
      </c>
      <c r="F6" s="13" t="s">
        <v>3</v>
      </c>
      <c r="G6" s="227"/>
      <c r="H6" s="13">
        <v>2019</v>
      </c>
      <c r="I6" s="13">
        <v>2020</v>
      </c>
      <c r="J6" s="13" t="s">
        <v>1</v>
      </c>
      <c r="K6" s="13" t="s">
        <v>2</v>
      </c>
      <c r="L6" s="13" t="s">
        <v>3</v>
      </c>
    </row>
    <row r="7" spans="1:12" x14ac:dyDescent="0.25">
      <c r="A7" s="635" t="s">
        <v>51</v>
      </c>
      <c r="B7" s="636">
        <v>487576</v>
      </c>
      <c r="C7" s="636">
        <v>86332</v>
      </c>
      <c r="D7" s="637">
        <f>C7/B7-1</f>
        <v>-0.82293632172215203</v>
      </c>
      <c r="E7" s="636">
        <f t="shared" ref="E7:E18" si="0">C7-B7</f>
        <v>-401244</v>
      </c>
      <c r="F7" s="637">
        <f t="shared" ref="F7:F18" si="1">C7/$C$7</f>
        <v>1</v>
      </c>
      <c r="G7" s="227"/>
      <c r="H7" s="636">
        <v>5363196</v>
      </c>
      <c r="I7" s="636">
        <v>1822629</v>
      </c>
      <c r="J7" s="637">
        <f>I7/H7-1</f>
        <v>-0.66015991211210623</v>
      </c>
      <c r="K7" s="636">
        <f>I7-H7</f>
        <v>-3540567</v>
      </c>
      <c r="L7" s="637">
        <f>I7/$I$7</f>
        <v>1</v>
      </c>
    </row>
    <row r="8" spans="1:12" x14ac:dyDescent="0.25">
      <c r="A8" s="638" t="s">
        <v>52</v>
      </c>
      <c r="B8" s="639">
        <v>55741</v>
      </c>
      <c r="C8" s="639">
        <v>15317</v>
      </c>
      <c r="D8" s="640">
        <f>C8/B8-1</f>
        <v>-0.72521124486464184</v>
      </c>
      <c r="E8" s="639">
        <f t="shared" si="0"/>
        <v>-40424</v>
      </c>
      <c r="F8" s="640">
        <f t="shared" si="1"/>
        <v>0.17741972849001528</v>
      </c>
      <c r="G8" s="227"/>
      <c r="H8" s="639">
        <v>784798</v>
      </c>
      <c r="I8" s="639">
        <v>336100</v>
      </c>
      <c r="J8" s="640">
        <f>I8/H8-1</f>
        <v>-0.57173693103193435</v>
      </c>
      <c r="K8" s="639">
        <f>I8-H8</f>
        <v>-448698</v>
      </c>
      <c r="L8" s="640">
        <f t="shared" ref="L8:L18" si="2">I8/$I$7</f>
        <v>0.18440395714103089</v>
      </c>
    </row>
    <row r="9" spans="1:12" x14ac:dyDescent="0.25">
      <c r="A9" s="638" t="s">
        <v>53</v>
      </c>
      <c r="B9" s="639">
        <v>431835</v>
      </c>
      <c r="C9" s="639">
        <v>71015</v>
      </c>
      <c r="D9" s="640">
        <f t="shared" ref="D9:D18" si="3">C9/B9-1</f>
        <v>-0.83555061539708453</v>
      </c>
      <c r="E9" s="639">
        <f t="shared" si="0"/>
        <v>-360820</v>
      </c>
      <c r="F9" s="640">
        <f t="shared" si="1"/>
        <v>0.8225802715099847</v>
      </c>
      <c r="G9" s="227"/>
      <c r="H9" s="639">
        <v>4578398</v>
      </c>
      <c r="I9" s="639">
        <v>1486530</v>
      </c>
      <c r="J9" s="640">
        <f t="shared" ref="J9:J18" si="4">I9/H9-1</f>
        <v>-0.67531656269288953</v>
      </c>
      <c r="K9" s="639">
        <f t="shared" ref="K9:K18" si="5">I9-H9</f>
        <v>-3091868</v>
      </c>
      <c r="L9" s="640">
        <f t="shared" si="2"/>
        <v>0.81559659151697905</v>
      </c>
    </row>
    <row r="10" spans="1:12" x14ac:dyDescent="0.25">
      <c r="A10" s="612" t="s">
        <v>73</v>
      </c>
      <c r="B10" s="306">
        <v>66428</v>
      </c>
      <c r="C10" s="306">
        <v>18593</v>
      </c>
      <c r="D10" s="307">
        <f t="shared" si="3"/>
        <v>-0.72010296862768719</v>
      </c>
      <c r="E10" s="306">
        <f t="shared" si="0"/>
        <v>-47835</v>
      </c>
      <c r="F10" s="307">
        <f t="shared" si="1"/>
        <v>0.21536626048278737</v>
      </c>
      <c r="G10" s="227"/>
      <c r="H10" s="306">
        <v>667750</v>
      </c>
      <c r="I10" s="306">
        <v>263649</v>
      </c>
      <c r="J10" s="307">
        <f t="shared" si="4"/>
        <v>-0.60516810183451897</v>
      </c>
      <c r="K10" s="306">
        <f t="shared" si="5"/>
        <v>-404101</v>
      </c>
      <c r="L10" s="307">
        <f t="shared" si="2"/>
        <v>0.1446531356628255</v>
      </c>
    </row>
    <row r="11" spans="1:12" x14ac:dyDescent="0.25">
      <c r="A11" s="612" t="s">
        <v>82</v>
      </c>
      <c r="B11" s="275">
        <v>18252</v>
      </c>
      <c r="C11" s="275">
        <v>5179</v>
      </c>
      <c r="D11" s="276">
        <f t="shared" si="3"/>
        <v>-0.71625027394258156</v>
      </c>
      <c r="E11" s="275">
        <f t="shared" si="0"/>
        <v>-13073</v>
      </c>
      <c r="F11" s="276">
        <f t="shared" si="1"/>
        <v>5.9989343464763936E-2</v>
      </c>
      <c r="G11" s="227"/>
      <c r="H11" s="275">
        <v>200488</v>
      </c>
      <c r="I11" s="275">
        <v>88700</v>
      </c>
      <c r="J11" s="276">
        <f t="shared" si="4"/>
        <v>-0.557579506005347</v>
      </c>
      <c r="K11" s="275">
        <f t="shared" si="5"/>
        <v>-111788</v>
      </c>
      <c r="L11" s="276">
        <f t="shared" si="2"/>
        <v>4.866596548172996E-2</v>
      </c>
    </row>
    <row r="12" spans="1:12" x14ac:dyDescent="0.25">
      <c r="A12" s="612" t="s">
        <v>80</v>
      </c>
      <c r="B12" s="275">
        <v>17428</v>
      </c>
      <c r="C12" s="275">
        <v>2669</v>
      </c>
      <c r="D12" s="276">
        <f t="shared" si="3"/>
        <v>-0.8468556346109708</v>
      </c>
      <c r="E12" s="275">
        <f t="shared" si="0"/>
        <v>-14759</v>
      </c>
      <c r="F12" s="276">
        <f t="shared" si="1"/>
        <v>3.0915535375063707E-2</v>
      </c>
      <c r="G12" s="227"/>
      <c r="H12" s="275">
        <v>202977</v>
      </c>
      <c r="I12" s="275">
        <v>78775</v>
      </c>
      <c r="J12" s="276">
        <f t="shared" si="4"/>
        <v>-0.61190184109529655</v>
      </c>
      <c r="K12" s="275">
        <f t="shared" si="5"/>
        <v>-124202</v>
      </c>
      <c r="L12" s="276">
        <f t="shared" si="2"/>
        <v>4.3220534733069652E-2</v>
      </c>
    </row>
    <row r="13" spans="1:12" x14ac:dyDescent="0.25">
      <c r="A13" s="612" t="s">
        <v>81</v>
      </c>
      <c r="B13" s="275">
        <v>12603</v>
      </c>
      <c r="C13" s="275">
        <v>2122</v>
      </c>
      <c r="D13" s="276">
        <f t="shared" si="3"/>
        <v>-0.83162739030389587</v>
      </c>
      <c r="E13" s="275">
        <f t="shared" si="0"/>
        <v>-10481</v>
      </c>
      <c r="F13" s="276">
        <f t="shared" si="1"/>
        <v>2.4579530185794375E-2</v>
      </c>
      <c r="G13" s="227"/>
      <c r="H13" s="275">
        <v>164902</v>
      </c>
      <c r="I13" s="275">
        <v>55221</v>
      </c>
      <c r="J13" s="276">
        <f t="shared" si="4"/>
        <v>-0.66512837927981461</v>
      </c>
      <c r="K13" s="275">
        <f t="shared" si="5"/>
        <v>-109681</v>
      </c>
      <c r="L13" s="276">
        <f t="shared" si="2"/>
        <v>3.0297443966929089E-2</v>
      </c>
    </row>
    <row r="14" spans="1:12" x14ac:dyDescent="0.25">
      <c r="A14" s="612" t="s">
        <v>83</v>
      </c>
      <c r="B14" s="275">
        <v>11473</v>
      </c>
      <c r="C14" s="275">
        <v>1909</v>
      </c>
      <c r="D14" s="276">
        <f t="shared" si="3"/>
        <v>-0.83360934367645778</v>
      </c>
      <c r="E14" s="275">
        <f t="shared" si="0"/>
        <v>-9564</v>
      </c>
      <c r="F14" s="276">
        <f t="shared" si="1"/>
        <v>2.2112310614835751E-2</v>
      </c>
      <c r="G14" s="227"/>
      <c r="H14" s="275">
        <v>150509</v>
      </c>
      <c r="I14" s="275">
        <v>38477</v>
      </c>
      <c r="J14" s="276">
        <f t="shared" si="4"/>
        <v>-0.74435415822309636</v>
      </c>
      <c r="K14" s="275">
        <f t="shared" si="5"/>
        <v>-112032</v>
      </c>
      <c r="L14" s="276">
        <f t="shared" si="2"/>
        <v>2.111071424848392E-2</v>
      </c>
    </row>
    <row r="15" spans="1:12" x14ac:dyDescent="0.25">
      <c r="A15" s="612" t="s">
        <v>84</v>
      </c>
      <c r="B15" s="275">
        <v>16794</v>
      </c>
      <c r="C15" s="275">
        <v>2238</v>
      </c>
      <c r="D15" s="276">
        <f t="shared" si="3"/>
        <v>-0.86673812075741341</v>
      </c>
      <c r="E15" s="275">
        <f t="shared" si="0"/>
        <v>-14556</v>
      </c>
      <c r="F15" s="276">
        <f t="shared" si="1"/>
        <v>2.5923180280776538E-2</v>
      </c>
      <c r="G15" s="227"/>
      <c r="H15" s="275">
        <v>184404</v>
      </c>
      <c r="I15" s="275">
        <v>62842</v>
      </c>
      <c r="J15" s="276">
        <f t="shared" si="4"/>
        <v>-0.65921563523567817</v>
      </c>
      <c r="K15" s="275">
        <f t="shared" si="5"/>
        <v>-121562</v>
      </c>
      <c r="L15" s="276">
        <f t="shared" si="2"/>
        <v>3.4478766660686291E-2</v>
      </c>
    </row>
    <row r="16" spans="1:12" x14ac:dyDescent="0.25">
      <c r="A16" s="612" t="s">
        <v>129</v>
      </c>
      <c r="B16" s="275">
        <v>57241</v>
      </c>
      <c r="C16" s="275">
        <v>1360</v>
      </c>
      <c r="D16" s="276">
        <f t="shared" si="3"/>
        <v>-0.97624080641498223</v>
      </c>
      <c r="E16" s="275">
        <f t="shared" si="0"/>
        <v>-55881</v>
      </c>
      <c r="F16" s="276">
        <f t="shared" si="1"/>
        <v>1.5753139044618451E-2</v>
      </c>
      <c r="G16" s="227"/>
      <c r="H16" s="275">
        <v>333703</v>
      </c>
      <c r="I16" s="275">
        <v>155270</v>
      </c>
      <c r="J16" s="276">
        <f t="shared" si="4"/>
        <v>-0.53470601103376358</v>
      </c>
      <c r="K16" s="275">
        <f t="shared" si="5"/>
        <v>-178433</v>
      </c>
      <c r="L16" s="276">
        <f t="shared" si="2"/>
        <v>8.5190129203474754E-2</v>
      </c>
    </row>
    <row r="17" spans="1:12" x14ac:dyDescent="0.25">
      <c r="A17" s="612" t="s">
        <v>121</v>
      </c>
      <c r="B17" s="275">
        <v>176125</v>
      </c>
      <c r="C17" s="275">
        <v>26835</v>
      </c>
      <c r="D17" s="276">
        <f t="shared" si="3"/>
        <v>-0.84763662171753018</v>
      </c>
      <c r="E17" s="275">
        <f t="shared" si="0"/>
        <v>-149290</v>
      </c>
      <c r="F17" s="276">
        <f t="shared" si="1"/>
        <v>0.31083491636936478</v>
      </c>
      <c r="G17" s="227"/>
      <c r="H17" s="275">
        <v>2061625</v>
      </c>
      <c r="I17" s="275">
        <v>548356</v>
      </c>
      <c r="J17" s="276">
        <f t="shared" si="4"/>
        <v>-0.7340175832171224</v>
      </c>
      <c r="K17" s="275">
        <f t="shared" si="5"/>
        <v>-1513269</v>
      </c>
      <c r="L17" s="276">
        <f t="shared" si="2"/>
        <v>0.30085991169897985</v>
      </c>
    </row>
    <row r="18" spans="1:12" x14ac:dyDescent="0.25">
      <c r="A18" s="612" t="s">
        <v>88</v>
      </c>
      <c r="B18" s="275">
        <v>55492</v>
      </c>
      <c r="C18" s="275">
        <v>10111</v>
      </c>
      <c r="D18" s="276">
        <f t="shared" si="3"/>
        <v>-0.81779355582786706</v>
      </c>
      <c r="E18" s="275">
        <f t="shared" si="0"/>
        <v>-45381</v>
      </c>
      <c r="F18" s="276">
        <f t="shared" si="1"/>
        <v>0.11711763888245379</v>
      </c>
      <c r="G18" s="227"/>
      <c r="H18" s="275">
        <v>612044</v>
      </c>
      <c r="I18" s="275">
        <v>195240</v>
      </c>
      <c r="J18" s="276">
        <f t="shared" si="4"/>
        <v>-0.68100332655822138</v>
      </c>
      <c r="K18" s="275">
        <f t="shared" si="5"/>
        <v>-416804</v>
      </c>
      <c r="L18" s="276">
        <f t="shared" si="2"/>
        <v>0.10711998986079997</v>
      </c>
    </row>
    <row r="19" spans="1:12" ht="21" x14ac:dyDescent="0.35">
      <c r="A19" s="641" t="s">
        <v>130</v>
      </c>
      <c r="B19" s="641"/>
      <c r="C19" s="641"/>
      <c r="D19" s="641"/>
      <c r="E19" s="641"/>
      <c r="F19" s="641"/>
      <c r="G19" s="641"/>
      <c r="H19" s="641"/>
      <c r="I19" s="641"/>
      <c r="J19" s="641"/>
      <c r="K19" s="641"/>
      <c r="L19" s="641"/>
    </row>
    <row r="20" spans="1:12" x14ac:dyDescent="0.25">
      <c r="A20" s="60"/>
      <c r="B20" s="61" t="s">
        <v>154</v>
      </c>
      <c r="C20" s="62"/>
      <c r="D20" s="62"/>
      <c r="E20" s="62"/>
      <c r="F20" s="63"/>
      <c r="G20" s="642"/>
      <c r="H20" s="61" t="str">
        <f>CONCATENATE("acumulado ",B20)</f>
        <v>acumulado noviembre</v>
      </c>
      <c r="I20" s="62"/>
      <c r="J20" s="62"/>
      <c r="K20" s="62"/>
      <c r="L20" s="63"/>
    </row>
    <row r="21" spans="1:12" ht="30" x14ac:dyDescent="0.25">
      <c r="A21" s="12"/>
      <c r="B21" s="13">
        <v>2019</v>
      </c>
      <c r="C21" s="13">
        <v>2020</v>
      </c>
      <c r="D21" s="13" t="s">
        <v>1</v>
      </c>
      <c r="E21" s="13" t="s">
        <v>2</v>
      </c>
      <c r="F21" s="13" t="s">
        <v>3</v>
      </c>
      <c r="G21" s="643"/>
      <c r="H21" s="13">
        <v>2019</v>
      </c>
      <c r="I21" s="13">
        <v>2020</v>
      </c>
      <c r="J21" s="13" t="s">
        <v>1</v>
      </c>
      <c r="K21" s="13" t="s">
        <v>2</v>
      </c>
      <c r="L21" s="13" t="s">
        <v>3</v>
      </c>
    </row>
    <row r="22" spans="1:12" x14ac:dyDescent="0.25">
      <c r="A22" s="644" t="s">
        <v>131</v>
      </c>
      <c r="B22" s="645">
        <v>487576</v>
      </c>
      <c r="C22" s="645">
        <v>86332</v>
      </c>
      <c r="D22" s="646">
        <f>C22/B22-1</f>
        <v>-0.82293632172215203</v>
      </c>
      <c r="E22" s="645">
        <f>C22-B22</f>
        <v>-401244</v>
      </c>
      <c r="F22" s="646">
        <f>C22/$C$22</f>
        <v>1</v>
      </c>
      <c r="G22" s="643"/>
      <c r="H22" s="645">
        <v>5363196</v>
      </c>
      <c r="I22" s="645">
        <v>1822629</v>
      </c>
      <c r="J22" s="646">
        <f>I22/H22-1</f>
        <v>-0.66015991211210623</v>
      </c>
      <c r="K22" s="645">
        <f>I22-H22</f>
        <v>-3540567</v>
      </c>
      <c r="L22" s="646">
        <f>I22/$I$22</f>
        <v>1</v>
      </c>
    </row>
    <row r="23" spans="1:12" x14ac:dyDescent="0.25">
      <c r="A23" s="612" t="s">
        <v>132</v>
      </c>
      <c r="B23" s="306">
        <v>322843</v>
      </c>
      <c r="C23" s="306">
        <v>56158</v>
      </c>
      <c r="D23" s="307">
        <f t="shared" ref="D23:D26" si="6">C23/B23-1</f>
        <v>-0.82605167217502007</v>
      </c>
      <c r="E23" s="306">
        <f>C23-B23</f>
        <v>-266685</v>
      </c>
      <c r="F23" s="307">
        <f>C23/$C$22</f>
        <v>0.65048881063800212</v>
      </c>
      <c r="G23" s="643"/>
      <c r="H23" s="306">
        <v>3378959</v>
      </c>
      <c r="I23" s="306">
        <v>1175100</v>
      </c>
      <c r="J23" s="307">
        <f t="shared" ref="J23:J26" si="7">I23/H23-1</f>
        <v>-0.65223016911421539</v>
      </c>
      <c r="K23" s="306">
        <f t="shared" ref="K23:K26" si="8">I23-H23</f>
        <v>-2203859</v>
      </c>
      <c r="L23" s="307">
        <f t="shared" ref="L23:L26" si="9">I23/$I$22</f>
        <v>0.64472802748118241</v>
      </c>
    </row>
    <row r="24" spans="1:12" x14ac:dyDescent="0.25">
      <c r="A24" s="612" t="s">
        <v>133</v>
      </c>
      <c r="B24" s="306">
        <v>20192</v>
      </c>
      <c r="C24" s="306">
        <v>6349</v>
      </c>
      <c r="D24" s="307">
        <f t="shared" si="6"/>
        <v>-0.68556854199683048</v>
      </c>
      <c r="E24" s="306">
        <f>C24-B24</f>
        <v>-13843</v>
      </c>
      <c r="F24" s="307">
        <f>C24/$C$22</f>
        <v>7.35416763193254E-2</v>
      </c>
      <c r="G24" s="643"/>
      <c r="H24" s="306">
        <v>224518</v>
      </c>
      <c r="I24" s="306">
        <v>107485</v>
      </c>
      <c r="J24" s="307">
        <f t="shared" si="7"/>
        <v>-0.52126332855272184</v>
      </c>
      <c r="K24" s="306">
        <f t="shared" si="8"/>
        <v>-117033</v>
      </c>
      <c r="L24" s="307">
        <f t="shared" si="9"/>
        <v>5.8972506198463864E-2</v>
      </c>
    </row>
    <row r="25" spans="1:12" x14ac:dyDescent="0.25">
      <c r="A25" s="612" t="s">
        <v>134</v>
      </c>
      <c r="B25" s="306">
        <v>141227</v>
      </c>
      <c r="C25" s="306">
        <v>21974</v>
      </c>
      <c r="D25" s="307">
        <f t="shared" si="6"/>
        <v>-0.84440652283203632</v>
      </c>
      <c r="E25" s="306">
        <f>C25-B25</f>
        <v>-119253</v>
      </c>
      <c r="F25" s="307">
        <f>C25/$C$22</f>
        <v>0.2545290274753278</v>
      </c>
      <c r="G25" s="643"/>
      <c r="H25" s="306">
        <v>1693172</v>
      </c>
      <c r="I25" s="306">
        <v>506719</v>
      </c>
      <c r="J25" s="307">
        <f t="shared" si="7"/>
        <v>-0.70072798274481274</v>
      </c>
      <c r="K25" s="306">
        <f t="shared" si="8"/>
        <v>-1186453</v>
      </c>
      <c r="L25" s="307">
        <f t="shared" si="9"/>
        <v>0.27801543813908369</v>
      </c>
    </row>
    <row r="26" spans="1:12" x14ac:dyDescent="0.25">
      <c r="A26" s="612" t="s">
        <v>135</v>
      </c>
      <c r="B26" s="306">
        <v>3314</v>
      </c>
      <c r="C26" s="306">
        <v>1851</v>
      </c>
      <c r="D26" s="307">
        <f t="shared" si="6"/>
        <v>-0.44146047073023531</v>
      </c>
      <c r="E26" s="306">
        <f>C26-B26</f>
        <v>-1463</v>
      </c>
      <c r="F26" s="307">
        <f>C26/$C$22</f>
        <v>2.144048556734467E-2</v>
      </c>
      <c r="G26" s="643"/>
      <c r="H26" s="306">
        <v>66548</v>
      </c>
      <c r="I26" s="306">
        <v>33327</v>
      </c>
      <c r="J26" s="307">
        <f t="shared" si="7"/>
        <v>-0.49920358237663043</v>
      </c>
      <c r="K26" s="306">
        <f t="shared" si="8"/>
        <v>-33221</v>
      </c>
      <c r="L26" s="307">
        <f t="shared" si="9"/>
        <v>1.8285125497289903E-2</v>
      </c>
    </row>
    <row r="27" spans="1:12" ht="21" x14ac:dyDescent="0.35">
      <c r="A27" s="647" t="s">
        <v>136</v>
      </c>
      <c r="B27" s="647"/>
      <c r="C27" s="647"/>
      <c r="D27" s="647"/>
      <c r="E27" s="647"/>
      <c r="F27" s="647"/>
      <c r="G27" s="647"/>
      <c r="H27" s="647"/>
      <c r="I27" s="647"/>
      <c r="J27" s="647"/>
      <c r="K27" s="647"/>
      <c r="L27" s="647"/>
    </row>
    <row r="28" spans="1:12" x14ac:dyDescent="0.25">
      <c r="A28" s="60"/>
      <c r="B28" s="61" t="s">
        <v>154</v>
      </c>
      <c r="C28" s="62"/>
      <c r="D28" s="62"/>
      <c r="E28" s="62"/>
      <c r="F28" s="63"/>
      <c r="G28" s="648"/>
      <c r="H28" s="61" t="str">
        <f>CONCATENATE("acumulado ",B28)</f>
        <v>acumulado noviembre</v>
      </c>
      <c r="I28" s="62"/>
      <c r="J28" s="62"/>
      <c r="K28" s="62"/>
      <c r="L28" s="63"/>
    </row>
    <row r="29" spans="1:12" ht="30" x14ac:dyDescent="0.25">
      <c r="A29" s="12"/>
      <c r="B29" s="13">
        <v>2019</v>
      </c>
      <c r="C29" s="13">
        <v>2020</v>
      </c>
      <c r="D29" s="13" t="s">
        <v>1</v>
      </c>
      <c r="E29" s="13" t="s">
        <v>2</v>
      </c>
      <c r="F29" s="13" t="s">
        <v>3</v>
      </c>
      <c r="G29" s="649"/>
      <c r="H29" s="13">
        <v>2019</v>
      </c>
      <c r="I29" s="13">
        <v>2020</v>
      </c>
      <c r="J29" s="13" t="s">
        <v>1</v>
      </c>
      <c r="K29" s="13" t="s">
        <v>2</v>
      </c>
      <c r="L29" s="13" t="s">
        <v>3</v>
      </c>
    </row>
    <row r="30" spans="1:12" x14ac:dyDescent="0.25">
      <c r="A30" s="650" t="s">
        <v>137</v>
      </c>
      <c r="B30" s="651">
        <v>487576</v>
      </c>
      <c r="C30" s="651">
        <v>86332</v>
      </c>
      <c r="D30" s="652">
        <f>C30/B30-1</f>
        <v>-0.82293632172215203</v>
      </c>
      <c r="E30" s="651">
        <f t="shared" ref="E30:E35" si="10">C30-B30</f>
        <v>-401244</v>
      </c>
      <c r="F30" s="652">
        <f t="shared" ref="F30:F35" si="11">C30/$C$30</f>
        <v>1</v>
      </c>
      <c r="G30" s="653"/>
      <c r="H30" s="651">
        <v>5363196</v>
      </c>
      <c r="I30" s="651">
        <v>1822629</v>
      </c>
      <c r="J30" s="652">
        <f>I30/H30-1</f>
        <v>-0.66015991211210623</v>
      </c>
      <c r="K30" s="651">
        <f>I30-H30</f>
        <v>-3540567</v>
      </c>
      <c r="L30" s="652">
        <f>I30/$I$30</f>
        <v>1</v>
      </c>
    </row>
    <row r="31" spans="1:12" x14ac:dyDescent="0.25">
      <c r="A31" s="612" t="s">
        <v>138</v>
      </c>
      <c r="B31" s="186">
        <v>327609</v>
      </c>
      <c r="C31" s="186">
        <v>48541</v>
      </c>
      <c r="D31" s="654">
        <f>C31/B31-1</f>
        <v>-0.85183251986361785</v>
      </c>
      <c r="E31" s="186">
        <f t="shared" si="10"/>
        <v>-279068</v>
      </c>
      <c r="F31" s="654">
        <f t="shared" si="11"/>
        <v>0.56225964879766488</v>
      </c>
      <c r="G31" s="649"/>
      <c r="H31" s="186">
        <v>3886376</v>
      </c>
      <c r="I31" s="186">
        <v>1125900</v>
      </c>
      <c r="J31" s="654">
        <f>I31/H31-1</f>
        <v>-0.71029565847463028</v>
      </c>
      <c r="K31" s="186">
        <f>I31-H31</f>
        <v>-2760476</v>
      </c>
      <c r="L31" s="654">
        <f t="shared" ref="L31:L35" si="12">I31/$I$30</f>
        <v>0.61773405339210563</v>
      </c>
    </row>
    <row r="32" spans="1:12" x14ac:dyDescent="0.25">
      <c r="A32" s="612" t="s">
        <v>139</v>
      </c>
      <c r="B32" s="186">
        <v>63589</v>
      </c>
      <c r="C32" s="186">
        <v>7667</v>
      </c>
      <c r="D32" s="654">
        <f t="shared" ref="D32:D35" si="13">C32/B32-1</f>
        <v>-0.87942883203069711</v>
      </c>
      <c r="E32" s="186">
        <f t="shared" si="10"/>
        <v>-55922</v>
      </c>
      <c r="F32" s="654">
        <f t="shared" si="11"/>
        <v>8.8808321364036505E-2</v>
      </c>
      <c r="G32" s="649"/>
      <c r="H32" s="186">
        <v>504637</v>
      </c>
      <c r="I32" s="186">
        <v>217327</v>
      </c>
      <c r="J32" s="654">
        <f t="shared" ref="J32:J35" si="14">I32/H32-1</f>
        <v>-0.56933994138360844</v>
      </c>
      <c r="K32" s="186">
        <f t="shared" ref="K32:K35" si="15">I32-H32</f>
        <v>-287310</v>
      </c>
      <c r="L32" s="654">
        <f t="shared" si="12"/>
        <v>0.11923819932635769</v>
      </c>
    </row>
    <row r="33" spans="1:12" x14ac:dyDescent="0.25">
      <c r="A33" s="612" t="s">
        <v>140</v>
      </c>
      <c r="B33" s="186">
        <v>23321</v>
      </c>
      <c r="C33" s="186">
        <v>7459</v>
      </c>
      <c r="D33" s="654">
        <f t="shared" si="13"/>
        <v>-0.68015951288538234</v>
      </c>
      <c r="E33" s="186">
        <f t="shared" si="10"/>
        <v>-15862</v>
      </c>
      <c r="F33" s="654">
        <f t="shared" si="11"/>
        <v>8.6399017745447809E-2</v>
      </c>
      <c r="G33" s="649"/>
      <c r="H33" s="186">
        <v>162547</v>
      </c>
      <c r="I33" s="186">
        <v>89741</v>
      </c>
      <c r="J33" s="654">
        <f t="shared" si="14"/>
        <v>-0.44790737448245743</v>
      </c>
      <c r="K33" s="186">
        <f t="shared" si="15"/>
        <v>-72806</v>
      </c>
      <c r="L33" s="654">
        <f t="shared" si="12"/>
        <v>4.9237118470078112E-2</v>
      </c>
    </row>
    <row r="34" spans="1:12" ht="30" x14ac:dyDescent="0.25">
      <c r="A34" s="655" t="s">
        <v>141</v>
      </c>
      <c r="B34" s="186">
        <v>56812</v>
      </c>
      <c r="C34" s="186">
        <v>17543</v>
      </c>
      <c r="D34" s="654">
        <f t="shared" si="13"/>
        <v>-0.69120960360487227</v>
      </c>
      <c r="E34" s="186">
        <f t="shared" si="10"/>
        <v>-39269</v>
      </c>
      <c r="F34" s="654">
        <f t="shared" si="11"/>
        <v>0.20320391048510403</v>
      </c>
      <c r="G34" s="649"/>
      <c r="H34" s="186">
        <v>682333</v>
      </c>
      <c r="I34" s="186">
        <v>293743</v>
      </c>
      <c r="J34" s="654">
        <f t="shared" si="14"/>
        <v>-0.56950198803223651</v>
      </c>
      <c r="K34" s="186">
        <f t="shared" si="15"/>
        <v>-388590</v>
      </c>
      <c r="L34" s="654">
        <f t="shared" si="12"/>
        <v>0.16116444981397751</v>
      </c>
    </row>
    <row r="35" spans="1:12" x14ac:dyDescent="0.25">
      <c r="A35" s="612" t="s">
        <v>142</v>
      </c>
      <c r="B35" s="186">
        <v>16244</v>
      </c>
      <c r="C35" s="186">
        <v>5122</v>
      </c>
      <c r="D35" s="654">
        <f t="shared" si="13"/>
        <v>-0.68468357547402126</v>
      </c>
      <c r="E35" s="186">
        <f t="shared" si="10"/>
        <v>-11122</v>
      </c>
      <c r="F35" s="654">
        <f t="shared" si="11"/>
        <v>5.9329101607746841E-2</v>
      </c>
      <c r="G35" s="649"/>
      <c r="H35" s="186">
        <v>127129</v>
      </c>
      <c r="I35" s="186">
        <v>95918</v>
      </c>
      <c r="J35" s="654">
        <f t="shared" si="14"/>
        <v>-0.24550653273446654</v>
      </c>
      <c r="K35" s="186">
        <f t="shared" si="15"/>
        <v>-31211</v>
      </c>
      <c r="L35" s="654">
        <f t="shared" si="12"/>
        <v>5.2626178997481114E-2</v>
      </c>
    </row>
    <row r="36" spans="1:12" ht="21" x14ac:dyDescent="0.35">
      <c r="A36" s="656" t="s">
        <v>143</v>
      </c>
      <c r="B36" s="656"/>
      <c r="C36" s="656"/>
      <c r="D36" s="656"/>
      <c r="E36" s="656"/>
      <c r="F36" s="656"/>
      <c r="G36" s="656"/>
      <c r="H36" s="656"/>
      <c r="I36" s="656"/>
      <c r="J36" s="656"/>
      <c r="K36" s="656"/>
      <c r="L36" s="656"/>
    </row>
    <row r="37" spans="1:12" x14ac:dyDescent="0.25">
      <c r="A37" s="60"/>
      <c r="B37" s="61" t="s">
        <v>154</v>
      </c>
      <c r="C37" s="62"/>
      <c r="D37" s="62"/>
      <c r="E37" s="62"/>
      <c r="F37" s="63"/>
      <c r="G37" s="657"/>
      <c r="H37" s="61" t="str">
        <f>CONCATENATE("acumulado ",B37)</f>
        <v>acumulado noviembre</v>
      </c>
      <c r="I37" s="62"/>
      <c r="J37" s="62"/>
      <c r="K37" s="62"/>
      <c r="L37" s="63"/>
    </row>
    <row r="38" spans="1:12" ht="30" x14ac:dyDescent="0.25">
      <c r="A38" s="12"/>
      <c r="B38" s="13">
        <v>2019</v>
      </c>
      <c r="C38" s="13">
        <v>2020</v>
      </c>
      <c r="D38" s="13" t="s">
        <v>1</v>
      </c>
      <c r="E38" s="13" t="s">
        <v>2</v>
      </c>
      <c r="F38" s="13" t="s">
        <v>3</v>
      </c>
      <c r="G38" s="658"/>
      <c r="H38" s="13">
        <v>2019</v>
      </c>
      <c r="I38" s="13">
        <v>2020</v>
      </c>
      <c r="J38" s="13" t="s">
        <v>1</v>
      </c>
      <c r="K38" s="13" t="s">
        <v>2</v>
      </c>
      <c r="L38" s="13" t="s">
        <v>3</v>
      </c>
    </row>
    <row r="39" spans="1:12" x14ac:dyDescent="0.25">
      <c r="A39" s="659" t="s">
        <v>144</v>
      </c>
      <c r="B39" s="660">
        <v>487576</v>
      </c>
      <c r="C39" s="660">
        <v>86332</v>
      </c>
      <c r="D39" s="661">
        <f>C39/B39-1</f>
        <v>-0.82293632172215203</v>
      </c>
      <c r="E39" s="660">
        <f>C39-B39</f>
        <v>-401244</v>
      </c>
      <c r="F39" s="661">
        <f>C39/$C$39</f>
        <v>1</v>
      </c>
      <c r="G39" s="662"/>
      <c r="H39" s="660">
        <v>5363196</v>
      </c>
      <c r="I39" s="660">
        <v>1822629</v>
      </c>
      <c r="J39" s="661">
        <f>I39/H39-1</f>
        <v>-0.66015991211210623</v>
      </c>
      <c r="K39" s="660">
        <f>I39-H39</f>
        <v>-3540567</v>
      </c>
      <c r="L39" s="661">
        <f>I39/$I$39</f>
        <v>1</v>
      </c>
    </row>
    <row r="40" spans="1:12" x14ac:dyDescent="0.25">
      <c r="A40" s="612" t="s">
        <v>145</v>
      </c>
      <c r="B40" s="186">
        <v>467605</v>
      </c>
      <c r="C40" s="186">
        <v>77072</v>
      </c>
      <c r="D40" s="187">
        <f>C40/B40-1</f>
        <v>-0.83517712599309246</v>
      </c>
      <c r="E40" s="186">
        <f>C40-B40</f>
        <v>-390533</v>
      </c>
      <c r="F40" s="187">
        <f>C40/$C$39</f>
        <v>0.89273965621090678</v>
      </c>
      <c r="G40" s="658"/>
      <c r="H40" s="186">
        <v>5142891</v>
      </c>
      <c r="I40" s="186">
        <v>1728630</v>
      </c>
      <c r="J40" s="187">
        <f>I40/H40-1</f>
        <v>-0.66387971279189073</v>
      </c>
      <c r="K40" s="186">
        <f>I40-H40</f>
        <v>-3414261</v>
      </c>
      <c r="L40" s="187">
        <f t="shared" ref="L40:L43" si="16">I40/$I$39</f>
        <v>0.94842669572359484</v>
      </c>
    </row>
    <row r="41" spans="1:12" x14ac:dyDescent="0.25">
      <c r="A41" s="612" t="s">
        <v>146</v>
      </c>
      <c r="B41" s="186">
        <v>11414</v>
      </c>
      <c r="C41" s="186">
        <v>4085</v>
      </c>
      <c r="D41" s="187">
        <f t="shared" ref="D41:D43" si="17">C41/B41-1</f>
        <v>-0.64210618538636766</v>
      </c>
      <c r="E41" s="186">
        <f>C41-B41</f>
        <v>-7329</v>
      </c>
      <c r="F41" s="187">
        <f>C41/$C$39</f>
        <v>4.7317333086225273E-2</v>
      </c>
      <c r="G41" s="658"/>
      <c r="H41" s="186">
        <v>122049</v>
      </c>
      <c r="I41" s="186">
        <v>42810</v>
      </c>
      <c r="J41" s="187">
        <f t="shared" ref="J41:J43" si="18">I41/H41-1</f>
        <v>-0.64923923997738608</v>
      </c>
      <c r="K41" s="186">
        <f t="shared" ref="K41:K43" si="19">I41-H41</f>
        <v>-79239</v>
      </c>
      <c r="L41" s="187">
        <f t="shared" si="16"/>
        <v>2.3488049405556478E-2</v>
      </c>
    </row>
    <row r="42" spans="1:12" x14ac:dyDescent="0.25">
      <c r="A42" s="612" t="s">
        <v>147</v>
      </c>
      <c r="B42" s="186">
        <v>7472</v>
      </c>
      <c r="C42" s="186">
        <v>3650</v>
      </c>
      <c r="D42" s="187">
        <f t="shared" si="17"/>
        <v>-0.5115096359743041</v>
      </c>
      <c r="E42" s="186">
        <f>C42-B42</f>
        <v>-3822</v>
      </c>
      <c r="F42" s="187">
        <f>C42/$C$39</f>
        <v>4.2278645230042163E-2</v>
      </c>
      <c r="G42" s="658"/>
      <c r="H42" s="186">
        <v>71536</v>
      </c>
      <c r="I42" s="186">
        <v>42779</v>
      </c>
      <c r="J42" s="187">
        <f t="shared" si="18"/>
        <v>-0.40199340192350708</v>
      </c>
      <c r="K42" s="186">
        <f t="shared" si="19"/>
        <v>-28757</v>
      </c>
      <c r="L42" s="187">
        <f t="shared" si="16"/>
        <v>2.3471041007248322E-2</v>
      </c>
    </row>
    <row r="43" spans="1:12" x14ac:dyDescent="0.25">
      <c r="A43" s="655" t="s">
        <v>148</v>
      </c>
      <c r="B43" s="186">
        <v>1085</v>
      </c>
      <c r="C43" s="186">
        <v>1525</v>
      </c>
      <c r="D43" s="187">
        <f t="shared" si="17"/>
        <v>0.40552995391705071</v>
      </c>
      <c r="E43" s="186">
        <f>C43-B43</f>
        <v>440</v>
      </c>
      <c r="F43" s="187">
        <f>C43/$C$39</f>
        <v>1.7664365472825835E-2</v>
      </c>
      <c r="G43" s="658"/>
      <c r="H43" s="186">
        <v>26723</v>
      </c>
      <c r="I43" s="186">
        <v>8411</v>
      </c>
      <c r="J43" s="187">
        <f t="shared" si="18"/>
        <v>-0.68525240429592493</v>
      </c>
      <c r="K43" s="186">
        <f t="shared" si="19"/>
        <v>-18312</v>
      </c>
      <c r="L43" s="187">
        <f t="shared" si="16"/>
        <v>4.6147625216102677E-3</v>
      </c>
    </row>
    <row r="44" spans="1:12" ht="21" x14ac:dyDescent="0.35">
      <c r="A44" s="663" t="s">
        <v>149</v>
      </c>
      <c r="B44" s="663"/>
      <c r="C44" s="663"/>
      <c r="D44" s="663"/>
      <c r="E44" s="663"/>
      <c r="F44" s="663"/>
      <c r="G44" s="663"/>
      <c r="H44" s="663"/>
      <c r="I44" s="663"/>
      <c r="J44" s="663"/>
      <c r="K44" s="663"/>
      <c r="L44" s="663"/>
    </row>
    <row r="45" spans="1:12" x14ac:dyDescent="0.25">
      <c r="A45" s="60"/>
      <c r="B45" s="61" t="s">
        <v>154</v>
      </c>
      <c r="C45" s="62"/>
      <c r="D45" s="62"/>
      <c r="E45" s="62"/>
      <c r="F45" s="63"/>
      <c r="G45" s="664"/>
      <c r="H45" s="61" t="str">
        <f>CONCATENATE("acumulado ",B45)</f>
        <v>acumulado noviembre</v>
      </c>
      <c r="I45" s="62"/>
      <c r="J45" s="62"/>
      <c r="K45" s="62"/>
      <c r="L45" s="63"/>
    </row>
    <row r="46" spans="1:12" ht="30" x14ac:dyDescent="0.25">
      <c r="A46" s="12"/>
      <c r="B46" s="13">
        <v>2019</v>
      </c>
      <c r="C46" s="13">
        <v>2020</v>
      </c>
      <c r="D46" s="13" t="s">
        <v>1</v>
      </c>
      <c r="E46" s="13" t="s">
        <v>2</v>
      </c>
      <c r="F46" s="13" t="s">
        <v>3</v>
      </c>
      <c r="G46" s="665"/>
      <c r="H46" s="13">
        <v>2019</v>
      </c>
      <c r="I46" s="13">
        <v>2020</v>
      </c>
      <c r="J46" s="13" t="s">
        <v>1</v>
      </c>
      <c r="K46" s="13" t="s">
        <v>2</v>
      </c>
      <c r="L46" s="13" t="s">
        <v>3</v>
      </c>
    </row>
    <row r="47" spans="1:12" x14ac:dyDescent="0.25">
      <c r="A47" s="666" t="s">
        <v>51</v>
      </c>
      <c r="B47" s="667">
        <v>487576</v>
      </c>
      <c r="C47" s="667">
        <v>86332</v>
      </c>
      <c r="D47" s="668">
        <f>C47/B47-1</f>
        <v>-0.82293632172215203</v>
      </c>
      <c r="E47" s="667">
        <f>C47-B47</f>
        <v>-401244</v>
      </c>
      <c r="F47" s="668">
        <f>C47/$C$47</f>
        <v>1</v>
      </c>
      <c r="G47" s="669"/>
      <c r="H47" s="667">
        <v>5363196</v>
      </c>
      <c r="I47" s="667">
        <v>1822629</v>
      </c>
      <c r="J47" s="668">
        <f>I47/H47-1</f>
        <v>-0.66015991211210623</v>
      </c>
      <c r="K47" s="667">
        <f>I47-H47</f>
        <v>-3540567</v>
      </c>
      <c r="L47" s="668">
        <f>I47/$I$47</f>
        <v>1</v>
      </c>
    </row>
    <row r="48" spans="1:12" x14ac:dyDescent="0.25">
      <c r="A48" s="612" t="s">
        <v>150</v>
      </c>
      <c r="B48" s="186">
        <v>239250</v>
      </c>
      <c r="C48" s="186">
        <v>26605</v>
      </c>
      <c r="D48" s="187">
        <f>C48/B48-1</f>
        <v>-0.88879832810867287</v>
      </c>
      <c r="E48" s="186">
        <f>C48-B48</f>
        <v>-212645</v>
      </c>
      <c r="F48" s="187">
        <f>C48/$C$47</f>
        <v>0.30817078256034841</v>
      </c>
      <c r="G48" s="665"/>
      <c r="H48" s="186">
        <v>2831719</v>
      </c>
      <c r="I48" s="186">
        <v>794861</v>
      </c>
      <c r="J48" s="187">
        <f>I48/H48-1</f>
        <v>-0.71930089108417894</v>
      </c>
      <c r="K48" s="186">
        <f>I48-H48</f>
        <v>-2036858</v>
      </c>
      <c r="L48" s="187">
        <f t="shared" ref="L48:L49" si="20">I48/$I$47</f>
        <v>0.43610685443938396</v>
      </c>
    </row>
    <row r="49" spans="1:12" x14ac:dyDescent="0.25">
      <c r="A49" s="612" t="s">
        <v>151</v>
      </c>
      <c r="B49" s="186">
        <v>248326</v>
      </c>
      <c r="C49" s="186">
        <v>59728</v>
      </c>
      <c r="D49" s="187">
        <f t="shared" ref="D49" si="21">C49/B49-1</f>
        <v>-0.75947746107938752</v>
      </c>
      <c r="E49" s="186">
        <f>C49-B49</f>
        <v>-188598</v>
      </c>
      <c r="F49" s="187">
        <f>C49/$C$47</f>
        <v>0.69184080063012554</v>
      </c>
      <c r="G49" s="665"/>
      <c r="H49" s="186">
        <v>2531476</v>
      </c>
      <c r="I49" s="186">
        <v>1027771</v>
      </c>
      <c r="J49" s="187">
        <f t="shared" ref="J49" si="22">I49/H49-1</f>
        <v>-0.5940032613384445</v>
      </c>
      <c r="K49" s="186">
        <f t="shared" ref="K49" si="23">I49-H49</f>
        <v>-1503705</v>
      </c>
      <c r="L49" s="187">
        <f t="shared" si="20"/>
        <v>0.56389479153464583</v>
      </c>
    </row>
    <row r="50" spans="1:12" ht="21" x14ac:dyDescent="0.35">
      <c r="A50" s="557" t="s">
        <v>152</v>
      </c>
      <c r="B50" s="557"/>
      <c r="C50" s="557"/>
      <c r="D50" s="557"/>
      <c r="E50" s="557"/>
      <c r="F50" s="557"/>
      <c r="G50" s="557"/>
      <c r="H50" s="557"/>
      <c r="I50" s="557"/>
      <c r="J50" s="557"/>
      <c r="K50" s="557"/>
      <c r="L50" s="557"/>
    </row>
  </sheetData>
  <mergeCells count="19">
    <mergeCell ref="A50:L50"/>
    <mergeCell ref="A36:L36"/>
    <mergeCell ref="B37:F37"/>
    <mergeCell ref="H37:L37"/>
    <mergeCell ref="A44:L44"/>
    <mergeCell ref="B45:F45"/>
    <mergeCell ref="H45:L45"/>
    <mergeCell ref="A19:L19"/>
    <mergeCell ref="B20:F20"/>
    <mergeCell ref="H20:L20"/>
    <mergeCell ref="A27:L27"/>
    <mergeCell ref="B28:F28"/>
    <mergeCell ref="H28:L28"/>
    <mergeCell ref="A1:L1"/>
    <mergeCell ref="A2:L2"/>
    <mergeCell ref="A3:L3"/>
    <mergeCell ref="A4:L4"/>
    <mergeCell ref="B5:F5"/>
    <mergeCell ref="H5:L5"/>
  </mergeCells>
  <pageMargins left="0.32" right="0.28999999999999998" top="0.74803149606299213" bottom="0.74803149606299213" header="0.31496062992125984" footer="0.31496062992125984"/>
  <pageSetup paperSize="9" scale="61" fitToHeight="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E64779473284F558EE892CC72B462DF" ma:contentTypeVersion="64" ma:contentTypeDescription="Crear nuevo documento." ma:contentTypeScope="" ma:versionID="bac0caf040eca5efa545ce325427ca51">
  <xsd:schema xmlns:xsd="http://www.w3.org/2001/XMLSchema" xmlns:xs="http://www.w3.org/2001/XMLSchema" xmlns:p="http://schemas.microsoft.com/office/2006/metadata/properties" xmlns:ns1="http://schemas.microsoft.com/sharepoint/v3" xmlns:ns2="8b099203-c902-4a5b-992f-1f849b15ff82" xmlns:ns3="36c86fb7-c3ab-4219-b2b9-06651c03637a" targetNamespace="http://schemas.microsoft.com/office/2006/metadata/properties" ma:root="true" ma:fieldsID="bd9dfa008388b2efd21e326acb8a8051" ns1:_="" ns2:_="" ns3:_="">
    <xsd:import namespace="http://schemas.microsoft.com/sharepoint/v3"/>
    <xsd:import namespace="8b099203-c902-4a5b-992f-1f849b15ff82"/>
    <xsd:import namespace="36c86fb7-c3ab-4219-b2b9-06651c03637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ocumentoAdjunto1_mercado_cp" minOccurs="0"/>
                <xsd:element ref="ns2:DestacadoHome" minOccurs="0"/>
                <xsd:element ref="ns3:year" minOccurs="0"/>
                <xsd:element ref="ns3:mes" minOccurs="0"/>
                <xsd:element ref="ns2:_dlc_DocId" minOccurs="0"/>
                <xsd:element ref="ns2:_dlc_DocIdUrl" minOccurs="0"/>
                <xsd:element ref="ns2:_dlc_DocIdPersistId" minOccurs="0"/>
                <xsd:element ref="ns3:Pagin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99203-c902-4a5b-992f-1f849b15ff82" elementFormDefault="qualified">
    <xsd:import namespace="http://schemas.microsoft.com/office/2006/documentManagement/types"/>
    <xsd:import namespace="http://schemas.microsoft.com/office/infopath/2007/PartnerControls"/>
    <xsd:element name="DocumentoAdjunto1_mercado_cp" ma:index="10" nillable="true" ma:displayName="mercado" ma:default="espana" ma:format="Dropdown" ma:internalName="DocumentoAdjunto1_mercado_cp">
      <xsd:simpleType>
        <xsd:union memberTypes="dms:Text">
          <xsd:simpleType>
            <xsd:restriction base="dms:Choice">
              <xsd:enumeration value="alemania"/>
              <xsd:enumeration value="espana"/>
              <xsd:enumeration value="reinoUnido"/>
              <xsd:enumeration value="hungria"/>
              <xsd:enumeration value="francia"/>
              <xsd:enumeration value="belgica"/>
              <xsd:enumeration value="holanda"/>
              <xsd:enumeration value="rusia"/>
              <xsd:enumeration value="italia"/>
              <xsd:enumeration value="irlanda"/>
              <xsd:enumeration value="noruega"/>
              <xsd:enumeration value="suecia"/>
              <xsd:enumeration value="dinamarca"/>
              <xsd:enumeration value="finlandia"/>
              <xsd:enumeration value="austria"/>
              <xsd:enumeration value="suiza"/>
              <xsd:enumeration value="eeuu"/>
            </xsd:restriction>
          </xsd:simpleType>
        </xsd:union>
      </xsd:simpleType>
    </xsd:element>
    <xsd:element name="DestacadoHome" ma:index="11" nillable="true" ma:displayName="DestacadoHome" ma:default="No" ma:format="Dropdown" ma:internalName="DestacadoHome">
      <xsd:simpleType>
        <xsd:restriction base="dms:Choice">
          <xsd:enumeration value="No"/>
          <xsd:enumeration value="Si"/>
        </xsd:restriction>
      </xsd:simpleType>
    </xsd:element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c86fb7-c3ab-4219-b2b9-06651c03637a" elementFormDefault="qualified">
    <xsd:import namespace="http://schemas.microsoft.com/office/2006/documentManagement/types"/>
    <xsd:import namespace="http://schemas.microsoft.com/office/infopath/2007/PartnerControls"/>
    <xsd:element name="year" ma:index="12" nillable="true" ma:displayName="year" ma:internalName="year">
      <xsd:simpleType>
        <xsd:restriction base="dms:Text">
          <xsd:maxLength value="255"/>
        </xsd:restriction>
      </xsd:simpleType>
    </xsd:element>
    <xsd:element name="mes" ma:index="13" nillable="true" ma:displayName="mes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Pagina" ma:index="17" nillable="true" ma:displayName="Pagina" ma:list="{ACDE9BB4-8E7B-4447-BDA1-3C324CA00812}" ma:internalName="Pagina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36c86fb7-c3ab-4219-b2b9-06651c03637a">diciembre</mes>
    <year xmlns="36c86fb7-c3ab-4219-b2b9-06651c03637a">2020</year>
    <PublishingExpirationDate xmlns="http://schemas.microsoft.com/sharepoint/v3" xsi:nil="true"/>
    <DocumentoAdjunto1_mercado_cp xmlns="8b099203-c902-4a5b-992f-1f849b15ff82" xsi:nil="true"/>
    <DestacadoHome xmlns="8b099203-c902-4a5b-992f-1f849b15ff82">No</DestacadoHome>
    <PublishingStartDate xmlns="http://schemas.microsoft.com/sharepoint/v3">2021-01-21T15:39:32+00:00</PublishingStartDate>
    <Pagina xmlns="36c86fb7-c3ab-4219-b2b9-06651c03637a" xsi:nil="true"/>
    <_dlc_DocId xmlns="8b099203-c902-4a5b-992f-1f849b15ff82">Q5F7QW3RQ55V-2035-439</_dlc_DocId>
    <_dlc_DocIdUrl xmlns="8b099203-c902-4a5b-992f-1f849b15ff82">
      <Url>http://admin.webtenerife.com/es/investigacion/Situacion-turistica/indicadores-turisticos/_layouts/DocIdRedir.aspx?ID=Q5F7QW3RQ55V-2035-439</Url>
      <Description>Q5F7QW3RQ55V-2035-439</Description>
    </_dlc_DocIdUrl>
  </documentManagement>
</p:properties>
</file>

<file path=customXml/itemProps1.xml><?xml version="1.0" encoding="utf-8"?>
<ds:datastoreItem xmlns:ds="http://schemas.openxmlformats.org/officeDocument/2006/customXml" ds:itemID="{A477848C-0D2E-4D04-B62E-3F07711CCB6B}"/>
</file>

<file path=customXml/itemProps2.xml><?xml version="1.0" encoding="utf-8"?>
<ds:datastoreItem xmlns:ds="http://schemas.openxmlformats.org/officeDocument/2006/customXml" ds:itemID="{3E4A5342-D901-4CAF-8DBE-6A9007A504B5}"/>
</file>

<file path=customXml/itemProps3.xml><?xml version="1.0" encoding="utf-8"?>
<ds:datastoreItem xmlns:ds="http://schemas.openxmlformats.org/officeDocument/2006/customXml" ds:itemID="{FECE2CC0-A811-4D99-AD86-1DF29253EB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Resumen indicadores</vt:lpstr>
      <vt:lpstr>Indicadores alojativos</vt:lpstr>
      <vt:lpstr>Pasajeros</vt:lpstr>
      <vt:lpstr>Turistas FRONTUR</vt:lpstr>
      <vt:lpstr>'Resumen indicadores'!Área_de_impresión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Turísticos de Tenerife diciembre 2020 (ISTAC-AENA)</dc:title>
  <dc:creator>Marjorie Perez Garcia</dc:creator>
  <cp:lastModifiedBy>Marjorie Perez Garcia</cp:lastModifiedBy>
  <dcterms:created xsi:type="dcterms:W3CDTF">2021-01-21T14:32:59Z</dcterms:created>
  <dcterms:modified xsi:type="dcterms:W3CDTF">2021-01-21T14:34:07Z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0x0101006E64779473284F558EE892CC72B462DF</vt:lpwstr>
  </property>
  <property fmtid="{D5CDD505-2E9C-101B-9397-08002B2CF9AE}" pid="3" name="_dlc_DocIdItemGuid">
    <vt:lpwstr>2f07023f-fbc4-4d09-a7ba-5ddb0dd53ba4</vt:lpwstr>
  </property>
</Properties>
</file>