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1/"/>
    </mc:Choice>
  </mc:AlternateContent>
  <xr:revisionPtr revIDLastSave="0" documentId="8_{0F3F2932-C2E2-4EFB-B53E-E64818FE2F95}" xr6:coauthVersionLast="46" xr6:coauthVersionMax="46" xr10:uidLastSave="{00000000-0000-0000-0000-000000000000}"/>
  <bookViews>
    <workbookView xWindow="-120" yWindow="-120" windowWidth="29040" windowHeight="15840" xr2:uid="{689AAE7F-4B93-48F4-BED0-BEE47B78C75E}"/>
  </bookViews>
  <sheets>
    <sheet name="Resumen indicadores" sheetId="1" r:id="rId1"/>
    <sheet name="Indicadores alojativos" sheetId="2" r:id="rId2"/>
    <sheet name="Pasajeros" sheetId="3" r:id="rId3"/>
    <sheet name="Turistas FRONTU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H37" i="4"/>
  <c r="H28" i="4"/>
  <c r="H20" i="4"/>
  <c r="H5" i="4"/>
  <c r="H73" i="3"/>
  <c r="H48" i="3"/>
  <c r="H42" i="3"/>
  <c r="H36" i="3"/>
  <c r="H11" i="3"/>
  <c r="H5" i="3"/>
  <c r="F17" i="3" l="1"/>
  <c r="E17" i="3"/>
  <c r="D17" i="3"/>
  <c r="F42" i="4"/>
  <c r="E42" i="4"/>
  <c r="D42" i="4"/>
  <c r="F28" i="3"/>
  <c r="E28" i="3"/>
  <c r="D28" i="3"/>
  <c r="L31" i="4"/>
  <c r="K31" i="4"/>
  <c r="J31" i="4"/>
  <c r="F13" i="3"/>
  <c r="E13" i="3"/>
  <c r="D13" i="3"/>
  <c r="F64" i="3"/>
  <c r="E64" i="3"/>
  <c r="D64" i="3"/>
  <c r="L11" i="4"/>
  <c r="K11" i="4"/>
  <c r="J11" i="4"/>
  <c r="F9" i="3"/>
  <c r="E9" i="3"/>
  <c r="D9" i="3"/>
  <c r="L7" i="3"/>
  <c r="K7" i="3"/>
  <c r="J7" i="3"/>
  <c r="L15" i="3"/>
  <c r="K15" i="3"/>
  <c r="J15" i="3"/>
  <c r="L19" i="3"/>
  <c r="K19" i="3"/>
  <c r="J19" i="3"/>
  <c r="L26" i="3"/>
  <c r="K26" i="3"/>
  <c r="J26" i="3"/>
  <c r="L33" i="3"/>
  <c r="K33" i="3"/>
  <c r="J33" i="3"/>
  <c r="L53" i="3"/>
  <c r="K53" i="3"/>
  <c r="J53" i="3"/>
  <c r="L61" i="3"/>
  <c r="K61" i="3"/>
  <c r="J61" i="3"/>
  <c r="F18" i="4"/>
  <c r="E18" i="4"/>
  <c r="D18" i="4"/>
  <c r="L39" i="4"/>
  <c r="K39" i="4"/>
  <c r="J39" i="4"/>
  <c r="F14" i="3"/>
  <c r="E14" i="3"/>
  <c r="D14" i="3"/>
  <c r="F18" i="3"/>
  <c r="E18" i="3"/>
  <c r="D18" i="3"/>
  <c r="F25" i="3"/>
  <c r="E25" i="3"/>
  <c r="D25" i="3"/>
  <c r="L45" i="3"/>
  <c r="K45" i="3"/>
  <c r="J45" i="3"/>
  <c r="F68" i="3"/>
  <c r="E68" i="3"/>
  <c r="D68" i="3"/>
  <c r="L15" i="4"/>
  <c r="K15" i="4"/>
  <c r="J15" i="4"/>
  <c r="F22" i="4"/>
  <c r="E22" i="4"/>
  <c r="D22" i="4"/>
  <c r="L35" i="4"/>
  <c r="K35" i="4"/>
  <c r="J35" i="4"/>
  <c r="L47" i="4"/>
  <c r="K47" i="4"/>
  <c r="J47" i="4"/>
  <c r="L8" i="3"/>
  <c r="K8" i="3"/>
  <c r="J8" i="3"/>
  <c r="L16" i="3"/>
  <c r="K16" i="3"/>
  <c r="J16" i="3"/>
  <c r="L25" i="3"/>
  <c r="K25" i="3"/>
  <c r="J25" i="3"/>
  <c r="F40" i="3"/>
  <c r="E40" i="3"/>
  <c r="D40" i="3"/>
  <c r="F56" i="3"/>
  <c r="E56" i="3"/>
  <c r="D56" i="3"/>
  <c r="L65" i="3"/>
  <c r="K65" i="3"/>
  <c r="J65" i="3"/>
  <c r="L43" i="4"/>
  <c r="K43" i="4"/>
  <c r="J43" i="4"/>
  <c r="F7" i="3"/>
  <c r="E7" i="3"/>
  <c r="D7" i="3"/>
  <c r="F15" i="3"/>
  <c r="E15" i="3"/>
  <c r="D15" i="3"/>
  <c r="F19" i="3"/>
  <c r="E19" i="3"/>
  <c r="D19" i="3"/>
  <c r="F24" i="3"/>
  <c r="E24" i="3"/>
  <c r="D24" i="3"/>
  <c r="F32" i="3"/>
  <c r="E32" i="3"/>
  <c r="D32" i="3"/>
  <c r="F52" i="3"/>
  <c r="E52" i="3"/>
  <c r="D52" i="3"/>
  <c r="F76" i="3"/>
  <c r="E76" i="3"/>
  <c r="D76" i="3"/>
  <c r="F26" i="4"/>
  <c r="E26" i="4"/>
  <c r="D26" i="4"/>
  <c r="K9" i="3"/>
  <c r="J9" i="3"/>
  <c r="L9" i="3"/>
  <c r="K13" i="3"/>
  <c r="J13" i="3"/>
  <c r="L13" i="3"/>
  <c r="K17" i="3"/>
  <c r="J17" i="3"/>
  <c r="L17" i="3"/>
  <c r="L22" i="3"/>
  <c r="K22" i="3"/>
  <c r="J22" i="3"/>
  <c r="L30" i="3"/>
  <c r="K30" i="3"/>
  <c r="J30" i="3"/>
  <c r="F44" i="3"/>
  <c r="E44" i="3"/>
  <c r="D44" i="3"/>
  <c r="L69" i="3"/>
  <c r="K69" i="3"/>
  <c r="J69" i="3"/>
  <c r="F10" i="4"/>
  <c r="E10" i="4"/>
  <c r="D10" i="4"/>
  <c r="L23" i="4"/>
  <c r="K23" i="4"/>
  <c r="J23" i="4"/>
  <c r="F30" i="4"/>
  <c r="E30" i="4"/>
  <c r="D30" i="4"/>
  <c r="D8" i="3"/>
  <c r="F8" i="3"/>
  <c r="E8" i="3"/>
  <c r="D16" i="3"/>
  <c r="F16" i="3"/>
  <c r="E16" i="3"/>
  <c r="F20" i="3"/>
  <c r="D20" i="3"/>
  <c r="E20" i="3"/>
  <c r="F21" i="3"/>
  <c r="E21" i="3"/>
  <c r="D21" i="3"/>
  <c r="F29" i="3"/>
  <c r="E29" i="3"/>
  <c r="D29" i="3"/>
  <c r="L34" i="3"/>
  <c r="K34" i="3"/>
  <c r="J34" i="3"/>
  <c r="L38" i="3"/>
  <c r="K38" i="3"/>
  <c r="J38" i="3"/>
  <c r="L54" i="3"/>
  <c r="K54" i="3"/>
  <c r="J54" i="3"/>
  <c r="F60" i="3"/>
  <c r="E60" i="3"/>
  <c r="D60" i="3"/>
  <c r="L7" i="4"/>
  <c r="K7" i="4"/>
  <c r="J7" i="4"/>
  <c r="L14" i="3"/>
  <c r="K14" i="3"/>
  <c r="J14" i="3"/>
  <c r="L18" i="3"/>
  <c r="K18" i="3"/>
  <c r="J18" i="3"/>
  <c r="L21" i="3"/>
  <c r="K21" i="3"/>
  <c r="J21" i="3"/>
  <c r="L29" i="3"/>
  <c r="K29" i="3"/>
  <c r="J29" i="3"/>
  <c r="L46" i="3"/>
  <c r="K46" i="3"/>
  <c r="J46" i="3"/>
  <c r="L50" i="3"/>
  <c r="K50" i="3"/>
  <c r="J50" i="3"/>
  <c r="L57" i="3"/>
  <c r="K57" i="3"/>
  <c r="J57" i="3"/>
  <c r="L77" i="3"/>
  <c r="K77" i="3"/>
  <c r="J77" i="3"/>
  <c r="F14" i="4"/>
  <c r="E14" i="4"/>
  <c r="D14" i="4"/>
  <c r="F34" i="4"/>
  <c r="E34" i="4"/>
  <c r="D34" i="4"/>
  <c r="L58" i="3"/>
  <c r="K58" i="3"/>
  <c r="J58" i="3"/>
  <c r="L62" i="3"/>
  <c r="K62" i="3"/>
  <c r="J62" i="3"/>
  <c r="L66" i="3"/>
  <c r="K66" i="3"/>
  <c r="J66" i="3"/>
  <c r="L70" i="3"/>
  <c r="K70" i="3"/>
  <c r="J70" i="3"/>
  <c r="L8" i="4"/>
  <c r="K8" i="4"/>
  <c r="J8" i="4"/>
  <c r="L12" i="4"/>
  <c r="K12" i="4"/>
  <c r="J12" i="4"/>
  <c r="L16" i="4"/>
  <c r="K16" i="4"/>
  <c r="J16" i="4"/>
  <c r="L24" i="4"/>
  <c r="K24" i="4"/>
  <c r="J24" i="4"/>
  <c r="L32" i="4"/>
  <c r="K32" i="4"/>
  <c r="J32" i="4"/>
  <c r="L40" i="4"/>
  <c r="K40" i="4"/>
  <c r="J40" i="4"/>
  <c r="L48" i="4"/>
  <c r="K48" i="4"/>
  <c r="J48" i="4"/>
  <c r="F33" i="3"/>
  <c r="E33" i="3"/>
  <c r="D33" i="3"/>
  <c r="F45" i="3"/>
  <c r="E45" i="3"/>
  <c r="D45" i="3"/>
  <c r="F53" i="3"/>
  <c r="E53" i="3"/>
  <c r="D53" i="3"/>
  <c r="F57" i="3"/>
  <c r="E57" i="3"/>
  <c r="D57" i="3"/>
  <c r="F61" i="3"/>
  <c r="E61" i="3"/>
  <c r="D61" i="3"/>
  <c r="F65" i="3"/>
  <c r="E65" i="3"/>
  <c r="D65" i="3"/>
  <c r="F69" i="3"/>
  <c r="E69" i="3"/>
  <c r="D69" i="3"/>
  <c r="F77" i="3"/>
  <c r="E77" i="3"/>
  <c r="D77" i="3"/>
  <c r="F7" i="4"/>
  <c r="E7" i="4"/>
  <c r="D7" i="4"/>
  <c r="F11" i="4"/>
  <c r="E11" i="4"/>
  <c r="D11" i="4"/>
  <c r="F15" i="4"/>
  <c r="E15" i="4"/>
  <c r="D15" i="4"/>
  <c r="F23" i="4"/>
  <c r="E23" i="4"/>
  <c r="D23" i="4"/>
  <c r="F31" i="4"/>
  <c r="E31" i="4"/>
  <c r="D31" i="4"/>
  <c r="F35" i="4"/>
  <c r="E35" i="4"/>
  <c r="D35" i="4"/>
  <c r="F39" i="4"/>
  <c r="E39" i="4"/>
  <c r="D39" i="4"/>
  <c r="F43" i="4"/>
  <c r="E43" i="4"/>
  <c r="D43" i="4"/>
  <c r="F47" i="4"/>
  <c r="E47" i="4"/>
  <c r="D47" i="4"/>
  <c r="L23" i="3"/>
  <c r="K23" i="3"/>
  <c r="J23" i="3"/>
  <c r="L27" i="3"/>
  <c r="K27" i="3"/>
  <c r="J27" i="3"/>
  <c r="L31" i="3"/>
  <c r="K31" i="3"/>
  <c r="J31" i="3"/>
  <c r="L39" i="3"/>
  <c r="K39" i="3"/>
  <c r="J39" i="3"/>
  <c r="L51" i="3"/>
  <c r="K51" i="3"/>
  <c r="J51" i="3"/>
  <c r="L55" i="3"/>
  <c r="K55" i="3"/>
  <c r="J55" i="3"/>
  <c r="L59" i="3"/>
  <c r="K59" i="3"/>
  <c r="J59" i="3"/>
  <c r="L63" i="3"/>
  <c r="K63" i="3"/>
  <c r="J63" i="3"/>
  <c r="L67" i="3"/>
  <c r="K67" i="3"/>
  <c r="J67" i="3"/>
  <c r="L71" i="3"/>
  <c r="K71" i="3"/>
  <c r="J71" i="3"/>
  <c r="L75" i="3"/>
  <c r="K75" i="3"/>
  <c r="J75" i="3"/>
  <c r="L9" i="4"/>
  <c r="K9" i="4"/>
  <c r="J9" i="4"/>
  <c r="L13" i="4"/>
  <c r="K13" i="4"/>
  <c r="J13" i="4"/>
  <c r="L17" i="4"/>
  <c r="K17" i="4"/>
  <c r="J17" i="4"/>
  <c r="L25" i="4"/>
  <c r="K25" i="4"/>
  <c r="J25" i="4"/>
  <c r="L33" i="4"/>
  <c r="K33" i="4"/>
  <c r="J33" i="4"/>
  <c r="L41" i="4"/>
  <c r="K41" i="4"/>
  <c r="J41" i="4"/>
  <c r="L49" i="4"/>
  <c r="K49" i="4"/>
  <c r="J49" i="4"/>
  <c r="E22" i="3"/>
  <c r="D22" i="3"/>
  <c r="F22" i="3"/>
  <c r="E26" i="3"/>
  <c r="D26" i="3"/>
  <c r="F26" i="3"/>
  <c r="E30" i="3"/>
  <c r="D30" i="3"/>
  <c r="F30" i="3"/>
  <c r="E34" i="3"/>
  <c r="D34" i="3"/>
  <c r="F34" i="3"/>
  <c r="E38" i="3"/>
  <c r="D38" i="3"/>
  <c r="F38" i="3"/>
  <c r="E46" i="3"/>
  <c r="D46" i="3"/>
  <c r="F46" i="3"/>
  <c r="E50" i="3"/>
  <c r="D50" i="3"/>
  <c r="F50" i="3"/>
  <c r="E54" i="3"/>
  <c r="D54" i="3"/>
  <c r="F54" i="3"/>
  <c r="E58" i="3"/>
  <c r="D58" i="3"/>
  <c r="F58" i="3"/>
  <c r="E62" i="3"/>
  <c r="D62" i="3"/>
  <c r="F62" i="3"/>
  <c r="E66" i="3"/>
  <c r="D66" i="3"/>
  <c r="F66" i="3"/>
  <c r="E70" i="3"/>
  <c r="D70" i="3"/>
  <c r="F70" i="3"/>
  <c r="E8" i="4"/>
  <c r="D8" i="4"/>
  <c r="F8" i="4"/>
  <c r="E12" i="4"/>
  <c r="D12" i="4"/>
  <c r="F12" i="4"/>
  <c r="E16" i="4"/>
  <c r="D16" i="4"/>
  <c r="F16" i="4"/>
  <c r="E24" i="4"/>
  <c r="D24" i="4"/>
  <c r="F24" i="4"/>
  <c r="E32" i="4"/>
  <c r="D32" i="4"/>
  <c r="F32" i="4"/>
  <c r="E40" i="4"/>
  <c r="D40" i="4"/>
  <c r="F40" i="4"/>
  <c r="E48" i="4"/>
  <c r="D48" i="4"/>
  <c r="F48" i="4"/>
  <c r="L20" i="3"/>
  <c r="K20" i="3"/>
  <c r="J20" i="3"/>
  <c r="J24" i="3"/>
  <c r="K24" i="3"/>
  <c r="L24" i="3"/>
  <c r="J28" i="3"/>
  <c r="L28" i="3"/>
  <c r="K28" i="3"/>
  <c r="J32" i="3"/>
  <c r="L32" i="3"/>
  <c r="K32" i="3"/>
  <c r="J40" i="3"/>
  <c r="L40" i="3"/>
  <c r="K40" i="3"/>
  <c r="J44" i="3"/>
  <c r="K44" i="3"/>
  <c r="L44" i="3"/>
  <c r="J52" i="3"/>
  <c r="L52" i="3"/>
  <c r="K52" i="3"/>
  <c r="J56" i="3"/>
  <c r="L56" i="3"/>
  <c r="K56" i="3"/>
  <c r="J60" i="3"/>
  <c r="K60" i="3"/>
  <c r="L60" i="3"/>
  <c r="J64" i="3"/>
  <c r="L64" i="3"/>
  <c r="K64" i="3"/>
  <c r="J68" i="3"/>
  <c r="L68" i="3"/>
  <c r="K68" i="3"/>
  <c r="J76" i="3"/>
  <c r="L76" i="3"/>
  <c r="K76" i="3"/>
  <c r="J10" i="4"/>
  <c r="L10" i="4"/>
  <c r="K10" i="4"/>
  <c r="J14" i="4"/>
  <c r="L14" i="4"/>
  <c r="K14" i="4"/>
  <c r="J18" i="4"/>
  <c r="L18" i="4"/>
  <c r="K18" i="4"/>
  <c r="J22" i="4"/>
  <c r="L22" i="4"/>
  <c r="K22" i="4"/>
  <c r="J26" i="4"/>
  <c r="L26" i="4"/>
  <c r="K26" i="4"/>
  <c r="J30" i="4"/>
  <c r="L30" i="4"/>
  <c r="K30" i="4"/>
  <c r="J34" i="4"/>
  <c r="L34" i="4"/>
  <c r="K34" i="4"/>
  <c r="J42" i="4"/>
  <c r="L42" i="4"/>
  <c r="K42" i="4"/>
  <c r="D23" i="3"/>
  <c r="F23" i="3"/>
  <c r="E23" i="3"/>
  <c r="F27" i="3"/>
  <c r="E27" i="3"/>
  <c r="D27" i="3"/>
  <c r="D31" i="3"/>
  <c r="F31" i="3"/>
  <c r="E31" i="3"/>
  <c r="D39" i="3"/>
  <c r="F39" i="3"/>
  <c r="E39" i="3"/>
  <c r="F51" i="3"/>
  <c r="E51" i="3"/>
  <c r="D51" i="3"/>
  <c r="D55" i="3"/>
  <c r="F55" i="3"/>
  <c r="E55" i="3"/>
  <c r="F59" i="3"/>
  <c r="E59" i="3"/>
  <c r="D59" i="3"/>
  <c r="F63" i="3"/>
  <c r="E63" i="3"/>
  <c r="D63" i="3"/>
  <c r="F67" i="3"/>
  <c r="D67" i="3"/>
  <c r="E67" i="3"/>
  <c r="F71" i="3"/>
  <c r="E71" i="3"/>
  <c r="D71" i="3"/>
  <c r="F75" i="3"/>
  <c r="E75" i="3"/>
  <c r="D75" i="3"/>
  <c r="F9" i="4"/>
  <c r="E9" i="4"/>
  <c r="D9" i="4"/>
  <c r="F13" i="4"/>
  <c r="E13" i="4"/>
  <c r="D13" i="4"/>
  <c r="F17" i="4"/>
  <c r="E17" i="4"/>
  <c r="D17" i="4"/>
  <c r="F25" i="4"/>
  <c r="E25" i="4"/>
  <c r="D25" i="4"/>
  <c r="F33" i="4"/>
  <c r="E33" i="4"/>
  <c r="D33" i="4"/>
  <c r="F41" i="4"/>
  <c r="E41" i="4"/>
  <c r="D41" i="4"/>
  <c r="F49" i="4"/>
  <c r="E49" i="4"/>
  <c r="D49" i="4"/>
</calcChain>
</file>

<file path=xl/sharedStrings.xml><?xml version="1.0" encoding="utf-8"?>
<sst xmlns="http://schemas.openxmlformats.org/spreadsheetml/2006/main" count="951" uniqueCount="155">
  <si>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</si>
  <si>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</si>
  <si>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</si>
  <si>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</si>
  <si>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</si>
  <si>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</si>
  <si>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</si>
  <si>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</si>
  <si>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</si>
  <si>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</si>
  <si>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</si>
  <si>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</si>
  <si>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</si>
  <si>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</si>
  <si>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</si>
  <si>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</si>
  <si>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r>
      <t xml:space="preserve">Estancia media en establecimientos alojativos (hoteles y apartamentos) 
</t>
    </r>
    <r>
      <rPr>
        <sz val="10"/>
        <color rgb="FFE29700"/>
        <rFont val="Calibri"/>
        <family val="2"/>
        <scheme val="minor"/>
      </rPr>
      <t xml:space="preserve"> (en días)</t>
    </r>
  </si>
  <si>
    <t>Estancia media total (hotel + apartamento)</t>
  </si>
  <si>
    <r>
      <t xml:space="preserve">Estancia media  según lugar de residencia  </t>
    </r>
    <r>
      <rPr>
        <sz val="10"/>
        <color rgb="FFE29700"/>
        <rFont val="Calibri"/>
        <family val="2"/>
        <scheme val="minor"/>
      </rPr>
      <t>(en días)</t>
    </r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</si>
  <si>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</si>
  <si>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</si>
  <si>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</si>
  <si>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</si>
  <si>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</si>
  <si>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</si>
  <si>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</si>
  <si>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</si>
  <si>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</si>
  <si>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</si>
  <si>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</si>
  <si>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</si>
  <si>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</si>
  <si>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</si>
  <si>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</si>
  <si>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</si>
  <si>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</si>
  <si>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</si>
  <si>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</si>
  <si>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</si>
  <si>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</si>
  <si>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</si>
  <si>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</si>
  <si>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</si>
  <si>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</si>
  <si>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</si>
  <si>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</si>
  <si>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</si>
  <si>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</si>
  <si>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</si>
  <si>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</si>
  <si>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</si>
  <si>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</si>
  <si>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</si>
  <si>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</si>
  <si>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</si>
  <si>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</si>
  <si>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</si>
  <si>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</si>
  <si>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</si>
  <si>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</si>
  <si>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</si>
  <si>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</si>
  <si>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</si>
  <si>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</si>
  <si>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</si>
  <si>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</si>
  <si>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</si>
  <si>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</si>
  <si>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</si>
  <si>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</si>
  <si>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</si>
  <si>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</si>
  <si>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</si>
  <si>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</si>
  <si>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</si>
  <si>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</si>
  <si>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</si>
  <si>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</si>
  <si>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</si>
  <si>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</si>
  <si>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</si>
  <si>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</si>
  <si>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</si>
  <si>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</si>
  <si>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</si>
  <si>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</si>
  <si>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</si>
  <si>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</si>
  <si>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</si>
  <si>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</si>
  <si>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</si>
  <si>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</si>
  <si>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</si>
  <si>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</si>
  <si>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</si>
  <si>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</si>
  <si>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</si>
  <si>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</si>
  <si>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</si>
  <si>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</si>
  <si>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</si>
  <si>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según municipio de alojamiento</t>
  </si>
  <si>
    <t>Indicadores de rentabilidad alojativa (hoteles y apartamentos)</t>
  </si>
  <si>
    <t>4, 5 Estrellas</t>
  </si>
  <si>
    <t>1, 2, 3 Estrellas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</si>
  <si>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</si>
  <si>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</si>
  <si>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</si>
  <si>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</si>
  <si>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</si>
  <si>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</si>
  <si>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</si>
  <si>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</si>
  <si>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</si>
  <si>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</si>
  <si>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</si>
  <si>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</si>
  <si>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</si>
  <si>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</si>
  <si>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</si>
  <si>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</si>
  <si>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</si>
  <si>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</si>
  <si>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</si>
  <si>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</si>
  <si>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</si>
  <si>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</si>
  <si>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</si>
  <si>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</si>
  <si>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</si>
  <si>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</si>
  <si>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</si>
  <si>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</si>
  <si>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</si>
  <si>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</si>
  <si>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</si>
  <si>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</si>
  <si>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</si>
  <si>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</si>
  <si>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</si>
  <si>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</si>
  <si>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</si>
  <si>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</si>
  <si>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</si>
  <si>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</si>
  <si>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</si>
  <si>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</si>
  <si>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</si>
  <si>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</si>
  <si>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</si>
  <si>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abril</t>
  </si>
  <si>
    <t>marzo</t>
  </si>
  <si>
    <t>-</t>
  </si>
  <si>
    <t>acumulado abril</t>
  </si>
  <si>
    <t>acumulado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</si>
</sst>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#,##0\ &quot;€&quot;"/>
    <numFmt numFmtId="167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sz val="10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9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/>
      <right style="dashed">
        <color theme="0" tint="-0.34998626667073579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hair">
        <color rgb="FFE29700"/>
      </top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  <border>
      <left style="hair">
        <color theme="0" tint="-0.24994659260841701"/>
      </left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/>
      <diagonal/>
    </border>
    <border>
      <left/>
      <right style="hair">
        <color theme="0" tint="-0.24994659260841701"/>
      </right>
      <top style="hair">
        <color theme="8" tint="-0.2499465926084170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right" vertical="center" wrapText="1"/>
    </xf>
    <xf numFmtId="164" fontId="3" fillId="3" borderId="0" xfId="1" applyNumberFormat="1" applyFont="1" applyFill="1" applyAlignment="1">
      <alignment horizontal="right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 applyAlignment="1">
      <alignment horizontal="right"/>
    </xf>
    <xf numFmtId="164" fontId="5" fillId="0" borderId="16" xfId="1" applyNumberFormat="1" applyFont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horizontal="right" vertical="center"/>
    </xf>
    <xf numFmtId="164" fontId="6" fillId="0" borderId="19" xfId="1" applyNumberFormat="1" applyFont="1" applyBorder="1" applyAlignment="1">
      <alignment horizontal="right" vertical="center"/>
    </xf>
    <xf numFmtId="164" fontId="6" fillId="4" borderId="20" xfId="1" applyNumberFormat="1" applyFont="1" applyFill="1" applyBorder="1" applyAlignment="1">
      <alignment horizontal="right" vertical="center"/>
    </xf>
    <xf numFmtId="164" fontId="6" fillId="0" borderId="21" xfId="1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4" borderId="23" xfId="1" applyNumberFormat="1" applyFont="1" applyFill="1" applyBorder="1" applyAlignment="1">
      <alignment horizontal="right"/>
    </xf>
    <xf numFmtId="164" fontId="5" fillId="0" borderId="24" xfId="1" applyNumberFormat="1" applyFont="1" applyBorder="1" applyAlignment="1">
      <alignment horizontal="right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19" xfId="0" applyNumberFormat="1" applyFont="1" applyBorder="1" applyAlignment="1">
      <alignment horizontal="right"/>
    </xf>
    <xf numFmtId="164" fontId="5" fillId="0" borderId="19" xfId="1" applyNumberFormat="1" applyFont="1" applyBorder="1" applyAlignment="1">
      <alignment horizontal="right"/>
    </xf>
    <xf numFmtId="164" fontId="5" fillId="4" borderId="22" xfId="1" applyNumberFormat="1" applyFont="1" applyFill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0" fontId="7" fillId="0" borderId="19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/>
    </xf>
    <xf numFmtId="0" fontId="8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horizontal="right" vertical="center"/>
    </xf>
    <xf numFmtId="2" fontId="8" fillId="0" borderId="27" xfId="0" applyNumberFormat="1" applyFont="1" applyBorder="1" applyAlignment="1">
      <alignment horizontal="right" vertical="center"/>
    </xf>
    <xf numFmtId="2" fontId="8" fillId="5" borderId="0" xfId="0" applyNumberFormat="1" applyFont="1" applyFill="1" applyAlignment="1">
      <alignment horizontal="right" vertical="center"/>
    </xf>
    <xf numFmtId="2" fontId="8" fillId="0" borderId="28" xfId="0" applyNumberFormat="1" applyFont="1" applyBorder="1" applyAlignment="1">
      <alignment horizontal="right" vertical="center"/>
    </xf>
    <xf numFmtId="2" fontId="8" fillId="0" borderId="29" xfId="0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 applyAlignment="1">
      <alignment horizontal="right"/>
    </xf>
    <xf numFmtId="2" fontId="5" fillId="0" borderId="31" xfId="0" applyNumberFormat="1" applyFont="1" applyBorder="1" applyAlignment="1">
      <alignment horizontal="right"/>
    </xf>
    <xf numFmtId="2" fontId="5" fillId="5" borderId="0" xfId="0" applyNumberFormat="1" applyFont="1" applyFill="1" applyAlignment="1">
      <alignment horizontal="right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0" fillId="0" borderId="0" xfId="0" applyNumberFormat="1"/>
    <xf numFmtId="0" fontId="8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indent="1"/>
    </xf>
    <xf numFmtId="2" fontId="5" fillId="0" borderId="35" xfId="0" applyNumberFormat="1" applyFont="1" applyBorder="1" applyAlignment="1">
      <alignment horizontal="right"/>
    </xf>
    <xf numFmtId="2" fontId="5" fillId="0" borderId="35" xfId="0" applyNumberFormat="1" applyFont="1" applyBorder="1" applyAlignment="1">
      <alignment horizontal="right"/>
    </xf>
    <xf numFmtId="2" fontId="5" fillId="0" borderId="36" xfId="0" applyNumberFormat="1" applyFont="1" applyBorder="1" applyAlignment="1">
      <alignment horizontal="right"/>
    </xf>
    <xf numFmtId="2" fontId="5" fillId="0" borderId="37" xfId="0" applyNumberFormat="1" applyFont="1" applyBorder="1" applyAlignment="1">
      <alignment horizontal="right"/>
    </xf>
    <xf numFmtId="0" fontId="8" fillId="0" borderId="38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2" fontId="5" fillId="0" borderId="27" xfId="0" applyNumberFormat="1" applyFont="1" applyBorder="1" applyAlignment="1">
      <alignment horizontal="right"/>
    </xf>
    <xf numFmtId="0" fontId="5" fillId="0" borderId="31" xfId="0" applyFont="1" applyBorder="1"/>
    <xf numFmtId="0" fontId="0" fillId="6" borderId="0" xfId="0" applyFill="1" applyAlignment="1">
      <alignment horizontal="center"/>
    </xf>
    <xf numFmtId="3" fontId="0" fillId="0" borderId="0" xfId="0" applyNumberFormat="1"/>
    <xf numFmtId="0" fontId="0" fillId="6" borderId="0" xfId="0" applyFill="1" applyAlignment="1">
      <alignment horizontal="right"/>
    </xf>
    <xf numFmtId="0" fontId="11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164" fontId="11" fillId="0" borderId="40" xfId="1" applyNumberFormat="1" applyFont="1" applyBorder="1" applyAlignment="1">
      <alignment horizontal="right" vertical="center"/>
    </xf>
    <xf numFmtId="165" fontId="11" fillId="0" borderId="40" xfId="0" applyNumberFormat="1" applyFont="1" applyBorder="1" applyAlignment="1">
      <alignment horizontal="right" vertical="center"/>
    </xf>
    <xf numFmtId="165" fontId="11" fillId="6" borderId="0" xfId="0" applyNumberFormat="1" applyFont="1" applyFill="1" applyAlignment="1">
      <alignment horizontal="right" vertical="center"/>
    </xf>
    <xf numFmtId="165" fontId="11" fillId="0" borderId="41" xfId="0" applyNumberFormat="1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indent="1"/>
    </xf>
    <xf numFmtId="164" fontId="5" fillId="0" borderId="43" xfId="1" applyNumberFormat="1" applyFont="1" applyBorder="1" applyAlignment="1">
      <alignment horizontal="right"/>
    </xf>
    <xf numFmtId="165" fontId="5" fillId="0" borderId="43" xfId="0" applyNumberFormat="1" applyFont="1" applyBorder="1" applyAlignment="1">
      <alignment horizontal="right"/>
    </xf>
    <xf numFmtId="165" fontId="5" fillId="6" borderId="0" xfId="0" applyNumberFormat="1" applyFont="1" applyFill="1" applyAlignment="1">
      <alignment horizontal="right"/>
    </xf>
    <xf numFmtId="165" fontId="5" fillId="0" borderId="44" xfId="0" applyNumberFormat="1" applyFont="1" applyBorder="1" applyAlignment="1">
      <alignment horizontal="right"/>
    </xf>
    <xf numFmtId="0" fontId="11" fillId="0" borderId="45" xfId="0" applyFont="1" applyBorder="1" applyAlignment="1">
      <alignment horizontal="center" vertical="center" wrapText="1"/>
    </xf>
    <xf numFmtId="10" fontId="5" fillId="0" borderId="43" xfId="1" applyNumberFormat="1" applyFont="1" applyBorder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13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vertical="center" wrapText="1"/>
    </xf>
    <xf numFmtId="166" fontId="14" fillId="0" borderId="47" xfId="0" applyNumberFormat="1" applyFont="1" applyBorder="1" applyAlignment="1">
      <alignment horizontal="right" vertical="center"/>
    </xf>
    <xf numFmtId="164" fontId="14" fillId="0" borderId="47" xfId="1" applyNumberFormat="1" applyFont="1" applyBorder="1" applyAlignment="1">
      <alignment horizontal="right" vertical="center"/>
    </xf>
    <xf numFmtId="164" fontId="14" fillId="7" borderId="0" xfId="1" applyNumberFormat="1" applyFont="1" applyFill="1" applyAlignment="1">
      <alignment horizontal="right" vertical="center"/>
    </xf>
    <xf numFmtId="164" fontId="14" fillId="0" borderId="48" xfId="1" applyNumberFormat="1" applyFont="1" applyBorder="1" applyAlignment="1">
      <alignment horizontal="right" vertical="center"/>
    </xf>
    <xf numFmtId="0" fontId="13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indent="1"/>
    </xf>
    <xf numFmtId="166" fontId="5" fillId="0" borderId="50" xfId="0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164" fontId="5" fillId="7" borderId="0" xfId="1" applyNumberFormat="1" applyFont="1" applyFill="1" applyAlignment="1">
      <alignment horizontal="right"/>
    </xf>
    <xf numFmtId="3" fontId="5" fillId="0" borderId="50" xfId="0" applyNumberFormat="1" applyFont="1" applyBorder="1" applyAlignment="1">
      <alignment horizontal="right"/>
    </xf>
    <xf numFmtId="166" fontId="5" fillId="0" borderId="43" xfId="0" applyNumberFormat="1" applyFont="1" applyBorder="1"/>
    <xf numFmtId="164" fontId="5" fillId="0" borderId="44" xfId="1" applyNumberFormat="1" applyFont="1" applyBorder="1" applyAlignment="1"/>
    <xf numFmtId="0" fontId="13" fillId="0" borderId="51" xfId="0" applyFont="1" applyBorder="1" applyAlignment="1">
      <alignment horizontal="center" vertical="center" wrapText="1"/>
    </xf>
    <xf numFmtId="0" fontId="0" fillId="2" borderId="5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167" fontId="14" fillId="0" borderId="47" xfId="0" applyNumberFormat="1" applyFont="1" applyBorder="1" applyAlignment="1">
      <alignment horizontal="right" vertical="center"/>
    </xf>
    <xf numFmtId="167" fontId="14" fillId="0" borderId="48" xfId="0" applyNumberFormat="1" applyFont="1" applyBorder="1" applyAlignment="1">
      <alignment horizontal="right" vertical="center"/>
    </xf>
    <xf numFmtId="167" fontId="14" fillId="0" borderId="47" xfId="0" applyNumberFormat="1" applyFont="1" applyBorder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167" fontId="14" fillId="0" borderId="48" xfId="0" applyNumberFormat="1" applyFont="1" applyBorder="1" applyAlignment="1">
      <alignment horizontal="right" vertical="center"/>
    </xf>
    <xf numFmtId="167" fontId="5" fillId="0" borderId="50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167" fontId="5" fillId="0" borderId="50" xfId="0" applyNumberFormat="1" applyFont="1" applyBorder="1" applyAlignment="1">
      <alignment horizontal="right"/>
    </xf>
    <xf numFmtId="0" fontId="5" fillId="7" borderId="0" xfId="0" applyFont="1" applyFill="1" applyAlignment="1">
      <alignment horizontal="right"/>
    </xf>
    <xf numFmtId="2" fontId="5" fillId="0" borderId="50" xfId="0" applyNumberFormat="1" applyFont="1" applyBorder="1" applyAlignment="1">
      <alignment horizontal="right"/>
    </xf>
    <xf numFmtId="2" fontId="5" fillId="0" borderId="53" xfId="0" applyNumberFormat="1" applyFon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 applyAlignment="1">
      <alignment horizontal="right"/>
    </xf>
    <xf numFmtId="2" fontId="0" fillId="0" borderId="56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5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/>
    </xf>
    <xf numFmtId="3" fontId="16" fillId="0" borderId="59" xfId="0" applyNumberFormat="1" applyFont="1" applyBorder="1" applyAlignment="1">
      <alignment horizontal="right" vertical="center"/>
    </xf>
    <xf numFmtId="3" fontId="16" fillId="0" borderId="60" xfId="0" applyNumberFormat="1" applyFont="1" applyBorder="1" applyAlignment="1">
      <alignment horizontal="right" vertical="center"/>
    </xf>
    <xf numFmtId="164" fontId="16" fillId="0" borderId="59" xfId="1" applyNumberFormat="1" applyFont="1" applyBorder="1" applyAlignment="1">
      <alignment horizontal="right" vertical="center"/>
    </xf>
    <xf numFmtId="164" fontId="16" fillId="0" borderId="61" xfId="1" applyNumberFormat="1" applyFont="1" applyBorder="1" applyAlignment="1">
      <alignment horizontal="right" vertical="center"/>
    </xf>
    <xf numFmtId="164" fontId="16" fillId="0" borderId="60" xfId="1" applyNumberFormat="1" applyFont="1" applyBorder="1" applyAlignment="1">
      <alignment horizontal="right" vertical="center"/>
    </xf>
    <xf numFmtId="0" fontId="1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left" indent="1"/>
    </xf>
    <xf numFmtId="3" fontId="5" fillId="0" borderId="64" xfId="0" applyNumberFormat="1" applyFont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 vertical="center"/>
    </xf>
    <xf numFmtId="164" fontId="5" fillId="0" borderId="64" xfId="1" applyNumberFormat="1" applyFont="1" applyBorder="1" applyAlignment="1">
      <alignment horizontal="right" vertical="center"/>
    </xf>
    <xf numFmtId="164" fontId="5" fillId="0" borderId="66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0" fontId="1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left" indent="1"/>
    </xf>
    <xf numFmtId="0" fontId="15" fillId="0" borderId="69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/>
    </xf>
    <xf numFmtId="0" fontId="0" fillId="2" borderId="70" xfId="0" applyFill="1" applyBorder="1" applyAlignment="1">
      <alignment horizontal="center"/>
    </xf>
    <xf numFmtId="0" fontId="17" fillId="0" borderId="7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8" borderId="0" xfId="0" applyFill="1" applyAlignment="1">
      <alignment horizontal="right"/>
    </xf>
    <xf numFmtId="0" fontId="17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4" xfId="0" applyFont="1" applyBorder="1" applyAlignment="1">
      <alignment vertical="center" wrapText="1"/>
    </xf>
    <xf numFmtId="3" fontId="18" fillId="0" borderId="74" xfId="0" applyNumberFormat="1" applyFont="1" applyBorder="1" applyAlignment="1">
      <alignment horizontal="right" vertical="center"/>
    </xf>
    <xf numFmtId="164" fontId="18" fillId="0" borderId="74" xfId="1" applyNumberFormat="1" applyFont="1" applyBorder="1" applyAlignment="1">
      <alignment horizontal="right" vertical="center"/>
    </xf>
    <xf numFmtId="0" fontId="17" fillId="8" borderId="75" xfId="0" applyFont="1" applyFill="1" applyBorder="1" applyAlignment="1">
      <alignment horizontal="right" vertical="center"/>
    </xf>
    <xf numFmtId="164" fontId="18" fillId="0" borderId="76" xfId="1" applyNumberFormat="1" applyFont="1" applyBorder="1" applyAlignment="1">
      <alignment horizontal="right" vertical="center"/>
    </xf>
    <xf numFmtId="0" fontId="18" fillId="0" borderId="77" xfId="0" applyFont="1" applyBorder="1" applyAlignment="1">
      <alignment horizontal="center" vertical="center" wrapText="1"/>
    </xf>
    <xf numFmtId="3" fontId="0" fillId="0" borderId="78" xfId="0" applyNumberFormat="1" applyBorder="1" applyAlignment="1">
      <alignment horizontal="left" vertical="center" indent="2"/>
    </xf>
    <xf numFmtId="3" fontId="0" fillId="0" borderId="78" xfId="0" applyNumberFormat="1" applyBorder="1" applyAlignment="1">
      <alignment horizontal="right" vertical="center"/>
    </xf>
    <xf numFmtId="164" fontId="1" fillId="0" borderId="78" xfId="1" applyNumberFormat="1" applyFont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164" fontId="1" fillId="0" borderId="79" xfId="1" applyNumberFormat="1" applyFont="1" applyBorder="1" applyAlignment="1">
      <alignment horizontal="right" vertical="center"/>
    </xf>
    <xf numFmtId="0" fontId="18" fillId="0" borderId="80" xfId="0" applyFont="1" applyBorder="1" applyAlignment="1">
      <alignment horizontal="center" vertical="center" wrapText="1"/>
    </xf>
    <xf numFmtId="3" fontId="0" fillId="0" borderId="81" xfId="0" applyNumberFormat="1" applyBorder="1" applyAlignment="1">
      <alignment horizontal="left" vertical="center" indent="2"/>
    </xf>
    <xf numFmtId="3" fontId="0" fillId="0" borderId="81" xfId="0" applyNumberFormat="1" applyBorder="1" applyAlignment="1">
      <alignment horizontal="right" vertical="center"/>
    </xf>
    <xf numFmtId="164" fontId="1" fillId="0" borderId="81" xfId="1" applyNumberFormat="1" applyFont="1" applyBorder="1" applyAlignment="1">
      <alignment horizontal="right" vertical="center"/>
    </xf>
    <xf numFmtId="0" fontId="0" fillId="8" borderId="82" xfId="0" applyFill="1" applyBorder="1" applyAlignment="1">
      <alignment horizontal="right" vertical="center"/>
    </xf>
    <xf numFmtId="164" fontId="1" fillId="0" borderId="83" xfId="1" applyNumberFormat="1" applyFont="1" applyBorder="1" applyAlignment="1">
      <alignment horizontal="right" vertical="center"/>
    </xf>
    <xf numFmtId="3" fontId="0" fillId="0" borderId="84" xfId="0" applyNumberFormat="1" applyBorder="1" applyAlignment="1">
      <alignment horizontal="left" vertical="center" indent="2"/>
    </xf>
    <xf numFmtId="3" fontId="0" fillId="0" borderId="84" xfId="0" applyNumberFormat="1" applyBorder="1" applyAlignment="1">
      <alignment horizontal="right" vertical="center"/>
    </xf>
    <xf numFmtId="164" fontId="1" fillId="0" borderId="84" xfId="1" applyNumberFormat="1" applyFont="1" applyBorder="1" applyAlignment="1">
      <alignment horizontal="right" vertical="center"/>
    </xf>
    <xf numFmtId="0" fontId="0" fillId="8" borderId="75" xfId="0" applyFill="1" applyBorder="1" applyAlignment="1">
      <alignment horizontal="right" vertical="center"/>
    </xf>
    <xf numFmtId="164" fontId="1" fillId="0" borderId="85" xfId="1" applyNumberFormat="1" applyFont="1" applyBorder="1" applyAlignment="1">
      <alignment horizontal="right" vertical="center"/>
    </xf>
    <xf numFmtId="0" fontId="18" fillId="0" borderId="86" xfId="0" applyFont="1" applyBorder="1" applyAlignment="1">
      <alignment horizontal="center" vertical="center" wrapText="1"/>
    </xf>
    <xf numFmtId="3" fontId="0" fillId="0" borderId="87" xfId="0" applyNumberFormat="1" applyBorder="1" applyAlignment="1">
      <alignment horizontal="left" vertical="center" indent="2"/>
    </xf>
    <xf numFmtId="3" fontId="0" fillId="0" borderId="87" xfId="0" applyNumberFormat="1" applyBorder="1" applyAlignment="1">
      <alignment horizontal="right" vertical="center"/>
    </xf>
    <xf numFmtId="164" fontId="1" fillId="0" borderId="87" xfId="1" applyNumberFormat="1" applyFont="1" applyBorder="1" applyAlignment="1">
      <alignment horizontal="right" vertical="center"/>
    </xf>
    <xf numFmtId="164" fontId="1" fillId="0" borderId="88" xfId="1" applyNumberFormat="1" applyFont="1" applyBorder="1" applyAlignment="1">
      <alignment horizontal="right" vertical="center"/>
    </xf>
    <xf numFmtId="0" fontId="19" fillId="0" borderId="89" xfId="0" applyFont="1" applyBorder="1" applyAlignment="1">
      <alignment horizontal="center" vertical="center" wrapText="1"/>
    </xf>
    <xf numFmtId="0" fontId="19" fillId="0" borderId="90" xfId="0" applyFont="1" applyBorder="1" applyAlignment="1">
      <alignment vertical="center" wrapText="1"/>
    </xf>
    <xf numFmtId="3" fontId="19" fillId="0" borderId="90" xfId="0" applyNumberFormat="1" applyFont="1" applyBorder="1" applyAlignment="1">
      <alignment horizontal="right" vertical="center"/>
    </xf>
    <xf numFmtId="164" fontId="19" fillId="0" borderId="90" xfId="1" applyNumberFormat="1" applyFont="1" applyBorder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3" fontId="0" fillId="0" borderId="91" xfId="0" applyNumberFormat="1" applyBorder="1" applyAlignment="1">
      <alignment horizontal="left" vertical="center" indent="2"/>
    </xf>
    <xf numFmtId="3" fontId="0" fillId="0" borderId="91" xfId="0" applyNumberFormat="1" applyBorder="1" applyAlignment="1">
      <alignment horizontal="right" vertical="center"/>
    </xf>
    <xf numFmtId="164" fontId="1" fillId="0" borderId="91" xfId="1" applyNumberFormat="1" applyFont="1" applyBorder="1" applyAlignment="1">
      <alignment horizontal="right" vertical="center"/>
    </xf>
    <xf numFmtId="0" fontId="17" fillId="9" borderId="0" xfId="0" applyFont="1" applyFill="1" applyAlignment="1">
      <alignment horizontal="right"/>
    </xf>
    <xf numFmtId="164" fontId="1" fillId="0" borderId="92" xfId="1" applyNumberFormat="1" applyFont="1" applyBorder="1" applyAlignment="1">
      <alignment horizontal="right" vertical="center"/>
    </xf>
    <xf numFmtId="0" fontId="19" fillId="0" borderId="93" xfId="0" applyFont="1" applyBorder="1" applyAlignment="1">
      <alignment horizontal="center" vertical="center" wrapText="1"/>
    </xf>
    <xf numFmtId="3" fontId="0" fillId="0" borderId="94" xfId="0" applyNumberFormat="1" applyBorder="1" applyAlignment="1">
      <alignment horizontal="left" vertical="center" indent="2"/>
    </xf>
    <xf numFmtId="3" fontId="0" fillId="0" borderId="94" xfId="0" applyNumberFormat="1" applyBorder="1" applyAlignment="1">
      <alignment horizontal="right" vertical="center"/>
    </xf>
    <xf numFmtId="164" fontId="1" fillId="0" borderId="94" xfId="1" applyNumberFormat="1" applyFont="1" applyBorder="1" applyAlignment="1">
      <alignment horizontal="right" vertical="center"/>
    </xf>
    <xf numFmtId="164" fontId="1" fillId="0" borderId="95" xfId="1" applyNumberFormat="1" applyFont="1" applyBorder="1" applyAlignment="1">
      <alignment horizontal="right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7" fillId="0" borderId="98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0" fillId="0" borderId="72" xfId="0" applyFont="1" applyBorder="1" applyAlignment="1">
      <alignment horizontal="center" vertical="center" wrapText="1"/>
    </xf>
    <xf numFmtId="0" fontId="0" fillId="10" borderId="0" xfId="0" applyFill="1" applyAlignment="1">
      <alignment horizontal="right"/>
    </xf>
    <xf numFmtId="0" fontId="20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vertical="center" wrapText="1"/>
    </xf>
    <xf numFmtId="3" fontId="21" fillId="0" borderId="100" xfId="0" applyNumberFormat="1" applyFont="1" applyBorder="1" applyAlignment="1">
      <alignment horizontal="right" vertical="center"/>
    </xf>
    <xf numFmtId="164" fontId="21" fillId="0" borderId="100" xfId="1" applyNumberFormat="1" applyFont="1" applyBorder="1" applyAlignment="1">
      <alignment horizontal="right" vertical="center"/>
    </xf>
    <xf numFmtId="0" fontId="0" fillId="10" borderId="101" xfId="0" applyFill="1" applyBorder="1" applyAlignment="1">
      <alignment horizontal="right" vertical="center"/>
    </xf>
    <xf numFmtId="164" fontId="21" fillId="0" borderId="102" xfId="1" applyNumberFormat="1" applyFont="1" applyBorder="1" applyAlignment="1">
      <alignment horizontal="right" vertical="center"/>
    </xf>
    <xf numFmtId="0" fontId="20" fillId="0" borderId="103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left" indent="1"/>
    </xf>
    <xf numFmtId="3" fontId="5" fillId="0" borderId="104" xfId="0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0" fontId="5" fillId="10" borderId="0" xfId="0" applyFont="1" applyFill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0" fontId="5" fillId="0" borderId="106" xfId="0" applyFont="1" applyBorder="1" applyAlignment="1">
      <alignment horizontal="left" indent="1"/>
    </xf>
    <xf numFmtId="3" fontId="5" fillId="0" borderId="106" xfId="0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5" fillId="0" borderId="107" xfId="1" applyNumberFormat="1" applyFont="1" applyBorder="1" applyAlignment="1">
      <alignment horizontal="right"/>
    </xf>
    <xf numFmtId="0" fontId="20" fillId="0" borderId="98" xfId="0" applyFont="1" applyBorder="1" applyAlignment="1">
      <alignment horizontal="center" vertical="center" wrapText="1"/>
    </xf>
    <xf numFmtId="0" fontId="22" fillId="9" borderId="108" xfId="0" applyFont="1" applyFill="1" applyBorder="1" applyAlignment="1">
      <alignment horizontal="left"/>
    </xf>
    <xf numFmtId="0" fontId="22" fillId="9" borderId="109" xfId="0" applyFont="1" applyFill="1" applyBorder="1" applyAlignment="1">
      <alignment horizontal="left"/>
    </xf>
    <xf numFmtId="0" fontId="22" fillId="9" borderId="110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wrapText="1"/>
    </xf>
    <xf numFmtId="0" fontId="24" fillId="2" borderId="111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3" xfId="0" applyFont="1" applyFill="1" applyBorder="1" applyAlignment="1">
      <alignment horizontal="center" vertical="center" wrapText="1"/>
    </xf>
    <xf numFmtId="0" fontId="22" fillId="3" borderId="114" xfId="0" applyFont="1" applyFill="1" applyBorder="1" applyAlignment="1">
      <alignment horizontal="center"/>
    </xf>
    <xf numFmtId="0" fontId="22" fillId="3" borderId="115" xfId="0" applyFont="1" applyFill="1" applyBorder="1" applyAlignment="1">
      <alignment horizontal="center"/>
    </xf>
    <xf numFmtId="0" fontId="22" fillId="3" borderId="116" xfId="0" applyFont="1" applyFill="1" applyBorder="1" applyAlignment="1">
      <alignment horizontal="center"/>
    </xf>
    <xf numFmtId="164" fontId="3" fillId="3" borderId="0" xfId="1" applyNumberFormat="1" applyFont="1" applyFill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right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164" fontId="0" fillId="3" borderId="87" xfId="1" applyNumberFormat="1" applyFont="1" applyFill="1" applyBorder="1"/>
    <xf numFmtId="3" fontId="0" fillId="0" borderId="117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0" fontId="0" fillId="0" borderId="118" xfId="0" applyBorder="1" applyAlignment="1">
      <alignment horizontal="left" indent="3"/>
    </xf>
    <xf numFmtId="3" fontId="0" fillId="0" borderId="118" xfId="0" applyNumberFormat="1" applyBorder="1"/>
    <xf numFmtId="164" fontId="0" fillId="0" borderId="118" xfId="1" applyNumberFormat="1" applyFont="1" applyBorder="1"/>
    <xf numFmtId="3" fontId="0" fillId="0" borderId="118" xfId="0" applyNumberFormat="1" applyBorder="1" applyAlignment="1">
      <alignment horizontal="right"/>
    </xf>
    <xf numFmtId="164" fontId="0" fillId="0" borderId="118" xfId="1" applyNumberFormat="1" applyFont="1" applyBorder="1" applyAlignment="1">
      <alignment horizontal="right"/>
    </xf>
    <xf numFmtId="0" fontId="0" fillId="0" borderId="119" xfId="0" applyBorder="1" applyAlignment="1">
      <alignment horizontal="left" indent="3"/>
    </xf>
    <xf numFmtId="3" fontId="0" fillId="0" borderId="119" xfId="0" applyNumberFormat="1" applyBorder="1"/>
    <xf numFmtId="164" fontId="0" fillId="0" borderId="119" xfId="1" applyNumberFormat="1" applyFont="1" applyBorder="1"/>
    <xf numFmtId="3" fontId="0" fillId="0" borderId="119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0" fontId="0" fillId="0" borderId="120" xfId="0" applyBorder="1" applyAlignment="1">
      <alignment horizontal="left" indent="3"/>
    </xf>
    <xf numFmtId="3" fontId="0" fillId="0" borderId="120" xfId="0" applyNumberFormat="1" applyBorder="1"/>
    <xf numFmtId="164" fontId="0" fillId="0" borderId="120" xfId="1" applyNumberFormat="1" applyFont="1" applyBorder="1"/>
    <xf numFmtId="164" fontId="0" fillId="3" borderId="121" xfId="1" applyNumberFormat="1" applyFont="1" applyFill="1" applyBorder="1"/>
    <xf numFmtId="3" fontId="0" fillId="0" borderId="120" xfId="0" applyNumberFormat="1" applyBorder="1" applyAlignment="1">
      <alignment horizontal="right"/>
    </xf>
    <xf numFmtId="164" fontId="0" fillId="0" borderId="120" xfId="1" applyNumberFormat="1" applyFont="1" applyBorder="1" applyAlignment="1">
      <alignment horizontal="right"/>
    </xf>
    <xf numFmtId="0" fontId="22" fillId="3" borderId="122" xfId="0" applyFont="1" applyFill="1" applyBorder="1" applyAlignment="1">
      <alignment horizontal="center"/>
    </xf>
    <xf numFmtId="0" fontId="22" fillId="3" borderId="123" xfId="0" applyFont="1" applyFill="1" applyBorder="1" applyAlignment="1">
      <alignment horizontal="center"/>
    </xf>
    <xf numFmtId="0" fontId="22" fillId="3" borderId="124" xfId="0" applyFont="1" applyFill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7" xfId="0" applyBorder="1" applyAlignment="1">
      <alignment horizontal="left" indent="1"/>
    </xf>
    <xf numFmtId="0" fontId="0" fillId="0" borderId="87" xfId="0" applyBorder="1" applyAlignment="1">
      <alignment horizontal="left" indent="2"/>
    </xf>
    <xf numFmtId="3" fontId="0" fillId="0" borderId="87" xfId="0" applyNumberFormat="1" applyBorder="1"/>
    <xf numFmtId="164" fontId="0" fillId="0" borderId="87" xfId="1" applyNumberFormat="1" applyFont="1" applyBorder="1"/>
    <xf numFmtId="0" fontId="0" fillId="0" borderId="119" xfId="0" applyBorder="1" applyAlignment="1">
      <alignment horizontal="left" indent="1"/>
    </xf>
    <xf numFmtId="0" fontId="0" fillId="0" borderId="118" xfId="0" applyBorder="1" applyAlignment="1">
      <alignment horizontal="left" indent="1"/>
    </xf>
    <xf numFmtId="0" fontId="25" fillId="0" borderId="13" xfId="0" applyFont="1" applyBorder="1" applyAlignment="1">
      <alignment horizontal="left"/>
    </xf>
    <xf numFmtId="3" fontId="25" fillId="0" borderId="13" xfId="0" applyNumberFormat="1" applyFont="1" applyBorder="1"/>
    <xf numFmtId="164" fontId="25" fillId="0" borderId="13" xfId="1" applyNumberFormat="1" applyFont="1" applyBorder="1"/>
    <xf numFmtId="164" fontId="25" fillId="3" borderId="15" xfId="1" applyNumberFormat="1" applyFont="1" applyFill="1" applyBorder="1"/>
    <xf numFmtId="0" fontId="0" fillId="0" borderId="118" xfId="0" applyBorder="1" applyAlignment="1">
      <alignment horizontal="left"/>
    </xf>
    <xf numFmtId="0" fontId="0" fillId="0" borderId="78" xfId="0" applyBorder="1" applyAlignment="1">
      <alignment horizontal="left"/>
    </xf>
    <xf numFmtId="3" fontId="0" fillId="0" borderId="78" xfId="0" applyNumberFormat="1" applyBorder="1"/>
    <xf numFmtId="164" fontId="0" fillId="0" borderId="78" xfId="1" applyNumberFormat="1" applyFont="1" applyBorder="1"/>
    <xf numFmtId="0" fontId="0" fillId="0" borderId="125" xfId="0" applyBorder="1" applyAlignment="1">
      <alignment horizontal="left"/>
    </xf>
    <xf numFmtId="3" fontId="0" fillId="0" borderId="125" xfId="0" applyNumberFormat="1" applyBorder="1"/>
    <xf numFmtId="164" fontId="0" fillId="0" borderId="125" xfId="1" applyNumberFormat="1" applyFont="1" applyBorder="1"/>
    <xf numFmtId="0" fontId="22" fillId="12" borderId="0" xfId="0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0" fontId="0" fillId="0" borderId="118" xfId="0" applyBorder="1" applyAlignment="1">
      <alignment horizontal="left" indent="2"/>
    </xf>
    <xf numFmtId="164" fontId="0" fillId="4" borderId="87" xfId="1" applyNumberFormat="1" applyFont="1" applyFill="1" applyBorder="1"/>
    <xf numFmtId="0" fontId="0" fillId="0" borderId="119" xfId="0" applyBorder="1" applyAlignment="1">
      <alignment horizontal="left" indent="2"/>
    </xf>
    <xf numFmtId="0" fontId="0" fillId="0" borderId="125" xfId="0" applyBorder="1" applyAlignment="1">
      <alignment horizontal="left" indent="2"/>
    </xf>
    <xf numFmtId="3" fontId="0" fillId="0" borderId="125" xfId="0" applyNumberFormat="1" applyBorder="1" applyAlignment="1">
      <alignment horizontal="right"/>
    </xf>
    <xf numFmtId="164" fontId="0" fillId="0" borderId="125" xfId="1" applyNumberFormat="1" applyFont="1" applyBorder="1" applyAlignment="1">
      <alignment horizontal="right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20" xfId="0" applyBorder="1" applyAlignment="1">
      <alignment horizontal="left" indent="1"/>
    </xf>
    <xf numFmtId="0" fontId="0" fillId="0" borderId="126" xfId="0" applyBorder="1" applyAlignment="1">
      <alignment horizontal="left" indent="1"/>
    </xf>
    <xf numFmtId="3" fontId="0" fillId="0" borderId="126" xfId="0" applyNumberFormat="1" applyBorder="1"/>
    <xf numFmtId="164" fontId="0" fillId="0" borderId="126" xfId="1" applyNumberFormat="1" applyFont="1" applyBorder="1"/>
    <xf numFmtId="0" fontId="0" fillId="0" borderId="127" xfId="0" applyBorder="1" applyAlignment="1">
      <alignment horizontal="left" indent="1"/>
    </xf>
    <xf numFmtId="3" fontId="0" fillId="0" borderId="127" xfId="0" applyNumberFormat="1" applyBorder="1"/>
    <xf numFmtId="164" fontId="0" fillId="0" borderId="127" xfId="1" applyNumberFormat="1" applyFont="1" applyBorder="1"/>
    <xf numFmtId="164" fontId="0" fillId="4" borderId="128" xfId="1" applyNumberFormat="1" applyFont="1" applyFill="1" applyBorder="1"/>
    <xf numFmtId="164" fontId="0" fillId="4" borderId="0" xfId="1" applyNumberFormat="1" applyFont="1" applyFill="1"/>
    <xf numFmtId="0" fontId="0" fillId="0" borderId="125" xfId="0" applyBorder="1" applyAlignment="1">
      <alignment horizontal="left" indent="1"/>
    </xf>
    <xf numFmtId="0" fontId="0" fillId="0" borderId="129" xfId="0" applyBorder="1"/>
    <xf numFmtId="3" fontId="0" fillId="0" borderId="129" xfId="0" applyNumberFormat="1" applyBorder="1"/>
    <xf numFmtId="164" fontId="0" fillId="0" borderId="129" xfId="1" applyNumberFormat="1" applyFont="1" applyBorder="1"/>
    <xf numFmtId="0" fontId="0" fillId="0" borderId="118" xfId="0" applyBorder="1"/>
    <xf numFmtId="0" fontId="0" fillId="0" borderId="130" xfId="0" applyBorder="1"/>
    <xf numFmtId="3" fontId="0" fillId="0" borderId="130" xfId="0" applyNumberFormat="1" applyBorder="1"/>
    <xf numFmtId="164" fontId="0" fillId="0" borderId="130" xfId="1" applyNumberFormat="1" applyFont="1" applyBorder="1"/>
    <xf numFmtId="0" fontId="22" fillId="5" borderId="0" xfId="0" applyFont="1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27" xfId="0" applyFont="1" applyBorder="1"/>
    <xf numFmtId="2" fontId="8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right"/>
    </xf>
    <xf numFmtId="2" fontId="8" fillId="0" borderId="27" xfId="0" applyNumberFormat="1" applyFont="1" applyBorder="1" applyAlignment="1">
      <alignment horizontal="right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/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right"/>
    </xf>
    <xf numFmtId="2" fontId="8" fillId="0" borderId="31" xfId="0" applyNumberFormat="1" applyFont="1" applyBorder="1" applyAlignment="1">
      <alignment horizontal="right"/>
    </xf>
    <xf numFmtId="0" fontId="0" fillId="0" borderId="131" xfId="0" applyBorder="1" applyAlignment="1">
      <alignment horizontal="left" indent="2"/>
    </xf>
    <xf numFmtId="2" fontId="0" fillId="0" borderId="131" xfId="0" applyNumberFormat="1" applyBorder="1" applyAlignment="1">
      <alignment horizontal="center"/>
    </xf>
    <xf numFmtId="2" fontId="0" fillId="0" borderId="131" xfId="0" applyNumberFormat="1" applyBorder="1"/>
    <xf numFmtId="2" fontId="0" fillId="5" borderId="0" xfId="0" applyNumberFormat="1" applyFill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2" fontId="0" fillId="0" borderId="131" xfId="0" applyNumberFormat="1" applyBorder="1" applyAlignment="1">
      <alignment horizontal="right"/>
    </xf>
    <xf numFmtId="2" fontId="0" fillId="0" borderId="131" xfId="0" applyNumberFormat="1" applyBorder="1" applyAlignment="1">
      <alignment horizontal="right"/>
    </xf>
    <xf numFmtId="2" fontId="0" fillId="0" borderId="118" xfId="0" applyNumberFormat="1" applyBorder="1" applyAlignment="1">
      <alignment horizontal="center"/>
    </xf>
    <xf numFmtId="2" fontId="0" fillId="0" borderId="118" xfId="0" applyNumberFormat="1" applyBorder="1"/>
    <xf numFmtId="2" fontId="0" fillId="0" borderId="134" xfId="0" applyNumberFormat="1" applyBorder="1" applyAlignment="1">
      <alignment horizontal="center"/>
    </xf>
    <xf numFmtId="2" fontId="0" fillId="0" borderId="135" xfId="0" applyNumberFormat="1" applyBorder="1" applyAlignment="1">
      <alignment horizontal="center"/>
    </xf>
    <xf numFmtId="2" fontId="0" fillId="0" borderId="118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0" fontId="0" fillId="0" borderId="136" xfId="0" applyBorder="1" applyAlignment="1">
      <alignment horizontal="left" indent="2"/>
    </xf>
    <xf numFmtId="2" fontId="0" fillId="0" borderId="136" xfId="0" applyNumberFormat="1" applyBorder="1" applyAlignment="1">
      <alignment horizontal="center"/>
    </xf>
    <xf numFmtId="2" fontId="0" fillId="0" borderId="136" xfId="0" applyNumberFormat="1" applyBorder="1"/>
    <xf numFmtId="2" fontId="0" fillId="0" borderId="137" xfId="0" applyNumberFormat="1" applyBorder="1" applyAlignment="1">
      <alignment horizontal="center"/>
    </xf>
    <xf numFmtId="2" fontId="0" fillId="0" borderId="138" xfId="0" applyNumberFormat="1" applyBorder="1" applyAlignment="1">
      <alignment horizontal="center"/>
    </xf>
    <xf numFmtId="2" fontId="0" fillId="0" borderId="136" xfId="0" applyNumberFormat="1" applyBorder="1" applyAlignment="1">
      <alignment horizontal="right"/>
    </xf>
    <xf numFmtId="2" fontId="0" fillId="0" borderId="136" xfId="0" applyNumberFormat="1" applyBorder="1" applyAlignment="1">
      <alignment horizontal="right"/>
    </xf>
    <xf numFmtId="0" fontId="8" fillId="0" borderId="35" xfId="0" applyFont="1" applyBorder="1" applyAlignment="1">
      <alignment horizontal="left" indent="1"/>
    </xf>
    <xf numFmtId="2" fontId="8" fillId="0" borderId="35" xfId="0" applyNumberFormat="1" applyFont="1" applyBorder="1" applyAlignment="1">
      <alignment horizontal="center"/>
    </xf>
    <xf numFmtId="2" fontId="8" fillId="0" borderId="35" xfId="0" applyNumberFormat="1" applyFont="1" applyBorder="1"/>
    <xf numFmtId="2" fontId="8" fillId="0" borderId="35" xfId="0" applyNumberFormat="1" applyFont="1" applyBorder="1" applyAlignment="1">
      <alignment horizontal="right"/>
    </xf>
    <xf numFmtId="2" fontId="8" fillId="0" borderId="35" xfId="0" applyNumberFormat="1" applyFont="1" applyBorder="1" applyAlignment="1">
      <alignment horizontal="right"/>
    </xf>
    <xf numFmtId="0" fontId="0" fillId="0" borderId="139" xfId="0" applyBorder="1" applyAlignment="1">
      <alignment horizontal="left" indent="2"/>
    </xf>
    <xf numFmtId="2" fontId="0" fillId="0" borderId="139" xfId="0" applyNumberFormat="1" applyBorder="1" applyAlignment="1">
      <alignment horizontal="center"/>
    </xf>
    <xf numFmtId="2" fontId="0" fillId="0" borderId="139" xfId="0" applyNumberFormat="1" applyBorder="1"/>
    <xf numFmtId="2" fontId="0" fillId="0" borderId="140" xfId="0" applyNumberFormat="1" applyBorder="1" applyAlignment="1">
      <alignment horizontal="center"/>
    </xf>
    <xf numFmtId="2" fontId="0" fillId="0" borderId="141" xfId="0" applyNumberFormat="1" applyBorder="1" applyAlignment="1">
      <alignment horizontal="center"/>
    </xf>
    <xf numFmtId="2" fontId="0" fillId="0" borderId="139" xfId="0" applyNumberFormat="1" applyBorder="1" applyAlignment="1">
      <alignment horizontal="right"/>
    </xf>
    <xf numFmtId="2" fontId="0" fillId="0" borderId="139" xfId="0" applyNumberFormat="1" applyBorder="1" applyAlignment="1">
      <alignment horizontal="right"/>
    </xf>
    <xf numFmtId="0" fontId="0" fillId="0" borderId="142" xfId="0" applyBorder="1" applyAlignment="1">
      <alignment horizontal="left" indent="2"/>
    </xf>
    <xf numFmtId="2" fontId="0" fillId="0" borderId="142" xfId="0" applyNumberFormat="1" applyBorder="1" applyAlignment="1">
      <alignment horizontal="center"/>
    </xf>
    <xf numFmtId="2" fontId="0" fillId="0" borderId="142" xfId="0" applyNumberFormat="1" applyBorder="1"/>
    <xf numFmtId="2" fontId="0" fillId="0" borderId="143" xfId="0" applyNumberFormat="1" applyBorder="1" applyAlignment="1">
      <alignment horizontal="center"/>
    </xf>
    <xf numFmtId="2" fontId="0" fillId="0" borderId="144" xfId="0" applyNumberFormat="1" applyBorder="1" applyAlignment="1">
      <alignment horizontal="center"/>
    </xf>
    <xf numFmtId="2" fontId="0" fillId="0" borderId="142" xfId="0" applyNumberFormat="1" applyBorder="1" applyAlignment="1">
      <alignment horizontal="right"/>
    </xf>
    <xf numFmtId="2" fontId="0" fillId="0" borderId="142" xfId="0" applyNumberFormat="1" applyBorder="1" applyAlignment="1">
      <alignment horizontal="right"/>
    </xf>
    <xf numFmtId="0" fontId="0" fillId="0" borderId="145" xfId="0" applyBorder="1" applyAlignment="1">
      <alignment horizontal="left" indent="2"/>
    </xf>
    <xf numFmtId="2" fontId="0" fillId="0" borderId="145" xfId="0" applyNumberFormat="1" applyBorder="1" applyAlignment="1">
      <alignment horizontal="center"/>
    </xf>
    <xf numFmtId="2" fontId="0" fillId="0" borderId="145" xfId="0" applyNumberFormat="1" applyBorder="1"/>
    <xf numFmtId="2" fontId="0" fillId="0" borderId="146" xfId="0" applyNumberFormat="1" applyBorder="1" applyAlignment="1">
      <alignment horizontal="center"/>
    </xf>
    <xf numFmtId="2" fontId="0" fillId="0" borderId="147" xfId="0" applyNumberFormat="1" applyBorder="1" applyAlignment="1">
      <alignment horizontal="center"/>
    </xf>
    <xf numFmtId="2" fontId="0" fillId="0" borderId="145" xfId="0" applyNumberFormat="1" applyBorder="1" applyAlignment="1">
      <alignment horizontal="right"/>
    </xf>
    <xf numFmtId="2" fontId="0" fillId="0" borderId="145" xfId="0" applyNumberFormat="1" applyBorder="1" applyAlignment="1">
      <alignment horizontal="right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31" xfId="0" applyBorder="1" applyAlignment="1">
      <alignment horizontal="left" indent="1"/>
    </xf>
    <xf numFmtId="2" fontId="0" fillId="0" borderId="148" xfId="0" applyNumberFormat="1" applyBorder="1"/>
    <xf numFmtId="2" fontId="0" fillId="0" borderId="132" xfId="0" applyNumberFormat="1" applyBorder="1"/>
    <xf numFmtId="0" fontId="0" fillId="0" borderId="136" xfId="0" applyBorder="1" applyAlignment="1">
      <alignment horizontal="left" indent="1"/>
    </xf>
    <xf numFmtId="0" fontId="8" fillId="0" borderId="31" xfId="0" applyFont="1" applyBorder="1"/>
    <xf numFmtId="0" fontId="0" fillId="0" borderId="149" xfId="0" applyBorder="1" applyAlignment="1">
      <alignment horizontal="left" indent="1"/>
    </xf>
    <xf numFmtId="2" fontId="0" fillId="0" borderId="149" xfId="0" applyNumberFormat="1" applyBorder="1" applyAlignment="1">
      <alignment horizontal="center"/>
    </xf>
    <xf numFmtId="2" fontId="0" fillId="0" borderId="149" xfId="0" applyNumberFormat="1" applyBorder="1"/>
    <xf numFmtId="0" fontId="0" fillId="0" borderId="142" xfId="0" applyBorder="1" applyAlignment="1">
      <alignment horizontal="left" indent="1"/>
    </xf>
    <xf numFmtId="0" fontId="0" fillId="0" borderId="145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50" xfId="0" applyBorder="1"/>
    <xf numFmtId="2" fontId="0" fillId="0" borderId="150" xfId="0" applyNumberFormat="1" applyBorder="1" applyAlignment="1">
      <alignment horizontal="center"/>
    </xf>
    <xf numFmtId="2" fontId="0" fillId="0" borderId="150" xfId="0" applyNumberFormat="1" applyBorder="1"/>
    <xf numFmtId="2" fontId="0" fillId="0" borderId="151" xfId="0" applyNumberFormat="1" applyBorder="1" applyAlignment="1">
      <alignment horizontal="center"/>
    </xf>
    <xf numFmtId="2" fontId="0" fillId="0" borderId="152" xfId="0" applyNumberFormat="1" applyBorder="1" applyAlignment="1">
      <alignment horizontal="center"/>
    </xf>
    <xf numFmtId="0" fontId="0" fillId="0" borderId="142" xfId="0" applyBorder="1"/>
    <xf numFmtId="0" fontId="0" fillId="0" borderId="145" xfId="0" applyBorder="1"/>
    <xf numFmtId="0" fontId="22" fillId="6" borderId="0" xfId="0" applyFont="1" applyFill="1" applyAlignment="1">
      <alignment horizontal="center"/>
    </xf>
    <xf numFmtId="0" fontId="0" fillId="6" borderId="0" xfId="0" applyFill="1"/>
    <xf numFmtId="0" fontId="12" fillId="0" borderId="40" xfId="0" applyFont="1" applyBorder="1"/>
    <xf numFmtId="164" fontId="11" fillId="0" borderId="40" xfId="1" applyNumberFormat="1" applyFont="1" applyBorder="1"/>
    <xf numFmtId="165" fontId="11" fillId="0" borderId="40" xfId="0" applyNumberFormat="1" applyFont="1" applyBorder="1" applyAlignment="1">
      <alignment horizontal="center"/>
    </xf>
    <xf numFmtId="165" fontId="11" fillId="6" borderId="0" xfId="0" applyNumberFormat="1" applyFont="1" applyFill="1" applyAlignment="1">
      <alignment horizontal="center"/>
    </xf>
    <xf numFmtId="0" fontId="11" fillId="0" borderId="43" xfId="0" applyFont="1" applyBorder="1" applyAlignment="1">
      <alignment horizontal="left" indent="1"/>
    </xf>
    <xf numFmtId="164" fontId="11" fillId="0" borderId="43" xfId="1" applyNumberFormat="1" applyFont="1" applyBorder="1"/>
    <xf numFmtId="165" fontId="11" fillId="0" borderId="43" xfId="0" applyNumberFormat="1" applyFont="1" applyBorder="1" applyAlignment="1">
      <alignment horizontal="center"/>
    </xf>
    <xf numFmtId="164" fontId="11" fillId="0" borderId="43" xfId="1" applyNumberFormat="1" applyFont="1" applyBorder="1" applyAlignment="1">
      <alignment horizontal="right"/>
    </xf>
    <xf numFmtId="0" fontId="0" fillId="0" borderId="153" xfId="0" applyBorder="1" applyAlignment="1">
      <alignment horizontal="left" indent="2"/>
    </xf>
    <xf numFmtId="164" fontId="0" fillId="0" borderId="153" xfId="1" applyNumberFormat="1" applyFont="1" applyBorder="1"/>
    <xf numFmtId="165" fontId="0" fillId="0" borderId="153" xfId="0" applyNumberFormat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4" fontId="0" fillId="0" borderId="153" xfId="1" applyNumberFormat="1" applyFont="1" applyBorder="1" applyAlignment="1">
      <alignment horizontal="right"/>
    </xf>
    <xf numFmtId="165" fontId="0" fillId="0" borderId="118" xfId="0" applyNumberFormat="1" applyBorder="1" applyAlignment="1">
      <alignment horizontal="center"/>
    </xf>
    <xf numFmtId="165" fontId="0" fillId="0" borderId="134" xfId="0" applyNumberFormat="1" applyBorder="1" applyAlignment="1">
      <alignment horizontal="center"/>
    </xf>
    <xf numFmtId="165" fontId="0" fillId="0" borderId="135" xfId="0" applyNumberFormat="1" applyBorder="1" applyAlignment="1">
      <alignment horizontal="center"/>
    </xf>
    <xf numFmtId="0" fontId="0" fillId="0" borderId="154" xfId="0" applyBorder="1" applyAlignment="1">
      <alignment horizontal="left" indent="2"/>
    </xf>
    <xf numFmtId="164" fontId="0" fillId="0" borderId="154" xfId="1" applyNumberFormat="1" applyFont="1" applyBorder="1"/>
    <xf numFmtId="165" fontId="0" fillId="0" borderId="154" xfId="0" applyNumberFormat="1" applyBorder="1" applyAlignment="1">
      <alignment horizontal="center"/>
    </xf>
    <xf numFmtId="164" fontId="0" fillId="0" borderId="154" xfId="1" applyNumberFormat="1" applyFont="1" applyBorder="1" applyAlignment="1">
      <alignment horizontal="right"/>
    </xf>
    <xf numFmtId="165" fontId="0" fillId="0" borderId="155" xfId="0" applyNumberFormat="1" applyBorder="1" applyAlignment="1">
      <alignment horizontal="center"/>
    </xf>
    <xf numFmtId="165" fontId="0" fillId="0" borderId="156" xfId="0" applyNumberFormat="1" applyBorder="1" applyAlignment="1">
      <alignment horizontal="center"/>
    </xf>
    <xf numFmtId="0" fontId="0" fillId="0" borderId="130" xfId="0" applyBorder="1" applyAlignment="1">
      <alignment horizontal="left" indent="2"/>
    </xf>
    <xf numFmtId="165" fontId="0" fillId="0" borderId="130" xfId="0" applyNumberFormat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/>
    </xf>
    <xf numFmtId="0" fontId="0" fillId="2" borderId="157" xfId="0" applyFill="1" applyBorder="1" applyAlignment="1">
      <alignment horizontal="center"/>
    </xf>
    <xf numFmtId="0" fontId="0" fillId="0" borderId="153" xfId="0" applyBorder="1"/>
    <xf numFmtId="165" fontId="0" fillId="0" borderId="129" xfId="0" applyNumberFormat="1" applyBorder="1" applyAlignment="1">
      <alignment horizontal="center"/>
    </xf>
    <xf numFmtId="0" fontId="27" fillId="1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0" fillId="7" borderId="0" xfId="0" applyFill="1"/>
    <xf numFmtId="0" fontId="14" fillId="0" borderId="47" xfId="0" applyFont="1" applyBorder="1"/>
    <xf numFmtId="166" fontId="14" fillId="0" borderId="47" xfId="0" applyNumberFormat="1" applyFont="1" applyBorder="1"/>
    <xf numFmtId="164" fontId="14" fillId="0" borderId="47" xfId="1" applyNumberFormat="1" applyFont="1" applyBorder="1"/>
    <xf numFmtId="164" fontId="14" fillId="7" borderId="0" xfId="1" applyNumberFormat="1" applyFont="1" applyFill="1"/>
    <xf numFmtId="0" fontId="13" fillId="0" borderId="50" xfId="0" applyFont="1" applyBorder="1" applyAlignment="1">
      <alignment horizontal="left" indent="1"/>
    </xf>
    <xf numFmtId="166" fontId="13" fillId="0" borderId="50" xfId="0" applyNumberFormat="1" applyFont="1" applyBorder="1"/>
    <xf numFmtId="164" fontId="13" fillId="0" borderId="50" xfId="1" applyNumberFormat="1" applyFont="1" applyBorder="1"/>
    <xf numFmtId="164" fontId="13" fillId="7" borderId="0" xfId="1" applyNumberFormat="1" applyFont="1" applyFill="1"/>
    <xf numFmtId="164" fontId="13" fillId="0" borderId="50" xfId="1" applyNumberFormat="1" applyFont="1" applyBorder="1" applyAlignment="1">
      <alignment horizontal="right"/>
    </xf>
    <xf numFmtId="3" fontId="13" fillId="0" borderId="50" xfId="0" applyNumberFormat="1" applyFont="1" applyBorder="1" applyAlignment="1">
      <alignment horizontal="right"/>
    </xf>
    <xf numFmtId="0" fontId="0" fillId="0" borderId="158" xfId="0" applyBorder="1" applyAlignment="1">
      <alignment horizontal="left" indent="2"/>
    </xf>
    <xf numFmtId="166" fontId="0" fillId="0" borderId="158" xfId="0" applyNumberFormat="1" applyBorder="1"/>
    <xf numFmtId="164" fontId="0" fillId="0" borderId="158" xfId="1" applyNumberFormat="1" applyFont="1" applyBorder="1"/>
    <xf numFmtId="164" fontId="0" fillId="7" borderId="0" xfId="1" applyNumberFormat="1" applyFont="1" applyFill="1"/>
    <xf numFmtId="166" fontId="0" fillId="0" borderId="159" xfId="0" applyNumberFormat="1" applyBorder="1"/>
    <xf numFmtId="164" fontId="0" fillId="0" borderId="159" xfId="1" applyNumberFormat="1" applyFont="1" applyBorder="1" applyAlignment="1">
      <alignment horizontal="right"/>
    </xf>
    <xf numFmtId="3" fontId="0" fillId="0" borderId="159" xfId="0" applyNumberFormat="1" applyBorder="1" applyAlignment="1">
      <alignment horizontal="right"/>
    </xf>
    <xf numFmtId="0" fontId="0" fillId="0" borderId="160" xfId="0" applyBorder="1" applyAlignment="1">
      <alignment horizontal="left" indent="2"/>
    </xf>
    <xf numFmtId="166" fontId="0" fillId="0" borderId="160" xfId="0" applyNumberFormat="1" applyBorder="1"/>
    <xf numFmtId="164" fontId="0" fillId="0" borderId="160" xfId="1" applyNumberFormat="1" applyFont="1" applyBorder="1"/>
    <xf numFmtId="166" fontId="0" fillId="0" borderId="161" xfId="0" applyNumberFormat="1" applyBorder="1"/>
    <xf numFmtId="164" fontId="0" fillId="0" borderId="161" xfId="1" applyNumberFormat="1" applyFont="1" applyBorder="1" applyAlignment="1">
      <alignment horizontal="right"/>
    </xf>
    <xf numFmtId="3" fontId="0" fillId="0" borderId="161" xfId="0" applyNumberFormat="1" applyBorder="1" applyAlignment="1">
      <alignment horizontal="right"/>
    </xf>
    <xf numFmtId="0" fontId="0" fillId="0" borderId="162" xfId="0" applyBorder="1" applyAlignment="1">
      <alignment horizontal="left" indent="2"/>
    </xf>
    <xf numFmtId="166" fontId="0" fillId="0" borderId="162" xfId="0" applyNumberFormat="1" applyBorder="1"/>
    <xf numFmtId="164" fontId="0" fillId="0" borderId="162" xfId="1" applyNumberFormat="1" applyFont="1" applyBorder="1"/>
    <xf numFmtId="164" fontId="0" fillId="0" borderId="162" xfId="1" applyNumberFormat="1" applyFont="1" applyBorder="1" applyAlignment="1">
      <alignment horizontal="right"/>
    </xf>
    <xf numFmtId="3" fontId="0" fillId="0" borderId="162" xfId="0" applyNumberFormat="1" applyBorder="1" applyAlignment="1">
      <alignment horizontal="right"/>
    </xf>
    <xf numFmtId="166" fontId="0" fillId="0" borderId="118" xfId="0" applyNumberFormat="1" applyBorder="1"/>
    <xf numFmtId="166" fontId="0" fillId="0" borderId="130" xfId="0" applyNumberFormat="1" applyBorder="1"/>
    <xf numFmtId="164" fontId="0" fillId="0" borderId="130" xfId="1" applyNumberFormat="1" applyFont="1" applyBorder="1" applyAlignment="1">
      <alignment horizontal="right"/>
    </xf>
    <xf numFmtId="3" fontId="0" fillId="0" borderId="130" xfId="0" applyNumberFormat="1" applyBorder="1" applyAlignment="1">
      <alignment horizontal="right"/>
    </xf>
    <xf numFmtId="166" fontId="0" fillId="0" borderId="129" xfId="0" applyNumberFormat="1" applyBorder="1"/>
    <xf numFmtId="0" fontId="0" fillId="2" borderId="5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7" fontId="14" fillId="0" borderId="47" xfId="0" applyNumberFormat="1" applyFont="1" applyBorder="1"/>
    <xf numFmtId="167" fontId="14" fillId="0" borderId="48" xfId="0" applyNumberFormat="1" applyFont="1" applyBorder="1"/>
    <xf numFmtId="167" fontId="14" fillId="0" borderId="47" xfId="0" applyNumberFormat="1" applyFont="1" applyBorder="1" applyAlignment="1">
      <alignment horizontal="center"/>
    </xf>
    <xf numFmtId="0" fontId="14" fillId="7" borderId="0" xfId="0" applyFont="1" applyFill="1"/>
    <xf numFmtId="164" fontId="14" fillId="0" borderId="48" xfId="1" applyNumberFormat="1" applyFont="1" applyBorder="1" applyAlignment="1">
      <alignment horizontal="center"/>
    </xf>
    <xf numFmtId="167" fontId="13" fillId="0" borderId="50" xfId="0" applyNumberFormat="1" applyFont="1" applyBorder="1"/>
    <xf numFmtId="167" fontId="13" fillId="0" borderId="53" xfId="0" applyNumberFormat="1" applyFont="1" applyBorder="1"/>
    <xf numFmtId="167" fontId="13" fillId="0" borderId="50" xfId="0" applyNumberFormat="1" applyFont="1" applyBorder="1" applyAlignment="1">
      <alignment horizontal="center"/>
    </xf>
    <xf numFmtId="0" fontId="13" fillId="7" borderId="0" xfId="0" applyFont="1" applyFill="1"/>
    <xf numFmtId="164" fontId="13" fillId="0" borderId="53" xfId="1" applyNumberFormat="1" applyFont="1" applyBorder="1" applyAlignment="1">
      <alignment horizontal="center"/>
    </xf>
    <xf numFmtId="0" fontId="0" fillId="0" borderId="159" xfId="0" applyBorder="1" applyAlignment="1">
      <alignment horizontal="left" indent="2"/>
    </xf>
    <xf numFmtId="167" fontId="0" fillId="0" borderId="159" xfId="0" applyNumberFormat="1" applyBorder="1"/>
    <xf numFmtId="167" fontId="0" fillId="0" borderId="163" xfId="0" applyNumberFormat="1" applyBorder="1"/>
    <xf numFmtId="167" fontId="0" fillId="0" borderId="159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0" fontId="0" fillId="0" borderId="161" xfId="0" applyBorder="1" applyAlignment="1">
      <alignment horizontal="left" indent="2"/>
    </xf>
    <xf numFmtId="167" fontId="0" fillId="0" borderId="161" xfId="0" applyNumberFormat="1" applyBorder="1"/>
    <xf numFmtId="167" fontId="0" fillId="0" borderId="164" xfId="0" applyNumberFormat="1" applyBorder="1"/>
    <xf numFmtId="167" fontId="0" fillId="0" borderId="161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7" fontId="0" fillId="0" borderId="162" xfId="0" applyNumberFormat="1" applyBorder="1"/>
    <xf numFmtId="167" fontId="0" fillId="0" borderId="165" xfId="0" applyNumberFormat="1" applyBorder="1"/>
    <xf numFmtId="167" fontId="0" fillId="0" borderId="162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7" fontId="0" fillId="0" borderId="118" xfId="0" applyNumberFormat="1" applyBorder="1"/>
    <xf numFmtId="167" fontId="0" fillId="0" borderId="134" xfId="0" applyNumberFormat="1" applyBorder="1"/>
    <xf numFmtId="167" fontId="0" fillId="0" borderId="118" xfId="0" applyNumberFormat="1" applyBorder="1" applyAlignment="1">
      <alignment horizontal="center"/>
    </xf>
    <xf numFmtId="164" fontId="0" fillId="0" borderId="134" xfId="1" applyNumberFormat="1" applyFont="1" applyBorder="1" applyAlignment="1">
      <alignment horizontal="center"/>
    </xf>
    <xf numFmtId="0" fontId="0" fillId="0" borderId="120" xfId="0" applyBorder="1" applyAlignment="1">
      <alignment horizontal="left" indent="2"/>
    </xf>
    <xf numFmtId="167" fontId="0" fillId="0" borderId="120" xfId="0" applyNumberFormat="1" applyBorder="1"/>
    <xf numFmtId="167" fontId="0" fillId="0" borderId="166" xfId="0" applyNumberFormat="1" applyBorder="1"/>
    <xf numFmtId="167" fontId="0" fillId="0" borderId="120" xfId="0" applyNumberForma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167" fontId="0" fillId="0" borderId="129" xfId="0" applyNumberFormat="1" applyBorder="1"/>
    <xf numFmtId="167" fontId="0" fillId="0" borderId="167" xfId="0" applyNumberFormat="1" applyBorder="1"/>
    <xf numFmtId="167" fontId="0" fillId="0" borderId="129" xfId="0" applyNumberFormat="1" applyBorder="1" applyAlignment="1">
      <alignment horizontal="center"/>
    </xf>
    <xf numFmtId="167" fontId="0" fillId="0" borderId="129" xfId="0" applyNumberFormat="1" applyBorder="1" applyAlignment="1">
      <alignment horizontal="right"/>
    </xf>
    <xf numFmtId="167" fontId="0" fillId="0" borderId="118" xfId="0" applyNumberFormat="1" applyBorder="1" applyAlignment="1">
      <alignment horizontal="right"/>
    </xf>
    <xf numFmtId="167" fontId="0" fillId="0" borderId="130" xfId="0" applyNumberFormat="1" applyBorder="1"/>
    <xf numFmtId="167" fontId="0" fillId="0" borderId="168" xfId="0" applyNumberFormat="1" applyBorder="1"/>
    <xf numFmtId="167" fontId="0" fillId="0" borderId="130" xfId="0" applyNumberFormat="1" applyBorder="1" applyAlignment="1">
      <alignment horizontal="center"/>
    </xf>
    <xf numFmtId="167" fontId="0" fillId="0" borderId="130" xfId="0" applyNumberFormat="1" applyBorder="1" applyAlignment="1">
      <alignment horizontal="right"/>
    </xf>
    <xf numFmtId="164" fontId="0" fillId="0" borderId="168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6" fillId="0" borderId="58" xfId="0" applyFont="1" applyBorder="1"/>
    <xf numFmtId="3" fontId="16" fillId="0" borderId="59" xfId="0" applyNumberFormat="1" applyFont="1" applyBorder="1" applyAlignment="1">
      <alignment horizontal="center"/>
    </xf>
    <xf numFmtId="3" fontId="16" fillId="0" borderId="60" xfId="0" applyNumberFormat="1" applyFont="1" applyBorder="1" applyAlignment="1">
      <alignment horizontal="center"/>
    </xf>
    <xf numFmtId="164" fontId="16" fillId="0" borderId="59" xfId="1" applyNumberFormat="1" applyFont="1" applyBorder="1" applyAlignment="1">
      <alignment horizontal="center"/>
    </xf>
    <xf numFmtId="164" fontId="16" fillId="0" borderId="61" xfId="1" applyNumberFormat="1" applyFont="1" applyBorder="1" applyAlignment="1">
      <alignment horizontal="center"/>
    </xf>
    <xf numFmtId="164" fontId="16" fillId="0" borderId="60" xfId="1" applyNumberFormat="1" applyFont="1" applyBorder="1" applyAlignment="1">
      <alignment horizontal="center"/>
    </xf>
    <xf numFmtId="0" fontId="15" fillId="0" borderId="63" xfId="0" applyFont="1" applyBorder="1" applyAlignment="1">
      <alignment horizontal="left" indent="1"/>
    </xf>
    <xf numFmtId="3" fontId="15" fillId="0" borderId="64" xfId="0" applyNumberFormat="1" applyFont="1" applyBorder="1" applyAlignment="1">
      <alignment horizontal="center"/>
    </xf>
    <xf numFmtId="3" fontId="15" fillId="0" borderId="65" xfId="0" applyNumberFormat="1" applyFont="1" applyBorder="1" applyAlignment="1">
      <alignment horizontal="center"/>
    </xf>
    <xf numFmtId="164" fontId="15" fillId="0" borderId="64" xfId="1" applyNumberFormat="1" applyFont="1" applyBorder="1" applyAlignment="1">
      <alignment horizontal="center"/>
    </xf>
    <xf numFmtId="164" fontId="15" fillId="0" borderId="66" xfId="1" applyNumberFormat="1" applyFont="1" applyBorder="1" applyAlignment="1">
      <alignment horizontal="center"/>
    </xf>
    <xf numFmtId="164" fontId="15" fillId="0" borderId="65" xfId="1" applyNumberFormat="1" applyFont="1" applyBorder="1" applyAlignment="1">
      <alignment horizontal="center"/>
    </xf>
    <xf numFmtId="0" fontId="0" fillId="0" borderId="78" xfId="0" applyBorder="1" applyAlignment="1">
      <alignment horizontal="left" indent="2"/>
    </xf>
    <xf numFmtId="3" fontId="0" fillId="0" borderId="169" xfId="0" applyNumberForma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3" fontId="0" fillId="0" borderId="134" xfId="0" applyNumberFormat="1" applyBorder="1" applyAlignment="1">
      <alignment horizontal="center"/>
    </xf>
    <xf numFmtId="3" fontId="0" fillId="0" borderId="135" xfId="0" applyNumberFormat="1" applyBorder="1" applyAlignment="1">
      <alignment horizontal="center"/>
    </xf>
    <xf numFmtId="164" fontId="0" fillId="0" borderId="134" xfId="1" applyNumberFormat="1" applyFon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35" xfId="1" applyNumberFormat="1" applyFont="1" applyBorder="1" applyAlignment="1">
      <alignment horizontal="center"/>
    </xf>
    <xf numFmtId="3" fontId="0" fillId="0" borderId="173" xfId="0" applyNumberFormat="1" applyBorder="1" applyAlignment="1">
      <alignment horizontal="center"/>
    </xf>
    <xf numFmtId="3" fontId="0" fillId="0" borderId="174" xfId="0" applyNumberForma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0" fontId="15" fillId="0" borderId="68" xfId="0" applyFont="1" applyBorder="1" applyAlignment="1">
      <alignment horizontal="left" indent="1"/>
    </xf>
    <xf numFmtId="3" fontId="0" fillId="0" borderId="176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3" fontId="0" fillId="0" borderId="167" xfId="0" applyNumberFormat="1" applyBorder="1" applyAlignment="1">
      <alignment horizontal="center"/>
    </xf>
    <xf numFmtId="3" fontId="0" fillId="0" borderId="179" xfId="0" applyNumberForma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80" xfId="1" applyNumberFormat="1" applyFont="1" applyBorder="1" applyAlignment="1">
      <alignment horizontal="center"/>
    </xf>
    <xf numFmtId="164" fontId="0" fillId="0" borderId="179" xfId="1" applyNumberFormat="1" applyFont="1" applyBorder="1" applyAlignment="1">
      <alignment horizontal="center"/>
    </xf>
    <xf numFmtId="3" fontId="0" fillId="0" borderId="168" xfId="0" applyNumberFormat="1" applyBorder="1" applyAlignment="1">
      <alignment horizontal="center"/>
    </xf>
    <xf numFmtId="3" fontId="0" fillId="0" borderId="181" xfId="0" applyNumberForma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82" xfId="1" applyNumberFormat="1" applyFont="1" applyBorder="1" applyAlignment="1">
      <alignment horizontal="center"/>
    </xf>
    <xf numFmtId="164" fontId="0" fillId="0" borderId="18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3" fillId="11" borderId="115" xfId="0" applyFont="1" applyFill="1" applyBorder="1" applyAlignment="1">
      <alignment horizontal="center" wrapText="1"/>
    </xf>
    <xf numFmtId="0" fontId="22" fillId="8" borderId="0" xfId="0" applyFont="1" applyFill="1" applyAlignment="1">
      <alignment horizontal="center"/>
    </xf>
    <xf numFmtId="0" fontId="18" fillId="0" borderId="183" xfId="0" applyFont="1" applyBorder="1" applyAlignment="1">
      <alignment horizontal="left" indent="1"/>
    </xf>
    <xf numFmtId="3" fontId="18" fillId="0" borderId="183" xfId="0" applyNumberFormat="1" applyFont="1" applyBorder="1" applyAlignment="1">
      <alignment horizontal="right" vertical="center"/>
    </xf>
    <xf numFmtId="164" fontId="18" fillId="0" borderId="183" xfId="1" applyNumberFormat="1" applyFont="1" applyBorder="1" applyAlignment="1">
      <alignment horizontal="right" vertical="center"/>
    </xf>
    <xf numFmtId="0" fontId="17" fillId="8" borderId="0" xfId="0" applyFont="1" applyFill="1" applyAlignment="1">
      <alignment horizontal="right"/>
    </xf>
    <xf numFmtId="3" fontId="0" fillId="0" borderId="78" xfId="0" applyNumberFormat="1" applyBorder="1" applyAlignment="1">
      <alignment horizontal="left" indent="3"/>
    </xf>
    <xf numFmtId="3" fontId="21" fillId="0" borderId="184" xfId="0" applyNumberFormat="1" applyFont="1" applyBorder="1" applyAlignment="1">
      <alignment horizontal="right"/>
    </xf>
    <xf numFmtId="3" fontId="20" fillId="0" borderId="185" xfId="0" applyNumberFormat="1" applyFont="1" applyBorder="1" applyAlignment="1">
      <alignment horizontal="right"/>
    </xf>
    <xf numFmtId="0" fontId="18" fillId="0" borderId="186" xfId="0" applyFont="1" applyBorder="1" applyAlignment="1">
      <alignment horizontal="left"/>
    </xf>
    <xf numFmtId="3" fontId="18" fillId="0" borderId="186" xfId="0" applyNumberFormat="1" applyFont="1" applyBorder="1" applyAlignment="1">
      <alignment horizontal="right" vertical="center"/>
    </xf>
    <xf numFmtId="164" fontId="18" fillId="0" borderId="186" xfId="1" applyNumberFormat="1" applyFont="1" applyBorder="1" applyAlignment="1">
      <alignment horizontal="right" vertical="center"/>
    </xf>
    <xf numFmtId="0" fontId="17" fillId="0" borderId="187" xfId="0" applyFont="1" applyBorder="1" applyAlignment="1">
      <alignment horizontal="left" indent="1"/>
    </xf>
    <xf numFmtId="3" fontId="17" fillId="0" borderId="187" xfId="0" applyNumberFormat="1" applyFont="1" applyBorder="1" applyAlignment="1">
      <alignment horizontal="right" vertical="center"/>
    </xf>
    <xf numFmtId="164" fontId="17" fillId="0" borderId="187" xfId="1" applyNumberFormat="1" applyFont="1" applyBorder="1" applyAlignment="1">
      <alignment horizontal="right" vertical="center"/>
    </xf>
    <xf numFmtId="3" fontId="0" fillId="0" borderId="87" xfId="0" applyNumberFormat="1" applyBorder="1" applyAlignment="1">
      <alignment horizontal="left" indent="3"/>
    </xf>
    <xf numFmtId="0" fontId="18" fillId="0" borderId="183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right"/>
    </xf>
    <xf numFmtId="0" fontId="19" fillId="0" borderId="188" xfId="0" applyFont="1" applyBorder="1" applyAlignment="1">
      <alignment horizontal="left"/>
    </xf>
    <xf numFmtId="3" fontId="19" fillId="0" borderId="188" xfId="0" applyNumberFormat="1" applyFont="1" applyBorder="1" applyAlignment="1">
      <alignment horizontal="right" vertical="center"/>
    </xf>
    <xf numFmtId="164" fontId="19" fillId="0" borderId="188" xfId="1" applyNumberFormat="1" applyFont="1" applyBorder="1" applyAlignment="1">
      <alignment horizontal="right" vertical="center"/>
    </xf>
    <xf numFmtId="0" fontId="19" fillId="0" borderId="90" xfId="0" applyFont="1" applyBorder="1" applyAlignment="1">
      <alignment horizontal="left"/>
    </xf>
    <xf numFmtId="0" fontId="28" fillId="0" borderId="189" xfId="0" applyFont="1" applyBorder="1" applyAlignment="1">
      <alignment horizontal="left" indent="1"/>
    </xf>
    <xf numFmtId="3" fontId="28" fillId="0" borderId="189" xfId="0" applyNumberFormat="1" applyFont="1" applyBorder="1" applyAlignment="1">
      <alignment horizontal="right" vertical="center"/>
    </xf>
    <xf numFmtId="164" fontId="28" fillId="0" borderId="189" xfId="1" applyNumberFormat="1" applyFont="1" applyBorder="1" applyAlignment="1">
      <alignment horizontal="right" vertical="center"/>
    </xf>
    <xf numFmtId="0" fontId="29" fillId="9" borderId="0" xfId="0" applyFont="1" applyFill="1" applyAlignment="1">
      <alignment horizontal="right"/>
    </xf>
    <xf numFmtId="0" fontId="23" fillId="11" borderId="115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/>
    </xf>
    <xf numFmtId="0" fontId="21" fillId="0" borderId="184" xfId="0" applyFont="1" applyBorder="1" applyAlignment="1">
      <alignment horizontal="left" indent="1"/>
    </xf>
    <xf numFmtId="164" fontId="21" fillId="0" borderId="184" xfId="1" applyNumberFormat="1" applyFont="1" applyBorder="1" applyAlignment="1">
      <alignment horizontal="right"/>
    </xf>
    <xf numFmtId="0" fontId="20" fillId="0" borderId="185" xfId="0" applyFont="1" applyBorder="1" applyAlignment="1">
      <alignment horizontal="left" indent="2"/>
    </xf>
    <xf numFmtId="164" fontId="20" fillId="0" borderId="185" xfId="1" applyNumberFormat="1" applyFont="1" applyBorder="1" applyAlignment="1">
      <alignment horizontal="right"/>
    </xf>
    <xf numFmtId="3" fontId="0" fillId="0" borderId="78" xfId="0" applyNumberFormat="1" applyBorder="1" applyAlignment="1">
      <alignment horizontal="right"/>
    </xf>
    <xf numFmtId="164" fontId="0" fillId="0" borderId="78" xfId="1" applyNumberFormat="1" applyFont="1" applyBorder="1" applyAlignment="1">
      <alignment horizontal="right"/>
    </xf>
    <xf numFmtId="0" fontId="22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90" xfId="0" applyFont="1" applyBorder="1" applyAlignment="1">
      <alignment horizontal="left" indent="1"/>
    </xf>
    <xf numFmtId="3" fontId="30" fillId="0" borderId="190" xfId="0" applyNumberFormat="1" applyFont="1" applyBorder="1" applyAlignment="1">
      <alignment horizontal="right"/>
    </xf>
    <xf numFmtId="164" fontId="30" fillId="0" borderId="190" xfId="1" applyNumberFormat="1" applyFont="1" applyBorder="1" applyAlignment="1">
      <alignment horizontal="right"/>
    </xf>
    <xf numFmtId="0" fontId="22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91" xfId="0" applyFont="1" applyBorder="1" applyAlignment="1">
      <alignment horizontal="left" indent="1"/>
    </xf>
    <xf numFmtId="3" fontId="31" fillId="0" borderId="191" xfId="0" applyNumberFormat="1" applyFont="1" applyBorder="1" applyAlignment="1">
      <alignment horizontal="right" vertical="center"/>
    </xf>
    <xf numFmtId="164" fontId="31" fillId="0" borderId="191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164" fontId="0" fillId="0" borderId="78" xfId="1" applyNumberFormat="1" applyFont="1" applyBorder="1" applyAlignment="1">
      <alignment horizontal="right" vertical="center"/>
    </xf>
    <xf numFmtId="3" fontId="0" fillId="0" borderId="78" xfId="0" applyNumberFormat="1" applyBorder="1" applyAlignment="1">
      <alignment horizontal="left" wrapText="1" indent="3"/>
    </xf>
    <xf numFmtId="0" fontId="22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92" xfId="0" applyFont="1" applyBorder="1" applyAlignment="1">
      <alignment horizontal="left" indent="1"/>
    </xf>
    <xf numFmtId="3" fontId="33" fillId="0" borderId="192" xfId="0" applyNumberFormat="1" applyFont="1" applyBorder="1" applyAlignment="1">
      <alignment horizontal="right" vertical="center"/>
    </xf>
    <xf numFmtId="164" fontId="33" fillId="0" borderId="192" xfId="1" applyNumberFormat="1" applyFont="1" applyBorder="1" applyAlignment="1">
      <alignment horizontal="right" vertical="center"/>
    </xf>
    <xf numFmtId="0" fontId="34" fillId="17" borderId="193" xfId="0" applyFont="1" applyFill="1" applyBorder="1" applyAlignment="1">
      <alignment horizontal="right"/>
    </xf>
    <xf numFmtId="0" fontId="22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94" xfId="0" applyFont="1" applyBorder="1" applyAlignment="1">
      <alignment horizontal="left" indent="1"/>
    </xf>
    <xf numFmtId="3" fontId="35" fillId="0" borderId="194" xfId="0" applyNumberFormat="1" applyFont="1" applyBorder="1" applyAlignment="1">
      <alignment horizontal="right" vertical="center"/>
    </xf>
    <xf numFmtId="164" fontId="35" fillId="0" borderId="194" xfId="1" applyNumberFormat="1" applyFont="1" applyBorder="1" applyAlignment="1">
      <alignment horizontal="right" vertical="center"/>
    </xf>
    <xf numFmtId="0" fontId="29" fillId="18" borderId="195" xfId="0" applyFont="1" applyFill="1" applyBorder="1" applyAlignment="1">
      <alignment horizontal="right"/>
    </xf>
    <xf numFmtId="164" fontId="3" fillId="0" borderId="12" xfId="1" applyNumberFormat="1" applyFont="1" applyBorder="1" applyAlignment="1">
      <alignment horizontal="right"/>
    </xf>
    <xf numFmtId="164" fontId="0" fillId="0" borderId="87" xfId="1" applyNumberFormat="1" applyFont="1" applyBorder="1" applyAlignment="1">
      <alignment horizontal="right"/>
    </xf>
    <xf numFmtId="164" fontId="25" fillId="0" borderId="13" xfId="1" applyNumberFormat="1" applyFont="1" applyBorder="1" applyAlignment="1">
      <alignment horizontal="right"/>
    </xf>
    <xf numFmtId="164" fontId="6" fillId="0" borderId="19" xfId="1" applyNumberFormat="1" applyFont="1" applyBorder="1" applyAlignment="1">
      <alignment horizontal="right"/>
    </xf>
    <xf numFmtId="164" fontId="7" fillId="0" borderId="19" xfId="1" applyNumberFormat="1" applyFont="1" applyBorder="1" applyAlignment="1">
      <alignment horizontal="right"/>
    </xf>
    <xf numFmtId="164" fontId="0" fillId="0" borderId="126" xfId="1" applyNumberFormat="1" applyFont="1" applyBorder="1" applyAlignment="1">
      <alignment horizontal="right"/>
    </xf>
    <xf numFmtId="164" fontId="0" fillId="0" borderId="127" xfId="1" applyNumberFormat="1" applyFont="1" applyBorder="1" applyAlignment="1">
      <alignment horizontal="right"/>
    </xf>
    <xf numFmtId="164" fontId="0" fillId="0" borderId="129" xfId="1" applyNumberFormat="1" applyFont="1" applyBorder="1" applyAlignment="1">
      <alignment horizontal="right"/>
    </xf>
    <xf numFmtId="164" fontId="11" fillId="0" borderId="40" xfId="1" applyNumberFormat="1" applyFont="1" applyBorder="1" applyAlignment="1">
      <alignment horizontal="right"/>
    </xf>
    <xf numFmtId="164" fontId="14" fillId="0" borderId="47" xfId="1" applyNumberFormat="1" applyFont="1" applyBorder="1" applyAlignment="1">
      <alignment horizontal="right"/>
    </xf>
    <xf numFmtId="164" fontId="0" fillId="0" borderId="158" xfId="1" applyNumberFormat="1" applyFont="1" applyBorder="1" applyAlignment="1">
      <alignment horizontal="right"/>
    </xf>
    <xf numFmtId="164" fontId="0" fillId="0" borderId="160" xfId="1" applyNumberFormat="1" applyFont="1" applyBorder="1" applyAlignment="1">
      <alignment horizontal="right"/>
    </xf>
    <xf numFmtId="164" fontId="14" fillId="0" borderId="48" xfId="1" applyNumberFormat="1" applyFont="1" applyBorder="1" applyAlignment="1">
      <alignment horizontal="right"/>
    </xf>
    <xf numFmtId="164" fontId="13" fillId="0" borderId="53" xfId="1" applyNumberFormat="1" applyFont="1" applyBorder="1" applyAlignment="1">
      <alignment horizontal="right"/>
    </xf>
    <xf numFmtId="164" fontId="0" fillId="0" borderId="163" xfId="1" applyNumberFormat="1" applyFont="1" applyBorder="1" applyAlignment="1">
      <alignment horizontal="right"/>
    </xf>
    <xf numFmtId="164" fontId="0" fillId="0" borderId="164" xfId="1" applyNumberFormat="1" applyFont="1" applyBorder="1" applyAlignment="1">
      <alignment horizontal="right"/>
    </xf>
    <xf numFmtId="164" fontId="0" fillId="0" borderId="165" xfId="1" applyNumberFormat="1" applyFont="1" applyBorder="1" applyAlignment="1">
      <alignment horizontal="right"/>
    </xf>
    <xf numFmtId="164" fontId="0" fillId="0" borderId="134" xfId="1" applyNumberFormat="1" applyFont="1" applyBorder="1" applyAlignment="1">
      <alignment horizontal="right"/>
    </xf>
    <xf numFmtId="164" fontId="0" fillId="0" borderId="166" xfId="1" applyNumberFormat="1" applyFont="1" applyBorder="1" applyAlignment="1">
      <alignment horizontal="right"/>
    </xf>
    <xf numFmtId="164" fontId="0" fillId="0" borderId="167" xfId="1" applyNumberFormat="1" applyFont="1" applyBorder="1" applyAlignment="1">
      <alignment horizontal="right"/>
    </xf>
    <xf numFmtId="164" fontId="0" fillId="0" borderId="168" xfId="1" applyNumberFormat="1" applyFont="1" applyBorder="1" applyAlignment="1">
      <alignment horizontal="right"/>
    </xf>
    <xf numFmtId="164" fontId="0" fillId="0" borderId="196" xfId="1" applyNumberFormat="1" applyFont="1" applyBorder="1" applyAlignment="1">
      <alignment horizontal="center"/>
    </xf>
    <xf numFmtId="164" fontId="0" fillId="0" borderId="197" xfId="1" applyNumberFormat="1" applyFont="1" applyBorder="1" applyAlignment="1">
      <alignment horizontal="center"/>
    </xf>
    <xf numFmtId="164" fontId="0" fillId="0" borderId="198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CF26592E-5ECE-4979-B0D2-8CC9A883F5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12</xdr:col>
      <xdr:colOff>104775</xdr:colOff>
      <xdr:row>2</xdr:row>
      <xdr:rowOff>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1AC797-F23F-41A7-9192-33BC7F17F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123825"/>
          <a:ext cx="0" cy="8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342901</xdr:colOff>
      <xdr:row>0</xdr:row>
      <xdr:rowOff>582209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79F4BB-48BF-44AC-91D2-1034F6FC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3600" cy="582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76200</xdr:colOff>
      <xdr:row>0</xdr:row>
      <xdr:rowOff>620309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B9F44E-1B84-449E-A641-EAE0519E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133600" cy="582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CA9497-A06A-474C-8CF0-F6F09BD4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2200275</xdr:colOff>
      <xdr:row>0</xdr:row>
      <xdr:rowOff>582209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B43368-62E0-4DDF-B798-BEE5C9F27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7B3B-0777-48A9-AE79-8FBA5F099863}">
  <sheetPr codeName="Hoja8"/>
  <dimension ref="A1:XFD69"/>
  <sheetViews>
    <sheetView tabSelected="1" workbookViewId="0">
      <selection activeCell="I33" sqref="I33"/>
    </sheetView>
  </sheetViews>
  <sheetFormatPr baseColWidth="10" defaultColWidth="11.42578125" defaultRowHeight="18.75" customHeight="1" zeroHeight="1" x14ac:dyDescent="0.25"/>
  <cols>
    <col min="1" max="1" width="26.85546875" style="245" customWidth="1"/>
    <col min="2" max="2" width="35.28515625" customWidth="1"/>
    <col min="3" max="3" width="13.140625" style="150" customWidth="1"/>
    <col min="4" max="4" width="12.5703125" style="150" customWidth="1"/>
    <col min="5" max="5" width="10.7109375" style="150" customWidth="1"/>
    <col min="6" max="6" width="13.28515625" style="150" customWidth="1"/>
    <col min="7" max="7" width="9.7109375" style="150" customWidth="1"/>
    <col min="8" max="8" width="1.28515625" style="150" customWidth="1"/>
    <col min="9" max="10" width="14" style="150" customWidth="1"/>
    <col min="11" max="11" width="10.28515625" style="150" customWidth="1"/>
    <col min="12" max="12" width="13.85546875" style="150" customWidth="1"/>
    <col min="13" max="13" width="8.7109375" style="150" customWidth="1"/>
    <col min="14" max="14" width="13.140625" customWidth="1"/>
    <col min="15" max="16383" width="0" hidden="1" customWidth="1"/>
    <col min="16384" max="16384" width="0.28515625" customWidth="1"/>
  </cols>
  <sheetData>
    <row r="1" spans="1:20" ht="5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0" ht="18.75" customHeight="1" x14ac:dyDescent="0.25">
      <c r="A2" s="4"/>
      <c r="B2" s="5"/>
      <c r="C2" s="6" t="s">
        <v>150</v>
      </c>
      <c r="D2" s="7"/>
      <c r="E2" s="7"/>
      <c r="F2" s="7"/>
      <c r="G2" s="8"/>
      <c r="H2" s="9"/>
      <c r="I2" s="6" t="s">
        <v>153</v>
      </c>
      <c r="J2" s="7"/>
      <c r="K2" s="7"/>
      <c r="L2" s="7"/>
      <c r="M2" s="8"/>
      <c r="N2" s="10"/>
    </row>
    <row r="3" spans="1:20" ht="30" customHeight="1" x14ac:dyDescent="0.25">
      <c r="A3" s="11"/>
      <c r="B3" s="12"/>
      <c r="C3" s="13">
        <v>2020</v>
      </c>
      <c r="D3" s="13">
        <v>2021</v>
      </c>
      <c r="E3" s="13" t="s">
        <v>1</v>
      </c>
      <c r="F3" s="13" t="s">
        <v>2</v>
      </c>
      <c r="G3" s="13" t="s">
        <v>3</v>
      </c>
      <c r="H3" s="14"/>
      <c r="I3" s="13">
        <v>2020</v>
      </c>
      <c r="J3" s="13">
        <v>2021</v>
      </c>
      <c r="K3" s="13" t="s">
        <v>1</v>
      </c>
      <c r="L3" s="13" t="s">
        <v>2</v>
      </c>
      <c r="M3" s="13" t="s">
        <v>3</v>
      </c>
      <c r="N3" s="15" t="s">
        <v>4</v>
      </c>
    </row>
    <row r="4" spans="1:20" s="23" customFormat="1" ht="32.1" customHeight="1" x14ac:dyDescent="0.25">
      <c r="A4" s="16" t="s">
        <v>5</v>
      </c>
      <c r="B4" s="17" t="s">
        <v>6</v>
      </c>
      <c r="C4" s="18">
        <v>0</v>
      </c>
      <c r="D4" s="18">
        <v>100326</v>
      </c>
      <c r="E4" s="19" t="s">
        <v>152</v>
      </c>
      <c r="F4" s="18">
        <v>100326</v>
      </c>
      <c r="G4" s="19">
        <v>1</v>
      </c>
      <c r="H4" s="20"/>
      <c r="I4" s="18">
        <v>990392</v>
      </c>
      <c r="J4" s="18">
        <v>290902</v>
      </c>
      <c r="K4" s="19">
        <v>-0.70627589883601649</v>
      </c>
      <c r="L4" s="18">
        <v>-699490</v>
      </c>
      <c r="M4" s="21">
        <v>1</v>
      </c>
      <c r="N4" s="22" t="s">
        <v>7</v>
      </c>
    </row>
    <row r="5" spans="1:20" ht="18.75" customHeight="1" x14ac:dyDescent="0.25">
      <c r="A5" s="24"/>
      <c r="B5" s="25" t="s">
        <v>8</v>
      </c>
      <c r="C5" s="26">
        <v>0</v>
      </c>
      <c r="D5" s="26">
        <v>74859</v>
      </c>
      <c r="E5" s="27" t="s">
        <v>152</v>
      </c>
      <c r="F5" s="26">
        <v>74859</v>
      </c>
      <c r="G5" s="27">
        <v>0.74615752646372824</v>
      </c>
      <c r="H5" s="28"/>
      <c r="I5" s="26">
        <v>745195</v>
      </c>
      <c r="J5" s="26">
        <v>218095</v>
      </c>
      <c r="K5" s="27">
        <v>-0.70733163802763033</v>
      </c>
      <c r="L5" s="26">
        <v>-527100</v>
      </c>
      <c r="M5" s="29">
        <v>0.74971983692102495</v>
      </c>
      <c r="N5" s="30"/>
    </row>
    <row r="6" spans="1:20" ht="18.75" customHeight="1" x14ac:dyDescent="0.25">
      <c r="A6" s="31"/>
      <c r="B6" s="25" t="s">
        <v>9</v>
      </c>
      <c r="C6" s="26">
        <v>0</v>
      </c>
      <c r="D6" s="26">
        <v>25467</v>
      </c>
      <c r="E6" s="27" t="s">
        <v>152</v>
      </c>
      <c r="F6" s="26">
        <v>25467</v>
      </c>
      <c r="G6" s="27">
        <v>0.25384247353627176</v>
      </c>
      <c r="H6" s="28"/>
      <c r="I6" s="26">
        <v>245197</v>
      </c>
      <c r="J6" s="26">
        <v>72807</v>
      </c>
      <c r="K6" s="27">
        <v>-0.70306732953502693</v>
      </c>
      <c r="L6" s="26">
        <v>-172390</v>
      </c>
      <c r="M6" s="29">
        <v>0.25028016307897505</v>
      </c>
      <c r="N6" s="30"/>
    </row>
    <row r="7" spans="1:20" ht="18.75" customHeight="1" x14ac:dyDescent="0.25">
      <c r="A7" s="32" t="s">
        <v>10</v>
      </c>
      <c r="B7" s="25" t="s">
        <v>11</v>
      </c>
      <c r="C7" s="26">
        <v>0</v>
      </c>
      <c r="D7" s="26">
        <v>57213</v>
      </c>
      <c r="E7" s="27" t="s">
        <v>152</v>
      </c>
      <c r="F7" s="26">
        <v>57213</v>
      </c>
      <c r="G7" s="27">
        <v>0.57027091681119546</v>
      </c>
      <c r="H7" s="33"/>
      <c r="I7" s="26">
        <v>157645</v>
      </c>
      <c r="J7" s="26">
        <v>153108</v>
      </c>
      <c r="K7" s="27">
        <v>-2.8779853468235639E-2</v>
      </c>
      <c r="L7" s="26">
        <v>-4537</v>
      </c>
      <c r="M7" s="29">
        <v>0.52632157908849031</v>
      </c>
      <c r="N7" s="30"/>
    </row>
    <row r="8" spans="1:20" ht="18.75" customHeight="1" x14ac:dyDescent="0.25">
      <c r="A8" s="31"/>
      <c r="B8" s="25" t="s">
        <v>12</v>
      </c>
      <c r="C8" s="26">
        <v>0</v>
      </c>
      <c r="D8" s="26">
        <v>43113</v>
      </c>
      <c r="E8" s="27" t="s">
        <v>152</v>
      </c>
      <c r="F8" s="26">
        <v>43113</v>
      </c>
      <c r="G8" s="27">
        <v>0.42972908318880448</v>
      </c>
      <c r="H8" s="33"/>
      <c r="I8" s="26">
        <v>832747</v>
      </c>
      <c r="J8" s="26">
        <v>137794</v>
      </c>
      <c r="K8" s="27">
        <v>-0.83453077585389079</v>
      </c>
      <c r="L8" s="26">
        <v>-694953</v>
      </c>
      <c r="M8" s="29">
        <v>0.47367842091150975</v>
      </c>
      <c r="N8" s="30"/>
    </row>
    <row r="9" spans="1:20" s="23" customFormat="1" ht="32.1" customHeight="1" x14ac:dyDescent="0.25">
      <c r="A9" s="34" t="s">
        <v>13</v>
      </c>
      <c r="B9" s="35" t="s">
        <v>14</v>
      </c>
      <c r="C9" s="36">
        <v>0</v>
      </c>
      <c r="D9" s="36">
        <v>450555</v>
      </c>
      <c r="E9" s="37" t="s">
        <v>152</v>
      </c>
      <c r="F9" s="36">
        <v>450555</v>
      </c>
      <c r="G9" s="37">
        <v>1</v>
      </c>
      <c r="H9" s="38"/>
      <c r="I9" s="36">
        <v>7520593</v>
      </c>
      <c r="J9" s="36">
        <v>1347710</v>
      </c>
      <c r="K9" s="37">
        <v>-0.82079737595160385</v>
      </c>
      <c r="L9" s="36">
        <v>-6172883</v>
      </c>
      <c r="M9" s="39">
        <v>1</v>
      </c>
      <c r="N9" s="30"/>
    </row>
    <row r="10" spans="1:20" ht="18.75" customHeight="1" x14ac:dyDescent="0.25">
      <c r="A10" s="40"/>
      <c r="B10" s="41" t="s">
        <v>8</v>
      </c>
      <c r="C10" s="42">
        <v>0</v>
      </c>
      <c r="D10" s="42">
        <v>339183</v>
      </c>
      <c r="E10" s="43" t="s">
        <v>152</v>
      </c>
      <c r="F10" s="42">
        <v>74859</v>
      </c>
      <c r="G10" s="43">
        <v>0.75281153244331989</v>
      </c>
      <c r="H10" s="44"/>
      <c r="I10" s="42">
        <v>5271092</v>
      </c>
      <c r="J10" s="42">
        <v>982385</v>
      </c>
      <c r="K10" s="43">
        <v>-0.81362780236049759</v>
      </c>
      <c r="L10" s="42">
        <v>-4288707</v>
      </c>
      <c r="M10" s="45">
        <v>3.3770307526245951</v>
      </c>
      <c r="N10" s="30"/>
    </row>
    <row r="11" spans="1:20" ht="18.75" customHeight="1" x14ac:dyDescent="0.25">
      <c r="A11" s="46"/>
      <c r="B11" s="41" t="s">
        <v>9</v>
      </c>
      <c r="C11" s="42">
        <v>0</v>
      </c>
      <c r="D11" s="42">
        <v>111372</v>
      </c>
      <c r="E11" s="43" t="s">
        <v>152</v>
      </c>
      <c r="F11" s="42">
        <v>111372</v>
      </c>
      <c r="G11" s="43">
        <v>0.24718846755668009</v>
      </c>
      <c r="H11" s="44"/>
      <c r="I11" s="42">
        <v>2249501</v>
      </c>
      <c r="J11" s="42">
        <v>365325</v>
      </c>
      <c r="K11" s="43">
        <v>-0.83759731602697662</v>
      </c>
      <c r="L11" s="42">
        <v>-1884176</v>
      </c>
      <c r="M11" s="45">
        <v>1.2558352984854007</v>
      </c>
      <c r="N11" s="30"/>
    </row>
    <row r="12" spans="1:20" ht="18.75" customHeight="1" x14ac:dyDescent="0.25">
      <c r="A12" s="47" t="s">
        <v>15</v>
      </c>
      <c r="B12" s="48" t="s">
        <v>11</v>
      </c>
      <c r="C12" s="49">
        <v>0</v>
      </c>
      <c r="D12" s="49">
        <v>161870</v>
      </c>
      <c r="E12" s="50" t="s">
        <v>152</v>
      </c>
      <c r="F12" s="49">
        <v>161870</v>
      </c>
      <c r="G12" s="50">
        <v>0.35926801389397522</v>
      </c>
      <c r="H12" s="51"/>
      <c r="I12" s="49">
        <v>688124</v>
      </c>
      <c r="J12" s="49">
        <v>415805</v>
      </c>
      <c r="K12" s="50">
        <v>-0.39574117455574864</v>
      </c>
      <c r="L12" s="49">
        <v>-272319</v>
      </c>
      <c r="M12" s="52">
        <v>0.30852705700781324</v>
      </c>
      <c r="N12" s="30"/>
    </row>
    <row r="13" spans="1:20" ht="18.75" customHeight="1" x14ac:dyDescent="0.25">
      <c r="A13" s="53"/>
      <c r="B13" s="48" t="s">
        <v>12</v>
      </c>
      <c r="C13" s="49">
        <v>0</v>
      </c>
      <c r="D13" s="49">
        <v>288685</v>
      </c>
      <c r="E13" s="50" t="s">
        <v>152</v>
      </c>
      <c r="F13" s="49">
        <v>288685</v>
      </c>
      <c r="G13" s="50">
        <v>0.64073198610602478</v>
      </c>
      <c r="H13" s="51"/>
      <c r="I13" s="49">
        <v>6832469</v>
      </c>
      <c r="J13" s="49">
        <v>931905</v>
      </c>
      <c r="K13" s="50">
        <v>-0.86360640641033282</v>
      </c>
      <c r="L13" s="49">
        <v>-5900564</v>
      </c>
      <c r="M13" s="52">
        <v>0.69147294299218676</v>
      </c>
      <c r="N13" s="30"/>
    </row>
    <row r="14" spans="1:20" ht="18.75" customHeight="1" x14ac:dyDescent="0.25">
      <c r="A14" s="54"/>
      <c r="B14" s="55"/>
      <c r="C14" s="56" t="s">
        <v>150</v>
      </c>
      <c r="D14" s="57"/>
      <c r="E14" s="57"/>
      <c r="F14" s="57"/>
      <c r="G14" s="58"/>
      <c r="H14" s="59"/>
      <c r="I14" s="56" t="s">
        <v>153</v>
      </c>
      <c r="J14" s="57"/>
      <c r="K14" s="57"/>
      <c r="L14" s="57"/>
      <c r="M14" s="57"/>
      <c r="N14" s="30"/>
    </row>
    <row r="15" spans="1:20" ht="18.75" customHeight="1" x14ac:dyDescent="0.25">
      <c r="A15" s="11"/>
      <c r="B15" s="12"/>
      <c r="C15" s="60">
        <v>2020</v>
      </c>
      <c r="D15" s="61"/>
      <c r="E15" s="62">
        <v>2021</v>
      </c>
      <c r="F15" s="60" t="s">
        <v>2</v>
      </c>
      <c r="G15" s="61"/>
      <c r="H15" s="63"/>
      <c r="I15" s="64">
        <v>2020</v>
      </c>
      <c r="J15" s="65"/>
      <c r="K15" s="62">
        <v>2021</v>
      </c>
      <c r="L15" s="60" t="s">
        <v>2</v>
      </c>
      <c r="M15" s="66"/>
      <c r="N15" s="30"/>
    </row>
    <row r="16" spans="1:20" s="23" customFormat="1" ht="32.1" customHeight="1" x14ac:dyDescent="0.25">
      <c r="A16" s="67" t="s">
        <v>16</v>
      </c>
      <c r="B16" s="68" t="s">
        <v>17</v>
      </c>
      <c r="C16" s="69">
        <v>0</v>
      </c>
      <c r="D16" s="69"/>
      <c r="E16" s="70">
        <v>4.49</v>
      </c>
      <c r="F16" s="69">
        <v>4.49</v>
      </c>
      <c r="G16" s="69"/>
      <c r="H16" s="71"/>
      <c r="I16" s="72">
        <v>7.5935518461376912</v>
      </c>
      <c r="J16" s="73"/>
      <c r="K16" s="70">
        <v>4.6328660511099962</v>
      </c>
      <c r="L16" s="69">
        <v>-2.960685795027695</v>
      </c>
      <c r="M16" s="72"/>
      <c r="N16" s="30"/>
      <c r="S16" s="74"/>
      <c r="T16" s="74"/>
    </row>
    <row r="17" spans="1:20 16384:16384" ht="18.75" customHeight="1" x14ac:dyDescent="0.25">
      <c r="A17" s="75"/>
      <c r="B17" s="76" t="s">
        <v>8</v>
      </c>
      <c r="C17" s="77">
        <v>0</v>
      </c>
      <c r="D17" s="77"/>
      <c r="E17" s="78">
        <v>4.53</v>
      </c>
      <c r="F17" s="77">
        <v>4.53</v>
      </c>
      <c r="G17" s="77"/>
      <c r="H17" s="79"/>
      <c r="I17" s="80">
        <v>7.0734398378947789</v>
      </c>
      <c r="J17" s="81"/>
      <c r="K17" s="78">
        <v>4.5043902886356859</v>
      </c>
      <c r="L17" s="80">
        <v>-2.569049549259093</v>
      </c>
      <c r="M17" s="82"/>
      <c r="N17" s="30"/>
      <c r="S17" s="83"/>
      <c r="T17" s="83"/>
    </row>
    <row r="18" spans="1:20 16384:16384" ht="18.75" customHeight="1" x14ac:dyDescent="0.25">
      <c r="A18" s="84"/>
      <c r="B18" s="85" t="s">
        <v>9</v>
      </c>
      <c r="C18" s="86">
        <v>0</v>
      </c>
      <c r="D18" s="86"/>
      <c r="E18" s="87">
        <v>4.37</v>
      </c>
      <c r="F18" s="86">
        <v>4.37</v>
      </c>
      <c r="G18" s="86"/>
      <c r="H18" s="79"/>
      <c r="I18" s="80">
        <v>9.1742598808305154</v>
      </c>
      <c r="J18" s="81"/>
      <c r="K18" s="78">
        <v>5.0177180765585723</v>
      </c>
      <c r="L18" s="88">
        <v>-4.1565418042719431</v>
      </c>
      <c r="M18" s="89"/>
      <c r="N18" s="30"/>
      <c r="S18" s="83"/>
      <c r="T18" s="83"/>
    </row>
    <row r="19" spans="1:20 16384:16384" ht="18.75" customHeight="1" x14ac:dyDescent="0.25">
      <c r="A19" s="90" t="s">
        <v>18</v>
      </c>
      <c r="B19" s="91" t="s">
        <v>11</v>
      </c>
      <c r="C19" s="92">
        <v>0</v>
      </c>
      <c r="D19" s="92"/>
      <c r="E19" s="93">
        <v>2.83</v>
      </c>
      <c r="F19" s="92">
        <v>2.83</v>
      </c>
      <c r="G19" s="92"/>
      <c r="H19" s="79"/>
      <c r="I19" s="94">
        <v>4.3650226775349674</v>
      </c>
      <c r="J19" s="95" t="e">
        <v>#REF!</v>
      </c>
      <c r="K19" s="96">
        <v>2.7157627295765079</v>
      </c>
      <c r="L19" s="92">
        <v>-1.6492599479584595</v>
      </c>
      <c r="M19" s="94"/>
      <c r="N19" s="30"/>
      <c r="S19" s="83"/>
      <c r="T19" s="83"/>
    </row>
    <row r="20" spans="1:20 16384:16384" ht="18.75" customHeight="1" x14ac:dyDescent="0.25">
      <c r="A20" s="84"/>
      <c r="B20" s="97" t="s">
        <v>12</v>
      </c>
      <c r="C20" s="77">
        <v>0</v>
      </c>
      <c r="D20" s="77"/>
      <c r="E20" s="78">
        <v>6.7</v>
      </c>
      <c r="F20" s="77">
        <v>6.7</v>
      </c>
      <c r="G20" s="77"/>
      <c r="H20" s="79"/>
      <c r="I20" s="80">
        <v>8.2047356520047501</v>
      </c>
      <c r="J20" s="81" t="e">
        <v>#REF!</v>
      </c>
      <c r="K20" s="78">
        <v>6.7630303206235398</v>
      </c>
      <c r="L20" s="77">
        <v>-1.4417053313812103</v>
      </c>
      <c r="M20" s="80"/>
      <c r="N20" s="30"/>
      <c r="S20" s="83"/>
      <c r="T20" s="83"/>
    </row>
    <row r="21" spans="1:20 16384:16384" ht="18.75" customHeight="1" x14ac:dyDescent="0.25">
      <c r="A21" s="54"/>
      <c r="B21" s="55"/>
      <c r="C21" s="56" t="s">
        <v>150</v>
      </c>
      <c r="D21" s="57"/>
      <c r="E21" s="57"/>
      <c r="F21" s="57"/>
      <c r="G21" s="58"/>
      <c r="H21" s="98"/>
      <c r="I21" s="56" t="s">
        <v>153</v>
      </c>
      <c r="J21" s="57"/>
      <c r="K21" s="57"/>
      <c r="L21" s="57"/>
      <c r="M21" s="57"/>
      <c r="N21" s="30"/>
      <c r="XFD21" s="99"/>
    </row>
    <row r="22" spans="1:20 16384:16384" ht="30" customHeight="1" x14ac:dyDescent="0.25">
      <c r="A22" s="11"/>
      <c r="B22" s="12"/>
      <c r="C22" s="13">
        <v>2020</v>
      </c>
      <c r="D22" s="13">
        <v>2021</v>
      </c>
      <c r="E22" s="13" t="s">
        <v>1</v>
      </c>
      <c r="F22" s="60" t="s">
        <v>2</v>
      </c>
      <c r="G22" s="61"/>
      <c r="H22" s="100"/>
      <c r="I22" s="13">
        <v>2020</v>
      </c>
      <c r="J22" s="13">
        <v>2021</v>
      </c>
      <c r="K22" s="13" t="s">
        <v>1</v>
      </c>
      <c r="L22" s="60" t="s">
        <v>2</v>
      </c>
      <c r="M22" s="66"/>
      <c r="N22" s="30"/>
      <c r="XFD22" s="99"/>
    </row>
    <row r="23" spans="1:20 16384:16384" s="23" customFormat="1" ht="32.1" customHeight="1" x14ac:dyDescent="0.25">
      <c r="A23" s="101" t="s">
        <v>19</v>
      </c>
      <c r="B23" s="102" t="s">
        <v>20</v>
      </c>
      <c r="C23" s="103">
        <v>0</v>
      </c>
      <c r="D23" s="103">
        <v>0.2762</v>
      </c>
      <c r="E23" s="103" t="s">
        <v>152</v>
      </c>
      <c r="F23" s="104">
        <v>27.62</v>
      </c>
      <c r="G23" s="104"/>
      <c r="H23" s="105"/>
      <c r="I23" s="103">
        <v>0.58930743656746709</v>
      </c>
      <c r="J23" s="103">
        <v>0.15299015210624992</v>
      </c>
      <c r="K23" s="103">
        <v>-0.74038991770175167</v>
      </c>
      <c r="L23" s="104">
        <v>-43.63172844612172</v>
      </c>
      <c r="M23" s="106"/>
      <c r="N23" s="30"/>
    </row>
    <row r="24" spans="1:20 16384:16384" ht="18.75" customHeight="1" x14ac:dyDescent="0.25">
      <c r="A24" s="107"/>
      <c r="B24" s="108" t="s">
        <v>8</v>
      </c>
      <c r="C24" s="109">
        <v>0</v>
      </c>
      <c r="D24" s="109">
        <v>0.34159999999999996</v>
      </c>
      <c r="E24" s="109" t="s">
        <v>152</v>
      </c>
      <c r="F24" s="110">
        <v>34.159999999999997</v>
      </c>
      <c r="G24" s="110"/>
      <c r="H24" s="111"/>
      <c r="I24" s="109">
        <v>0.61574789518006656</v>
      </c>
      <c r="J24" s="109">
        <v>0.18811162879460078</v>
      </c>
      <c r="K24" s="109">
        <v>-0.69449894954234437</v>
      </c>
      <c r="L24" s="110">
        <v>-42.763626638546583</v>
      </c>
      <c r="M24" s="112"/>
      <c r="N24" s="30"/>
    </row>
    <row r="25" spans="1:20 16384:16384" ht="18.75" customHeight="1" x14ac:dyDescent="0.25">
      <c r="A25" s="113"/>
      <c r="B25" s="108" t="s">
        <v>9</v>
      </c>
      <c r="C25" s="109">
        <v>0</v>
      </c>
      <c r="D25" s="114">
        <v>0.17449999999999999</v>
      </c>
      <c r="E25" s="109" t="s">
        <v>152</v>
      </c>
      <c r="F25" s="110">
        <v>17.45</v>
      </c>
      <c r="G25" s="110"/>
      <c r="H25" s="111"/>
      <c r="I25" s="109">
        <v>0.53543267915921755</v>
      </c>
      <c r="J25" s="109">
        <v>0.12896797010767799</v>
      </c>
      <c r="K25" s="109">
        <v>-0.7591331737349416</v>
      </c>
      <c r="L25" s="110">
        <v>-40.646470905153954</v>
      </c>
      <c r="M25" s="112"/>
      <c r="N25" s="30"/>
    </row>
    <row r="26" spans="1:20 16384:16384" ht="18.75" customHeight="1" x14ac:dyDescent="0.25">
      <c r="A26" s="54"/>
      <c r="B26" s="55"/>
      <c r="C26" s="56" t="s">
        <v>150</v>
      </c>
      <c r="D26" s="57"/>
      <c r="E26" s="57"/>
      <c r="F26" s="57"/>
      <c r="G26" s="58"/>
      <c r="H26" s="115"/>
      <c r="I26" s="56" t="s">
        <v>153</v>
      </c>
      <c r="J26" s="57"/>
      <c r="K26" s="57"/>
      <c r="L26" s="57"/>
      <c r="M26" s="57"/>
      <c r="N26" s="30"/>
    </row>
    <row r="27" spans="1:20 16384:16384" ht="30" customHeight="1" x14ac:dyDescent="0.25">
      <c r="A27" s="11"/>
      <c r="B27" s="12"/>
      <c r="C27" s="13">
        <v>2020</v>
      </c>
      <c r="D27" s="13">
        <v>2021</v>
      </c>
      <c r="E27" s="13" t="s">
        <v>1</v>
      </c>
      <c r="F27" s="13" t="s">
        <v>2</v>
      </c>
      <c r="G27" s="13" t="s">
        <v>3</v>
      </c>
      <c r="H27" s="116"/>
      <c r="I27" s="13">
        <v>2020</v>
      </c>
      <c r="J27" s="13">
        <v>2021</v>
      </c>
      <c r="K27" s="13" t="s">
        <v>1</v>
      </c>
      <c r="L27" s="13" t="s">
        <v>2</v>
      </c>
      <c r="M27" s="117" t="s">
        <v>3</v>
      </c>
      <c r="N27" s="30"/>
    </row>
    <row r="28" spans="1:20 16384:16384" s="23" customFormat="1" ht="32.1" customHeight="1" x14ac:dyDescent="0.25">
      <c r="A28" s="118" t="s">
        <v>21</v>
      </c>
      <c r="B28" s="119" t="s">
        <v>22</v>
      </c>
      <c r="C28" s="120">
        <v>0</v>
      </c>
      <c r="D28" s="120">
        <v>18521360.98</v>
      </c>
      <c r="E28" s="121" t="s">
        <v>152</v>
      </c>
      <c r="F28" s="120">
        <v>18521360.98</v>
      </c>
      <c r="G28" s="121">
        <v>1</v>
      </c>
      <c r="H28" s="122"/>
      <c r="I28" s="120">
        <v>355964510.28999996</v>
      </c>
      <c r="J28" s="120">
        <v>58983644.460000008</v>
      </c>
      <c r="K28" s="121">
        <v>-0.83429908669280894</v>
      </c>
      <c r="L28" s="120">
        <v>-296980865.82999992</v>
      </c>
      <c r="M28" s="123">
        <v>1</v>
      </c>
      <c r="N28" s="30"/>
    </row>
    <row r="29" spans="1:20 16384:16384" ht="18.75" customHeight="1" x14ac:dyDescent="0.25">
      <c r="A29" s="124"/>
      <c r="B29" s="125" t="s">
        <v>8</v>
      </c>
      <c r="C29" s="126">
        <v>0</v>
      </c>
      <c r="D29" s="126">
        <v>15159205.279999999</v>
      </c>
      <c r="E29" s="127" t="s">
        <v>152</v>
      </c>
      <c r="F29" s="126">
        <v>15159205.279999999</v>
      </c>
      <c r="G29" s="127">
        <v>0.81847145554635148</v>
      </c>
      <c r="H29" s="128"/>
      <c r="I29" s="126">
        <v>283623628.98000002</v>
      </c>
      <c r="J29" s="129">
        <v>48212964.32</v>
      </c>
      <c r="K29" s="109">
        <v>-0.83001076287829401</v>
      </c>
      <c r="L29" s="130">
        <v>-235410664.66000003</v>
      </c>
      <c r="M29" s="131">
        <v>0.81739547905853482</v>
      </c>
      <c r="N29" s="30"/>
    </row>
    <row r="30" spans="1:20 16384:16384" ht="18.75" customHeight="1" x14ac:dyDescent="0.25">
      <c r="A30" s="132"/>
      <c r="B30" s="125" t="s">
        <v>9</v>
      </c>
      <c r="C30" s="126">
        <v>0</v>
      </c>
      <c r="D30" s="126">
        <v>3362155.7</v>
      </c>
      <c r="E30" s="127" t="s">
        <v>152</v>
      </c>
      <c r="F30" s="126">
        <v>3362155.7</v>
      </c>
      <c r="G30" s="127">
        <v>0.18152854445364847</v>
      </c>
      <c r="H30" s="128"/>
      <c r="I30" s="126">
        <v>72340881.310000002</v>
      </c>
      <c r="J30" s="129">
        <v>10770680.140000001</v>
      </c>
      <c r="K30" s="109">
        <v>-0.85111212436236772</v>
      </c>
      <c r="L30" s="130">
        <v>-61570201.170000002</v>
      </c>
      <c r="M30" s="131">
        <v>0.18260452094146506</v>
      </c>
      <c r="N30" s="30"/>
    </row>
    <row r="31" spans="1:20 16384:16384" ht="18.75" customHeight="1" x14ac:dyDescent="0.25">
      <c r="A31" s="54"/>
      <c r="B31" s="55"/>
      <c r="C31" s="56" t="s">
        <v>150</v>
      </c>
      <c r="D31" s="57"/>
      <c r="E31" s="57"/>
      <c r="F31" s="57"/>
      <c r="G31" s="58"/>
      <c r="H31" s="115"/>
      <c r="I31" s="56" t="s">
        <v>153</v>
      </c>
      <c r="J31" s="57"/>
      <c r="K31" s="57"/>
      <c r="L31" s="57"/>
      <c r="M31" s="57"/>
      <c r="N31" s="30"/>
    </row>
    <row r="32" spans="1:20 16384:16384" ht="30" customHeight="1" x14ac:dyDescent="0.25">
      <c r="A32" s="11"/>
      <c r="B32" s="12"/>
      <c r="C32" s="13">
        <v>2020</v>
      </c>
      <c r="D32" s="133">
        <v>2021</v>
      </c>
      <c r="E32" s="117" t="s">
        <v>1</v>
      </c>
      <c r="F32" s="64" t="s">
        <v>2</v>
      </c>
      <c r="G32" s="65"/>
      <c r="H32" s="116"/>
      <c r="I32" s="13">
        <v>2020</v>
      </c>
      <c r="J32" s="13">
        <v>2021</v>
      </c>
      <c r="K32" s="117" t="s">
        <v>1</v>
      </c>
      <c r="L32" s="64" t="s">
        <v>2</v>
      </c>
      <c r="M32" s="134"/>
      <c r="N32" s="30"/>
    </row>
    <row r="33" spans="1:14" s="23" customFormat="1" ht="32.1" customHeight="1" x14ac:dyDescent="0.25">
      <c r="A33" s="118" t="s">
        <v>23</v>
      </c>
      <c r="B33" s="119" t="s">
        <v>24</v>
      </c>
      <c r="C33" s="135">
        <v>0</v>
      </c>
      <c r="D33" s="136">
        <v>92.35</v>
      </c>
      <c r="E33" s="123" t="s">
        <v>152</v>
      </c>
      <c r="F33" s="137">
        <v>92.35</v>
      </c>
      <c r="G33" s="137"/>
      <c r="H33" s="138"/>
      <c r="I33" s="135">
        <v>96.48176331031388</v>
      </c>
      <c r="J33" s="135">
        <v>90.519713315388699</v>
      </c>
      <c r="K33" s="123">
        <v>-6.1794579518094639E-2</v>
      </c>
      <c r="L33" s="137">
        <v>-5.9620499949251808</v>
      </c>
      <c r="M33" s="139"/>
      <c r="N33" s="30"/>
    </row>
    <row r="34" spans="1:14" ht="18.75" customHeight="1" x14ac:dyDescent="0.25">
      <c r="A34" s="124"/>
      <c r="B34" s="125" t="s">
        <v>8</v>
      </c>
      <c r="C34" s="140">
        <v>0</v>
      </c>
      <c r="D34" s="141">
        <v>102.17</v>
      </c>
      <c r="E34" s="142" t="s">
        <v>152</v>
      </c>
      <c r="F34" s="143">
        <v>102.17</v>
      </c>
      <c r="G34" s="143"/>
      <c r="H34" s="144"/>
      <c r="I34" s="140">
        <v>105.33035321742153</v>
      </c>
      <c r="J34" s="140">
        <v>102.76503738540217</v>
      </c>
      <c r="K34" s="142">
        <v>-2.4354953284207448E-2</v>
      </c>
      <c r="L34" s="145">
        <v>-2.5653158320193654</v>
      </c>
      <c r="M34" s="146"/>
      <c r="N34" s="30"/>
    </row>
    <row r="35" spans="1:14" ht="18.75" customHeight="1" x14ac:dyDescent="0.25">
      <c r="A35" s="132"/>
      <c r="B35" s="125" t="s">
        <v>9</v>
      </c>
      <c r="C35" s="140">
        <v>0</v>
      </c>
      <c r="D35" s="141">
        <v>64.42</v>
      </c>
      <c r="E35" s="142" t="s">
        <v>152</v>
      </c>
      <c r="F35" s="143">
        <v>64.42</v>
      </c>
      <c r="G35" s="143"/>
      <c r="H35" s="144"/>
      <c r="I35" s="140">
        <v>72.804898715408527</v>
      </c>
      <c r="J35" s="140">
        <v>59.025097155230078</v>
      </c>
      <c r="K35" s="142">
        <v>-0.18927025245983997</v>
      </c>
      <c r="L35" s="145">
        <v>-13.779801560178448</v>
      </c>
      <c r="M35" s="146"/>
      <c r="N35" s="30"/>
    </row>
    <row r="36" spans="1:14" s="23" customFormat="1" ht="32.1" customHeight="1" x14ac:dyDescent="0.25">
      <c r="A36" s="118" t="s">
        <v>25</v>
      </c>
      <c r="B36" s="119" t="s">
        <v>26</v>
      </c>
      <c r="C36" s="135">
        <v>29.1</v>
      </c>
      <c r="D36" s="136">
        <v>29.1</v>
      </c>
      <c r="E36" s="123" t="s">
        <v>152</v>
      </c>
      <c r="F36" s="137">
        <v>29.1</v>
      </c>
      <c r="G36" s="137"/>
      <c r="H36" s="138"/>
      <c r="I36" s="135">
        <v>65.503066997390263</v>
      </c>
      <c r="J36" s="135">
        <v>23.39146144318336</v>
      </c>
      <c r="K36" s="123">
        <v>-0.64289517246398087</v>
      </c>
      <c r="L36" s="137">
        <v>-42.111605554206903</v>
      </c>
      <c r="M36" s="139"/>
      <c r="N36" s="30"/>
    </row>
    <row r="37" spans="1:14" ht="18.75" customHeight="1" x14ac:dyDescent="0.25">
      <c r="A37" s="124"/>
      <c r="B37" s="125" t="s">
        <v>8</v>
      </c>
      <c r="C37" s="140">
        <v>35.409999999999997</v>
      </c>
      <c r="D37" s="141">
        <v>35.409999999999997</v>
      </c>
      <c r="E37" s="142" t="s">
        <v>152</v>
      </c>
      <c r="F37" s="143">
        <v>35.409999999999997</v>
      </c>
      <c r="G37" s="143"/>
      <c r="H37" s="144"/>
      <c r="I37" s="140">
        <v>71.496896652681954</v>
      </c>
      <c r="J37" s="140">
        <v>27.906903352305431</v>
      </c>
      <c r="K37" s="142">
        <v>-0.60967671802775225</v>
      </c>
      <c r="L37" s="145">
        <v>-43.58999330037652</v>
      </c>
      <c r="M37" s="146"/>
      <c r="N37" s="30"/>
    </row>
    <row r="38" spans="1:14" ht="18.75" customHeight="1" x14ac:dyDescent="0.25">
      <c r="A38" s="132"/>
      <c r="B38" s="125" t="s">
        <v>9</v>
      </c>
      <c r="C38" s="140">
        <v>16.149999999999999</v>
      </c>
      <c r="D38" s="141">
        <v>16.149999999999999</v>
      </c>
      <c r="E38" s="142" t="s">
        <v>152</v>
      </c>
      <c r="F38" s="143">
        <v>16.149999999999999</v>
      </c>
      <c r="G38" s="143"/>
      <c r="H38" s="144"/>
      <c r="I38" s="140">
        <v>50.940043175105529</v>
      </c>
      <c r="J38" s="140">
        <v>13.266439983598822</v>
      </c>
      <c r="K38" s="142">
        <v>-0.73956755517470496</v>
      </c>
      <c r="L38" s="145">
        <v>-37.673603191506707</v>
      </c>
      <c r="M38" s="146"/>
      <c r="N38" s="30"/>
    </row>
    <row r="39" spans="1:14" ht="18.75" customHeight="1" x14ac:dyDescent="0.25">
      <c r="A39" s="147" t="s">
        <v>27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N39" s="30"/>
    </row>
    <row r="40" spans="1:14" ht="18.75" customHeight="1" x14ac:dyDescent="0.25">
      <c r="A40" s="54"/>
      <c r="B40" s="55"/>
      <c r="C40" s="56" t="s">
        <v>150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30"/>
    </row>
    <row r="41" spans="1:14" ht="18.75" customHeight="1" x14ac:dyDescent="0.25">
      <c r="A41" s="11"/>
      <c r="B41" s="12"/>
      <c r="C41" s="64">
        <v>2020</v>
      </c>
      <c r="D41" s="65"/>
      <c r="E41" s="64">
        <v>2021</v>
      </c>
      <c r="F41" s="65"/>
      <c r="G41" s="64" t="s">
        <v>1</v>
      </c>
      <c r="H41" s="134"/>
      <c r="I41" s="65"/>
      <c r="J41" s="64" t="s">
        <v>2</v>
      </c>
      <c r="K41" s="65"/>
      <c r="L41" s="64" t="s">
        <v>3</v>
      </c>
      <c r="M41" s="134"/>
      <c r="N41" s="30"/>
    </row>
    <row r="42" spans="1:14" s="23" customFormat="1" ht="32.1" customHeight="1" x14ac:dyDescent="0.25">
      <c r="A42" s="151" t="s">
        <v>28</v>
      </c>
      <c r="B42" s="152" t="s">
        <v>29</v>
      </c>
      <c r="C42" s="153">
        <v>0</v>
      </c>
      <c r="D42" s="154"/>
      <c r="E42" s="153">
        <v>141</v>
      </c>
      <c r="F42" s="154"/>
      <c r="G42" s="155" t="s">
        <v>152</v>
      </c>
      <c r="H42" s="156"/>
      <c r="I42" s="157"/>
      <c r="J42" s="153">
        <v>141</v>
      </c>
      <c r="K42" s="154"/>
      <c r="L42" s="155">
        <v>1</v>
      </c>
      <c r="M42" s="156"/>
      <c r="N42" s="30"/>
    </row>
    <row r="43" spans="1:14" ht="18.75" customHeight="1" x14ac:dyDescent="0.25">
      <c r="A43" s="158"/>
      <c r="B43" s="159" t="s">
        <v>8</v>
      </c>
      <c r="C43" s="160">
        <v>0</v>
      </c>
      <c r="D43" s="161"/>
      <c r="E43" s="160">
        <v>83</v>
      </c>
      <c r="F43" s="161"/>
      <c r="G43" s="162" t="s">
        <v>152</v>
      </c>
      <c r="H43" s="163"/>
      <c r="I43" s="164"/>
      <c r="J43" s="160">
        <v>83</v>
      </c>
      <c r="K43" s="161"/>
      <c r="L43" s="162">
        <v>0.58865248226950351</v>
      </c>
      <c r="M43" s="163"/>
      <c r="N43" s="30"/>
    </row>
    <row r="44" spans="1:14" ht="18.75" customHeight="1" x14ac:dyDescent="0.25">
      <c r="A44" s="165"/>
      <c r="B44" s="166" t="s">
        <v>9</v>
      </c>
      <c r="C44" s="160">
        <v>0</v>
      </c>
      <c r="D44" s="161"/>
      <c r="E44" s="160">
        <v>58</v>
      </c>
      <c r="F44" s="161"/>
      <c r="G44" s="162" t="s">
        <v>152</v>
      </c>
      <c r="H44" s="163"/>
      <c r="I44" s="164"/>
      <c r="J44" s="160">
        <v>58</v>
      </c>
      <c r="K44" s="161"/>
      <c r="L44" s="162">
        <v>0.41134751773049644</v>
      </c>
      <c r="M44" s="163"/>
      <c r="N44" s="30"/>
    </row>
    <row r="45" spans="1:14" s="23" customFormat="1" ht="32.1" customHeight="1" x14ac:dyDescent="0.25">
      <c r="A45" s="167" t="s">
        <v>30</v>
      </c>
      <c r="B45" s="152" t="s">
        <v>31</v>
      </c>
      <c r="C45" s="153">
        <v>0</v>
      </c>
      <c r="D45" s="154"/>
      <c r="E45" s="153">
        <v>54376</v>
      </c>
      <c r="F45" s="154"/>
      <c r="G45" s="155" t="s">
        <v>152</v>
      </c>
      <c r="H45" s="156"/>
      <c r="I45" s="157"/>
      <c r="J45" s="153">
        <v>54376</v>
      </c>
      <c r="K45" s="154"/>
      <c r="L45" s="155">
        <v>1</v>
      </c>
      <c r="M45" s="156"/>
      <c r="N45" s="30"/>
    </row>
    <row r="46" spans="1:14" ht="18.75" customHeight="1" x14ac:dyDescent="0.25">
      <c r="A46" s="158"/>
      <c r="B46" s="159" t="s">
        <v>8</v>
      </c>
      <c r="C46" s="160">
        <v>0</v>
      </c>
      <c r="D46" s="161"/>
      <c r="E46" s="160">
        <v>33101</v>
      </c>
      <c r="F46" s="161"/>
      <c r="G46" s="162" t="s">
        <v>152</v>
      </c>
      <c r="H46" s="163"/>
      <c r="I46" s="164"/>
      <c r="J46" s="160">
        <v>33101</v>
      </c>
      <c r="K46" s="161"/>
      <c r="L46" s="162">
        <v>0.60874282771811095</v>
      </c>
      <c r="M46" s="163"/>
      <c r="N46" s="30"/>
    </row>
    <row r="47" spans="1:14" ht="18.75" customHeight="1" x14ac:dyDescent="0.25">
      <c r="A47" s="165"/>
      <c r="B47" s="166" t="s">
        <v>9</v>
      </c>
      <c r="C47" s="160">
        <v>0</v>
      </c>
      <c r="D47" s="161"/>
      <c r="E47" s="160">
        <v>21275</v>
      </c>
      <c r="F47" s="161"/>
      <c r="G47" s="162" t="s">
        <v>152</v>
      </c>
      <c r="H47" s="163"/>
      <c r="I47" s="164"/>
      <c r="J47" s="160">
        <v>21275</v>
      </c>
      <c r="K47" s="161"/>
      <c r="L47" s="162">
        <v>0.39125717228188905</v>
      </c>
      <c r="M47" s="163"/>
      <c r="N47" s="30"/>
    </row>
    <row r="48" spans="1:14" ht="18.75" customHeight="1" x14ac:dyDescent="0.25">
      <c r="A48" s="168"/>
      <c r="B48" s="55"/>
      <c r="C48" s="56" t="s">
        <v>150</v>
      </c>
      <c r="D48" s="57"/>
      <c r="E48" s="57"/>
      <c r="F48" s="57"/>
      <c r="G48" s="58"/>
      <c r="H48" s="169"/>
      <c r="I48" s="56" t="s">
        <v>153</v>
      </c>
      <c r="J48" s="57"/>
      <c r="K48" s="57"/>
      <c r="L48" s="57"/>
      <c r="M48" s="170"/>
      <c r="N48" s="171" t="s">
        <v>32</v>
      </c>
    </row>
    <row r="49" spans="1:14" ht="30" customHeight="1" x14ac:dyDescent="0.25">
      <c r="A49" s="168"/>
      <c r="B49" s="5"/>
      <c r="C49" s="172">
        <v>2020</v>
      </c>
      <c r="D49" s="172">
        <v>2021</v>
      </c>
      <c r="E49" s="172" t="s">
        <v>1</v>
      </c>
      <c r="F49" s="172" t="s">
        <v>2</v>
      </c>
      <c r="G49" s="172" t="s">
        <v>3</v>
      </c>
      <c r="H49" s="173"/>
      <c r="I49" s="172">
        <v>2020</v>
      </c>
      <c r="J49" s="172">
        <v>2021</v>
      </c>
      <c r="K49" s="172" t="s">
        <v>1</v>
      </c>
      <c r="L49" s="172" t="s">
        <v>2</v>
      </c>
      <c r="M49" s="133" t="s">
        <v>3</v>
      </c>
      <c r="N49" s="174"/>
    </row>
    <row r="50" spans="1:14" s="23" customFormat="1" ht="32.1" customHeight="1" x14ac:dyDescent="0.25">
      <c r="A50" s="175" t="s">
        <v>33</v>
      </c>
      <c r="B50" s="176" t="s">
        <v>34</v>
      </c>
      <c r="C50" s="177">
        <v>4741</v>
      </c>
      <c r="D50" s="177">
        <v>150847</v>
      </c>
      <c r="E50" s="178">
        <v>30.81754904028686</v>
      </c>
      <c r="F50" s="177">
        <v>146106</v>
      </c>
      <c r="G50" s="178">
        <v>1</v>
      </c>
      <c r="H50" s="179"/>
      <c r="I50" s="177">
        <v>1623075</v>
      </c>
      <c r="J50" s="177">
        <v>521945</v>
      </c>
      <c r="K50" s="178">
        <v>-0.6784221308319085</v>
      </c>
      <c r="L50" s="177">
        <v>-1101130</v>
      </c>
      <c r="M50" s="180">
        <v>1</v>
      </c>
      <c r="N50" s="174"/>
    </row>
    <row r="51" spans="1:14" ht="18.75" customHeight="1" x14ac:dyDescent="0.25">
      <c r="A51" s="181"/>
      <c r="B51" s="182" t="s">
        <v>35</v>
      </c>
      <c r="C51" s="183">
        <v>4725</v>
      </c>
      <c r="D51" s="183">
        <v>145483</v>
      </c>
      <c r="E51" s="184">
        <v>29.790052910052911</v>
      </c>
      <c r="F51" s="183">
        <v>140758</v>
      </c>
      <c r="G51" s="184">
        <v>0.96444079100015245</v>
      </c>
      <c r="H51" s="185"/>
      <c r="I51" s="183">
        <v>1400411</v>
      </c>
      <c r="J51" s="183">
        <v>506675</v>
      </c>
      <c r="K51" s="184">
        <v>-0.6381955011778685</v>
      </c>
      <c r="L51" s="183">
        <v>-893736</v>
      </c>
      <c r="M51" s="186">
        <v>0.97074404391267277</v>
      </c>
      <c r="N51" s="174"/>
    </row>
    <row r="52" spans="1:14" ht="18.75" customHeight="1" x14ac:dyDescent="0.25">
      <c r="A52" s="187"/>
      <c r="B52" s="188" t="s">
        <v>36</v>
      </c>
      <c r="C52" s="189">
        <v>16</v>
      </c>
      <c r="D52" s="189">
        <v>5364</v>
      </c>
      <c r="E52" s="190">
        <v>334.25</v>
      </c>
      <c r="F52" s="189">
        <v>5348</v>
      </c>
      <c r="G52" s="190">
        <v>3.5559208999847526E-2</v>
      </c>
      <c r="H52" s="191"/>
      <c r="I52" s="189">
        <v>222664</v>
      </c>
      <c r="J52" s="189">
        <v>15270</v>
      </c>
      <c r="K52" s="190">
        <v>-0.93142133438723818</v>
      </c>
      <c r="L52" s="189">
        <v>-207394</v>
      </c>
      <c r="M52" s="192">
        <v>2.9255956087327208E-2</v>
      </c>
      <c r="N52" s="174"/>
    </row>
    <row r="53" spans="1:14" ht="23.25" customHeight="1" x14ac:dyDescent="0.25">
      <c r="A53" s="175" t="s">
        <v>37</v>
      </c>
      <c r="B53" s="193" t="s">
        <v>38</v>
      </c>
      <c r="C53" s="194">
        <v>4658</v>
      </c>
      <c r="D53" s="194">
        <v>104675</v>
      </c>
      <c r="E53" s="195">
        <v>21.472091026191499</v>
      </c>
      <c r="F53" s="194">
        <v>100017</v>
      </c>
      <c r="G53" s="195">
        <v>0.69391502648378822</v>
      </c>
      <c r="H53" s="196"/>
      <c r="I53" s="194">
        <v>592073</v>
      </c>
      <c r="J53" s="194">
        <v>366564</v>
      </c>
      <c r="K53" s="195">
        <v>-0.38088039819414166</v>
      </c>
      <c r="L53" s="194">
        <v>-225509</v>
      </c>
      <c r="M53" s="197">
        <v>0.70230388259299348</v>
      </c>
      <c r="N53" s="174"/>
    </row>
    <row r="54" spans="1:14" ht="23.25" customHeight="1" x14ac:dyDescent="0.25">
      <c r="A54" s="187"/>
      <c r="B54" s="188" t="s">
        <v>39</v>
      </c>
      <c r="C54" s="189">
        <v>83</v>
      </c>
      <c r="D54" s="189">
        <v>46172</v>
      </c>
      <c r="E54" s="190">
        <v>555.28915662650604</v>
      </c>
      <c r="F54" s="189">
        <v>46089</v>
      </c>
      <c r="G54" s="190">
        <v>0.30608497351621178</v>
      </c>
      <c r="H54" s="191"/>
      <c r="I54" s="189">
        <v>1031002</v>
      </c>
      <c r="J54" s="189">
        <v>155381</v>
      </c>
      <c r="K54" s="190">
        <v>-0.84929127198589338</v>
      </c>
      <c r="L54" s="189">
        <v>-875621</v>
      </c>
      <c r="M54" s="192">
        <v>0.29769611740700647</v>
      </c>
      <c r="N54" s="174"/>
    </row>
    <row r="55" spans="1:14" ht="23.25" customHeight="1" x14ac:dyDescent="0.25">
      <c r="A55" s="175" t="s">
        <v>40</v>
      </c>
      <c r="B55" s="193" t="s">
        <v>41</v>
      </c>
      <c r="C55" s="194">
        <v>4393</v>
      </c>
      <c r="D55" s="194">
        <v>96437</v>
      </c>
      <c r="E55" s="195">
        <v>20.952424311404506</v>
      </c>
      <c r="F55" s="194">
        <v>92044</v>
      </c>
      <c r="G55" s="195">
        <v>0.63930340013391052</v>
      </c>
      <c r="H55" s="196"/>
      <c r="I55" s="194">
        <v>1400411</v>
      </c>
      <c r="J55" s="194">
        <v>506675</v>
      </c>
      <c r="K55" s="195">
        <v>-0.6381955011778685</v>
      </c>
      <c r="L55" s="194">
        <v>-893736</v>
      </c>
      <c r="M55" s="197">
        <v>0.97074404391267277</v>
      </c>
      <c r="N55" s="174"/>
    </row>
    <row r="56" spans="1:14" ht="23.25" customHeight="1" x14ac:dyDescent="0.25">
      <c r="A56" s="198"/>
      <c r="B56" s="199" t="s">
        <v>42</v>
      </c>
      <c r="C56" s="200">
        <v>348</v>
      </c>
      <c r="D56" s="200">
        <v>54410</v>
      </c>
      <c r="E56" s="201">
        <v>155.35057471264369</v>
      </c>
      <c r="F56" s="200">
        <v>54062</v>
      </c>
      <c r="G56" s="201">
        <v>0.36069659986608948</v>
      </c>
      <c r="H56" s="185"/>
      <c r="I56" s="200">
        <v>222664</v>
      </c>
      <c r="J56" s="200">
        <v>15270</v>
      </c>
      <c r="K56" s="201">
        <v>-0.93142133438723818</v>
      </c>
      <c r="L56" s="200">
        <v>-207394</v>
      </c>
      <c r="M56" s="202">
        <v>2.9255956087327208E-2</v>
      </c>
      <c r="N56" s="174"/>
    </row>
    <row r="57" spans="1:14" s="23" customFormat="1" ht="32.1" customHeight="1" x14ac:dyDescent="0.25">
      <c r="A57" s="203" t="s">
        <v>43</v>
      </c>
      <c r="B57" s="204" t="s">
        <v>44</v>
      </c>
      <c r="C57" s="205">
        <v>335</v>
      </c>
      <c r="D57" s="205">
        <v>2352</v>
      </c>
      <c r="E57" s="206">
        <v>6.0208955223880594</v>
      </c>
      <c r="F57" s="205">
        <v>2017</v>
      </c>
      <c r="G57" s="206">
        <v>1</v>
      </c>
      <c r="H57" s="207"/>
      <c r="I57" s="205">
        <v>14661</v>
      </c>
      <c r="J57" s="205">
        <v>7947</v>
      </c>
      <c r="K57" s="206">
        <v>-0.45794966236955192</v>
      </c>
      <c r="L57" s="205">
        <v>-6714</v>
      </c>
      <c r="M57" s="206">
        <v>1</v>
      </c>
      <c r="N57" s="174"/>
    </row>
    <row r="58" spans="1:14" ht="23.25" customHeight="1" x14ac:dyDescent="0.25">
      <c r="A58" s="208"/>
      <c r="B58" s="209" t="s">
        <v>35</v>
      </c>
      <c r="C58" s="210">
        <v>280</v>
      </c>
      <c r="D58" s="210">
        <v>2246</v>
      </c>
      <c r="E58" s="211">
        <v>7.0214285714285722</v>
      </c>
      <c r="F58" s="210">
        <v>1966</v>
      </c>
      <c r="G58" s="211">
        <v>0.95493197278911568</v>
      </c>
      <c r="H58" s="212"/>
      <c r="I58" s="210">
        <v>13101</v>
      </c>
      <c r="J58" s="210">
        <v>7558</v>
      </c>
      <c r="K58" s="211">
        <v>-0.42309747347530724</v>
      </c>
      <c r="L58" s="210">
        <v>-5543</v>
      </c>
      <c r="M58" s="213">
        <v>0.95105071096011073</v>
      </c>
      <c r="N58" s="174"/>
    </row>
    <row r="59" spans="1:14" ht="23.25" customHeight="1" x14ac:dyDescent="0.25">
      <c r="A59" s="214"/>
      <c r="B59" s="215" t="s">
        <v>36</v>
      </c>
      <c r="C59" s="216">
        <v>55</v>
      </c>
      <c r="D59" s="216">
        <v>106</v>
      </c>
      <c r="E59" s="217">
        <v>0.92727272727272725</v>
      </c>
      <c r="F59" s="216">
        <v>51</v>
      </c>
      <c r="G59" s="217">
        <v>4.5068027210884355E-2</v>
      </c>
      <c r="H59" s="212"/>
      <c r="I59" s="216">
        <v>1560</v>
      </c>
      <c r="J59" s="216">
        <v>389</v>
      </c>
      <c r="K59" s="217">
        <v>-0.75064102564102564</v>
      </c>
      <c r="L59" s="216">
        <v>-1171</v>
      </c>
      <c r="M59" s="218">
        <v>4.8949289039889265E-2</v>
      </c>
      <c r="N59" s="174"/>
    </row>
    <row r="60" spans="1:14" ht="23.25" customHeight="1" x14ac:dyDescent="0.25">
      <c r="A60" s="219" t="s">
        <v>45</v>
      </c>
      <c r="B60" s="209" t="s">
        <v>38</v>
      </c>
      <c r="C60" s="210">
        <v>301</v>
      </c>
      <c r="D60" s="210">
        <v>1875</v>
      </c>
      <c r="E60" s="211">
        <v>5.2292358803986714</v>
      </c>
      <c r="F60" s="210">
        <v>1574</v>
      </c>
      <c r="G60" s="211">
        <v>0.79719387755102045</v>
      </c>
      <c r="H60" s="212"/>
      <c r="I60" s="210">
        <v>8100</v>
      </c>
      <c r="J60" s="210">
        <v>6264</v>
      </c>
      <c r="K60" s="211">
        <v>-0.22666666666666668</v>
      </c>
      <c r="L60" s="210">
        <v>-1836</v>
      </c>
      <c r="M60" s="213">
        <v>0.78822197055492638</v>
      </c>
      <c r="N60" s="174"/>
    </row>
    <row r="61" spans="1:14" ht="27" customHeight="1" x14ac:dyDescent="0.25">
      <c r="A61" s="220"/>
      <c r="B61" s="215" t="s">
        <v>39</v>
      </c>
      <c r="C61" s="216">
        <v>34</v>
      </c>
      <c r="D61" s="216">
        <v>477</v>
      </c>
      <c r="E61" s="217">
        <v>13.029411764705882</v>
      </c>
      <c r="F61" s="216">
        <v>443</v>
      </c>
      <c r="G61" s="217">
        <v>0.20280612244897958</v>
      </c>
      <c r="H61" s="212"/>
      <c r="I61" s="216">
        <v>6561</v>
      </c>
      <c r="J61" s="216">
        <v>1683</v>
      </c>
      <c r="K61" s="217">
        <v>-0.74348422496570643</v>
      </c>
      <c r="L61" s="216">
        <v>-4878</v>
      </c>
      <c r="M61" s="218">
        <v>0.21177802944507362</v>
      </c>
      <c r="N61" s="174"/>
    </row>
    <row r="62" spans="1:14" ht="23.25" customHeight="1" x14ac:dyDescent="0.25">
      <c r="A62" s="219" t="s">
        <v>46</v>
      </c>
      <c r="B62" s="209" t="s">
        <v>41</v>
      </c>
      <c r="C62" s="210">
        <v>295</v>
      </c>
      <c r="D62" s="210">
        <v>1739</v>
      </c>
      <c r="E62" s="211">
        <v>4.8949152542372882</v>
      </c>
      <c r="F62" s="210">
        <v>1444</v>
      </c>
      <c r="G62" s="211">
        <v>0.7393707482993197</v>
      </c>
      <c r="H62" s="212"/>
      <c r="I62" s="210">
        <v>7495</v>
      </c>
      <c r="J62" s="210">
        <v>5794</v>
      </c>
      <c r="K62" s="211">
        <v>-0.2269513008672448</v>
      </c>
      <c r="L62" s="210">
        <v>-1701</v>
      </c>
      <c r="M62" s="213">
        <v>0.72908015603372345</v>
      </c>
      <c r="N62" s="174"/>
    </row>
    <row r="63" spans="1:14" ht="23.25" customHeight="1" x14ac:dyDescent="0.25">
      <c r="A63" s="220"/>
      <c r="B63" s="215" t="s">
        <v>42</v>
      </c>
      <c r="C63" s="216">
        <v>40</v>
      </c>
      <c r="D63" s="216">
        <v>613</v>
      </c>
      <c r="E63" s="217">
        <v>14.324999999999999</v>
      </c>
      <c r="F63" s="216">
        <v>573</v>
      </c>
      <c r="G63" s="217">
        <v>0.2606292517006803</v>
      </c>
      <c r="H63" s="212"/>
      <c r="I63" s="216">
        <v>7166</v>
      </c>
      <c r="J63" s="216">
        <v>2153</v>
      </c>
      <c r="K63" s="217">
        <v>-0.6995534468322635</v>
      </c>
      <c r="L63" s="216">
        <v>-5013</v>
      </c>
      <c r="M63" s="218">
        <v>0.27091984396627661</v>
      </c>
      <c r="N63" s="221"/>
    </row>
    <row r="64" spans="1:14" ht="18.75" customHeight="1" x14ac:dyDescent="0.25">
      <c r="A64" s="168"/>
      <c r="B64" s="55"/>
      <c r="C64" s="56" t="s">
        <v>151</v>
      </c>
      <c r="D64" s="57"/>
      <c r="E64" s="57"/>
      <c r="F64" s="57"/>
      <c r="G64" s="58"/>
      <c r="H64" s="222"/>
      <c r="I64" s="56" t="s">
        <v>154</v>
      </c>
      <c r="J64" s="57"/>
      <c r="K64" s="57"/>
      <c r="L64" s="57"/>
      <c r="M64" s="57"/>
      <c r="N64" s="223" t="s">
        <v>47</v>
      </c>
    </row>
    <row r="65" spans="1:14" ht="30" customHeight="1" x14ac:dyDescent="0.25">
      <c r="A65" s="168"/>
      <c r="B65" s="5"/>
      <c r="C65" s="172">
        <v>2020</v>
      </c>
      <c r="D65" s="172">
        <v>2021</v>
      </c>
      <c r="E65" s="172" t="s">
        <v>1</v>
      </c>
      <c r="F65" s="172" t="s">
        <v>2</v>
      </c>
      <c r="G65" s="172" t="s">
        <v>3</v>
      </c>
      <c r="H65" s="224"/>
      <c r="I65" s="172">
        <v>2020</v>
      </c>
      <c r="J65" s="172">
        <v>2021</v>
      </c>
      <c r="K65" s="172" t="s">
        <v>1</v>
      </c>
      <c r="L65" s="172" t="s">
        <v>2</v>
      </c>
      <c r="M65" s="133" t="s">
        <v>3</v>
      </c>
      <c r="N65" s="223"/>
    </row>
    <row r="66" spans="1:14" s="23" customFormat="1" ht="32.1" customHeight="1" x14ac:dyDescent="0.25">
      <c r="A66" s="225" t="s">
        <v>48</v>
      </c>
      <c r="B66" s="226" t="s">
        <v>49</v>
      </c>
      <c r="C66" s="227">
        <v>208696</v>
      </c>
      <c r="D66" s="227">
        <v>75377</v>
      </c>
      <c r="E66" s="228">
        <v>-0.63881914363476056</v>
      </c>
      <c r="F66" s="227">
        <v>-133319</v>
      </c>
      <c r="G66" s="228">
        <v>1</v>
      </c>
      <c r="H66" s="229"/>
      <c r="I66" s="227">
        <v>1249722</v>
      </c>
      <c r="J66" s="227">
        <v>189116</v>
      </c>
      <c r="K66" s="228">
        <v>-0.84867354499640724</v>
      </c>
      <c r="L66" s="227">
        <v>-1060606</v>
      </c>
      <c r="M66" s="230">
        <v>1</v>
      </c>
      <c r="N66" s="223"/>
    </row>
    <row r="67" spans="1:14" ht="18.75" customHeight="1" x14ac:dyDescent="0.25">
      <c r="A67" s="231"/>
      <c r="B67" s="232" t="s">
        <v>50</v>
      </c>
      <c r="C67" s="233">
        <v>23693</v>
      </c>
      <c r="D67" s="233">
        <v>19842</v>
      </c>
      <c r="E67" s="234">
        <v>-0.16253745832102307</v>
      </c>
      <c r="F67" s="233">
        <v>-3851</v>
      </c>
      <c r="G67" s="234">
        <v>0.26323679637024555</v>
      </c>
      <c r="H67" s="235"/>
      <c r="I67" s="233">
        <v>126840</v>
      </c>
      <c r="J67" s="233">
        <v>46002</v>
      </c>
      <c r="K67" s="234">
        <v>-0.63732261116367073</v>
      </c>
      <c r="L67" s="233">
        <v>-80838</v>
      </c>
      <c r="M67" s="236">
        <v>0.24324753061612978</v>
      </c>
      <c r="N67" s="223"/>
    </row>
    <row r="68" spans="1:14" ht="18.75" customHeight="1" x14ac:dyDescent="0.25">
      <c r="A68" s="231"/>
      <c r="B68" s="237" t="s">
        <v>51</v>
      </c>
      <c r="C68" s="238">
        <v>185003</v>
      </c>
      <c r="D68" s="238">
        <v>55536</v>
      </c>
      <c r="E68" s="239">
        <v>-0.6998102733469187</v>
      </c>
      <c r="F68" s="238">
        <v>-129467</v>
      </c>
      <c r="G68" s="239">
        <v>0.73677647027607895</v>
      </c>
      <c r="H68" s="235"/>
      <c r="I68" s="238">
        <v>1122883</v>
      </c>
      <c r="J68" s="238">
        <v>143115</v>
      </c>
      <c r="K68" s="239">
        <v>-0.87254682812011586</v>
      </c>
      <c r="L68" s="238">
        <v>-979768</v>
      </c>
      <c r="M68" s="240">
        <v>0.75675775714376359</v>
      </c>
      <c r="N68" s="241"/>
    </row>
    <row r="69" spans="1:14" ht="18.75" customHeight="1" x14ac:dyDescent="0.35">
      <c r="A69" s="242" t="s">
        <v>52</v>
      </c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4"/>
    </row>
  </sheetData>
  <mergeCells count="121"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D41F-F1EE-4C2B-9489-58005433ED35}">
  <sheetPr codeName="Hoja9"/>
  <dimension ref="A1:R318"/>
  <sheetViews>
    <sheetView workbookViewId="0">
      <selection activeCell="O307" sqref="O307"/>
    </sheetView>
  </sheetViews>
  <sheetFormatPr baseColWidth="10" defaultRowHeight="15" x14ac:dyDescent="0.25"/>
  <cols>
    <col min="1" max="1" width="31.7109375" bestFit="1" customWidth="1"/>
    <col min="2" max="2" width="13.28515625" customWidth="1"/>
    <col min="3" max="3" width="12.42578125" customWidth="1"/>
    <col min="4" max="4" width="12.28515625" customWidth="1"/>
    <col min="5" max="5" width="14" customWidth="1"/>
    <col min="7" max="7" width="1.28515625" customWidth="1"/>
    <col min="8" max="8" width="14.5703125" customWidth="1"/>
    <col min="9" max="9" width="12.5703125" bestFit="1" customWidth="1"/>
    <col min="11" max="11" width="14" customWidth="1"/>
  </cols>
  <sheetData>
    <row r="1" spans="1:12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22.5" customHeight="1" x14ac:dyDescent="0.35">
      <c r="A2" s="248" t="s">
        <v>54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22.5" customHeight="1" x14ac:dyDescent="0.25">
      <c r="A3" s="249" t="s">
        <v>55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2" ht="21" x14ac:dyDescent="0.35">
      <c r="A4" s="252" t="s">
        <v>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4"/>
    </row>
    <row r="5" spans="1:12" x14ac:dyDescent="0.25">
      <c r="A5" s="5"/>
      <c r="B5" s="56" t="s">
        <v>150</v>
      </c>
      <c r="C5" s="57"/>
      <c r="D5" s="57"/>
      <c r="E5" s="57"/>
      <c r="F5" s="58"/>
      <c r="G5" s="255"/>
      <c r="H5" s="56" t="s">
        <v>153</v>
      </c>
      <c r="I5" s="57"/>
      <c r="J5" s="57"/>
      <c r="K5" s="57"/>
      <c r="L5" s="58"/>
    </row>
    <row r="6" spans="1:12" ht="30" x14ac:dyDescent="0.25">
      <c r="A6" s="12"/>
      <c r="B6" s="256">
        <v>2020</v>
      </c>
      <c r="C6" s="256">
        <v>2021</v>
      </c>
      <c r="D6" s="13" t="s">
        <v>1</v>
      </c>
      <c r="E6" s="256" t="s">
        <v>2</v>
      </c>
      <c r="F6" s="256" t="s">
        <v>3</v>
      </c>
      <c r="G6" s="257"/>
      <c r="H6" s="256">
        <v>2020</v>
      </c>
      <c r="I6" s="256">
        <v>2021</v>
      </c>
      <c r="J6" s="256" t="s">
        <v>1</v>
      </c>
      <c r="K6" s="256" t="s">
        <v>2</v>
      </c>
      <c r="L6" s="256" t="s">
        <v>3</v>
      </c>
    </row>
    <row r="7" spans="1:12" x14ac:dyDescent="0.25">
      <c r="A7" s="258" t="s">
        <v>56</v>
      </c>
      <c r="B7" s="259">
        <v>0</v>
      </c>
      <c r="C7" s="259">
        <v>100326</v>
      </c>
      <c r="D7" s="659" t="s">
        <v>152</v>
      </c>
      <c r="E7" s="259">
        <v>100326</v>
      </c>
      <c r="F7" s="260">
        <v>1</v>
      </c>
      <c r="G7" s="261"/>
      <c r="H7" s="259">
        <v>990392</v>
      </c>
      <c r="I7" s="259">
        <v>290902</v>
      </c>
      <c r="J7" s="260">
        <v>-0.70627589883601649</v>
      </c>
      <c r="K7" s="259">
        <v>-699490</v>
      </c>
      <c r="L7" s="260">
        <v>1</v>
      </c>
    </row>
    <row r="8" spans="1:12" x14ac:dyDescent="0.25">
      <c r="A8" s="262" t="s">
        <v>8</v>
      </c>
      <c r="B8" s="263">
        <v>0</v>
      </c>
      <c r="C8" s="263">
        <v>74859</v>
      </c>
      <c r="D8" s="267" t="s">
        <v>152</v>
      </c>
      <c r="E8" s="263">
        <v>74859</v>
      </c>
      <c r="F8" s="264">
        <v>0.74615752646372824</v>
      </c>
      <c r="G8" s="265"/>
      <c r="H8" s="263">
        <v>745195</v>
      </c>
      <c r="I8" s="266">
        <v>218095</v>
      </c>
      <c r="J8" s="267">
        <v>-0.70733163802763033</v>
      </c>
      <c r="K8" s="266">
        <v>-527100</v>
      </c>
      <c r="L8" s="267">
        <v>0.74971983692102495</v>
      </c>
    </row>
    <row r="9" spans="1:12" x14ac:dyDescent="0.25">
      <c r="A9" s="268" t="s">
        <v>57</v>
      </c>
      <c r="B9" s="269">
        <v>0</v>
      </c>
      <c r="C9" s="269">
        <v>21975</v>
      </c>
      <c r="D9" s="273" t="s">
        <v>152</v>
      </c>
      <c r="E9" s="269">
        <v>21975</v>
      </c>
      <c r="F9" s="270">
        <v>0.21903594282638597</v>
      </c>
      <c r="G9" s="271"/>
      <c r="H9" s="269">
        <v>138933</v>
      </c>
      <c r="I9" s="272">
        <v>52273</v>
      </c>
      <c r="J9" s="273">
        <v>-0.62375389576270579</v>
      </c>
      <c r="K9" s="272">
        <v>-86660</v>
      </c>
      <c r="L9" s="273">
        <v>0.17969281751242686</v>
      </c>
    </row>
    <row r="10" spans="1:12" x14ac:dyDescent="0.25">
      <c r="A10" s="274" t="s">
        <v>58</v>
      </c>
      <c r="B10" s="275">
        <v>0</v>
      </c>
      <c r="C10" s="275">
        <v>39247</v>
      </c>
      <c r="D10" s="278" t="s">
        <v>152</v>
      </c>
      <c r="E10" s="275">
        <v>39247</v>
      </c>
      <c r="F10" s="276">
        <v>0.39119470526084965</v>
      </c>
      <c r="G10" s="271"/>
      <c r="H10" s="275">
        <v>444469</v>
      </c>
      <c r="I10" s="277">
        <v>114633</v>
      </c>
      <c r="J10" s="278">
        <v>-0.74208999952752608</v>
      </c>
      <c r="K10" s="277">
        <v>-329836</v>
      </c>
      <c r="L10" s="278">
        <v>0.39406054272572894</v>
      </c>
    </row>
    <row r="11" spans="1:12" x14ac:dyDescent="0.25">
      <c r="A11" s="274" t="s">
        <v>59</v>
      </c>
      <c r="B11" s="275">
        <v>0</v>
      </c>
      <c r="C11" s="275">
        <v>12345</v>
      </c>
      <c r="D11" s="278" t="s">
        <v>152</v>
      </c>
      <c r="E11" s="275">
        <v>12345</v>
      </c>
      <c r="F11" s="276">
        <v>0.12304886071407213</v>
      </c>
      <c r="G11" s="271"/>
      <c r="H11" s="275">
        <v>120241</v>
      </c>
      <c r="I11" s="277">
        <v>44579</v>
      </c>
      <c r="J11" s="278">
        <v>-0.62925291705824138</v>
      </c>
      <c r="K11" s="277">
        <v>-75662</v>
      </c>
      <c r="L11" s="278">
        <v>0.15324404782366571</v>
      </c>
    </row>
    <row r="12" spans="1:12" x14ac:dyDescent="0.25">
      <c r="A12" s="274" t="s">
        <v>60</v>
      </c>
      <c r="B12" s="275">
        <v>0</v>
      </c>
      <c r="C12" s="275">
        <v>363</v>
      </c>
      <c r="D12" s="278" t="s">
        <v>152</v>
      </c>
      <c r="E12" s="275">
        <v>363</v>
      </c>
      <c r="F12" s="276">
        <v>3.6182046528317685E-3</v>
      </c>
      <c r="G12" s="271"/>
      <c r="H12" s="275">
        <v>27781</v>
      </c>
      <c r="I12" s="277">
        <v>1696</v>
      </c>
      <c r="J12" s="278">
        <v>-0.93895108167452579</v>
      </c>
      <c r="K12" s="277">
        <v>-26085</v>
      </c>
      <c r="L12" s="278">
        <v>5.8301421097139245E-3</v>
      </c>
    </row>
    <row r="13" spans="1:12" x14ac:dyDescent="0.25">
      <c r="A13" s="279" t="s">
        <v>61</v>
      </c>
      <c r="B13" s="280">
        <v>0</v>
      </c>
      <c r="C13" s="280">
        <v>929</v>
      </c>
      <c r="D13" s="283" t="s">
        <v>152</v>
      </c>
      <c r="E13" s="280">
        <v>929</v>
      </c>
      <c r="F13" s="281">
        <v>9.2598130095887399E-3</v>
      </c>
      <c r="G13" s="271"/>
      <c r="H13" s="280">
        <v>13771</v>
      </c>
      <c r="I13" s="282">
        <v>4914</v>
      </c>
      <c r="J13" s="283">
        <v>-0.64316316897828774</v>
      </c>
      <c r="K13" s="282">
        <v>-8857</v>
      </c>
      <c r="L13" s="283">
        <v>1.6892286749489518E-2</v>
      </c>
    </row>
    <row r="14" spans="1:12" x14ac:dyDescent="0.25">
      <c r="A14" s="262" t="s">
        <v>9</v>
      </c>
      <c r="B14" s="263">
        <v>0</v>
      </c>
      <c r="C14" s="263">
        <v>25467</v>
      </c>
      <c r="D14" s="267" t="s">
        <v>152</v>
      </c>
      <c r="E14" s="263">
        <v>25467</v>
      </c>
      <c r="F14" s="264">
        <v>0.25384247353627176</v>
      </c>
      <c r="G14" s="265"/>
      <c r="H14" s="263">
        <v>245197</v>
      </c>
      <c r="I14" s="266">
        <v>72807</v>
      </c>
      <c r="J14" s="267">
        <v>-0.70306732953502693</v>
      </c>
      <c r="K14" s="266">
        <v>-172390</v>
      </c>
      <c r="L14" s="267">
        <v>0.25028016307897505</v>
      </c>
    </row>
    <row r="15" spans="1:12" x14ac:dyDescent="0.25">
      <c r="A15" s="268" t="s">
        <v>62</v>
      </c>
      <c r="B15" s="269">
        <v>0</v>
      </c>
      <c r="C15" s="269">
        <v>19898</v>
      </c>
      <c r="D15" s="273" t="s">
        <v>152</v>
      </c>
      <c r="E15" s="269">
        <v>19898</v>
      </c>
      <c r="F15" s="270">
        <v>0.19833343300839265</v>
      </c>
      <c r="G15" s="271"/>
      <c r="H15" s="269">
        <v>143475</v>
      </c>
      <c r="I15" s="272">
        <v>58042</v>
      </c>
      <c r="J15" s="273">
        <v>-0.59545565429517344</v>
      </c>
      <c r="K15" s="272">
        <v>-85433</v>
      </c>
      <c r="L15" s="273">
        <v>0.19952423840331107</v>
      </c>
    </row>
    <row r="16" spans="1:12" x14ac:dyDescent="0.25">
      <c r="A16" s="274" t="s">
        <v>63</v>
      </c>
      <c r="B16" s="275">
        <v>0</v>
      </c>
      <c r="C16" s="275">
        <v>15264</v>
      </c>
      <c r="D16" s="278" t="s">
        <v>152</v>
      </c>
      <c r="E16" s="275">
        <v>15264</v>
      </c>
      <c r="F16" s="276">
        <v>0.15214401052568627</v>
      </c>
      <c r="G16" s="271"/>
      <c r="H16" s="275">
        <v>129099</v>
      </c>
      <c r="I16" s="277">
        <v>43781</v>
      </c>
      <c r="J16" s="278">
        <v>-0.66087266361474528</v>
      </c>
      <c r="K16" s="277">
        <v>-85318</v>
      </c>
      <c r="L16" s="278">
        <v>0.15050085595836399</v>
      </c>
    </row>
    <row r="17" spans="1:12" x14ac:dyDescent="0.25">
      <c r="A17" s="274" t="s">
        <v>64</v>
      </c>
      <c r="B17" s="275">
        <v>0</v>
      </c>
      <c r="C17" s="275">
        <v>3698</v>
      </c>
      <c r="D17" s="278" t="s">
        <v>152</v>
      </c>
      <c r="E17" s="275">
        <v>3698</v>
      </c>
      <c r="F17" s="276">
        <v>3.6859836931602975E-2</v>
      </c>
      <c r="G17" s="271"/>
      <c r="H17" s="275">
        <v>64314</v>
      </c>
      <c r="I17" s="277">
        <v>9289</v>
      </c>
      <c r="J17" s="278">
        <v>-0.85556799452685262</v>
      </c>
      <c r="K17" s="277">
        <v>-55025</v>
      </c>
      <c r="L17" s="278">
        <v>3.1931715835573492E-2</v>
      </c>
    </row>
    <row r="18" spans="1:12" x14ac:dyDescent="0.25">
      <c r="A18" s="284" t="s">
        <v>65</v>
      </c>
      <c r="B18" s="285">
        <v>0</v>
      </c>
      <c r="C18" s="285">
        <v>1871</v>
      </c>
      <c r="D18" s="289" t="s">
        <v>152</v>
      </c>
      <c r="E18" s="285">
        <v>1871</v>
      </c>
      <c r="F18" s="286">
        <v>1.8649203596276139E-2</v>
      </c>
      <c r="G18" s="287"/>
      <c r="H18" s="285">
        <v>37408</v>
      </c>
      <c r="I18" s="288">
        <v>5476</v>
      </c>
      <c r="J18" s="289">
        <v>-0.85361420017108647</v>
      </c>
      <c r="K18" s="288">
        <v>-31932</v>
      </c>
      <c r="L18" s="289">
        <v>1.8824208840090478E-2</v>
      </c>
    </row>
    <row r="19" spans="1:12" x14ac:dyDescent="0.25">
      <c r="A19" s="147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</row>
    <row r="20" spans="1:12" ht="21" x14ac:dyDescent="0.35">
      <c r="A20" s="290" t="s">
        <v>10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2"/>
    </row>
    <row r="21" spans="1:12" x14ac:dyDescent="0.25">
      <c r="A21" s="5"/>
      <c r="B21" s="56" t="s">
        <v>150</v>
      </c>
      <c r="C21" s="57"/>
      <c r="D21" s="57"/>
      <c r="E21" s="57"/>
      <c r="F21" s="58"/>
      <c r="G21" s="255"/>
      <c r="H21" s="56" t="s">
        <v>153</v>
      </c>
      <c r="I21" s="57"/>
      <c r="J21" s="57"/>
      <c r="K21" s="57"/>
      <c r="L21" s="58"/>
    </row>
    <row r="22" spans="1:12" ht="30" x14ac:dyDescent="0.25">
      <c r="A22" s="12"/>
      <c r="B22" s="256">
        <v>2020</v>
      </c>
      <c r="C22" s="256">
        <v>2021</v>
      </c>
      <c r="D22" s="256" t="s">
        <v>1</v>
      </c>
      <c r="E22" s="256" t="s">
        <v>2</v>
      </c>
      <c r="F22" s="256" t="s">
        <v>3</v>
      </c>
      <c r="G22" s="257"/>
      <c r="H22" s="256">
        <v>2020</v>
      </c>
      <c r="I22" s="256">
        <v>2021</v>
      </c>
      <c r="J22" s="256" t="s">
        <v>1</v>
      </c>
      <c r="K22" s="256" t="s">
        <v>2</v>
      </c>
      <c r="L22" s="256" t="s">
        <v>3</v>
      </c>
    </row>
    <row r="23" spans="1:12" x14ac:dyDescent="0.25">
      <c r="A23" s="258" t="s">
        <v>66</v>
      </c>
      <c r="B23" s="259">
        <v>0</v>
      </c>
      <c r="C23" s="259">
        <v>100326</v>
      </c>
      <c r="D23" s="659" t="s">
        <v>152</v>
      </c>
      <c r="E23" s="259">
        <v>100326</v>
      </c>
      <c r="F23" s="260">
        <v>1</v>
      </c>
      <c r="G23" s="261"/>
      <c r="H23" s="259">
        <v>990392</v>
      </c>
      <c r="I23" s="259">
        <v>290902</v>
      </c>
      <c r="J23" s="260">
        <v>-0.70627589883601649</v>
      </c>
      <c r="K23" s="259">
        <v>-699490</v>
      </c>
      <c r="L23" s="260">
        <v>1</v>
      </c>
    </row>
    <row r="24" spans="1:12" x14ac:dyDescent="0.25">
      <c r="A24" s="262" t="s">
        <v>11</v>
      </c>
      <c r="B24" s="263">
        <v>0</v>
      </c>
      <c r="C24" s="263">
        <v>57213</v>
      </c>
      <c r="D24" s="267" t="s">
        <v>152</v>
      </c>
      <c r="E24" s="263">
        <v>57213</v>
      </c>
      <c r="F24" s="264">
        <v>0.57027091681119546</v>
      </c>
      <c r="G24" s="293"/>
      <c r="H24" s="263">
        <v>157645</v>
      </c>
      <c r="I24" s="263">
        <v>153108</v>
      </c>
      <c r="J24" s="264">
        <v>-2.8779853468235639E-2</v>
      </c>
      <c r="K24" s="263">
        <v>-4537</v>
      </c>
      <c r="L24" s="264">
        <v>0.52632157908849031</v>
      </c>
    </row>
    <row r="25" spans="1:12" x14ac:dyDescent="0.25">
      <c r="A25" s="294" t="s">
        <v>67</v>
      </c>
      <c r="B25" s="269">
        <v>0</v>
      </c>
      <c r="C25" s="269">
        <v>37788</v>
      </c>
      <c r="D25" s="273" t="s">
        <v>152</v>
      </c>
      <c r="E25" s="269">
        <v>37788</v>
      </c>
      <c r="F25" s="270">
        <v>0.37665211410800792</v>
      </c>
      <c r="G25" s="271"/>
      <c r="H25" s="269">
        <v>64128</v>
      </c>
      <c r="I25" s="269">
        <v>107134</v>
      </c>
      <c r="J25" s="270">
        <v>0.67062749500997998</v>
      </c>
      <c r="K25" s="269">
        <v>43006</v>
      </c>
      <c r="L25" s="270">
        <v>0.36828210187623323</v>
      </c>
    </row>
    <row r="26" spans="1:12" x14ac:dyDescent="0.25">
      <c r="A26" s="295" t="s">
        <v>68</v>
      </c>
      <c r="B26" s="296">
        <v>0</v>
      </c>
      <c r="C26" s="296">
        <v>25013</v>
      </c>
      <c r="D26" s="660" t="s">
        <v>152</v>
      </c>
      <c r="E26" s="296">
        <v>25013</v>
      </c>
      <c r="F26" s="297">
        <v>0.24931722584374938</v>
      </c>
      <c r="G26" s="271"/>
      <c r="H26" s="296">
        <v>35941</v>
      </c>
      <c r="I26" s="296">
        <v>67206</v>
      </c>
      <c r="J26" s="297">
        <v>0.86989788820567049</v>
      </c>
      <c r="K26" s="296">
        <v>31265</v>
      </c>
      <c r="L26" s="297">
        <v>0.23102625626499645</v>
      </c>
    </row>
    <row r="27" spans="1:12" x14ac:dyDescent="0.25">
      <c r="A27" s="295" t="s">
        <v>69</v>
      </c>
      <c r="B27" s="296">
        <v>0</v>
      </c>
      <c r="C27" s="296">
        <v>12775</v>
      </c>
      <c r="D27" s="660" t="s">
        <v>152</v>
      </c>
      <c r="E27" s="296">
        <v>12775</v>
      </c>
      <c r="F27" s="297">
        <v>0.12733488826425851</v>
      </c>
      <c r="G27" s="271"/>
      <c r="H27" s="296">
        <v>28187</v>
      </c>
      <c r="I27" s="296">
        <v>39928</v>
      </c>
      <c r="J27" s="297">
        <v>0.41653953950402678</v>
      </c>
      <c r="K27" s="296">
        <v>11741</v>
      </c>
      <c r="L27" s="297">
        <v>0.13725584561123677</v>
      </c>
    </row>
    <row r="28" spans="1:12" x14ac:dyDescent="0.25">
      <c r="A28" s="298" t="s">
        <v>70</v>
      </c>
      <c r="B28" s="280">
        <v>0</v>
      </c>
      <c r="C28" s="280">
        <v>19425</v>
      </c>
      <c r="D28" s="283" t="s">
        <v>152</v>
      </c>
      <c r="E28" s="280">
        <v>19425</v>
      </c>
      <c r="F28" s="281">
        <v>0.1936188027031876</v>
      </c>
      <c r="G28" s="271"/>
      <c r="H28" s="280">
        <v>93517</v>
      </c>
      <c r="I28" s="280">
        <v>45974</v>
      </c>
      <c r="J28" s="281">
        <v>-0.50838884908626247</v>
      </c>
      <c r="K28" s="280">
        <v>-47543</v>
      </c>
      <c r="L28" s="281">
        <v>0.15803947721225706</v>
      </c>
    </row>
    <row r="29" spans="1:12" x14ac:dyDescent="0.25">
      <c r="A29" s="262" t="s">
        <v>12</v>
      </c>
      <c r="B29" s="263">
        <v>0</v>
      </c>
      <c r="C29" s="263">
        <v>43113</v>
      </c>
      <c r="D29" s="267" t="s">
        <v>152</v>
      </c>
      <c r="E29" s="263">
        <v>43113</v>
      </c>
      <c r="F29" s="264">
        <v>0.42972908318880448</v>
      </c>
      <c r="G29" s="293"/>
      <c r="H29" s="263">
        <v>832747</v>
      </c>
      <c r="I29" s="263">
        <v>137794</v>
      </c>
      <c r="J29" s="264">
        <v>-0.83453077585389079</v>
      </c>
      <c r="K29" s="263">
        <v>-694953</v>
      </c>
      <c r="L29" s="264">
        <v>0.47367842091150975</v>
      </c>
    </row>
    <row r="30" spans="1:12" x14ac:dyDescent="0.25">
      <c r="A30" s="294" t="s">
        <v>71</v>
      </c>
      <c r="B30" s="269">
        <v>0</v>
      </c>
      <c r="C30" s="269">
        <v>4568</v>
      </c>
      <c r="D30" s="273" t="s">
        <v>152</v>
      </c>
      <c r="E30" s="269">
        <v>4568</v>
      </c>
      <c r="F30" s="270">
        <v>4.5531567091282421E-2</v>
      </c>
      <c r="G30" s="271"/>
      <c r="H30" s="269">
        <v>103143</v>
      </c>
      <c r="I30" s="269">
        <v>19168</v>
      </c>
      <c r="J30" s="270">
        <v>-0.8141609222147892</v>
      </c>
      <c r="K30" s="269">
        <v>-83975</v>
      </c>
      <c r="L30" s="270">
        <v>6.5891606107898876E-2</v>
      </c>
    </row>
    <row r="31" spans="1:12" x14ac:dyDescent="0.25">
      <c r="A31" s="299" t="s">
        <v>72</v>
      </c>
      <c r="B31" s="275">
        <v>0</v>
      </c>
      <c r="C31" s="275">
        <v>492</v>
      </c>
      <c r="D31" s="278" t="s">
        <v>152</v>
      </c>
      <c r="E31" s="275">
        <v>492</v>
      </c>
      <c r="F31" s="276">
        <v>4.9040129178876861E-3</v>
      </c>
      <c r="G31" s="271"/>
      <c r="H31" s="275">
        <v>6564</v>
      </c>
      <c r="I31" s="275">
        <v>1598</v>
      </c>
      <c r="J31" s="276">
        <v>-0.7565508836075564</v>
      </c>
      <c r="K31" s="275">
        <v>-4966</v>
      </c>
      <c r="L31" s="276">
        <v>5.493258898185643E-3</v>
      </c>
    </row>
    <row r="32" spans="1:12" x14ac:dyDescent="0.25">
      <c r="A32" s="299" t="s">
        <v>73</v>
      </c>
      <c r="B32" s="275">
        <v>0</v>
      </c>
      <c r="C32" s="275">
        <v>29</v>
      </c>
      <c r="D32" s="278" t="s">
        <v>152</v>
      </c>
      <c r="E32" s="275">
        <v>29</v>
      </c>
      <c r="F32" s="276">
        <v>2.8905767198931484E-4</v>
      </c>
      <c r="G32" s="271"/>
      <c r="H32" s="275">
        <v>1369</v>
      </c>
      <c r="I32" s="275">
        <v>128</v>
      </c>
      <c r="J32" s="276">
        <v>-0.90650109569028492</v>
      </c>
      <c r="K32" s="275">
        <v>-1241</v>
      </c>
      <c r="L32" s="276">
        <v>4.4001072526142824E-4</v>
      </c>
    </row>
    <row r="33" spans="1:12" x14ac:dyDescent="0.25">
      <c r="A33" s="299" t="s">
        <v>74</v>
      </c>
      <c r="B33" s="275">
        <v>0</v>
      </c>
      <c r="C33" s="275">
        <v>81</v>
      </c>
      <c r="D33" s="278" t="s">
        <v>152</v>
      </c>
      <c r="E33" s="275">
        <v>81</v>
      </c>
      <c r="F33" s="276">
        <v>8.0736798038394831E-4</v>
      </c>
      <c r="G33" s="271"/>
      <c r="H33" s="275">
        <v>31917</v>
      </c>
      <c r="I33" s="275">
        <v>426</v>
      </c>
      <c r="J33" s="276">
        <v>-0.98665288090985992</v>
      </c>
      <c r="K33" s="275">
        <v>-31491</v>
      </c>
      <c r="L33" s="276">
        <v>1.4644106950106909E-3</v>
      </c>
    </row>
    <row r="34" spans="1:12" x14ac:dyDescent="0.25">
      <c r="A34" s="299" t="s">
        <v>75</v>
      </c>
      <c r="B34" s="275">
        <v>0</v>
      </c>
      <c r="C34" s="275">
        <v>261</v>
      </c>
      <c r="D34" s="278" t="s">
        <v>152</v>
      </c>
      <c r="E34" s="275">
        <v>261</v>
      </c>
      <c r="F34" s="276">
        <v>2.6015190479038333E-3</v>
      </c>
      <c r="G34" s="271"/>
      <c r="H34" s="275">
        <v>3493</v>
      </c>
      <c r="I34" s="275">
        <v>830</v>
      </c>
      <c r="J34" s="276">
        <v>-0.76238190667048378</v>
      </c>
      <c r="K34" s="275">
        <v>-2663</v>
      </c>
      <c r="L34" s="276">
        <v>2.853194546617074E-3</v>
      </c>
    </row>
    <row r="35" spans="1:12" x14ac:dyDescent="0.25">
      <c r="A35" s="299" t="s">
        <v>76</v>
      </c>
      <c r="B35" s="275">
        <v>0</v>
      </c>
      <c r="C35" s="275">
        <v>48</v>
      </c>
      <c r="D35" s="278" t="s">
        <v>152</v>
      </c>
      <c r="E35" s="275">
        <v>48</v>
      </c>
      <c r="F35" s="276">
        <v>4.7844028467196938E-4</v>
      </c>
      <c r="G35" s="271"/>
      <c r="H35" s="275">
        <v>35854</v>
      </c>
      <c r="I35" s="275">
        <v>339</v>
      </c>
      <c r="J35" s="276">
        <v>-0.99054498800691693</v>
      </c>
      <c r="K35" s="275">
        <v>-35515</v>
      </c>
      <c r="L35" s="276">
        <v>1.165340905184564E-3</v>
      </c>
    </row>
    <row r="36" spans="1:12" x14ac:dyDescent="0.25">
      <c r="A36" s="299" t="s">
        <v>77</v>
      </c>
      <c r="B36" s="275">
        <v>0</v>
      </c>
      <c r="C36" s="275">
        <v>1810</v>
      </c>
      <c r="D36" s="278" t="s">
        <v>152</v>
      </c>
      <c r="E36" s="275">
        <v>1810</v>
      </c>
      <c r="F36" s="276">
        <v>1.8041185734505513E-2</v>
      </c>
      <c r="G36" s="271"/>
      <c r="H36" s="275">
        <v>335444</v>
      </c>
      <c r="I36" s="275">
        <v>6725</v>
      </c>
      <c r="J36" s="276">
        <v>-0.97995194428876353</v>
      </c>
      <c r="K36" s="275">
        <v>-328719</v>
      </c>
      <c r="L36" s="276">
        <v>2.3117750995180507E-2</v>
      </c>
    </row>
    <row r="37" spans="1:12" x14ac:dyDescent="0.25">
      <c r="A37" s="299" t="s">
        <v>78</v>
      </c>
      <c r="B37" s="275">
        <v>0</v>
      </c>
      <c r="C37" s="275">
        <v>5881</v>
      </c>
      <c r="D37" s="278" t="s">
        <v>152</v>
      </c>
      <c r="E37" s="275">
        <v>5881</v>
      </c>
      <c r="F37" s="276">
        <v>5.8618902378246913E-2</v>
      </c>
      <c r="G37" s="271"/>
      <c r="H37" s="275">
        <v>38142</v>
      </c>
      <c r="I37" s="275">
        <v>26655</v>
      </c>
      <c r="J37" s="276">
        <v>-0.30116407110272136</v>
      </c>
      <c r="K37" s="275">
        <v>-11487</v>
      </c>
      <c r="L37" s="276">
        <v>9.1628795951901335E-2</v>
      </c>
    </row>
    <row r="38" spans="1:12" x14ac:dyDescent="0.25">
      <c r="A38" s="299" t="s">
        <v>79</v>
      </c>
      <c r="B38" s="275">
        <v>0</v>
      </c>
      <c r="C38" s="275">
        <v>638</v>
      </c>
      <c r="D38" s="278" t="s">
        <v>152</v>
      </c>
      <c r="E38" s="275">
        <v>638</v>
      </c>
      <c r="F38" s="276">
        <v>6.3592687837649266E-3</v>
      </c>
      <c r="G38" s="271"/>
      <c r="H38" s="275">
        <v>27785</v>
      </c>
      <c r="I38" s="275">
        <v>2239</v>
      </c>
      <c r="J38" s="276">
        <v>-0.91941695159258596</v>
      </c>
      <c r="K38" s="275">
        <v>-25546</v>
      </c>
      <c r="L38" s="276">
        <v>7.6967501082838893E-3</v>
      </c>
    </row>
    <row r="39" spans="1:12" x14ac:dyDescent="0.25">
      <c r="A39" s="299" t="s">
        <v>80</v>
      </c>
      <c r="B39" s="275">
        <v>0</v>
      </c>
      <c r="C39" s="275">
        <v>1289</v>
      </c>
      <c r="D39" s="278" t="s">
        <v>152</v>
      </c>
      <c r="E39" s="275">
        <v>1289</v>
      </c>
      <c r="F39" s="276">
        <v>1.2848115144628511E-2</v>
      </c>
      <c r="G39" s="271"/>
      <c r="H39" s="275">
        <v>29657</v>
      </c>
      <c r="I39" s="275">
        <v>3739</v>
      </c>
      <c r="J39" s="276">
        <v>-0.87392521158579761</v>
      </c>
      <c r="K39" s="275">
        <v>-25918</v>
      </c>
      <c r="L39" s="276">
        <v>1.2853125794941252E-2</v>
      </c>
    </row>
    <row r="40" spans="1:12" x14ac:dyDescent="0.25">
      <c r="A40" s="299" t="s">
        <v>81</v>
      </c>
      <c r="B40" s="275">
        <v>0</v>
      </c>
      <c r="C40" s="275">
        <v>407</v>
      </c>
      <c r="D40" s="278" t="s">
        <v>152</v>
      </c>
      <c r="E40" s="275">
        <v>407</v>
      </c>
      <c r="F40" s="276">
        <v>4.0567749137810733E-3</v>
      </c>
      <c r="G40" s="271"/>
      <c r="H40" s="275">
        <v>21425</v>
      </c>
      <c r="I40" s="275">
        <v>2589</v>
      </c>
      <c r="J40" s="276">
        <v>-0.87915985997666279</v>
      </c>
      <c r="K40" s="275">
        <v>-18836</v>
      </c>
      <c r="L40" s="276">
        <v>8.899904435170608E-3</v>
      </c>
    </row>
    <row r="41" spans="1:12" x14ac:dyDescent="0.25">
      <c r="A41" s="299" t="s">
        <v>82</v>
      </c>
      <c r="B41" s="275">
        <v>0</v>
      </c>
      <c r="C41" s="275">
        <v>3824</v>
      </c>
      <c r="D41" s="278" t="s">
        <v>152</v>
      </c>
      <c r="E41" s="275">
        <v>3824</v>
      </c>
      <c r="F41" s="276">
        <v>3.8115742678866894E-2</v>
      </c>
      <c r="G41" s="271"/>
      <c r="H41" s="275">
        <v>24283</v>
      </c>
      <c r="I41" s="275">
        <v>8925</v>
      </c>
      <c r="J41" s="276">
        <v>-0.63245892187950425</v>
      </c>
      <c r="K41" s="275">
        <v>-15358</v>
      </c>
      <c r="L41" s="276">
        <v>3.0680435335611305E-2</v>
      </c>
    </row>
    <row r="42" spans="1:12" x14ac:dyDescent="0.25">
      <c r="A42" s="299" t="s">
        <v>83</v>
      </c>
      <c r="B42" s="275">
        <v>0</v>
      </c>
      <c r="C42" s="275">
        <v>39</v>
      </c>
      <c r="D42" s="278" t="s">
        <v>152</v>
      </c>
      <c r="E42" s="275">
        <v>39</v>
      </c>
      <c r="F42" s="276">
        <v>3.8873273129597514E-4</v>
      </c>
      <c r="G42" s="271"/>
      <c r="H42" s="275">
        <v>23194</v>
      </c>
      <c r="I42" s="275">
        <v>197</v>
      </c>
      <c r="J42" s="276">
        <v>-0.99150642407519185</v>
      </c>
      <c r="K42" s="275">
        <v>-22997</v>
      </c>
      <c r="L42" s="276">
        <v>6.772040068476669E-4</v>
      </c>
    </row>
    <row r="43" spans="1:12" x14ac:dyDescent="0.25">
      <c r="A43" s="299" t="s">
        <v>84</v>
      </c>
      <c r="B43" s="275">
        <v>0</v>
      </c>
      <c r="C43" s="275">
        <v>274</v>
      </c>
      <c r="D43" s="278" t="s">
        <v>152</v>
      </c>
      <c r="E43" s="275">
        <v>274</v>
      </c>
      <c r="F43" s="276">
        <v>2.7310966250024917E-3</v>
      </c>
      <c r="G43" s="271"/>
      <c r="H43" s="275">
        <v>44747</v>
      </c>
      <c r="I43" s="275">
        <v>2192</v>
      </c>
      <c r="J43" s="276">
        <v>-0.9510134757637384</v>
      </c>
      <c r="K43" s="275">
        <v>-42555</v>
      </c>
      <c r="L43" s="276">
        <v>7.5351836701019591E-3</v>
      </c>
    </row>
    <row r="44" spans="1:12" x14ac:dyDescent="0.25">
      <c r="A44" s="299" t="s">
        <v>85</v>
      </c>
      <c r="B44" s="275">
        <v>0</v>
      </c>
      <c r="C44" s="275">
        <v>2244</v>
      </c>
      <c r="D44" s="278" t="s">
        <v>152</v>
      </c>
      <c r="E44" s="275">
        <v>2244</v>
      </c>
      <c r="F44" s="276">
        <v>2.2367083308414568E-2</v>
      </c>
      <c r="G44" s="271"/>
      <c r="H44" s="275">
        <v>8197</v>
      </c>
      <c r="I44" s="275">
        <v>4029</v>
      </c>
      <c r="J44" s="276">
        <v>-0.50847871172380144</v>
      </c>
      <c r="K44" s="275">
        <v>-4168</v>
      </c>
      <c r="L44" s="276">
        <v>1.3850025094361675E-2</v>
      </c>
    </row>
    <row r="45" spans="1:12" x14ac:dyDescent="0.25">
      <c r="A45" s="298" t="s">
        <v>86</v>
      </c>
      <c r="B45" s="280">
        <v>0</v>
      </c>
      <c r="C45" s="280">
        <v>21228</v>
      </c>
      <c r="D45" s="283" t="s">
        <v>152</v>
      </c>
      <c r="E45" s="280">
        <v>21228</v>
      </c>
      <c r="F45" s="281">
        <v>0.21159021589617846</v>
      </c>
      <c r="G45" s="271"/>
      <c r="H45" s="280">
        <v>97533</v>
      </c>
      <c r="I45" s="280">
        <v>58015</v>
      </c>
      <c r="J45" s="281">
        <v>-0.40517568412742355</v>
      </c>
      <c r="K45" s="280">
        <v>-39518</v>
      </c>
      <c r="L45" s="281">
        <v>0.19943142364095126</v>
      </c>
    </row>
    <row r="46" spans="1:12" ht="21" x14ac:dyDescent="0.35">
      <c r="A46" s="290" t="s">
        <v>87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2"/>
    </row>
    <row r="47" spans="1:12" x14ac:dyDescent="0.25">
      <c r="A47" s="5"/>
      <c r="B47" s="6" t="s">
        <v>150</v>
      </c>
      <c r="C47" s="7"/>
      <c r="D47" s="7"/>
      <c r="E47" s="7"/>
      <c r="F47" s="8"/>
      <c r="G47" s="255"/>
      <c r="H47" s="56" t="s">
        <v>153</v>
      </c>
      <c r="I47" s="57"/>
      <c r="J47" s="57"/>
      <c r="K47" s="57"/>
      <c r="L47" s="58"/>
    </row>
    <row r="48" spans="1:12" ht="30" x14ac:dyDescent="0.25">
      <c r="A48" s="12"/>
      <c r="B48" s="256">
        <v>2020</v>
      </c>
      <c r="C48" s="256">
        <v>2021</v>
      </c>
      <c r="D48" s="256" t="s">
        <v>1</v>
      </c>
      <c r="E48" s="256" t="s">
        <v>2</v>
      </c>
      <c r="F48" s="256" t="s">
        <v>3</v>
      </c>
      <c r="G48" s="257"/>
      <c r="H48" s="256">
        <v>2020</v>
      </c>
      <c r="I48" s="256">
        <v>2021</v>
      </c>
      <c r="J48" s="256" t="s">
        <v>1</v>
      </c>
      <c r="K48" s="256" t="s">
        <v>2</v>
      </c>
      <c r="L48" s="256" t="s">
        <v>3</v>
      </c>
    </row>
    <row r="49" spans="1:12" x14ac:dyDescent="0.25">
      <c r="A49" s="258" t="s">
        <v>88</v>
      </c>
      <c r="B49" s="259">
        <v>0</v>
      </c>
      <c r="C49" s="259">
        <v>100326</v>
      </c>
      <c r="D49" s="659" t="s">
        <v>152</v>
      </c>
      <c r="E49" s="259">
        <v>100326</v>
      </c>
      <c r="F49" s="260">
        <v>1</v>
      </c>
      <c r="G49" s="261"/>
      <c r="H49" s="259">
        <v>990392</v>
      </c>
      <c r="I49" s="259">
        <v>290902</v>
      </c>
      <c r="J49" s="260">
        <v>-0.70627589883601649</v>
      </c>
      <c r="K49" s="259">
        <v>-699490</v>
      </c>
      <c r="L49" s="260">
        <v>1</v>
      </c>
    </row>
    <row r="50" spans="1:12" x14ac:dyDescent="0.25">
      <c r="A50" s="300" t="s">
        <v>89</v>
      </c>
      <c r="B50" s="301">
        <v>0</v>
      </c>
      <c r="C50" s="301">
        <v>35745</v>
      </c>
      <c r="D50" s="661" t="s">
        <v>152</v>
      </c>
      <c r="E50" s="301">
        <v>35745</v>
      </c>
      <c r="F50" s="302">
        <v>0.3562884994916572</v>
      </c>
      <c r="G50" s="303"/>
      <c r="H50" s="301">
        <v>358606</v>
      </c>
      <c r="I50" s="301">
        <v>96496</v>
      </c>
      <c r="J50" s="302">
        <v>-0.73091359319141347</v>
      </c>
      <c r="K50" s="301">
        <v>-262110</v>
      </c>
      <c r="L50" s="302">
        <v>0.33171308550645923</v>
      </c>
    </row>
    <row r="51" spans="1:12" x14ac:dyDescent="0.25">
      <c r="A51" s="304" t="s">
        <v>90</v>
      </c>
      <c r="B51" s="275">
        <v>0</v>
      </c>
      <c r="C51" s="275">
        <v>20669</v>
      </c>
      <c r="D51" s="278" t="s">
        <v>152</v>
      </c>
      <c r="E51" s="275">
        <v>20669</v>
      </c>
      <c r="F51" s="276">
        <v>0.20601838008093615</v>
      </c>
      <c r="G51" s="271"/>
      <c r="H51" s="275">
        <v>260061</v>
      </c>
      <c r="I51" s="275">
        <v>57786</v>
      </c>
      <c r="J51" s="276">
        <v>-0.77779828578679622</v>
      </c>
      <c r="K51" s="275">
        <v>-202275</v>
      </c>
      <c r="L51" s="276">
        <v>0.19864421695278822</v>
      </c>
    </row>
    <row r="52" spans="1:12" x14ac:dyDescent="0.25">
      <c r="A52" s="305" t="s">
        <v>91</v>
      </c>
      <c r="B52" s="306">
        <v>0</v>
      </c>
      <c r="C52" s="306">
        <v>666</v>
      </c>
      <c r="D52" s="633" t="s">
        <v>152</v>
      </c>
      <c r="E52" s="306">
        <v>666</v>
      </c>
      <c r="F52" s="307">
        <v>6.6383589498235753E-3</v>
      </c>
      <c r="G52" s="271"/>
      <c r="H52" s="306">
        <v>9812</v>
      </c>
      <c r="I52" s="306">
        <v>2436</v>
      </c>
      <c r="J52" s="307">
        <v>-0.75173257236037505</v>
      </c>
      <c r="K52" s="306">
        <v>-7376</v>
      </c>
      <c r="L52" s="307">
        <v>8.3739541151315565E-3</v>
      </c>
    </row>
    <row r="53" spans="1:12" x14ac:dyDescent="0.25">
      <c r="A53" s="304" t="s">
        <v>92</v>
      </c>
      <c r="B53" s="275">
        <v>0</v>
      </c>
      <c r="C53" s="275">
        <v>9016</v>
      </c>
      <c r="D53" s="278" t="s">
        <v>152</v>
      </c>
      <c r="E53" s="275">
        <v>9016</v>
      </c>
      <c r="F53" s="276">
        <v>8.9867033470884913E-2</v>
      </c>
      <c r="G53" s="271"/>
      <c r="H53" s="275">
        <v>149809</v>
      </c>
      <c r="I53" s="275">
        <v>29959</v>
      </c>
      <c r="J53" s="276">
        <v>-0.80001869046585983</v>
      </c>
      <c r="K53" s="275">
        <v>-119850</v>
      </c>
      <c r="L53" s="276">
        <v>0.10298657279771195</v>
      </c>
    </row>
    <row r="54" spans="1:12" x14ac:dyDescent="0.25">
      <c r="A54" s="304" t="s">
        <v>93</v>
      </c>
      <c r="B54" s="275">
        <v>0</v>
      </c>
      <c r="C54" s="275">
        <v>10308</v>
      </c>
      <c r="D54" s="278" t="s">
        <v>152</v>
      </c>
      <c r="E54" s="275">
        <v>10308</v>
      </c>
      <c r="F54" s="276">
        <v>0.10274505113330543</v>
      </c>
      <c r="G54" s="271"/>
      <c r="H54" s="275">
        <v>55352</v>
      </c>
      <c r="I54" s="275">
        <v>34925</v>
      </c>
      <c r="J54" s="276">
        <v>-0.3690381558028617</v>
      </c>
      <c r="K54" s="275">
        <v>-20427</v>
      </c>
      <c r="L54" s="276">
        <v>0.12005761390433892</v>
      </c>
    </row>
    <row r="55" spans="1:12" x14ac:dyDescent="0.25">
      <c r="A55" s="304" t="s">
        <v>94</v>
      </c>
      <c r="B55" s="275">
        <v>0</v>
      </c>
      <c r="C55" s="275">
        <v>5773</v>
      </c>
      <c r="D55" s="278" t="s">
        <v>152</v>
      </c>
      <c r="E55" s="275">
        <v>5773</v>
      </c>
      <c r="F55" s="276">
        <v>5.7542411737734986E-2</v>
      </c>
      <c r="G55" s="271"/>
      <c r="H55" s="275">
        <v>53993</v>
      </c>
      <c r="I55" s="275">
        <v>22600</v>
      </c>
      <c r="J55" s="276">
        <v>-0.58142722204730246</v>
      </c>
      <c r="K55" s="275">
        <v>-31393</v>
      </c>
      <c r="L55" s="276">
        <v>7.7689393678970931E-2</v>
      </c>
    </row>
    <row r="56" spans="1:12" x14ac:dyDescent="0.25">
      <c r="A56" s="308" t="s">
        <v>95</v>
      </c>
      <c r="B56" s="309">
        <v>0</v>
      </c>
      <c r="C56" s="309">
        <v>18149</v>
      </c>
      <c r="D56" s="329" t="s">
        <v>152</v>
      </c>
      <c r="E56" s="309">
        <v>18149</v>
      </c>
      <c r="F56" s="310">
        <v>0.18090026513565777</v>
      </c>
      <c r="G56" s="271"/>
      <c r="H56" s="309">
        <v>102759</v>
      </c>
      <c r="I56" s="309">
        <v>46700</v>
      </c>
      <c r="J56" s="310">
        <v>-0.54553859029379415</v>
      </c>
      <c r="K56" s="309">
        <v>-56059</v>
      </c>
      <c r="L56" s="310">
        <v>0.16053516304459922</v>
      </c>
    </row>
    <row r="57" spans="1:12" ht="21" x14ac:dyDescent="0.35">
      <c r="A57" s="311" t="s">
        <v>13</v>
      </c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</row>
    <row r="58" spans="1:12" x14ac:dyDescent="0.25">
      <c r="A58" s="55"/>
      <c r="B58" s="56" t="s">
        <v>150</v>
      </c>
      <c r="C58" s="57"/>
      <c r="D58" s="57"/>
      <c r="E58" s="57"/>
      <c r="F58" s="58"/>
      <c r="G58" s="312"/>
      <c r="H58" s="56" t="s">
        <v>153</v>
      </c>
      <c r="I58" s="57"/>
      <c r="J58" s="57"/>
      <c r="K58" s="57"/>
      <c r="L58" s="58"/>
    </row>
    <row r="59" spans="1:12" ht="30" x14ac:dyDescent="0.25">
      <c r="A59" s="12"/>
      <c r="B59" s="256">
        <v>2020</v>
      </c>
      <c r="C59" s="256">
        <v>2021</v>
      </c>
      <c r="D59" s="256" t="s">
        <v>1</v>
      </c>
      <c r="E59" s="256" t="s">
        <v>2</v>
      </c>
      <c r="F59" s="256" t="s">
        <v>3</v>
      </c>
      <c r="G59" s="313"/>
      <c r="H59" s="256">
        <v>2020</v>
      </c>
      <c r="I59" s="256">
        <v>2021</v>
      </c>
      <c r="J59" s="256" t="s">
        <v>1</v>
      </c>
      <c r="K59" s="256" t="s">
        <v>2</v>
      </c>
      <c r="L59" s="256" t="s">
        <v>3</v>
      </c>
    </row>
    <row r="60" spans="1:12" x14ac:dyDescent="0.25">
      <c r="A60" s="314" t="s">
        <v>56</v>
      </c>
      <c r="B60" s="315">
        <v>0</v>
      </c>
      <c r="C60" s="315">
        <v>450555</v>
      </c>
      <c r="D60" s="662" t="s">
        <v>152</v>
      </c>
      <c r="E60" s="315">
        <v>450555</v>
      </c>
      <c r="F60" s="316">
        <v>1</v>
      </c>
      <c r="G60" s="317"/>
      <c r="H60" s="315">
        <v>7520593</v>
      </c>
      <c r="I60" s="315">
        <v>1347710</v>
      </c>
      <c r="J60" s="316">
        <v>-0.82079737595160385</v>
      </c>
      <c r="K60" s="315">
        <v>0</v>
      </c>
      <c r="L60" s="316">
        <v>1</v>
      </c>
    </row>
    <row r="61" spans="1:12" x14ac:dyDescent="0.25">
      <c r="A61" s="318" t="s">
        <v>8</v>
      </c>
      <c r="B61" s="319">
        <v>0</v>
      </c>
      <c r="C61" s="319">
        <v>339183</v>
      </c>
      <c r="D61" s="323" t="s">
        <v>152</v>
      </c>
      <c r="E61" s="319">
        <v>74859</v>
      </c>
      <c r="F61" s="320">
        <v>0.75281153244331989</v>
      </c>
      <c r="G61" s="321"/>
      <c r="H61" s="319">
        <v>5271092</v>
      </c>
      <c r="I61" s="322">
        <v>982385</v>
      </c>
      <c r="J61" s="323">
        <v>-0.81362780236049759</v>
      </c>
      <c r="K61" s="322">
        <v>-4288707</v>
      </c>
      <c r="L61" s="323">
        <v>3.3770307526245951</v>
      </c>
    </row>
    <row r="62" spans="1:12" x14ac:dyDescent="0.25">
      <c r="A62" s="324" t="s">
        <v>57</v>
      </c>
      <c r="B62" s="275">
        <v>0</v>
      </c>
      <c r="C62" s="275">
        <v>118430</v>
      </c>
      <c r="D62" s="278" t="s">
        <v>152</v>
      </c>
      <c r="E62" s="275">
        <v>21975</v>
      </c>
      <c r="F62" s="276">
        <v>0.26285359168137074</v>
      </c>
      <c r="G62" s="325"/>
      <c r="H62" s="275">
        <v>911462</v>
      </c>
      <c r="I62" s="277">
        <v>305663</v>
      </c>
      <c r="J62" s="278">
        <v>-0.66464537194090378</v>
      </c>
      <c r="K62" s="277">
        <v>-605799</v>
      </c>
      <c r="L62" s="278">
        <v>1.0507421743404997</v>
      </c>
    </row>
    <row r="63" spans="1:12" x14ac:dyDescent="0.25">
      <c r="A63" s="324" t="s">
        <v>58</v>
      </c>
      <c r="B63" s="275">
        <v>0</v>
      </c>
      <c r="C63" s="275">
        <v>149602</v>
      </c>
      <c r="D63" s="278" t="s">
        <v>152</v>
      </c>
      <c r="E63" s="275">
        <v>39247</v>
      </c>
      <c r="F63" s="276">
        <v>0.3320393736613732</v>
      </c>
      <c r="G63" s="325"/>
      <c r="H63" s="275">
        <v>3277872</v>
      </c>
      <c r="I63" s="277">
        <v>447088</v>
      </c>
      <c r="J63" s="278">
        <v>-0.86360419198797267</v>
      </c>
      <c r="K63" s="277">
        <v>-2830784</v>
      </c>
      <c r="L63" s="278">
        <v>1.5369024619975111</v>
      </c>
    </row>
    <row r="64" spans="1:12" x14ac:dyDescent="0.25">
      <c r="A64" s="324" t="s">
        <v>59</v>
      </c>
      <c r="B64" s="275">
        <v>0</v>
      </c>
      <c r="C64" s="275">
        <v>67017</v>
      </c>
      <c r="D64" s="278" t="s">
        <v>152</v>
      </c>
      <c r="E64" s="275">
        <v>12345</v>
      </c>
      <c r="F64" s="276">
        <v>0.14874321669940407</v>
      </c>
      <c r="G64" s="325"/>
      <c r="H64" s="275">
        <v>928356</v>
      </c>
      <c r="I64" s="277">
        <v>209417</v>
      </c>
      <c r="J64" s="278">
        <v>-0.77442166582647176</v>
      </c>
      <c r="K64" s="277">
        <v>-718939</v>
      </c>
      <c r="L64" s="278">
        <v>0.71988848478181655</v>
      </c>
    </row>
    <row r="65" spans="1:12" x14ac:dyDescent="0.25">
      <c r="A65" s="324" t="s">
        <v>60</v>
      </c>
      <c r="B65" s="275">
        <v>0</v>
      </c>
      <c r="C65" s="275">
        <v>1480</v>
      </c>
      <c r="D65" s="278" t="s">
        <v>152</v>
      </c>
      <c r="E65" s="275">
        <v>363</v>
      </c>
      <c r="F65" s="276">
        <v>3.2848375891955479E-3</v>
      </c>
      <c r="G65" s="325"/>
      <c r="H65" s="275">
        <v>99706</v>
      </c>
      <c r="I65" s="277">
        <v>6653</v>
      </c>
      <c r="J65" s="278">
        <v>-0.93327382504563416</v>
      </c>
      <c r="K65" s="277">
        <v>-93053</v>
      </c>
      <c r="L65" s="278">
        <v>2.2870244962220954E-2</v>
      </c>
    </row>
    <row r="66" spans="1:12" x14ac:dyDescent="0.25">
      <c r="A66" s="326" t="s">
        <v>61</v>
      </c>
      <c r="B66" s="280">
        <v>0</v>
      </c>
      <c r="C66" s="280">
        <v>2654</v>
      </c>
      <c r="D66" s="283" t="s">
        <v>152</v>
      </c>
      <c r="E66" s="280">
        <v>929</v>
      </c>
      <c r="F66" s="281">
        <v>5.89051281197634E-3</v>
      </c>
      <c r="G66" s="325"/>
      <c r="H66" s="280">
        <v>53696</v>
      </c>
      <c r="I66" s="282">
        <v>13564</v>
      </c>
      <c r="J66" s="283">
        <v>-0.74739272943980928</v>
      </c>
      <c r="K66" s="282">
        <v>-40132</v>
      </c>
      <c r="L66" s="283">
        <v>4.6627386542546972E-2</v>
      </c>
    </row>
    <row r="67" spans="1:12" x14ac:dyDescent="0.25">
      <c r="A67" s="318" t="s">
        <v>9</v>
      </c>
      <c r="B67" s="319">
        <v>0</v>
      </c>
      <c r="C67" s="319">
        <v>111372</v>
      </c>
      <c r="D67" s="323" t="s">
        <v>152</v>
      </c>
      <c r="E67" s="319">
        <v>111372</v>
      </c>
      <c r="F67" s="320">
        <v>0.24718846755668009</v>
      </c>
      <c r="G67" s="321"/>
      <c r="H67" s="319">
        <v>2249501</v>
      </c>
      <c r="I67" s="322">
        <v>365325</v>
      </c>
      <c r="J67" s="323">
        <v>-0.83759731602697662</v>
      </c>
      <c r="K67" s="322">
        <v>-1884176</v>
      </c>
      <c r="L67" s="323">
        <v>1.2558352984854007</v>
      </c>
    </row>
    <row r="68" spans="1:12" x14ac:dyDescent="0.25">
      <c r="A68" s="324" t="s">
        <v>62</v>
      </c>
      <c r="B68" s="275">
        <v>0</v>
      </c>
      <c r="C68" s="275">
        <v>88824</v>
      </c>
      <c r="D68" s="278" t="s">
        <v>152</v>
      </c>
      <c r="E68" s="275">
        <v>88824</v>
      </c>
      <c r="F68" s="276">
        <v>0.19714352298831442</v>
      </c>
      <c r="G68" s="325"/>
      <c r="H68" s="275">
        <v>1313847</v>
      </c>
      <c r="I68" s="277">
        <v>284068</v>
      </c>
      <c r="J68" s="278">
        <v>-0.78378913222011393</v>
      </c>
      <c r="K68" s="277">
        <v>-1029779</v>
      </c>
      <c r="L68" s="278">
        <v>0.97650755237158904</v>
      </c>
    </row>
    <row r="69" spans="1:12" x14ac:dyDescent="0.25">
      <c r="A69" s="324" t="s">
        <v>63</v>
      </c>
      <c r="B69" s="275">
        <v>0</v>
      </c>
      <c r="C69" s="275">
        <v>72229</v>
      </c>
      <c r="D69" s="278" t="s">
        <v>152</v>
      </c>
      <c r="E69" s="275">
        <v>72229</v>
      </c>
      <c r="F69" s="276">
        <v>0.16031117177703055</v>
      </c>
      <c r="G69" s="325"/>
      <c r="H69" s="275">
        <v>1204865</v>
      </c>
      <c r="I69" s="277">
        <v>227761</v>
      </c>
      <c r="J69" s="278">
        <v>-0.81096554385761066</v>
      </c>
      <c r="K69" s="277">
        <v>-977104</v>
      </c>
      <c r="L69" s="278">
        <v>0.78294752184584504</v>
      </c>
    </row>
    <row r="70" spans="1:12" x14ac:dyDescent="0.25">
      <c r="A70" s="324" t="s">
        <v>64</v>
      </c>
      <c r="B70" s="275">
        <v>0</v>
      </c>
      <c r="C70" s="275">
        <v>15917</v>
      </c>
      <c r="D70" s="278" t="s">
        <v>152</v>
      </c>
      <c r="E70" s="275">
        <v>15917</v>
      </c>
      <c r="F70" s="276">
        <v>3.5327540477855086E-2</v>
      </c>
      <c r="G70" s="325"/>
      <c r="H70" s="275">
        <v>580032</v>
      </c>
      <c r="I70" s="277">
        <v>50328</v>
      </c>
      <c r="J70" s="278">
        <v>-0.91323237338629593</v>
      </c>
      <c r="K70" s="277">
        <v>-529704</v>
      </c>
      <c r="L70" s="278">
        <v>0.17300671703872783</v>
      </c>
    </row>
    <row r="71" spans="1:12" x14ac:dyDescent="0.25">
      <c r="A71" s="327" t="s">
        <v>65</v>
      </c>
      <c r="B71" s="309">
        <v>0</v>
      </c>
      <c r="C71" s="309">
        <v>6631</v>
      </c>
      <c r="D71" s="329" t="s">
        <v>152</v>
      </c>
      <c r="E71" s="309">
        <v>6631</v>
      </c>
      <c r="F71" s="310">
        <v>1.4717404090510592E-2</v>
      </c>
      <c r="G71" s="325"/>
      <c r="H71" s="309">
        <v>355622</v>
      </c>
      <c r="I71" s="328">
        <v>30929</v>
      </c>
      <c r="J71" s="329">
        <v>-0.91302844031021702</v>
      </c>
      <c r="K71" s="328">
        <v>-324693</v>
      </c>
      <c r="L71" s="329">
        <v>0.1063210290750837</v>
      </c>
    </row>
    <row r="72" spans="1:12" x14ac:dyDescent="0.25">
      <c r="A72" s="147" t="s">
        <v>27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9"/>
    </row>
    <row r="73" spans="1:12" ht="21" x14ac:dyDescent="0.35">
      <c r="A73" s="311" t="s">
        <v>15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</row>
    <row r="74" spans="1:12" x14ac:dyDescent="0.25">
      <c r="A74" s="55"/>
      <c r="B74" s="56" t="s">
        <v>150</v>
      </c>
      <c r="C74" s="57"/>
      <c r="D74" s="57"/>
      <c r="E74" s="57"/>
      <c r="F74" s="58"/>
      <c r="G74" s="312"/>
      <c r="H74" s="56" t="s">
        <v>153</v>
      </c>
      <c r="I74" s="57"/>
      <c r="J74" s="57"/>
      <c r="K74" s="57"/>
      <c r="L74" s="58"/>
    </row>
    <row r="75" spans="1:12" ht="30" x14ac:dyDescent="0.25">
      <c r="A75" s="12"/>
      <c r="B75" s="256">
        <v>2020</v>
      </c>
      <c r="C75" s="256">
        <v>2021</v>
      </c>
      <c r="D75" s="256" t="s">
        <v>1</v>
      </c>
      <c r="E75" s="256" t="s">
        <v>2</v>
      </c>
      <c r="F75" s="256" t="s">
        <v>3</v>
      </c>
      <c r="G75" s="313"/>
      <c r="H75" s="256">
        <v>2020</v>
      </c>
      <c r="I75" s="256">
        <v>2021</v>
      </c>
      <c r="J75" s="256" t="s">
        <v>1</v>
      </c>
      <c r="K75" s="256" t="s">
        <v>2</v>
      </c>
      <c r="L75" s="256" t="s">
        <v>3</v>
      </c>
    </row>
    <row r="76" spans="1:12" x14ac:dyDescent="0.25">
      <c r="A76" s="314" t="s">
        <v>66</v>
      </c>
      <c r="B76" s="315">
        <v>0</v>
      </c>
      <c r="C76" s="315">
        <v>450555</v>
      </c>
      <c r="D76" s="662" t="s">
        <v>152</v>
      </c>
      <c r="E76" s="315">
        <v>450555</v>
      </c>
      <c r="F76" s="316">
        <v>1</v>
      </c>
      <c r="G76" s="317"/>
      <c r="H76" s="315">
        <v>7520593</v>
      </c>
      <c r="I76" s="315">
        <v>1347710</v>
      </c>
      <c r="J76" s="316">
        <v>-0.82079737595160385</v>
      </c>
      <c r="K76" s="315">
        <v>0</v>
      </c>
      <c r="L76" s="316">
        <v>1</v>
      </c>
    </row>
    <row r="77" spans="1:12" x14ac:dyDescent="0.25">
      <c r="A77" s="330" t="s">
        <v>11</v>
      </c>
      <c r="B77" s="331">
        <v>0</v>
      </c>
      <c r="C77" s="331">
        <v>161870</v>
      </c>
      <c r="D77" s="663" t="s">
        <v>152</v>
      </c>
      <c r="E77" s="331">
        <v>161870</v>
      </c>
      <c r="F77" s="332">
        <v>0.35926801389397522</v>
      </c>
      <c r="G77" s="333"/>
      <c r="H77" s="331">
        <v>688124</v>
      </c>
      <c r="I77" s="331">
        <v>415805</v>
      </c>
      <c r="J77" s="332">
        <v>-0.39574117455574864</v>
      </c>
      <c r="K77" s="331">
        <v>-272319</v>
      </c>
      <c r="L77" s="332">
        <v>0.30852705700781324</v>
      </c>
    </row>
    <row r="78" spans="1:12" x14ac:dyDescent="0.25">
      <c r="A78" s="334" t="s">
        <v>67</v>
      </c>
      <c r="B78" s="285">
        <v>0</v>
      </c>
      <c r="C78" s="285">
        <v>93356</v>
      </c>
      <c r="D78" s="289" t="s">
        <v>152</v>
      </c>
      <c r="E78" s="285">
        <v>93356</v>
      </c>
      <c r="F78" s="286">
        <v>0.207202228362797</v>
      </c>
      <c r="G78" s="325"/>
      <c r="H78" s="285">
        <v>193565</v>
      </c>
      <c r="I78" s="285">
        <v>252496</v>
      </c>
      <c r="J78" s="286">
        <v>0.3044507013148039</v>
      </c>
      <c r="K78" s="285">
        <v>58931</v>
      </c>
      <c r="L78" s="286">
        <v>0.18735187837145972</v>
      </c>
    </row>
    <row r="79" spans="1:12" x14ac:dyDescent="0.25">
      <c r="A79" s="295" t="s">
        <v>68</v>
      </c>
      <c r="B79" s="296">
        <v>0</v>
      </c>
      <c r="C79" s="296">
        <v>64697</v>
      </c>
      <c r="D79" s="660" t="s">
        <v>152</v>
      </c>
      <c r="E79" s="296">
        <v>64697</v>
      </c>
      <c r="F79" s="297">
        <v>0.64486773119630003</v>
      </c>
      <c r="G79" s="333"/>
      <c r="H79" s="296">
        <v>113320</v>
      </c>
      <c r="I79" s="296">
        <v>167013</v>
      </c>
      <c r="J79" s="297">
        <v>0.47381750794211075</v>
      </c>
      <c r="K79" s="296">
        <v>53693</v>
      </c>
      <c r="L79" s="297">
        <v>0.12392354438269361</v>
      </c>
    </row>
    <row r="80" spans="1:12" x14ac:dyDescent="0.25">
      <c r="A80" s="295" t="s">
        <v>69</v>
      </c>
      <c r="B80" s="296">
        <v>0</v>
      </c>
      <c r="C80" s="296">
        <v>28659</v>
      </c>
      <c r="D80" s="660" t="s">
        <v>152</v>
      </c>
      <c r="E80" s="296">
        <v>28659</v>
      </c>
      <c r="F80" s="297">
        <v>0.28565875246695771</v>
      </c>
      <c r="G80" s="333"/>
      <c r="H80" s="296">
        <v>80245</v>
      </c>
      <c r="I80" s="296">
        <v>85483</v>
      </c>
      <c r="J80" s="297">
        <v>6.5275095021496643E-2</v>
      </c>
      <c r="K80" s="296">
        <v>5238</v>
      </c>
      <c r="L80" s="297">
        <v>6.3428333988766128E-2</v>
      </c>
    </row>
    <row r="81" spans="1:12" x14ac:dyDescent="0.25">
      <c r="A81" s="335" t="s">
        <v>70</v>
      </c>
      <c r="B81" s="336">
        <v>0</v>
      </c>
      <c r="C81" s="336">
        <v>68514</v>
      </c>
      <c r="D81" s="664" t="s">
        <v>152</v>
      </c>
      <c r="E81" s="336">
        <v>68514</v>
      </c>
      <c r="F81" s="337">
        <v>0.15206578553117822</v>
      </c>
      <c r="G81" s="325"/>
      <c r="H81" s="336">
        <v>494559</v>
      </c>
      <c r="I81" s="336">
        <v>163309</v>
      </c>
      <c r="J81" s="337">
        <v>-0.66978863998026528</v>
      </c>
      <c r="K81" s="336">
        <v>-331250</v>
      </c>
      <c r="L81" s="337">
        <v>0.12117517863635352</v>
      </c>
    </row>
    <row r="82" spans="1:12" x14ac:dyDescent="0.25">
      <c r="A82" s="330" t="s">
        <v>12</v>
      </c>
      <c r="B82" s="331">
        <v>0</v>
      </c>
      <c r="C82" s="331">
        <v>288685</v>
      </c>
      <c r="D82" s="663" t="s">
        <v>152</v>
      </c>
      <c r="E82" s="331">
        <v>288685</v>
      </c>
      <c r="F82" s="332">
        <v>0.64073198610602478</v>
      </c>
      <c r="G82" s="333"/>
      <c r="H82" s="331">
        <v>6832469</v>
      </c>
      <c r="I82" s="331">
        <v>931905</v>
      </c>
      <c r="J82" s="332">
        <v>-0.86360640641033282</v>
      </c>
      <c r="K82" s="331">
        <v>-5900564</v>
      </c>
      <c r="L82" s="332">
        <v>0.69147294299218676</v>
      </c>
    </row>
    <row r="83" spans="1:12" x14ac:dyDescent="0.25">
      <c r="A83" s="338" t="s">
        <v>71</v>
      </c>
      <c r="B83" s="339">
        <v>0</v>
      </c>
      <c r="C83" s="339">
        <v>42281</v>
      </c>
      <c r="D83" s="665" t="s">
        <v>152</v>
      </c>
      <c r="E83" s="339">
        <v>42281</v>
      </c>
      <c r="F83" s="340">
        <v>9.3842039262687124E-2</v>
      </c>
      <c r="G83" s="341"/>
      <c r="H83" s="339">
        <v>1004324</v>
      </c>
      <c r="I83" s="339">
        <v>155871</v>
      </c>
      <c r="J83" s="340">
        <v>-0.84480008443490351</v>
      </c>
      <c r="K83" s="339">
        <v>-848453</v>
      </c>
      <c r="L83" s="340">
        <v>0.11565618716192652</v>
      </c>
    </row>
    <row r="84" spans="1:12" x14ac:dyDescent="0.25">
      <c r="A84" s="299" t="s">
        <v>72</v>
      </c>
      <c r="B84" s="275">
        <v>0</v>
      </c>
      <c r="C84" s="275">
        <v>3328</v>
      </c>
      <c r="D84" s="278" t="s">
        <v>152</v>
      </c>
      <c r="E84" s="275">
        <v>3328</v>
      </c>
      <c r="F84" s="276">
        <v>7.3864456059748529E-3</v>
      </c>
      <c r="G84" s="342"/>
      <c r="H84" s="275">
        <v>68108</v>
      </c>
      <c r="I84" s="275">
        <v>11149</v>
      </c>
      <c r="J84" s="276">
        <v>-0.83630410524461152</v>
      </c>
      <c r="K84" s="275">
        <v>-56959</v>
      </c>
      <c r="L84" s="276">
        <v>8.272551216508002E-3</v>
      </c>
    </row>
    <row r="85" spans="1:12" x14ac:dyDescent="0.25">
      <c r="A85" s="299" t="s">
        <v>73</v>
      </c>
      <c r="B85" s="275">
        <v>0</v>
      </c>
      <c r="C85" s="275">
        <v>198</v>
      </c>
      <c r="D85" s="278" t="s">
        <v>152</v>
      </c>
      <c r="E85" s="275">
        <v>198</v>
      </c>
      <c r="F85" s="276">
        <v>4.3945800179778273E-4</v>
      </c>
      <c r="G85" s="342"/>
      <c r="H85" s="275">
        <v>9786</v>
      </c>
      <c r="I85" s="275">
        <v>858</v>
      </c>
      <c r="J85" s="276">
        <v>-0.91232372777437154</v>
      </c>
      <c r="K85" s="275">
        <v>-8928</v>
      </c>
      <c r="L85" s="276">
        <v>6.3663547795890811E-4</v>
      </c>
    </row>
    <row r="86" spans="1:12" x14ac:dyDescent="0.25">
      <c r="A86" s="299" t="s">
        <v>74</v>
      </c>
      <c r="B86" s="275">
        <v>0</v>
      </c>
      <c r="C86" s="275">
        <v>569</v>
      </c>
      <c r="D86" s="278" t="s">
        <v>152</v>
      </c>
      <c r="E86" s="275">
        <v>569</v>
      </c>
      <c r="F86" s="276">
        <v>1.2628868839542342E-3</v>
      </c>
      <c r="G86" s="342"/>
      <c r="H86" s="275">
        <v>273609</v>
      </c>
      <c r="I86" s="275">
        <v>2585</v>
      </c>
      <c r="J86" s="276">
        <v>-0.99055221136731608</v>
      </c>
      <c r="K86" s="275">
        <v>-271024</v>
      </c>
      <c r="L86" s="276">
        <v>1.9180684271838898E-3</v>
      </c>
    </row>
    <row r="87" spans="1:12" x14ac:dyDescent="0.25">
      <c r="A87" s="299" t="s">
        <v>75</v>
      </c>
      <c r="B87" s="275">
        <v>0</v>
      </c>
      <c r="C87" s="275">
        <v>1806</v>
      </c>
      <c r="D87" s="278" t="s">
        <v>152</v>
      </c>
      <c r="E87" s="275">
        <v>1806</v>
      </c>
      <c r="F87" s="276">
        <v>4.0083896527615941E-3</v>
      </c>
      <c r="G87" s="342"/>
      <c r="H87" s="275">
        <v>17089</v>
      </c>
      <c r="I87" s="275">
        <v>5845</v>
      </c>
      <c r="J87" s="276">
        <v>-0.65796711334776758</v>
      </c>
      <c r="K87" s="275">
        <v>-11244</v>
      </c>
      <c r="L87" s="276">
        <v>4.3369864436711165E-3</v>
      </c>
    </row>
    <row r="88" spans="1:12" x14ac:dyDescent="0.25">
      <c r="A88" s="299" t="s">
        <v>76</v>
      </c>
      <c r="B88" s="275">
        <v>0</v>
      </c>
      <c r="C88" s="275">
        <v>211</v>
      </c>
      <c r="D88" s="278" t="s">
        <v>152</v>
      </c>
      <c r="E88" s="275">
        <v>211</v>
      </c>
      <c r="F88" s="276">
        <v>4.6831130494612202E-4</v>
      </c>
      <c r="G88" s="342"/>
      <c r="H88" s="275">
        <v>314753</v>
      </c>
      <c r="I88" s="275">
        <v>2062</v>
      </c>
      <c r="J88" s="276">
        <v>-0.99344883130581763</v>
      </c>
      <c r="K88" s="275">
        <v>-312691</v>
      </c>
      <c r="L88" s="276">
        <v>1.5300027453977489E-3</v>
      </c>
    </row>
    <row r="89" spans="1:12" x14ac:dyDescent="0.25">
      <c r="A89" s="299" t="s">
        <v>77</v>
      </c>
      <c r="B89" s="275">
        <v>0</v>
      </c>
      <c r="C89" s="275">
        <v>14242</v>
      </c>
      <c r="D89" s="278" t="s">
        <v>152</v>
      </c>
      <c r="E89" s="275">
        <v>14242</v>
      </c>
      <c r="F89" s="276">
        <v>3.1609903341434452E-2</v>
      </c>
      <c r="G89" s="342"/>
      <c r="H89" s="275">
        <v>2697245</v>
      </c>
      <c r="I89" s="275">
        <v>70775</v>
      </c>
      <c r="J89" s="276">
        <v>-0.97376026278665828</v>
      </c>
      <c r="K89" s="275">
        <v>-2626470</v>
      </c>
      <c r="L89" s="276">
        <v>5.2515006937694314E-2</v>
      </c>
    </row>
    <row r="90" spans="1:12" x14ac:dyDescent="0.25">
      <c r="A90" s="299" t="s">
        <v>78</v>
      </c>
      <c r="B90" s="275">
        <v>0</v>
      </c>
      <c r="C90" s="275">
        <v>32071</v>
      </c>
      <c r="D90" s="278" t="s">
        <v>152</v>
      </c>
      <c r="E90" s="275">
        <v>32071</v>
      </c>
      <c r="F90" s="276">
        <v>7.118109886695298E-2</v>
      </c>
      <c r="G90" s="342"/>
      <c r="H90" s="275">
        <v>262729</v>
      </c>
      <c r="I90" s="275">
        <v>153601</v>
      </c>
      <c r="J90" s="276">
        <v>-0.41536335920282874</v>
      </c>
      <c r="K90" s="275">
        <v>-109128</v>
      </c>
      <c r="L90" s="276">
        <v>0.11397184854308419</v>
      </c>
    </row>
    <row r="91" spans="1:12" x14ac:dyDescent="0.25">
      <c r="A91" s="299" t="s">
        <v>79</v>
      </c>
      <c r="B91" s="275">
        <v>0</v>
      </c>
      <c r="C91" s="275">
        <v>3708</v>
      </c>
      <c r="D91" s="278" t="s">
        <v>152</v>
      </c>
      <c r="E91" s="275">
        <v>3708</v>
      </c>
      <c r="F91" s="276">
        <v>8.2298498518493853E-3</v>
      </c>
      <c r="G91" s="342"/>
      <c r="H91" s="275">
        <v>217619</v>
      </c>
      <c r="I91" s="275">
        <v>13858</v>
      </c>
      <c r="J91" s="276">
        <v>-0.93631989853827102</v>
      </c>
      <c r="K91" s="275">
        <v>-203761</v>
      </c>
      <c r="L91" s="276">
        <v>1.0282627568245394E-2</v>
      </c>
    </row>
    <row r="92" spans="1:12" x14ac:dyDescent="0.25">
      <c r="A92" s="299" t="s">
        <v>80</v>
      </c>
      <c r="B92" s="275">
        <v>0</v>
      </c>
      <c r="C92" s="275">
        <v>10699</v>
      </c>
      <c r="D92" s="278" t="s">
        <v>152</v>
      </c>
      <c r="E92" s="275">
        <v>10699</v>
      </c>
      <c r="F92" s="276">
        <v>2.374626849108322E-2</v>
      </c>
      <c r="G92" s="342"/>
      <c r="H92" s="275">
        <v>253374</v>
      </c>
      <c r="I92" s="275">
        <v>37823</v>
      </c>
      <c r="J92" s="276">
        <v>-0.85072264715400947</v>
      </c>
      <c r="K92" s="275">
        <v>-215551</v>
      </c>
      <c r="L92" s="276">
        <v>2.8064642986992752E-2</v>
      </c>
    </row>
    <row r="93" spans="1:12" x14ac:dyDescent="0.25">
      <c r="A93" s="299" t="s">
        <v>81</v>
      </c>
      <c r="B93" s="275">
        <v>0</v>
      </c>
      <c r="C93" s="275">
        <v>2943</v>
      </c>
      <c r="D93" s="278" t="s">
        <v>152</v>
      </c>
      <c r="E93" s="275">
        <v>2943</v>
      </c>
      <c r="F93" s="276">
        <v>6.5319439358124979E-3</v>
      </c>
      <c r="G93" s="342"/>
      <c r="H93" s="275">
        <v>159355</v>
      </c>
      <c r="I93" s="275">
        <v>21386</v>
      </c>
      <c r="J93" s="276">
        <v>-0.86579649210881371</v>
      </c>
      <c r="K93" s="275">
        <v>-137969</v>
      </c>
      <c r="L93" s="276">
        <v>1.586839898791283E-2</v>
      </c>
    </row>
    <row r="94" spans="1:12" x14ac:dyDescent="0.25">
      <c r="A94" s="299" t="s">
        <v>82</v>
      </c>
      <c r="B94" s="275">
        <v>0</v>
      </c>
      <c r="C94" s="275">
        <v>23542</v>
      </c>
      <c r="D94" s="278" t="s">
        <v>152</v>
      </c>
      <c r="E94" s="275">
        <v>23542</v>
      </c>
      <c r="F94" s="276">
        <v>5.2251112516784853E-2</v>
      </c>
      <c r="G94" s="342"/>
      <c r="H94" s="275">
        <v>219280</v>
      </c>
      <c r="I94" s="275">
        <v>53549</v>
      </c>
      <c r="J94" s="276">
        <v>-0.75579624224735498</v>
      </c>
      <c r="K94" s="275">
        <v>-165731</v>
      </c>
      <c r="L94" s="276">
        <v>3.9733325418673159E-2</v>
      </c>
    </row>
    <row r="95" spans="1:12" x14ac:dyDescent="0.25">
      <c r="A95" s="299" t="s">
        <v>83</v>
      </c>
      <c r="B95" s="275">
        <v>0</v>
      </c>
      <c r="C95" s="275">
        <v>187</v>
      </c>
      <c r="D95" s="278" t="s">
        <v>152</v>
      </c>
      <c r="E95" s="275">
        <v>187</v>
      </c>
      <c r="F95" s="276">
        <v>4.1504366836457259E-4</v>
      </c>
      <c r="G95" s="342"/>
      <c r="H95" s="275">
        <v>218917</v>
      </c>
      <c r="I95" s="275">
        <v>983</v>
      </c>
      <c r="J95" s="276">
        <v>-0.99550971372712027</v>
      </c>
      <c r="K95" s="275">
        <v>-217934</v>
      </c>
      <c r="L95" s="276">
        <v>7.2938540190397043E-4</v>
      </c>
    </row>
    <row r="96" spans="1:12" x14ac:dyDescent="0.25">
      <c r="A96" s="299" t="s">
        <v>84</v>
      </c>
      <c r="B96" s="275">
        <v>0</v>
      </c>
      <c r="C96" s="275">
        <v>2297</v>
      </c>
      <c r="D96" s="278" t="s">
        <v>152</v>
      </c>
      <c r="E96" s="275">
        <v>2297</v>
      </c>
      <c r="F96" s="276">
        <v>5.0981567178257923E-3</v>
      </c>
      <c r="G96" s="342"/>
      <c r="H96" s="275">
        <v>385409</v>
      </c>
      <c r="I96" s="275">
        <v>17665</v>
      </c>
      <c r="J96" s="276">
        <v>-0.95416557475305452</v>
      </c>
      <c r="K96" s="275">
        <v>-367744</v>
      </c>
      <c r="L96" s="276">
        <v>1.3107419251916214E-2</v>
      </c>
    </row>
    <row r="97" spans="1:12" x14ac:dyDescent="0.25">
      <c r="A97" s="299" t="s">
        <v>85</v>
      </c>
      <c r="B97" s="275">
        <v>0</v>
      </c>
      <c r="C97" s="275">
        <v>14843</v>
      </c>
      <c r="D97" s="278" t="s">
        <v>152</v>
      </c>
      <c r="E97" s="275">
        <v>14843</v>
      </c>
      <c r="F97" s="276">
        <v>3.2943813740830753E-2</v>
      </c>
      <c r="G97" s="342"/>
      <c r="H97" s="275">
        <v>65573</v>
      </c>
      <c r="I97" s="275">
        <v>28685</v>
      </c>
      <c r="J97" s="276">
        <v>-0.56254860994616684</v>
      </c>
      <c r="K97" s="275">
        <v>-36888</v>
      </c>
      <c r="L97" s="276">
        <v>2.1284252546912911E-2</v>
      </c>
    </row>
    <row r="98" spans="1:12" x14ac:dyDescent="0.25">
      <c r="A98" s="343" t="s">
        <v>86</v>
      </c>
      <c r="B98" s="309">
        <v>0</v>
      </c>
      <c r="C98" s="309">
        <v>135760</v>
      </c>
      <c r="D98" s="329" t="s">
        <v>152</v>
      </c>
      <c r="E98" s="309">
        <v>135760</v>
      </c>
      <c r="F98" s="310">
        <v>0.30131726426296457</v>
      </c>
      <c r="G98" s="342"/>
      <c r="H98" s="309">
        <v>665299</v>
      </c>
      <c r="I98" s="309">
        <v>355210</v>
      </c>
      <c r="J98" s="310">
        <v>-0.46608968298464304</v>
      </c>
      <c r="K98" s="309">
        <v>-310089</v>
      </c>
      <c r="L98" s="310">
        <v>0.26356560387620481</v>
      </c>
    </row>
    <row r="99" spans="1:12" ht="21" x14ac:dyDescent="0.35">
      <c r="A99" s="311" t="s">
        <v>96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</row>
    <row r="100" spans="1:12" x14ac:dyDescent="0.25">
      <c r="A100" s="55"/>
      <c r="B100" s="56" t="s">
        <v>150</v>
      </c>
      <c r="C100" s="57"/>
      <c r="D100" s="57"/>
      <c r="E100" s="57"/>
      <c r="F100" s="58"/>
      <c r="G100" s="312"/>
      <c r="H100" s="56" t="s">
        <v>153</v>
      </c>
      <c r="I100" s="57"/>
      <c r="J100" s="57"/>
      <c r="K100" s="57"/>
      <c r="L100" s="58"/>
    </row>
    <row r="101" spans="1:12" ht="30" x14ac:dyDescent="0.25">
      <c r="A101" s="12"/>
      <c r="B101" s="256">
        <v>2020</v>
      </c>
      <c r="C101" s="256">
        <v>2021</v>
      </c>
      <c r="D101" s="256" t="s">
        <v>1</v>
      </c>
      <c r="E101" s="256" t="s">
        <v>2</v>
      </c>
      <c r="F101" s="256" t="s">
        <v>3</v>
      </c>
      <c r="G101" s="313"/>
      <c r="H101" s="256">
        <v>2020</v>
      </c>
      <c r="I101" s="256">
        <v>2021</v>
      </c>
      <c r="J101" s="256" t="s">
        <v>1</v>
      </c>
      <c r="K101" s="256" t="s">
        <v>2</v>
      </c>
      <c r="L101" s="256" t="s">
        <v>3</v>
      </c>
    </row>
    <row r="102" spans="1:12" x14ac:dyDescent="0.25">
      <c r="A102" s="314" t="s">
        <v>88</v>
      </c>
      <c r="B102" s="315">
        <v>0</v>
      </c>
      <c r="C102" s="315">
        <v>450555</v>
      </c>
      <c r="D102" s="662" t="s">
        <v>152</v>
      </c>
      <c r="E102" s="315">
        <v>450555</v>
      </c>
      <c r="F102" s="316">
        <v>1</v>
      </c>
      <c r="G102" s="317"/>
      <c r="H102" s="315">
        <v>7520593</v>
      </c>
      <c r="I102" s="315">
        <v>1347710</v>
      </c>
      <c r="J102" s="316">
        <v>-0.82079737595160385</v>
      </c>
      <c r="K102" s="315">
        <v>0</v>
      </c>
      <c r="L102" s="316">
        <v>1</v>
      </c>
    </row>
    <row r="103" spans="1:12" x14ac:dyDescent="0.25">
      <c r="A103" s="344" t="s">
        <v>89</v>
      </c>
      <c r="B103" s="345">
        <v>0</v>
      </c>
      <c r="C103" s="345">
        <v>161991</v>
      </c>
      <c r="D103" s="666" t="s">
        <v>152</v>
      </c>
      <c r="E103" s="345">
        <v>161991</v>
      </c>
      <c r="F103" s="346">
        <v>0.35953657156174051</v>
      </c>
      <c r="G103" s="342"/>
      <c r="H103" s="345">
        <v>2885469</v>
      </c>
      <c r="I103" s="345">
        <v>484615</v>
      </c>
      <c r="J103" s="346">
        <v>-0.83204983314670855</v>
      </c>
      <c r="K103" s="345">
        <v>-2400854</v>
      </c>
      <c r="L103" s="346">
        <v>0.35958403514109116</v>
      </c>
    </row>
    <row r="104" spans="1:12" x14ac:dyDescent="0.25">
      <c r="A104" s="347" t="s">
        <v>90</v>
      </c>
      <c r="B104" s="275">
        <v>0</v>
      </c>
      <c r="C104" s="275">
        <v>108611</v>
      </c>
      <c r="D104" s="278" t="s">
        <v>152</v>
      </c>
      <c r="E104" s="275">
        <v>108611</v>
      </c>
      <c r="F104" s="276">
        <v>0.24106046986494434</v>
      </c>
      <c r="G104" s="342"/>
      <c r="H104" s="275">
        <v>2207492</v>
      </c>
      <c r="I104" s="275">
        <v>311659</v>
      </c>
      <c r="J104" s="276">
        <v>-0.85881760839903387</v>
      </c>
      <c r="K104" s="275">
        <v>-1895833</v>
      </c>
      <c r="L104" s="276">
        <v>0.23125078837435353</v>
      </c>
    </row>
    <row r="105" spans="1:12" x14ac:dyDescent="0.25">
      <c r="A105" s="347" t="s">
        <v>91</v>
      </c>
      <c r="B105" s="275">
        <v>0</v>
      </c>
      <c r="C105" s="275">
        <v>3481</v>
      </c>
      <c r="D105" s="278" t="s">
        <v>152</v>
      </c>
      <c r="E105" s="275">
        <v>3481</v>
      </c>
      <c r="F105" s="276">
        <v>7.7260267891822304E-3</v>
      </c>
      <c r="G105" s="342"/>
      <c r="H105" s="275">
        <v>56716</v>
      </c>
      <c r="I105" s="275">
        <v>12328</v>
      </c>
      <c r="J105" s="276">
        <v>-0.7826362931095282</v>
      </c>
      <c r="K105" s="275">
        <v>-44388</v>
      </c>
      <c r="L105" s="276">
        <v>9.1473684991578309E-3</v>
      </c>
    </row>
    <row r="106" spans="1:12" x14ac:dyDescent="0.25">
      <c r="A106" s="347" t="s">
        <v>92</v>
      </c>
      <c r="B106" s="275">
        <v>0</v>
      </c>
      <c r="C106" s="275">
        <v>36071</v>
      </c>
      <c r="D106" s="278" t="s">
        <v>152</v>
      </c>
      <c r="E106" s="275">
        <v>36071</v>
      </c>
      <c r="F106" s="276">
        <v>8.0059038297211213E-2</v>
      </c>
      <c r="G106" s="342"/>
      <c r="H106" s="275">
        <v>1189988</v>
      </c>
      <c r="I106" s="275">
        <v>133301</v>
      </c>
      <c r="J106" s="276">
        <v>-0.88798122334006724</v>
      </c>
      <c r="K106" s="275">
        <v>-1056687</v>
      </c>
      <c r="L106" s="276">
        <v>9.8909260894406062E-2</v>
      </c>
    </row>
    <row r="107" spans="1:12" x14ac:dyDescent="0.25">
      <c r="A107" s="347" t="s">
        <v>93</v>
      </c>
      <c r="B107" s="275">
        <v>0</v>
      </c>
      <c r="C107" s="275">
        <v>20861</v>
      </c>
      <c r="D107" s="278" t="s">
        <v>152</v>
      </c>
      <c r="E107" s="275">
        <v>20861</v>
      </c>
      <c r="F107" s="276">
        <v>4.6300673613654274E-2</v>
      </c>
      <c r="G107" s="342"/>
      <c r="H107" s="275">
        <v>123152</v>
      </c>
      <c r="I107" s="275">
        <v>70056</v>
      </c>
      <c r="J107" s="276">
        <v>-0.43114200337793951</v>
      </c>
      <c r="K107" s="275">
        <v>-53096</v>
      </c>
      <c r="L107" s="276">
        <v>5.1981509375162313E-2</v>
      </c>
    </row>
    <row r="108" spans="1:12" x14ac:dyDescent="0.25">
      <c r="A108" s="347" t="s">
        <v>94</v>
      </c>
      <c r="B108" s="275">
        <v>0</v>
      </c>
      <c r="C108" s="275">
        <v>21098</v>
      </c>
      <c r="D108" s="278" t="s">
        <v>152</v>
      </c>
      <c r="E108" s="275">
        <v>21098</v>
      </c>
      <c r="F108" s="276">
        <v>4.6826691524897074E-2</v>
      </c>
      <c r="G108" s="342"/>
      <c r="H108" s="275">
        <v>424020</v>
      </c>
      <c r="I108" s="275">
        <v>88409</v>
      </c>
      <c r="J108" s="276">
        <v>-0.79149804254516298</v>
      </c>
      <c r="K108" s="275">
        <v>-335611</v>
      </c>
      <c r="L108" s="276">
        <v>6.5599424208472146E-2</v>
      </c>
    </row>
    <row r="109" spans="1:12" x14ac:dyDescent="0.25">
      <c r="A109" s="348" t="s">
        <v>95</v>
      </c>
      <c r="B109" s="349">
        <v>0</v>
      </c>
      <c r="C109" s="349">
        <v>98442</v>
      </c>
      <c r="D109" s="502" t="s">
        <v>152</v>
      </c>
      <c r="E109" s="349">
        <v>98442</v>
      </c>
      <c r="F109" s="350">
        <v>0.21849052834837035</v>
      </c>
      <c r="G109" s="342"/>
      <c r="H109" s="349">
        <v>633756</v>
      </c>
      <c r="I109" s="349">
        <v>247342</v>
      </c>
      <c r="J109" s="350">
        <v>-0.60972046024021864</v>
      </c>
      <c r="K109" s="349">
        <v>-386414</v>
      </c>
      <c r="L109" s="350">
        <v>0.18352761350735691</v>
      </c>
    </row>
    <row r="110" spans="1:12" ht="21" x14ac:dyDescent="0.35">
      <c r="A110" s="351" t="s">
        <v>97</v>
      </c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</row>
    <row r="111" spans="1:12" x14ac:dyDescent="0.25">
      <c r="A111" s="55"/>
      <c r="B111" s="56" t="s">
        <v>150</v>
      </c>
      <c r="C111" s="57"/>
      <c r="D111" s="57"/>
      <c r="E111" s="57"/>
      <c r="F111" s="58"/>
      <c r="G111" s="59"/>
      <c r="H111" s="56" t="s">
        <v>153</v>
      </c>
      <c r="I111" s="57"/>
      <c r="J111" s="57"/>
      <c r="K111" s="57"/>
      <c r="L111" s="58"/>
    </row>
    <row r="112" spans="1:12" x14ac:dyDescent="0.25">
      <c r="A112" s="12"/>
      <c r="B112" s="56">
        <v>2020</v>
      </c>
      <c r="C112" s="58"/>
      <c r="D112" s="352">
        <v>2021</v>
      </c>
      <c r="E112" s="56" t="s">
        <v>2</v>
      </c>
      <c r="F112" s="58"/>
      <c r="G112" s="353"/>
      <c r="H112" s="354">
        <v>2020</v>
      </c>
      <c r="I112" s="355"/>
      <c r="J112" s="352">
        <v>2021</v>
      </c>
      <c r="K112" s="56" t="s">
        <v>2</v>
      </c>
      <c r="L112" s="58"/>
    </row>
    <row r="113" spans="1:18" x14ac:dyDescent="0.25">
      <c r="A113" s="356" t="s">
        <v>56</v>
      </c>
      <c r="B113" s="357">
        <v>0</v>
      </c>
      <c r="C113" s="357"/>
      <c r="D113" s="358">
        <v>4.49</v>
      </c>
      <c r="E113" s="357">
        <v>4.49</v>
      </c>
      <c r="F113" s="357"/>
      <c r="G113" s="359"/>
      <c r="H113" s="360">
        <v>7.5935518461376912</v>
      </c>
      <c r="I113" s="361"/>
      <c r="J113" s="362">
        <v>4.6328660511099962</v>
      </c>
      <c r="K113" s="363">
        <v>-2.960685795027695</v>
      </c>
      <c r="L113" s="363"/>
      <c r="Q113" s="83"/>
      <c r="R113" s="83"/>
    </row>
    <row r="114" spans="1:18" x14ac:dyDescent="0.25">
      <c r="A114" s="364" t="s">
        <v>8</v>
      </c>
      <c r="B114" s="365">
        <v>0</v>
      </c>
      <c r="C114" s="365"/>
      <c r="D114" s="366">
        <v>4.53</v>
      </c>
      <c r="E114" s="365">
        <v>4.53</v>
      </c>
      <c r="F114" s="365"/>
      <c r="G114" s="359"/>
      <c r="H114" s="367">
        <v>7.0734398378947789</v>
      </c>
      <c r="I114" s="368"/>
      <c r="J114" s="369">
        <v>4.5043902886356859</v>
      </c>
      <c r="K114" s="370">
        <v>-2.569049549259093</v>
      </c>
      <c r="L114" s="370"/>
      <c r="Q114" s="83"/>
      <c r="R114" s="83"/>
    </row>
    <row r="115" spans="1:18" x14ac:dyDescent="0.25">
      <c r="A115" s="371" t="s">
        <v>57</v>
      </c>
      <c r="B115" s="372">
        <v>0</v>
      </c>
      <c r="C115" s="372"/>
      <c r="D115" s="373">
        <v>5.39</v>
      </c>
      <c r="E115" s="372">
        <v>5.39</v>
      </c>
      <c r="F115" s="372"/>
      <c r="G115" s="374"/>
      <c r="H115" s="375">
        <v>6.5604428033656514</v>
      </c>
      <c r="I115" s="376"/>
      <c r="J115" s="377">
        <v>5.8474355785969809</v>
      </c>
      <c r="K115" s="378">
        <v>-0.71300722476867051</v>
      </c>
      <c r="L115" s="378"/>
      <c r="Q115" s="83"/>
      <c r="R115" s="83"/>
    </row>
    <row r="116" spans="1:18" x14ac:dyDescent="0.25">
      <c r="A116" s="324" t="s">
        <v>58</v>
      </c>
      <c r="B116" s="379">
        <v>0</v>
      </c>
      <c r="C116" s="379"/>
      <c r="D116" s="380">
        <v>3.81</v>
      </c>
      <c r="E116" s="379">
        <v>3.81</v>
      </c>
      <c r="F116" s="379"/>
      <c r="G116" s="374"/>
      <c r="H116" s="381">
        <v>7.374804542049052</v>
      </c>
      <c r="I116" s="382"/>
      <c r="J116" s="383">
        <v>3.9001683633857613</v>
      </c>
      <c r="K116" s="384">
        <v>-3.4746361786632907</v>
      </c>
      <c r="L116" s="384"/>
      <c r="Q116" s="83"/>
      <c r="R116" s="83"/>
    </row>
    <row r="117" spans="1:18" x14ac:dyDescent="0.25">
      <c r="A117" s="324" t="s">
        <v>59</v>
      </c>
      <c r="B117" s="379">
        <v>0</v>
      </c>
      <c r="C117" s="379"/>
      <c r="D117" s="380">
        <v>5.43</v>
      </c>
      <c r="E117" s="379">
        <v>5.43</v>
      </c>
      <c r="F117" s="379"/>
      <c r="G117" s="374"/>
      <c r="H117" s="381">
        <v>7.7207940719055896</v>
      </c>
      <c r="I117" s="382"/>
      <c r="J117" s="383">
        <v>4.6976603333408109</v>
      </c>
      <c r="K117" s="384">
        <v>-3.0231337385647787</v>
      </c>
      <c r="L117" s="384"/>
      <c r="Q117" s="83"/>
      <c r="R117" s="83"/>
    </row>
    <row r="118" spans="1:18" x14ac:dyDescent="0.25">
      <c r="A118" s="324" t="s">
        <v>60</v>
      </c>
      <c r="B118" s="379">
        <v>0</v>
      </c>
      <c r="C118" s="379"/>
      <c r="D118" s="380">
        <v>4.08</v>
      </c>
      <c r="E118" s="379">
        <v>4.08</v>
      </c>
      <c r="F118" s="379"/>
      <c r="G118" s="374"/>
      <c r="H118" s="381">
        <v>3.5889996760375795</v>
      </c>
      <c r="I118" s="382"/>
      <c r="J118" s="383">
        <v>3.922759433962264</v>
      </c>
      <c r="K118" s="384">
        <v>0.33375975792468449</v>
      </c>
      <c r="L118" s="384"/>
      <c r="Q118" s="83"/>
      <c r="R118" s="83"/>
    </row>
    <row r="119" spans="1:18" x14ac:dyDescent="0.25">
      <c r="A119" s="385" t="s">
        <v>61</v>
      </c>
      <c r="B119" s="386">
        <v>0</v>
      </c>
      <c r="C119" s="386"/>
      <c r="D119" s="387">
        <v>2.86</v>
      </c>
      <c r="E119" s="386">
        <v>2.86</v>
      </c>
      <c r="F119" s="386"/>
      <c r="G119" s="374"/>
      <c r="H119" s="388">
        <v>3.8992084815917507</v>
      </c>
      <c r="I119" s="389"/>
      <c r="J119" s="390">
        <v>2.7602767602767604</v>
      </c>
      <c r="K119" s="391">
        <v>-1.1389317213149903</v>
      </c>
      <c r="L119" s="391"/>
      <c r="Q119" s="83"/>
      <c r="R119" s="83"/>
    </row>
    <row r="120" spans="1:18" x14ac:dyDescent="0.25">
      <c r="A120" s="392" t="s">
        <v>9</v>
      </c>
      <c r="B120" s="393">
        <v>0</v>
      </c>
      <c r="C120" s="393"/>
      <c r="D120" s="394">
        <v>4.37</v>
      </c>
      <c r="E120" s="393">
        <v>4.37</v>
      </c>
      <c r="F120" s="393"/>
      <c r="G120" s="359"/>
      <c r="H120" s="367">
        <v>9.1742598808305154</v>
      </c>
      <c r="I120" s="368"/>
      <c r="J120" s="395">
        <v>5.0177180765585723</v>
      </c>
      <c r="K120" s="396">
        <v>-4.1565418042719431</v>
      </c>
      <c r="L120" s="396"/>
      <c r="Q120" s="83"/>
      <c r="R120" s="83"/>
    </row>
    <row r="121" spans="1:18" x14ac:dyDescent="0.25">
      <c r="A121" s="397" t="s">
        <v>62</v>
      </c>
      <c r="B121" s="398">
        <v>0</v>
      </c>
      <c r="C121" s="398"/>
      <c r="D121" s="399">
        <v>4.46</v>
      </c>
      <c r="E121" s="398">
        <v>4.46</v>
      </c>
      <c r="F121" s="398"/>
      <c r="G121" s="374"/>
      <c r="H121" s="400">
        <v>9.1573235755358073</v>
      </c>
      <c r="I121" s="401"/>
      <c r="J121" s="402">
        <v>4.8941800764963306</v>
      </c>
      <c r="K121" s="403">
        <v>-4.2631434990394768</v>
      </c>
      <c r="L121" s="403"/>
      <c r="Q121" s="83"/>
      <c r="R121" s="83"/>
    </row>
    <row r="122" spans="1:18" x14ac:dyDescent="0.25">
      <c r="A122" s="404" t="s">
        <v>63</v>
      </c>
      <c r="B122" s="405">
        <v>0</v>
      </c>
      <c r="C122" s="405"/>
      <c r="D122" s="406">
        <v>4.7300000000000004</v>
      </c>
      <c r="E122" s="405">
        <v>4.7300000000000004</v>
      </c>
      <c r="F122" s="405"/>
      <c r="G122" s="374"/>
      <c r="H122" s="407">
        <v>9.3328763197236224</v>
      </c>
      <c r="I122" s="408"/>
      <c r="J122" s="409">
        <v>5.2022795276489804</v>
      </c>
      <c r="K122" s="410">
        <v>-4.130596792074642</v>
      </c>
      <c r="L122" s="410"/>
      <c r="Q122" s="83"/>
      <c r="R122" s="83"/>
    </row>
    <row r="123" spans="1:18" x14ac:dyDescent="0.25">
      <c r="A123" s="404" t="s">
        <v>64</v>
      </c>
      <c r="B123" s="405">
        <v>0</v>
      </c>
      <c r="C123" s="405"/>
      <c r="D123" s="406">
        <v>4.3</v>
      </c>
      <c r="E123" s="405">
        <v>4.3</v>
      </c>
      <c r="F123" s="405"/>
      <c r="G123" s="374"/>
      <c r="H123" s="407">
        <v>9.0187517492303382</v>
      </c>
      <c r="I123" s="408"/>
      <c r="J123" s="409">
        <v>5.4180213155345029</v>
      </c>
      <c r="K123" s="410">
        <v>-3.6007304336958352</v>
      </c>
      <c r="L123" s="410"/>
      <c r="Q123" s="83"/>
      <c r="R123" s="83"/>
    </row>
    <row r="124" spans="1:18" x14ac:dyDescent="0.25">
      <c r="A124" s="411" t="s">
        <v>65</v>
      </c>
      <c r="B124" s="412">
        <v>0</v>
      </c>
      <c r="C124" s="412"/>
      <c r="D124" s="413">
        <v>3.54</v>
      </c>
      <c r="E124" s="412">
        <v>3.54</v>
      </c>
      <c r="F124" s="412"/>
      <c r="G124" s="374"/>
      <c r="H124" s="414">
        <v>9.5065761334473908</v>
      </c>
      <c r="I124" s="415"/>
      <c r="J124" s="416">
        <v>5.6481008035062086</v>
      </c>
      <c r="K124" s="417">
        <v>-3.8584753299411823</v>
      </c>
      <c r="L124" s="417"/>
      <c r="Q124" s="83"/>
      <c r="R124" s="83"/>
    </row>
    <row r="125" spans="1:18" x14ac:dyDescent="0.25">
      <c r="A125" s="147" t="s">
        <v>27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9"/>
    </row>
    <row r="126" spans="1:18" ht="21" x14ac:dyDescent="0.35">
      <c r="A126" s="351" t="s">
        <v>98</v>
      </c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</row>
    <row r="127" spans="1:18" x14ac:dyDescent="0.25">
      <c r="A127" s="55"/>
      <c r="B127" s="56" t="s">
        <v>150</v>
      </c>
      <c r="C127" s="57"/>
      <c r="D127" s="57"/>
      <c r="E127" s="57"/>
      <c r="F127" s="58"/>
      <c r="G127" s="59"/>
      <c r="H127" s="56" t="s">
        <v>153</v>
      </c>
      <c r="I127" s="57"/>
      <c r="J127" s="57"/>
      <c r="K127" s="57"/>
      <c r="L127" s="58"/>
    </row>
    <row r="128" spans="1:18" x14ac:dyDescent="0.25">
      <c r="A128" s="12"/>
      <c r="B128" s="56">
        <v>2020</v>
      </c>
      <c r="C128" s="58"/>
      <c r="D128" s="352">
        <v>2021</v>
      </c>
      <c r="E128" s="56" t="s">
        <v>2</v>
      </c>
      <c r="F128" s="58"/>
      <c r="G128" s="353"/>
      <c r="H128" s="354">
        <v>2020</v>
      </c>
      <c r="I128" s="355"/>
      <c r="J128" s="352">
        <v>2021</v>
      </c>
      <c r="K128" s="56" t="s">
        <v>2</v>
      </c>
      <c r="L128" s="58"/>
    </row>
    <row r="129" spans="1:18" x14ac:dyDescent="0.25">
      <c r="A129" s="356" t="s">
        <v>66</v>
      </c>
      <c r="B129" s="357">
        <v>0</v>
      </c>
      <c r="C129" s="357"/>
      <c r="D129" s="358">
        <v>4.49</v>
      </c>
      <c r="E129" s="357">
        <v>4.49</v>
      </c>
      <c r="F129" s="357"/>
      <c r="G129" s="359"/>
      <c r="H129" s="360">
        <v>7.5935518461376912</v>
      </c>
      <c r="I129" s="361"/>
      <c r="J129" s="358">
        <v>4.6328660511099962</v>
      </c>
      <c r="K129" s="357">
        <v>-2.960685795027695</v>
      </c>
      <c r="L129" s="357"/>
      <c r="Q129" s="83"/>
      <c r="R129" s="83"/>
    </row>
    <row r="130" spans="1:18" x14ac:dyDescent="0.25">
      <c r="A130" s="418" t="s">
        <v>11</v>
      </c>
      <c r="B130" s="357">
        <v>0</v>
      </c>
      <c r="C130" s="357"/>
      <c r="D130" s="419">
        <v>2.83</v>
      </c>
      <c r="E130" s="357">
        <v>2.83</v>
      </c>
      <c r="F130" s="357"/>
      <c r="G130" s="359"/>
      <c r="H130" s="360">
        <v>4.3650226775349674</v>
      </c>
      <c r="I130" s="361" t="e">
        <v>#REF!</v>
      </c>
      <c r="J130" s="358">
        <v>2.7157627295765079</v>
      </c>
      <c r="K130" s="357">
        <v>-1.6492599479584595</v>
      </c>
      <c r="L130" s="357"/>
      <c r="Q130" s="83"/>
      <c r="R130" s="83"/>
    </row>
    <row r="131" spans="1:18" x14ac:dyDescent="0.25">
      <c r="A131" s="420" t="s">
        <v>67</v>
      </c>
      <c r="B131" s="372">
        <v>0</v>
      </c>
      <c r="C131" s="372"/>
      <c r="D131" s="373">
        <v>2.4700000000000002</v>
      </c>
      <c r="E131" s="372">
        <v>2.4700000000000002</v>
      </c>
      <c r="F131" s="372"/>
      <c r="G131" s="374"/>
      <c r="H131" s="375">
        <v>3.0184162924151696</v>
      </c>
      <c r="I131" s="376" t="e">
        <v>#REF!</v>
      </c>
      <c r="J131" s="373">
        <v>2.3568241641309013</v>
      </c>
      <c r="K131" s="372">
        <v>-0.66159212828426828</v>
      </c>
      <c r="L131" s="372"/>
      <c r="Q131" s="83"/>
      <c r="R131" s="83"/>
    </row>
    <row r="132" spans="1:18" x14ac:dyDescent="0.25">
      <c r="A132" s="371" t="s">
        <v>68</v>
      </c>
      <c r="B132" s="372">
        <v>0</v>
      </c>
      <c r="C132" s="372" t="e">
        <v>#REF!</v>
      </c>
      <c r="D132" s="421">
        <v>2.59</v>
      </c>
      <c r="E132" s="372">
        <v>2.59</v>
      </c>
      <c r="F132" s="372" t="e">
        <v>#REF!</v>
      </c>
      <c r="G132" s="374"/>
      <c r="H132" s="375">
        <v>3.1529451044767813</v>
      </c>
      <c r="I132" s="376" t="e">
        <v>#REF!</v>
      </c>
      <c r="J132" s="373">
        <v>2.4850906169092046</v>
      </c>
      <c r="K132" s="372">
        <v>-0.6678544875675767</v>
      </c>
      <c r="L132" s="372"/>
      <c r="Q132" s="83"/>
      <c r="R132" s="83"/>
    </row>
    <row r="133" spans="1:18" x14ac:dyDescent="0.25">
      <c r="A133" s="371" t="s">
        <v>69</v>
      </c>
      <c r="B133" s="372" t="s">
        <v>152</v>
      </c>
      <c r="C133" s="372" t="e">
        <v>#REF!</v>
      </c>
      <c r="D133" s="422">
        <v>2.24336594911937</v>
      </c>
      <c r="E133" s="372">
        <v>2.24336594911937</v>
      </c>
      <c r="F133" s="372" t="e">
        <v>#REF!</v>
      </c>
      <c r="G133" s="374"/>
      <c r="H133" s="375">
        <v>2.8468797672685988</v>
      </c>
      <c r="I133" s="376" t="e">
        <v>#REF!</v>
      </c>
      <c r="J133" s="373">
        <v>2.1409286716088962</v>
      </c>
      <c r="K133" s="372">
        <v>-0.7059510956597026</v>
      </c>
      <c r="L133" s="372"/>
      <c r="Q133" s="83"/>
      <c r="R133" s="83"/>
    </row>
    <row r="134" spans="1:18" x14ac:dyDescent="0.25">
      <c r="A134" s="423" t="s">
        <v>99</v>
      </c>
      <c r="B134" s="386">
        <v>0</v>
      </c>
      <c r="C134" s="386"/>
      <c r="D134" s="387">
        <v>3.53</v>
      </c>
      <c r="E134" s="386">
        <v>3.53</v>
      </c>
      <c r="F134" s="386"/>
      <c r="G134" s="374"/>
      <c r="H134" s="388">
        <v>5.2884395350577966</v>
      </c>
      <c r="I134" s="389" t="e">
        <v>#REF!</v>
      </c>
      <c r="J134" s="387">
        <v>3.5522034193239658</v>
      </c>
      <c r="K134" s="386">
        <v>-1.7362361157338309</v>
      </c>
      <c r="L134" s="386"/>
      <c r="Q134" s="83"/>
      <c r="R134" s="83"/>
    </row>
    <row r="135" spans="1:18" x14ac:dyDescent="0.25">
      <c r="A135" s="424" t="s">
        <v>12</v>
      </c>
      <c r="B135" s="365">
        <v>0</v>
      </c>
      <c r="C135" s="365"/>
      <c r="D135" s="366">
        <v>6.7</v>
      </c>
      <c r="E135" s="365">
        <v>6.7</v>
      </c>
      <c r="F135" s="365"/>
      <c r="G135" s="359"/>
      <c r="H135" s="367">
        <v>8.2047356520047501</v>
      </c>
      <c r="I135" s="368" t="e">
        <v>#REF!</v>
      </c>
      <c r="J135" s="366">
        <v>6.7630303206235398</v>
      </c>
      <c r="K135" s="365">
        <v>-1.4417053313812103</v>
      </c>
      <c r="L135" s="365"/>
      <c r="Q135" s="83"/>
      <c r="R135" s="83"/>
    </row>
    <row r="136" spans="1:18" x14ac:dyDescent="0.25">
      <c r="A136" s="425" t="s">
        <v>71</v>
      </c>
      <c r="B136" s="426">
        <v>0</v>
      </c>
      <c r="C136" s="426"/>
      <c r="D136" s="427">
        <v>9.26</v>
      </c>
      <c r="E136" s="426">
        <v>9.26</v>
      </c>
      <c r="F136" s="426"/>
      <c r="G136" s="374"/>
      <c r="H136" s="400">
        <v>9.7371998099725623</v>
      </c>
      <c r="I136" s="401" t="e">
        <v>#REF!</v>
      </c>
      <c r="J136" s="427">
        <v>8.1318343071786305</v>
      </c>
      <c r="K136" s="426">
        <v>-1.6053655027939318</v>
      </c>
      <c r="L136" s="426"/>
      <c r="Q136" s="83"/>
      <c r="R136" s="83"/>
    </row>
    <row r="137" spans="1:18" x14ac:dyDescent="0.25">
      <c r="A137" s="428" t="s">
        <v>72</v>
      </c>
      <c r="B137" s="405">
        <v>0</v>
      </c>
      <c r="C137" s="405"/>
      <c r="D137" s="406">
        <v>6.76</v>
      </c>
      <c r="E137" s="405">
        <v>6.76</v>
      </c>
      <c r="F137" s="405"/>
      <c r="G137" s="374"/>
      <c r="H137" s="407">
        <v>10.375990249847654</v>
      </c>
      <c r="I137" s="408" t="e">
        <v>#REF!</v>
      </c>
      <c r="J137" s="406">
        <v>6.9768460575719651</v>
      </c>
      <c r="K137" s="405">
        <v>-3.3991441922756884</v>
      </c>
      <c r="L137" s="405"/>
      <c r="Q137" s="83"/>
      <c r="R137" s="83"/>
    </row>
    <row r="138" spans="1:18" x14ac:dyDescent="0.25">
      <c r="A138" s="428" t="s">
        <v>73</v>
      </c>
      <c r="B138" s="405">
        <v>0</v>
      </c>
      <c r="C138" s="405"/>
      <c r="D138" s="406">
        <v>6.83</v>
      </c>
      <c r="E138" s="405">
        <v>6.83</v>
      </c>
      <c r="F138" s="405"/>
      <c r="G138" s="374"/>
      <c r="H138" s="407">
        <v>7.1482834185536888</v>
      </c>
      <c r="I138" s="408" t="e">
        <v>#REF!</v>
      </c>
      <c r="J138" s="406">
        <v>6.703125</v>
      </c>
      <c r="K138" s="405">
        <v>-0.44515841855368876</v>
      </c>
      <c r="L138" s="405"/>
      <c r="Q138" s="83"/>
      <c r="R138" s="83"/>
    </row>
    <row r="139" spans="1:18" x14ac:dyDescent="0.25">
      <c r="A139" s="428" t="s">
        <v>74</v>
      </c>
      <c r="B139" s="405">
        <v>0</v>
      </c>
      <c r="C139" s="405"/>
      <c r="D139" s="406">
        <v>7.02</v>
      </c>
      <c r="E139" s="405">
        <v>7.02</v>
      </c>
      <c r="F139" s="405"/>
      <c r="G139" s="374"/>
      <c r="H139" s="407">
        <v>8.5725162139298803</v>
      </c>
      <c r="I139" s="408" t="e">
        <v>#REF!</v>
      </c>
      <c r="J139" s="406">
        <v>6.068075117370892</v>
      </c>
      <c r="K139" s="405">
        <v>-2.5044410965589883</v>
      </c>
      <c r="L139" s="405"/>
      <c r="Q139" s="83"/>
      <c r="R139" s="83"/>
    </row>
    <row r="140" spans="1:18" x14ac:dyDescent="0.25">
      <c r="A140" s="428" t="s">
        <v>75</v>
      </c>
      <c r="B140" s="405">
        <v>0</v>
      </c>
      <c r="C140" s="405"/>
      <c r="D140" s="406">
        <v>6.92</v>
      </c>
      <c r="E140" s="405">
        <v>6.92</v>
      </c>
      <c r="F140" s="405"/>
      <c r="G140" s="374"/>
      <c r="H140" s="407">
        <v>4.8923561408531349</v>
      </c>
      <c r="I140" s="408" t="e">
        <v>#REF!</v>
      </c>
      <c r="J140" s="406">
        <v>7.0421686746987948</v>
      </c>
      <c r="K140" s="405">
        <v>2.14981253384566</v>
      </c>
      <c r="L140" s="405"/>
      <c r="Q140" s="83"/>
      <c r="R140" s="83"/>
    </row>
    <row r="141" spans="1:18" x14ac:dyDescent="0.25">
      <c r="A141" s="428" t="s">
        <v>76</v>
      </c>
      <c r="B141" s="405">
        <v>0</v>
      </c>
      <c r="C141" s="405"/>
      <c r="D141" s="406">
        <v>4.4000000000000004</v>
      </c>
      <c r="E141" s="405">
        <v>4.4000000000000004</v>
      </c>
      <c r="F141" s="405"/>
      <c r="G141" s="374"/>
      <c r="H141" s="407">
        <v>8.7787415630055232</v>
      </c>
      <c r="I141" s="408" t="e">
        <v>#REF!</v>
      </c>
      <c r="J141" s="406">
        <v>6.0825958702064895</v>
      </c>
      <c r="K141" s="405">
        <v>-2.6961456927990337</v>
      </c>
      <c r="L141" s="405"/>
      <c r="Q141" s="83"/>
      <c r="R141" s="83"/>
    </row>
    <row r="142" spans="1:18" x14ac:dyDescent="0.25">
      <c r="A142" s="428" t="s">
        <v>77</v>
      </c>
      <c r="B142" s="405">
        <v>0</v>
      </c>
      <c r="C142" s="405"/>
      <c r="D142" s="406">
        <v>7.87</v>
      </c>
      <c r="E142" s="405">
        <v>7.87</v>
      </c>
      <c r="F142" s="405"/>
      <c r="G142" s="374"/>
      <c r="H142" s="407">
        <v>8.0408205244392512</v>
      </c>
      <c r="I142" s="408" t="e">
        <v>#REF!</v>
      </c>
      <c r="J142" s="406">
        <v>10.524163568773234</v>
      </c>
      <c r="K142" s="405">
        <v>2.4833430443339832</v>
      </c>
      <c r="L142" s="405"/>
      <c r="Q142" s="83"/>
      <c r="R142" s="83"/>
    </row>
    <row r="143" spans="1:18" x14ac:dyDescent="0.25">
      <c r="A143" s="428" t="s">
        <v>78</v>
      </c>
      <c r="B143" s="405">
        <v>0</v>
      </c>
      <c r="C143" s="405"/>
      <c r="D143" s="406">
        <v>5.45</v>
      </c>
      <c r="E143" s="405">
        <v>5.45</v>
      </c>
      <c r="F143" s="405"/>
      <c r="G143" s="374"/>
      <c r="H143" s="407">
        <v>6.8881810078129098</v>
      </c>
      <c r="I143" s="408" t="e">
        <v>#REF!</v>
      </c>
      <c r="J143" s="406">
        <v>5.7625586193959855</v>
      </c>
      <c r="K143" s="405">
        <v>-1.1256223884169243</v>
      </c>
      <c r="L143" s="405"/>
      <c r="Q143" s="83"/>
      <c r="R143" s="83"/>
    </row>
    <row r="144" spans="1:18" x14ac:dyDescent="0.25">
      <c r="A144" s="428" t="s">
        <v>79</v>
      </c>
      <c r="B144" s="405">
        <v>0</v>
      </c>
      <c r="C144" s="405"/>
      <c r="D144" s="406">
        <v>5.81</v>
      </c>
      <c r="E144" s="405">
        <v>5.81</v>
      </c>
      <c r="F144" s="405"/>
      <c r="G144" s="374"/>
      <c r="H144" s="407">
        <v>7.8322476156199388</v>
      </c>
      <c r="I144" s="408" t="e">
        <v>#REF!</v>
      </c>
      <c r="J144" s="406">
        <v>6.1893702545779368</v>
      </c>
      <c r="K144" s="405">
        <v>-1.642877361042002</v>
      </c>
      <c r="L144" s="405"/>
      <c r="Q144" s="83"/>
      <c r="R144" s="83"/>
    </row>
    <row r="145" spans="1:18" x14ac:dyDescent="0.25">
      <c r="A145" s="428" t="s">
        <v>80</v>
      </c>
      <c r="B145" s="405">
        <v>0</v>
      </c>
      <c r="C145" s="405"/>
      <c r="D145" s="406">
        <v>8.3000000000000007</v>
      </c>
      <c r="E145" s="405">
        <v>8.3000000000000007</v>
      </c>
      <c r="F145" s="405"/>
      <c r="G145" s="374"/>
      <c r="H145" s="407">
        <v>8.5434804599251439</v>
      </c>
      <c r="I145" s="408" t="e">
        <v>#REF!</v>
      </c>
      <c r="J145" s="406">
        <v>10.115806365338326</v>
      </c>
      <c r="K145" s="405">
        <v>1.572325905413182</v>
      </c>
      <c r="L145" s="405"/>
      <c r="Q145" s="83"/>
      <c r="R145" s="83"/>
    </row>
    <row r="146" spans="1:18" x14ac:dyDescent="0.25">
      <c r="A146" s="428" t="s">
        <v>81</v>
      </c>
      <c r="B146" s="405">
        <v>0</v>
      </c>
      <c r="C146" s="405"/>
      <c r="D146" s="406">
        <v>7.23</v>
      </c>
      <c r="E146" s="405">
        <v>7.23</v>
      </c>
      <c r="F146" s="405"/>
      <c r="G146" s="374"/>
      <c r="H146" s="407">
        <v>7.4378063010501752</v>
      </c>
      <c r="I146" s="408" t="e">
        <v>#REF!</v>
      </c>
      <c r="J146" s="406">
        <v>8.2603321745847822</v>
      </c>
      <c r="K146" s="405">
        <v>0.82252587353460704</v>
      </c>
      <c r="L146" s="405"/>
      <c r="Q146" s="83"/>
      <c r="R146" s="83"/>
    </row>
    <row r="147" spans="1:18" x14ac:dyDescent="0.25">
      <c r="A147" s="428" t="s">
        <v>82</v>
      </c>
      <c r="B147" s="405">
        <v>0</v>
      </c>
      <c r="C147" s="405"/>
      <c r="D147" s="406">
        <v>6.16</v>
      </c>
      <c r="E147" s="405">
        <v>6.16</v>
      </c>
      <c r="F147" s="405"/>
      <c r="G147" s="374"/>
      <c r="H147" s="407">
        <v>9.0301857266400365</v>
      </c>
      <c r="I147" s="408" t="e">
        <v>#REF!</v>
      </c>
      <c r="J147" s="406">
        <v>5.9998879551820732</v>
      </c>
      <c r="K147" s="405">
        <v>-3.0302977714579633</v>
      </c>
      <c r="L147" s="405"/>
      <c r="Q147" s="83"/>
      <c r="R147" s="83"/>
    </row>
    <row r="148" spans="1:18" x14ac:dyDescent="0.25">
      <c r="A148" s="428" t="s">
        <v>83</v>
      </c>
      <c r="B148" s="405">
        <v>0</v>
      </c>
      <c r="C148" s="405"/>
      <c r="D148" s="406">
        <v>4.79</v>
      </c>
      <c r="E148" s="405">
        <v>4.79</v>
      </c>
      <c r="F148" s="405"/>
      <c r="G148" s="374"/>
      <c r="H148" s="407">
        <v>9.4385185823919979</v>
      </c>
      <c r="I148" s="408" t="e">
        <v>#REF!</v>
      </c>
      <c r="J148" s="406">
        <v>4.9898477157360404</v>
      </c>
      <c r="K148" s="405">
        <v>-4.4486708666559576</v>
      </c>
      <c r="L148" s="405"/>
      <c r="Q148" s="83"/>
      <c r="R148" s="83"/>
    </row>
    <row r="149" spans="1:18" x14ac:dyDescent="0.25">
      <c r="A149" s="428" t="s">
        <v>84</v>
      </c>
      <c r="B149" s="405">
        <v>0</v>
      </c>
      <c r="C149" s="405"/>
      <c r="D149" s="406">
        <v>8.3800000000000008</v>
      </c>
      <c r="E149" s="405">
        <v>8.3800000000000008</v>
      </c>
      <c r="F149" s="405"/>
      <c r="G149" s="374"/>
      <c r="H149" s="407">
        <v>8.6130690325608423</v>
      </c>
      <c r="I149" s="408" t="e">
        <v>#REF!</v>
      </c>
      <c r="J149" s="406">
        <v>8.0588503649635044</v>
      </c>
      <c r="K149" s="405">
        <v>-0.55421866759733796</v>
      </c>
      <c r="L149" s="405"/>
      <c r="Q149" s="83"/>
      <c r="R149" s="83"/>
    </row>
    <row r="150" spans="1:18" x14ac:dyDescent="0.25">
      <c r="A150" s="428" t="s">
        <v>85</v>
      </c>
      <c r="B150" s="405">
        <v>0</v>
      </c>
      <c r="C150" s="405"/>
      <c r="D150" s="406">
        <v>6.61</v>
      </c>
      <c r="E150" s="405">
        <v>6.61</v>
      </c>
      <c r="F150" s="405"/>
      <c r="G150" s="374"/>
      <c r="H150" s="407">
        <v>7.9996340124435772</v>
      </c>
      <c r="I150" s="408" t="e">
        <v>#REF!</v>
      </c>
      <c r="J150" s="406">
        <v>7.1196326631918589</v>
      </c>
      <c r="K150" s="405">
        <v>-0.88000134925171825</v>
      </c>
      <c r="L150" s="405"/>
      <c r="Q150" s="83"/>
      <c r="R150" s="83"/>
    </row>
    <row r="151" spans="1:18" x14ac:dyDescent="0.25">
      <c r="A151" s="429" t="s">
        <v>86</v>
      </c>
      <c r="B151" s="412">
        <v>0</v>
      </c>
      <c r="C151" s="412"/>
      <c r="D151" s="413">
        <v>6.4</v>
      </c>
      <c r="E151" s="412">
        <v>6.4</v>
      </c>
      <c r="F151" s="412"/>
      <c r="G151" s="374"/>
      <c r="H151" s="414">
        <v>6.821270749387387</v>
      </c>
      <c r="I151" s="415" t="e">
        <v>#REF!</v>
      </c>
      <c r="J151" s="413">
        <v>6.1227268809790569</v>
      </c>
      <c r="K151" s="412">
        <v>-0.69854386840833005</v>
      </c>
      <c r="L151" s="412"/>
      <c r="Q151" s="83"/>
      <c r="R151" s="83"/>
    </row>
    <row r="152" spans="1:18" ht="21" x14ac:dyDescent="0.35">
      <c r="A152" s="351" t="s">
        <v>100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</row>
    <row r="153" spans="1:18" x14ac:dyDescent="0.25">
      <c r="A153" s="55"/>
      <c r="B153" s="56" t="s">
        <v>150</v>
      </c>
      <c r="C153" s="57"/>
      <c r="D153" s="57"/>
      <c r="E153" s="57"/>
      <c r="F153" s="58"/>
      <c r="G153" s="59"/>
      <c r="H153" s="56" t="s">
        <v>153</v>
      </c>
      <c r="I153" s="57"/>
      <c r="J153" s="57"/>
      <c r="K153" s="57"/>
      <c r="L153" s="58"/>
    </row>
    <row r="154" spans="1:18" x14ac:dyDescent="0.25">
      <c r="A154" s="12"/>
      <c r="B154" s="56">
        <v>2020</v>
      </c>
      <c r="C154" s="58"/>
      <c r="D154" s="430">
        <v>2021</v>
      </c>
      <c r="E154" s="56" t="s">
        <v>2</v>
      </c>
      <c r="F154" s="58"/>
      <c r="G154" s="353"/>
      <c r="H154" s="354">
        <v>2020</v>
      </c>
      <c r="I154" s="355"/>
      <c r="J154" s="352">
        <v>2021</v>
      </c>
      <c r="K154" s="56" t="s">
        <v>2</v>
      </c>
      <c r="L154" s="58"/>
    </row>
    <row r="155" spans="1:18" x14ac:dyDescent="0.25">
      <c r="A155" s="356" t="s">
        <v>88</v>
      </c>
      <c r="B155" s="357">
        <v>0</v>
      </c>
      <c r="C155" s="357"/>
      <c r="D155" s="358">
        <v>4.49</v>
      </c>
      <c r="E155" s="357">
        <v>4.49</v>
      </c>
      <c r="F155" s="357"/>
      <c r="G155" s="359"/>
      <c r="H155" s="360">
        <v>7.5935518461376912</v>
      </c>
      <c r="I155" s="361"/>
      <c r="J155" s="358">
        <v>4.6328660511099962</v>
      </c>
      <c r="K155" s="357">
        <v>-2.960685795027695</v>
      </c>
      <c r="L155" s="357"/>
      <c r="Q155" s="83"/>
      <c r="R155" s="83"/>
    </row>
    <row r="156" spans="1:18" x14ac:dyDescent="0.25">
      <c r="A156" s="431" t="s">
        <v>89</v>
      </c>
      <c r="B156" s="432">
        <v>0</v>
      </c>
      <c r="C156" s="432"/>
      <c r="D156" s="433">
        <v>4.53</v>
      </c>
      <c r="E156" s="432">
        <v>4.53</v>
      </c>
      <c r="F156" s="432"/>
      <c r="G156" s="374"/>
      <c r="H156" s="434">
        <v>8.0463489177537468</v>
      </c>
      <c r="I156" s="435"/>
      <c r="J156" s="433">
        <v>5.0221252694412204</v>
      </c>
      <c r="K156" s="432">
        <v>-3.0242236483125264</v>
      </c>
      <c r="L156" s="432"/>
      <c r="Q156" s="83"/>
      <c r="R156" s="83"/>
    </row>
    <row r="157" spans="1:18" x14ac:dyDescent="0.25">
      <c r="A157" s="436" t="s">
        <v>90</v>
      </c>
      <c r="B157" s="405">
        <v>0</v>
      </c>
      <c r="C157" s="405"/>
      <c r="D157" s="406">
        <v>5.25</v>
      </c>
      <c r="E157" s="405">
        <v>5.25</v>
      </c>
      <c r="F157" s="405"/>
      <c r="G157" s="374"/>
      <c r="H157" s="407">
        <v>8.4883623457573414</v>
      </c>
      <c r="I157" s="408"/>
      <c r="J157" s="406">
        <v>5.3933305644965905</v>
      </c>
      <c r="K157" s="405">
        <v>-3.0950317812607508</v>
      </c>
      <c r="L157" s="405"/>
      <c r="Q157" s="83"/>
      <c r="R157" s="83"/>
    </row>
    <row r="158" spans="1:18" x14ac:dyDescent="0.25">
      <c r="A158" s="436" t="s">
        <v>91</v>
      </c>
      <c r="B158" s="405">
        <v>0</v>
      </c>
      <c r="C158" s="405"/>
      <c r="D158" s="406">
        <v>5.23</v>
      </c>
      <c r="E158" s="405">
        <v>5.23</v>
      </c>
      <c r="F158" s="405"/>
      <c r="G158" s="374"/>
      <c r="H158" s="407">
        <v>5.7802690582959642</v>
      </c>
      <c r="I158" s="408"/>
      <c r="J158" s="406">
        <v>5.0607553366174054</v>
      </c>
      <c r="K158" s="405">
        <v>-0.71951372167855876</v>
      </c>
      <c r="L158" s="405"/>
      <c r="Q158" s="83"/>
      <c r="R158" s="83"/>
    </row>
    <row r="159" spans="1:18" x14ac:dyDescent="0.25">
      <c r="A159" s="436" t="s">
        <v>92</v>
      </c>
      <c r="B159" s="405">
        <v>0</v>
      </c>
      <c r="C159" s="405"/>
      <c r="D159" s="406">
        <v>4</v>
      </c>
      <c r="E159" s="405">
        <v>4</v>
      </c>
      <c r="F159" s="405"/>
      <c r="G159" s="374"/>
      <c r="H159" s="407">
        <v>7.9433678884446195</v>
      </c>
      <c r="I159" s="408"/>
      <c r="J159" s="406">
        <v>4.4494475783570877</v>
      </c>
      <c r="K159" s="405">
        <v>-3.4939203100875318</v>
      </c>
      <c r="L159" s="405"/>
      <c r="Q159" s="83"/>
      <c r="R159" s="83"/>
    </row>
    <row r="160" spans="1:18" x14ac:dyDescent="0.25">
      <c r="A160" s="436" t="s">
        <v>93</v>
      </c>
      <c r="B160" s="405">
        <v>0</v>
      </c>
      <c r="C160" s="405"/>
      <c r="D160" s="406">
        <v>2.02</v>
      </c>
      <c r="E160" s="405">
        <v>2.02</v>
      </c>
      <c r="F160" s="405"/>
      <c r="G160" s="374"/>
      <c r="H160" s="407">
        <v>2.224887989593872</v>
      </c>
      <c r="I160" s="408"/>
      <c r="J160" s="406">
        <v>2.0058983536148891</v>
      </c>
      <c r="K160" s="405">
        <v>-0.21898963597898291</v>
      </c>
      <c r="L160" s="405"/>
      <c r="Q160" s="83"/>
      <c r="R160" s="83"/>
    </row>
    <row r="161" spans="1:18" x14ac:dyDescent="0.25">
      <c r="A161" s="436" t="s">
        <v>94</v>
      </c>
      <c r="B161" s="405">
        <v>0</v>
      </c>
      <c r="C161" s="405"/>
      <c r="D161" s="406">
        <v>3.65</v>
      </c>
      <c r="E161" s="405">
        <v>3.65</v>
      </c>
      <c r="F161" s="405"/>
      <c r="G161" s="374"/>
      <c r="H161" s="407">
        <v>7.8532402348452575</v>
      </c>
      <c r="I161" s="408"/>
      <c r="J161" s="406">
        <v>3.9119026548672569</v>
      </c>
      <c r="K161" s="405">
        <v>-3.9413375799780006</v>
      </c>
      <c r="L161" s="405"/>
      <c r="Q161" s="83"/>
      <c r="R161" s="83"/>
    </row>
    <row r="162" spans="1:18" x14ac:dyDescent="0.25">
      <c r="A162" s="437" t="s">
        <v>95</v>
      </c>
      <c r="B162" s="412">
        <v>0</v>
      </c>
      <c r="C162" s="412"/>
      <c r="D162" s="413">
        <v>5.42</v>
      </c>
      <c r="E162" s="412">
        <v>5.42</v>
      </c>
      <c r="F162" s="412"/>
      <c r="G162" s="374"/>
      <c r="H162" s="414">
        <v>6.1674013954982048</v>
      </c>
      <c r="I162" s="415"/>
      <c r="J162" s="413">
        <v>5.2964025695931474</v>
      </c>
      <c r="K162" s="412">
        <v>-0.87099882590505739</v>
      </c>
      <c r="L162" s="412"/>
      <c r="Q162" s="83"/>
      <c r="R162" s="83"/>
    </row>
    <row r="163" spans="1:18" ht="21" x14ac:dyDescent="0.35">
      <c r="A163" s="438" t="s">
        <v>19</v>
      </c>
      <c r="B163" s="438"/>
      <c r="C163" s="438"/>
      <c r="D163" s="438"/>
      <c r="E163" s="438"/>
      <c r="F163" s="438"/>
      <c r="G163" s="438"/>
      <c r="H163" s="438"/>
      <c r="I163" s="438"/>
      <c r="J163" s="438"/>
      <c r="K163" s="438"/>
      <c r="L163" s="438"/>
    </row>
    <row r="164" spans="1:18" x14ac:dyDescent="0.25">
      <c r="A164" s="55"/>
      <c r="B164" s="56" t="s">
        <v>150</v>
      </c>
      <c r="C164" s="57"/>
      <c r="D164" s="57"/>
      <c r="E164" s="57"/>
      <c r="F164" s="58"/>
      <c r="G164" s="98"/>
      <c r="H164" s="56" t="s">
        <v>153</v>
      </c>
      <c r="I164" s="57"/>
      <c r="J164" s="57"/>
      <c r="K164" s="57"/>
      <c r="L164" s="58"/>
    </row>
    <row r="165" spans="1:18" ht="30" x14ac:dyDescent="0.25">
      <c r="A165" s="12"/>
      <c r="B165" s="256">
        <v>2020</v>
      </c>
      <c r="C165" s="256">
        <v>2021</v>
      </c>
      <c r="D165" s="256" t="s">
        <v>1</v>
      </c>
      <c r="E165" s="56" t="s">
        <v>2</v>
      </c>
      <c r="F165" s="58"/>
      <c r="G165" s="439"/>
      <c r="H165" s="256">
        <v>2020</v>
      </c>
      <c r="I165" s="256">
        <v>2021</v>
      </c>
      <c r="J165" s="256" t="s">
        <v>1</v>
      </c>
      <c r="K165" s="56" t="s">
        <v>2</v>
      </c>
      <c r="L165" s="58"/>
    </row>
    <row r="166" spans="1:18" x14ac:dyDescent="0.25">
      <c r="A166" s="440" t="s">
        <v>56</v>
      </c>
      <c r="B166" s="441">
        <v>0</v>
      </c>
      <c r="C166" s="441">
        <v>0.2762</v>
      </c>
      <c r="D166" s="667" t="s">
        <v>152</v>
      </c>
      <c r="E166" s="442">
        <v>27.62</v>
      </c>
      <c r="F166" s="442"/>
      <c r="G166" s="443"/>
      <c r="H166" s="441">
        <v>0.58930743656746709</v>
      </c>
      <c r="I166" s="441">
        <v>0.20818661489098669</v>
      </c>
      <c r="J166" s="441">
        <v>-0.64672664559672088</v>
      </c>
      <c r="K166" s="442">
        <v>-38.11208216764804</v>
      </c>
      <c r="L166" s="442"/>
    </row>
    <row r="167" spans="1:18" x14ac:dyDescent="0.25">
      <c r="A167" s="444" t="s">
        <v>8</v>
      </c>
      <c r="B167" s="445">
        <v>0</v>
      </c>
      <c r="C167" s="445">
        <v>0.34159999999999996</v>
      </c>
      <c r="D167" s="447" t="s">
        <v>152</v>
      </c>
      <c r="E167" s="446">
        <v>34.159999999999997</v>
      </c>
      <c r="F167" s="446"/>
      <c r="G167" s="443"/>
      <c r="H167" s="445">
        <v>0.61574789518006656</v>
      </c>
      <c r="I167" s="441">
        <v>0.24798615456811154</v>
      </c>
      <c r="J167" s="447">
        <v>-0.59726024805071953</v>
      </c>
      <c r="K167" s="446">
        <v>-36.776174061195498</v>
      </c>
      <c r="L167" s="446"/>
    </row>
    <row r="168" spans="1:18" x14ac:dyDescent="0.25">
      <c r="A168" s="448" t="s">
        <v>57</v>
      </c>
      <c r="B168" s="449">
        <v>0</v>
      </c>
      <c r="C168" s="449">
        <v>0.42070000000000002</v>
      </c>
      <c r="D168" s="452" t="s">
        <v>152</v>
      </c>
      <c r="E168" s="450">
        <v>42.07</v>
      </c>
      <c r="F168" s="450"/>
      <c r="G168" s="451"/>
      <c r="H168" s="452">
        <v>0.54481279535583771</v>
      </c>
      <c r="I168" s="452">
        <v>0.28367716841623641</v>
      </c>
      <c r="J168" s="452">
        <v>-0.47931258069855687</v>
      </c>
      <c r="K168" s="450">
        <v>-26.11356269396013</v>
      </c>
      <c r="L168" s="450"/>
    </row>
    <row r="169" spans="1:18" x14ac:dyDescent="0.25">
      <c r="A169" s="324" t="s">
        <v>58</v>
      </c>
      <c r="B169" s="276">
        <v>0</v>
      </c>
      <c r="C169" s="276">
        <v>0.32780000000000004</v>
      </c>
      <c r="D169" s="278" t="s">
        <v>152</v>
      </c>
      <c r="E169" s="453">
        <v>32.78</v>
      </c>
      <c r="F169" s="453"/>
      <c r="G169" s="451"/>
      <c r="H169" s="278">
        <v>0.66146834756413553</v>
      </c>
      <c r="I169" s="278">
        <v>0.23600058275919589</v>
      </c>
      <c r="J169" s="278">
        <v>-0.6432171189622744</v>
      </c>
      <c r="K169" s="454">
        <v>-42.546776480493961</v>
      </c>
      <c r="L169" s="455"/>
    </row>
    <row r="170" spans="1:18" x14ac:dyDescent="0.25">
      <c r="A170" s="324" t="s">
        <v>59</v>
      </c>
      <c r="B170" s="276">
        <v>0</v>
      </c>
      <c r="C170" s="276">
        <v>0.27339999999999998</v>
      </c>
      <c r="D170" s="278" t="s">
        <v>152</v>
      </c>
      <c r="E170" s="453">
        <v>27.34</v>
      </c>
      <c r="F170" s="453"/>
      <c r="G170" s="451"/>
      <c r="H170" s="278">
        <v>0.57498296770677204</v>
      </c>
      <c r="I170" s="278">
        <v>0.22037909704522352</v>
      </c>
      <c r="J170" s="278">
        <v>-0.61672065187570613</v>
      </c>
      <c r="K170" s="454">
        <v>-35.460387066154851</v>
      </c>
      <c r="L170" s="455"/>
    </row>
    <row r="171" spans="1:18" x14ac:dyDescent="0.25">
      <c r="A171" s="324" t="s">
        <v>60</v>
      </c>
      <c r="B171" s="276">
        <v>0</v>
      </c>
      <c r="C171" s="276">
        <v>0.58729999999999993</v>
      </c>
      <c r="D171" s="278" t="s">
        <v>152</v>
      </c>
      <c r="E171" s="453">
        <v>58.73</v>
      </c>
      <c r="F171" s="453"/>
      <c r="G171" s="451"/>
      <c r="H171" s="278">
        <v>0.45981156700070558</v>
      </c>
      <c r="I171" s="278">
        <v>0.66001984126984126</v>
      </c>
      <c r="J171" s="278">
        <v>0.43541374040472647</v>
      </c>
      <c r="K171" s="454">
        <v>20.020827426913566</v>
      </c>
      <c r="L171" s="455"/>
    </row>
    <row r="172" spans="1:18" x14ac:dyDescent="0.25">
      <c r="A172" s="456" t="s">
        <v>61</v>
      </c>
      <c r="B172" s="457">
        <v>0</v>
      </c>
      <c r="C172" s="457">
        <v>0.35389999999999999</v>
      </c>
      <c r="D172" s="459" t="s">
        <v>152</v>
      </c>
      <c r="E172" s="458">
        <v>35.39</v>
      </c>
      <c r="F172" s="458"/>
      <c r="G172" s="451"/>
      <c r="H172" s="459">
        <v>0.53365136155833826</v>
      </c>
      <c r="I172" s="459">
        <v>0.46493453074655516</v>
      </c>
      <c r="J172" s="459">
        <v>-0.12876727347067962</v>
      </c>
      <c r="K172" s="460">
        <v>-6.8716830811783094</v>
      </c>
      <c r="L172" s="461"/>
    </row>
    <row r="173" spans="1:18" x14ac:dyDescent="0.25">
      <c r="A173" s="444" t="s">
        <v>9</v>
      </c>
      <c r="B173" s="445">
        <v>0</v>
      </c>
      <c r="C173" s="445">
        <v>0.17449999999999999</v>
      </c>
      <c r="D173" s="447" t="s">
        <v>152</v>
      </c>
      <c r="E173" s="446">
        <v>17.45</v>
      </c>
      <c r="F173" s="446"/>
      <c r="G173" s="443"/>
      <c r="H173" s="445">
        <v>0.53543267915921755</v>
      </c>
      <c r="I173" s="441">
        <v>0.19215252910756439</v>
      </c>
      <c r="J173" s="447">
        <v>-0.64112663162566241</v>
      </c>
      <c r="K173" s="446">
        <v>-34.328015005165312</v>
      </c>
      <c r="L173" s="446"/>
    </row>
    <row r="174" spans="1:18" x14ac:dyDescent="0.25">
      <c r="A174" s="448" t="s">
        <v>62</v>
      </c>
      <c r="B174" s="449">
        <v>0</v>
      </c>
      <c r="C174" s="449">
        <v>0.20699999999999999</v>
      </c>
      <c r="D174" s="452" t="s">
        <v>152</v>
      </c>
      <c r="E174" s="450">
        <v>20.7</v>
      </c>
      <c r="F174" s="450"/>
      <c r="G174" s="451"/>
      <c r="H174" s="452">
        <v>0.54825749403794433</v>
      </c>
      <c r="I174" s="452">
        <v>0.17139643797959905</v>
      </c>
      <c r="J174" s="452">
        <v>-0.68737967133425659</v>
      </c>
      <c r="K174" s="450">
        <v>-37.686105605834527</v>
      </c>
      <c r="L174" s="450"/>
    </row>
    <row r="175" spans="1:18" x14ac:dyDescent="0.25">
      <c r="A175" s="324" t="s">
        <v>63</v>
      </c>
      <c r="B175" s="276">
        <v>0</v>
      </c>
      <c r="C175" s="276">
        <v>0.19579999999999997</v>
      </c>
      <c r="D175" s="278" t="s">
        <v>152</v>
      </c>
      <c r="E175" s="453">
        <v>19.579999999999998</v>
      </c>
      <c r="F175" s="453"/>
      <c r="G175" s="451"/>
      <c r="H175" s="278">
        <v>0.54159098152226148</v>
      </c>
      <c r="I175" s="278">
        <v>0.16085566135144716</v>
      </c>
      <c r="J175" s="278">
        <v>-0.70299420256347944</v>
      </c>
      <c r="K175" s="454">
        <v>-38.073532017081433</v>
      </c>
      <c r="L175" s="455"/>
    </row>
    <row r="176" spans="1:18" x14ac:dyDescent="0.25">
      <c r="A176" s="324" t="s">
        <v>64</v>
      </c>
      <c r="B176" s="276">
        <v>0</v>
      </c>
      <c r="C176" s="276">
        <v>0.11710000000000001</v>
      </c>
      <c r="D176" s="278" t="s">
        <v>152</v>
      </c>
      <c r="E176" s="453">
        <v>11.71</v>
      </c>
      <c r="F176" s="453"/>
      <c r="G176" s="451"/>
      <c r="H176" s="278">
        <v>0.46660424168122716</v>
      </c>
      <c r="I176" s="278">
        <v>8.9541723155096772E-2</v>
      </c>
      <c r="J176" s="278">
        <v>-0.80809920880172892</v>
      </c>
      <c r="K176" s="454">
        <v>-37.706251852613036</v>
      </c>
      <c r="L176" s="455"/>
    </row>
    <row r="177" spans="1:12" x14ac:dyDescent="0.25">
      <c r="A177" s="462" t="s">
        <v>65</v>
      </c>
      <c r="B177" s="350">
        <v>0</v>
      </c>
      <c r="C177" s="350">
        <v>9.06E-2</v>
      </c>
      <c r="D177" s="502" t="s">
        <v>152</v>
      </c>
      <c r="E177" s="463">
        <v>9.06</v>
      </c>
      <c r="F177" s="463"/>
      <c r="G177" s="451"/>
      <c r="H177" s="278">
        <v>0.63302716365837164</v>
      </c>
      <c r="I177" s="278">
        <v>0.10567514008473418</v>
      </c>
      <c r="J177" s="278">
        <v>-0.83306381439617916</v>
      </c>
      <c r="K177" s="454">
        <v>-52.73520235736374</v>
      </c>
      <c r="L177" s="455"/>
    </row>
    <row r="178" spans="1:12" x14ac:dyDescent="0.25">
      <c r="A178" s="147" t="s">
        <v>27</v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9"/>
    </row>
    <row r="179" spans="1:12" ht="21" x14ac:dyDescent="0.35">
      <c r="A179" s="438" t="s">
        <v>101</v>
      </c>
      <c r="B179" s="438"/>
      <c r="C179" s="438"/>
      <c r="D179" s="438"/>
      <c r="E179" s="438"/>
      <c r="F179" s="438"/>
      <c r="G179" s="438"/>
      <c r="H179" s="438"/>
      <c r="I179" s="438"/>
      <c r="J179" s="438"/>
      <c r="K179" s="438"/>
      <c r="L179" s="438"/>
    </row>
    <row r="180" spans="1:12" x14ac:dyDescent="0.25">
      <c r="A180" s="55"/>
      <c r="B180" s="56" t="s">
        <v>150</v>
      </c>
      <c r="C180" s="57"/>
      <c r="D180" s="57"/>
      <c r="E180" s="57"/>
      <c r="F180" s="58"/>
      <c r="G180" s="98"/>
      <c r="H180" s="56" t="s">
        <v>153</v>
      </c>
      <c r="I180" s="57"/>
      <c r="J180" s="57"/>
      <c r="K180" s="57"/>
      <c r="L180" s="58"/>
    </row>
    <row r="181" spans="1:12" ht="30" x14ac:dyDescent="0.25">
      <c r="A181" s="5"/>
      <c r="B181" s="464">
        <v>2020</v>
      </c>
      <c r="C181" s="464">
        <v>2021</v>
      </c>
      <c r="D181" s="464" t="s">
        <v>1</v>
      </c>
      <c r="E181" s="465" t="s">
        <v>2</v>
      </c>
      <c r="F181" s="466"/>
      <c r="G181" s="439"/>
      <c r="H181" s="256">
        <v>2020</v>
      </c>
      <c r="I181" s="256">
        <v>2021</v>
      </c>
      <c r="J181" s="256" t="s">
        <v>1</v>
      </c>
      <c r="K181" s="56" t="s">
        <v>2</v>
      </c>
      <c r="L181" s="58"/>
    </row>
    <row r="182" spans="1:12" x14ac:dyDescent="0.25">
      <c r="A182" s="440" t="s">
        <v>88</v>
      </c>
      <c r="B182" s="441">
        <v>0</v>
      </c>
      <c r="C182" s="441">
        <v>0.2762</v>
      </c>
      <c r="D182" s="667" t="s">
        <v>152</v>
      </c>
      <c r="E182" s="442">
        <v>27.62</v>
      </c>
      <c r="F182" s="442"/>
      <c r="G182" s="443"/>
      <c r="H182" s="441">
        <v>0.58930743656746709</v>
      </c>
      <c r="I182" s="441">
        <v>0.20818661489098669</v>
      </c>
      <c r="J182" s="441">
        <v>-0.64672664559672088</v>
      </c>
      <c r="K182" s="442">
        <v>-38.11208216764804</v>
      </c>
      <c r="L182" s="442"/>
    </row>
    <row r="183" spans="1:12" x14ac:dyDescent="0.25">
      <c r="A183" s="467" t="s">
        <v>89</v>
      </c>
      <c r="B183" s="449">
        <v>0</v>
      </c>
      <c r="C183" s="449">
        <v>0.31739999999999996</v>
      </c>
      <c r="D183" s="452" t="s">
        <v>152</v>
      </c>
      <c r="E183" s="450">
        <v>31.74</v>
      </c>
      <c r="F183" s="450"/>
      <c r="G183" s="439"/>
      <c r="H183" s="346">
        <v>0.62187662852391568</v>
      </c>
      <c r="I183" s="346">
        <v>0.23104674380064422</v>
      </c>
      <c r="J183" s="346">
        <v>-0.6284685205986017</v>
      </c>
      <c r="K183" s="468">
        <v>-39.082988472327145</v>
      </c>
      <c r="L183" s="468"/>
    </row>
    <row r="184" spans="1:12" x14ac:dyDescent="0.25">
      <c r="A184" s="347" t="s">
        <v>90</v>
      </c>
      <c r="B184" s="276">
        <v>0</v>
      </c>
      <c r="C184" s="276">
        <v>0.21410000000000001</v>
      </c>
      <c r="D184" s="278" t="s">
        <v>152</v>
      </c>
      <c r="E184" s="453">
        <v>21.41</v>
      </c>
      <c r="F184" s="453"/>
      <c r="G184" s="439"/>
      <c r="H184" s="276">
        <v>0.56593956948442781</v>
      </c>
      <c r="I184" s="276">
        <v>0.16091356405636073</v>
      </c>
      <c r="J184" s="276">
        <v>-0.71567005960909691</v>
      </c>
      <c r="K184" s="453">
        <v>-40.502600542806711</v>
      </c>
      <c r="L184" s="453"/>
    </row>
    <row r="185" spans="1:12" x14ac:dyDescent="0.25">
      <c r="A185" s="347" t="s">
        <v>91</v>
      </c>
      <c r="B185" s="276">
        <v>0</v>
      </c>
      <c r="C185" s="276">
        <v>0.2407</v>
      </c>
      <c r="D185" s="278" t="s">
        <v>152</v>
      </c>
      <c r="E185" s="453">
        <v>24.07</v>
      </c>
      <c r="F185" s="453"/>
      <c r="G185" s="439"/>
      <c r="H185" s="276">
        <v>0.52822948682127224</v>
      </c>
      <c r="I185" s="276">
        <v>0.21313969571230981</v>
      </c>
      <c r="J185" s="276">
        <v>-0.5965017080077808</v>
      </c>
      <c r="K185" s="453">
        <v>-31.508979110896242</v>
      </c>
      <c r="L185" s="453"/>
    </row>
    <row r="186" spans="1:12" x14ac:dyDescent="0.25">
      <c r="A186" s="347" t="s">
        <v>92</v>
      </c>
      <c r="B186" s="276">
        <v>0</v>
      </c>
      <c r="C186" s="276">
        <v>0.20600000000000002</v>
      </c>
      <c r="D186" s="278" t="s">
        <v>152</v>
      </c>
      <c r="E186" s="453">
        <v>20.6</v>
      </c>
      <c r="F186" s="453"/>
      <c r="G186" s="439"/>
      <c r="H186" s="276">
        <v>0.60335315630401398</v>
      </c>
      <c r="I186" s="276">
        <v>0.18551775487624125</v>
      </c>
      <c r="J186" s="276">
        <v>-0.69252211090984384</v>
      </c>
      <c r="K186" s="453">
        <v>-41.783540142777277</v>
      </c>
      <c r="L186" s="453"/>
    </row>
    <row r="187" spans="1:12" x14ac:dyDescent="0.25">
      <c r="A187" s="347" t="s">
        <v>93</v>
      </c>
      <c r="B187" s="276">
        <v>0</v>
      </c>
      <c r="C187" s="276">
        <v>0.29239999999999999</v>
      </c>
      <c r="D187" s="278" t="s">
        <v>152</v>
      </c>
      <c r="E187" s="453">
        <v>29.24</v>
      </c>
      <c r="F187" s="453"/>
      <c r="G187" s="439"/>
      <c r="H187" s="276">
        <v>0.47512345679012347</v>
      </c>
      <c r="I187" s="276">
        <v>0.29475544335752601</v>
      </c>
      <c r="J187" s="276">
        <v>-0.37962346597480556</v>
      </c>
      <c r="K187" s="453">
        <v>-18.036801343259746</v>
      </c>
      <c r="L187" s="453"/>
    </row>
    <row r="188" spans="1:12" x14ac:dyDescent="0.25">
      <c r="A188" s="347" t="s">
        <v>94</v>
      </c>
      <c r="B188" s="276">
        <v>0</v>
      </c>
      <c r="C188" s="276">
        <v>0.24879999999999999</v>
      </c>
      <c r="D188" s="278" t="s">
        <v>152</v>
      </c>
      <c r="E188" s="453">
        <v>24.88</v>
      </c>
      <c r="F188" s="453"/>
      <c r="G188" s="439"/>
      <c r="H188" s="276">
        <v>0.64401775218029211</v>
      </c>
      <c r="I188" s="276">
        <v>0.23876836155140424</v>
      </c>
      <c r="J188" s="276">
        <v>-0.62925189446554064</v>
      </c>
      <c r="K188" s="453">
        <v>-40.524939062888791</v>
      </c>
      <c r="L188" s="453"/>
    </row>
    <row r="189" spans="1:12" x14ac:dyDescent="0.25">
      <c r="A189" s="348" t="s">
        <v>95</v>
      </c>
      <c r="B189" s="350">
        <v>0</v>
      </c>
      <c r="C189" s="350">
        <v>0.36749999999999999</v>
      </c>
      <c r="D189" s="502" t="s">
        <v>152</v>
      </c>
      <c r="E189" s="463">
        <v>36.75</v>
      </c>
      <c r="F189" s="463"/>
      <c r="G189" s="439"/>
      <c r="H189" s="350">
        <v>0.51778635458981093</v>
      </c>
      <c r="I189" s="350">
        <v>0.23445628270266172</v>
      </c>
      <c r="J189" s="350">
        <v>-0.54719493740155167</v>
      </c>
      <c r="K189" s="463">
        <v>-28.33300718871492</v>
      </c>
      <c r="L189" s="463"/>
    </row>
    <row r="190" spans="1:12" ht="23.25" x14ac:dyDescent="0.35">
      <c r="A190" s="469" t="s">
        <v>102</v>
      </c>
      <c r="B190" s="469"/>
      <c r="C190" s="469"/>
      <c r="D190" s="469"/>
      <c r="E190" s="469"/>
      <c r="F190" s="469"/>
      <c r="G190" s="469"/>
      <c r="H190" s="469"/>
      <c r="I190" s="469"/>
      <c r="J190" s="469"/>
      <c r="K190" s="469"/>
      <c r="L190" s="469"/>
    </row>
    <row r="191" spans="1:12" ht="21" x14ac:dyDescent="0.35">
      <c r="A191" s="470" t="s">
        <v>21</v>
      </c>
      <c r="B191" s="470"/>
      <c r="C191" s="470"/>
      <c r="D191" s="470"/>
      <c r="E191" s="470"/>
      <c r="F191" s="470"/>
      <c r="G191" s="470"/>
      <c r="H191" s="470"/>
      <c r="I191" s="470"/>
      <c r="J191" s="470"/>
      <c r="K191" s="470"/>
      <c r="L191" s="470"/>
    </row>
    <row r="192" spans="1:12" x14ac:dyDescent="0.25">
      <c r="A192" s="55"/>
      <c r="B192" s="56" t="s">
        <v>150</v>
      </c>
      <c r="C192" s="57"/>
      <c r="D192" s="57"/>
      <c r="E192" s="57"/>
      <c r="F192" s="58"/>
      <c r="G192" s="115"/>
      <c r="H192" s="56" t="s">
        <v>153</v>
      </c>
      <c r="I192" s="57"/>
      <c r="J192" s="57"/>
      <c r="K192" s="57"/>
      <c r="L192" s="58"/>
    </row>
    <row r="193" spans="1:12" ht="30" x14ac:dyDescent="0.25">
      <c r="A193" s="12"/>
      <c r="B193" s="256">
        <v>2020</v>
      </c>
      <c r="C193" s="256">
        <v>2021</v>
      </c>
      <c r="D193" s="256" t="s">
        <v>1</v>
      </c>
      <c r="E193" s="256" t="s">
        <v>2</v>
      </c>
      <c r="F193" s="256" t="s">
        <v>3</v>
      </c>
      <c r="G193" s="471"/>
      <c r="H193" s="256">
        <v>2020</v>
      </c>
      <c r="I193" s="256">
        <v>2021</v>
      </c>
      <c r="J193" s="256" t="s">
        <v>1</v>
      </c>
      <c r="K193" s="256" t="s">
        <v>2</v>
      </c>
      <c r="L193" s="256" t="s">
        <v>3</v>
      </c>
    </row>
    <row r="194" spans="1:12" x14ac:dyDescent="0.25">
      <c r="A194" s="472" t="s">
        <v>56</v>
      </c>
      <c r="B194" s="473">
        <v>0</v>
      </c>
      <c r="C194" s="473">
        <v>18521360.98</v>
      </c>
      <c r="D194" s="668" t="s">
        <v>152</v>
      </c>
      <c r="E194" s="473">
        <v>18521360.98</v>
      </c>
      <c r="F194" s="474">
        <v>1</v>
      </c>
      <c r="G194" s="475"/>
      <c r="H194" s="473">
        <v>355964510.28999996</v>
      </c>
      <c r="I194" s="473">
        <v>58983644.460000008</v>
      </c>
      <c r="J194" s="474">
        <v>-0.83429908669280894</v>
      </c>
      <c r="K194" s="473">
        <v>-296980865.82999992</v>
      </c>
      <c r="L194" s="474">
        <v>1</v>
      </c>
    </row>
    <row r="195" spans="1:12" x14ac:dyDescent="0.25">
      <c r="A195" s="476" t="s">
        <v>8</v>
      </c>
      <c r="B195" s="477">
        <v>0</v>
      </c>
      <c r="C195" s="477">
        <v>15159205.279999999</v>
      </c>
      <c r="D195" s="480" t="s">
        <v>152</v>
      </c>
      <c r="E195" s="477">
        <v>15159205.279999999</v>
      </c>
      <c r="F195" s="478">
        <v>0.81847145554635148</v>
      </c>
      <c r="G195" s="479"/>
      <c r="H195" s="477">
        <v>283623628.98000002</v>
      </c>
      <c r="I195" s="477">
        <v>48212964.32</v>
      </c>
      <c r="J195" s="480">
        <v>-0.83001076287829401</v>
      </c>
      <c r="K195" s="481">
        <v>-235410664.66000003</v>
      </c>
      <c r="L195" s="480">
        <v>165.73610466755127</v>
      </c>
    </row>
    <row r="196" spans="1:12" x14ac:dyDescent="0.25">
      <c r="A196" s="482" t="s">
        <v>103</v>
      </c>
      <c r="B196" s="483">
        <v>0</v>
      </c>
      <c r="C196" s="483">
        <v>13431450.720000001</v>
      </c>
      <c r="D196" s="669" t="s">
        <v>152</v>
      </c>
      <c r="E196" s="483">
        <v>13431450.720000001</v>
      </c>
      <c r="F196" s="484">
        <v>0.72518702780555599</v>
      </c>
      <c r="G196" s="485"/>
      <c r="H196" s="486">
        <v>249001560.83999997</v>
      </c>
      <c r="I196" s="486">
        <v>42192468.940000005</v>
      </c>
      <c r="J196" s="487">
        <v>-0.83055339573910758</v>
      </c>
      <c r="K196" s="488">
        <v>-206809091.89999998</v>
      </c>
      <c r="L196" s="487">
        <v>145.04014733484129</v>
      </c>
    </row>
    <row r="197" spans="1:12" x14ac:dyDescent="0.25">
      <c r="A197" s="489" t="s">
        <v>104</v>
      </c>
      <c r="B197" s="490">
        <v>0</v>
      </c>
      <c r="C197" s="490">
        <v>1727754.56</v>
      </c>
      <c r="D197" s="670" t="s">
        <v>152</v>
      </c>
      <c r="E197" s="490">
        <v>1727754.56</v>
      </c>
      <c r="F197" s="491">
        <v>9.3284427740795539E-2</v>
      </c>
      <c r="G197" s="485"/>
      <c r="H197" s="492">
        <v>34622068.140000001</v>
      </c>
      <c r="I197" s="492">
        <v>6020495.3900000006</v>
      </c>
      <c r="J197" s="493">
        <v>-0.82610815259056325</v>
      </c>
      <c r="K197" s="494">
        <v>-28601572.75</v>
      </c>
      <c r="L197" s="493">
        <v>20.695957367085825</v>
      </c>
    </row>
    <row r="198" spans="1:12" x14ac:dyDescent="0.25">
      <c r="A198" s="476" t="s">
        <v>9</v>
      </c>
      <c r="B198" s="477">
        <v>0</v>
      </c>
      <c r="C198" s="477">
        <v>3362155.7</v>
      </c>
      <c r="D198" s="480" t="s">
        <v>152</v>
      </c>
      <c r="E198" s="477">
        <v>3362155.7</v>
      </c>
      <c r="F198" s="478">
        <v>0.18152854445364847</v>
      </c>
      <c r="G198" s="479"/>
      <c r="H198" s="477">
        <v>72340881.310000002</v>
      </c>
      <c r="I198" s="477">
        <v>10770680.140000001</v>
      </c>
      <c r="J198" s="480">
        <v>-0.85111212436236772</v>
      </c>
      <c r="K198" s="481">
        <v>-61570201.170000002</v>
      </c>
      <c r="L198" s="480">
        <v>37.025115468439544</v>
      </c>
    </row>
    <row r="199" spans="1:12" x14ac:dyDescent="0.25">
      <c r="A199" s="495" t="s">
        <v>62</v>
      </c>
      <c r="B199" s="496">
        <v>0</v>
      </c>
      <c r="C199" s="496">
        <v>2704831.45</v>
      </c>
      <c r="D199" s="498" t="s">
        <v>152</v>
      </c>
      <c r="E199" s="496">
        <v>2704831.45</v>
      </c>
      <c r="F199" s="497">
        <v>0.14603848242689993</v>
      </c>
      <c r="G199" s="485"/>
      <c r="H199" s="496">
        <v>47358039.460000001</v>
      </c>
      <c r="I199" s="496">
        <v>8363762.5299999993</v>
      </c>
      <c r="J199" s="498">
        <v>-0.82339297349789409</v>
      </c>
      <c r="K199" s="499">
        <v>-38994276.93</v>
      </c>
      <c r="L199" s="498">
        <v>28.751134505778577</v>
      </c>
    </row>
    <row r="200" spans="1:12" x14ac:dyDescent="0.25">
      <c r="A200" s="324" t="s">
        <v>63</v>
      </c>
      <c r="B200" s="500">
        <v>0</v>
      </c>
      <c r="C200" s="500">
        <v>1988193.02</v>
      </c>
      <c r="D200" s="278" t="s">
        <v>152</v>
      </c>
      <c r="E200" s="500">
        <v>1988193.02</v>
      </c>
      <c r="F200" s="276">
        <v>0.10734594623726187</v>
      </c>
      <c r="G200" s="485"/>
      <c r="H200" s="500">
        <v>42661885.18</v>
      </c>
      <c r="I200" s="500">
        <v>6326766.7700000005</v>
      </c>
      <c r="J200" s="278">
        <v>-0.85169978440226068</v>
      </c>
      <c r="K200" s="277">
        <v>-36335118.409999996</v>
      </c>
      <c r="L200" s="278">
        <v>21.748790898653155</v>
      </c>
    </row>
    <row r="201" spans="1:12" x14ac:dyDescent="0.25">
      <c r="A201" s="324" t="s">
        <v>64</v>
      </c>
      <c r="B201" s="500">
        <v>0</v>
      </c>
      <c r="C201" s="500">
        <v>333892.11</v>
      </c>
      <c r="D201" s="278" t="s">
        <v>152</v>
      </c>
      <c r="E201" s="500">
        <v>333892.11</v>
      </c>
      <c r="F201" s="276">
        <v>1.8027406860680925E-2</v>
      </c>
      <c r="G201" s="485"/>
      <c r="H201" s="500">
        <v>14713781.08</v>
      </c>
      <c r="I201" s="500">
        <v>1084717.3699999999</v>
      </c>
      <c r="J201" s="278">
        <v>-0.92627881547901891</v>
      </c>
      <c r="K201" s="277">
        <v>-13629063.710000001</v>
      </c>
      <c r="L201" s="278">
        <v>3.7288068490419448</v>
      </c>
    </row>
    <row r="202" spans="1:12" x14ac:dyDescent="0.25">
      <c r="A202" s="462" t="s">
        <v>65</v>
      </c>
      <c r="B202" s="501">
        <v>0</v>
      </c>
      <c r="C202" s="501">
        <v>323432.15000000002</v>
      </c>
      <c r="D202" s="502" t="s">
        <v>152</v>
      </c>
      <c r="E202" s="501">
        <v>323432.15000000002</v>
      </c>
      <c r="F202" s="350">
        <v>1.7462655705984733E-2</v>
      </c>
      <c r="G202" s="485"/>
      <c r="H202" s="501">
        <v>10269060.75</v>
      </c>
      <c r="I202" s="501">
        <v>1322200.26</v>
      </c>
      <c r="J202" s="502">
        <v>-0.87124428492644768</v>
      </c>
      <c r="K202" s="503">
        <v>-8946860.4900000002</v>
      </c>
      <c r="L202" s="502">
        <v>4.5451741823706957</v>
      </c>
    </row>
    <row r="203" spans="1:12" x14ac:dyDescent="0.25">
      <c r="A203" s="147" t="s">
        <v>27</v>
      </c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9"/>
    </row>
    <row r="204" spans="1:12" ht="21" x14ac:dyDescent="0.35">
      <c r="A204" s="470" t="s">
        <v>105</v>
      </c>
      <c r="B204" s="470"/>
      <c r="C204" s="470"/>
      <c r="D204" s="470"/>
      <c r="E204" s="470"/>
      <c r="F204" s="470"/>
      <c r="G204" s="470"/>
      <c r="H204" s="470"/>
      <c r="I204" s="470"/>
      <c r="J204" s="470"/>
      <c r="K204" s="470"/>
      <c r="L204" s="470"/>
    </row>
    <row r="205" spans="1:12" x14ac:dyDescent="0.25">
      <c r="A205" s="55"/>
      <c r="B205" s="56" t="s">
        <v>150</v>
      </c>
      <c r="C205" s="57"/>
      <c r="D205" s="57"/>
      <c r="E205" s="57"/>
      <c r="F205" s="58"/>
      <c r="G205" s="115"/>
      <c r="H205" s="56" t="s">
        <v>153</v>
      </c>
      <c r="I205" s="57"/>
      <c r="J205" s="57"/>
      <c r="K205" s="57"/>
      <c r="L205" s="58"/>
    </row>
    <row r="206" spans="1:12" ht="30" x14ac:dyDescent="0.25">
      <c r="A206" s="12"/>
      <c r="B206" s="256">
        <v>2020</v>
      </c>
      <c r="C206" s="256">
        <v>2021</v>
      </c>
      <c r="D206" s="256" t="s">
        <v>1</v>
      </c>
      <c r="E206" s="256" t="s">
        <v>2</v>
      </c>
      <c r="F206" s="256" t="s">
        <v>3</v>
      </c>
      <c r="G206" s="471"/>
      <c r="H206" s="256">
        <v>2020</v>
      </c>
      <c r="I206" s="256">
        <v>2021</v>
      </c>
      <c r="J206" s="256" t="s">
        <v>1</v>
      </c>
      <c r="K206" s="256" t="s">
        <v>2</v>
      </c>
      <c r="L206" s="256" t="s">
        <v>3</v>
      </c>
    </row>
    <row r="207" spans="1:12" x14ac:dyDescent="0.25">
      <c r="A207" s="472" t="s">
        <v>88</v>
      </c>
      <c r="B207" s="473">
        <v>0</v>
      </c>
      <c r="C207" s="473">
        <v>18521360.98</v>
      </c>
      <c r="D207" s="668" t="s">
        <v>152</v>
      </c>
      <c r="E207" s="473">
        <v>18521360.98</v>
      </c>
      <c r="F207" s="474">
        <v>1</v>
      </c>
      <c r="G207" s="475"/>
      <c r="H207" s="473">
        <v>355964510.28999996</v>
      </c>
      <c r="I207" s="473">
        <v>58983644.460000008</v>
      </c>
      <c r="J207" s="474">
        <v>-0.83429908669280894</v>
      </c>
      <c r="K207" s="473">
        <v>-296980865.82999992</v>
      </c>
      <c r="L207" s="474">
        <v>1</v>
      </c>
    </row>
    <row r="208" spans="1:12" x14ac:dyDescent="0.25">
      <c r="A208" s="344" t="s">
        <v>89</v>
      </c>
      <c r="B208" s="504">
        <v>0</v>
      </c>
      <c r="C208" s="504">
        <v>8661492.3699999992</v>
      </c>
      <c r="D208" s="666" t="s">
        <v>152</v>
      </c>
      <c r="E208" s="504">
        <v>8661492.3699999992</v>
      </c>
      <c r="F208" s="346">
        <v>0.46764880719904844</v>
      </c>
      <c r="G208" s="471"/>
      <c r="H208" s="504">
        <v>164371335.93000001</v>
      </c>
      <c r="I208" s="504">
        <v>26898326.740000002</v>
      </c>
      <c r="J208" s="346">
        <v>-0.8363563416467269</v>
      </c>
      <c r="K208" s="504">
        <v>-137473009.19</v>
      </c>
      <c r="L208" s="346">
        <v>0.45603026035872046</v>
      </c>
    </row>
    <row r="209" spans="1:12" x14ac:dyDescent="0.25">
      <c r="A209" s="347" t="s">
        <v>90</v>
      </c>
      <c r="B209" s="500">
        <v>0</v>
      </c>
      <c r="C209" s="500">
        <v>3766718.34</v>
      </c>
      <c r="D209" s="278" t="s">
        <v>152</v>
      </c>
      <c r="E209" s="500">
        <v>3766718.34</v>
      </c>
      <c r="F209" s="276">
        <v>0.20337157426322133</v>
      </c>
      <c r="G209" s="471"/>
      <c r="H209" s="500">
        <v>97965624.080000013</v>
      </c>
      <c r="I209" s="500">
        <v>10999303.700000001</v>
      </c>
      <c r="J209" s="276">
        <v>-0.88772282315051831</v>
      </c>
      <c r="K209" s="500">
        <v>-86966320.38000001</v>
      </c>
      <c r="L209" s="276">
        <v>0.18648057102438326</v>
      </c>
    </row>
    <row r="210" spans="1:12" x14ac:dyDescent="0.25">
      <c r="A210" s="347" t="s">
        <v>91</v>
      </c>
      <c r="B210" s="500">
        <v>0</v>
      </c>
      <c r="C210" s="500">
        <v>167765.01</v>
      </c>
      <c r="D210" s="278" t="s">
        <v>152</v>
      </c>
      <c r="E210" s="500">
        <v>167765.01</v>
      </c>
      <c r="F210" s="276">
        <v>9.0579202133773216E-3</v>
      </c>
      <c r="G210" s="471"/>
      <c r="H210" s="500">
        <v>2284250.06</v>
      </c>
      <c r="I210" s="500">
        <v>545620.5</v>
      </c>
      <c r="J210" s="276">
        <v>-0.7611380165619871</v>
      </c>
      <c r="K210" s="500">
        <v>-1738629.56</v>
      </c>
      <c r="L210" s="276">
        <v>9.2503694031659013E-3</v>
      </c>
    </row>
    <row r="211" spans="1:12" x14ac:dyDescent="0.25">
      <c r="A211" s="347" t="s">
        <v>92</v>
      </c>
      <c r="B211" s="500">
        <v>0</v>
      </c>
      <c r="C211" s="500">
        <v>844823.11</v>
      </c>
      <c r="D211" s="278" t="s">
        <v>152</v>
      </c>
      <c r="E211" s="500">
        <v>844823.11</v>
      </c>
      <c r="F211" s="276">
        <v>4.5613446598890273E-2</v>
      </c>
      <c r="G211" s="471"/>
      <c r="H211" s="500">
        <v>36900665.060000002</v>
      </c>
      <c r="I211" s="500">
        <v>3302055.3699999996</v>
      </c>
      <c r="J211" s="276">
        <v>-0.91051501742229035</v>
      </c>
      <c r="K211" s="500">
        <v>-33598609.690000005</v>
      </c>
      <c r="L211" s="276">
        <v>5.598255923706616E-2</v>
      </c>
    </row>
    <row r="212" spans="1:12" x14ac:dyDescent="0.25">
      <c r="A212" s="347" t="s">
        <v>93</v>
      </c>
      <c r="B212" s="500">
        <v>0</v>
      </c>
      <c r="C212" s="500">
        <v>930378.21</v>
      </c>
      <c r="D212" s="278" t="s">
        <v>152</v>
      </c>
      <c r="E212" s="500">
        <v>930378.21</v>
      </c>
      <c r="F212" s="276">
        <v>5.0232712974206062E-2</v>
      </c>
      <c r="G212" s="471"/>
      <c r="H212" s="500">
        <v>5759171.5700000003</v>
      </c>
      <c r="I212" s="500">
        <v>3242170.21</v>
      </c>
      <c r="J212" s="276">
        <v>-0.43704226022910453</v>
      </c>
      <c r="K212" s="500">
        <v>-2517001.3600000003</v>
      </c>
      <c r="L212" s="276">
        <v>5.4967275075698152E-2</v>
      </c>
    </row>
    <row r="213" spans="1:12" x14ac:dyDescent="0.25">
      <c r="A213" s="347" t="s">
        <v>94</v>
      </c>
      <c r="B213" s="500">
        <v>0</v>
      </c>
      <c r="C213" s="500">
        <v>724543.83</v>
      </c>
      <c r="D213" s="278" t="s">
        <v>152</v>
      </c>
      <c r="E213" s="500">
        <v>724543.83</v>
      </c>
      <c r="F213" s="276">
        <v>3.9119362274855893E-2</v>
      </c>
      <c r="G213" s="471"/>
      <c r="H213" s="500">
        <v>18691292.949999999</v>
      </c>
      <c r="I213" s="500">
        <v>3276284.6900000004</v>
      </c>
      <c r="J213" s="276">
        <v>-0.82471599483437552</v>
      </c>
      <c r="K213" s="500">
        <v>-15415008.259999998</v>
      </c>
      <c r="L213" s="276">
        <v>5.5545646933054908E-2</v>
      </c>
    </row>
    <row r="214" spans="1:12" x14ac:dyDescent="0.25">
      <c r="A214" s="348" t="s">
        <v>95</v>
      </c>
      <c r="B214" s="501">
        <v>0</v>
      </c>
      <c r="C214" s="501">
        <v>3425640.11</v>
      </c>
      <c r="D214" s="502" t="s">
        <v>152</v>
      </c>
      <c r="E214" s="501">
        <v>3425640.11</v>
      </c>
      <c r="F214" s="350">
        <v>0.18495617647640059</v>
      </c>
      <c r="G214" s="471"/>
      <c r="H214" s="501">
        <v>29992170.640000001</v>
      </c>
      <c r="I214" s="501">
        <v>10719883.279999999</v>
      </c>
      <c r="J214" s="350">
        <v>-0.64257727762781225</v>
      </c>
      <c r="K214" s="501">
        <v>-19272287.359999999</v>
      </c>
      <c r="L214" s="350">
        <v>0.18174331847652667</v>
      </c>
    </row>
    <row r="215" spans="1:12" ht="21" x14ac:dyDescent="0.35">
      <c r="A215" s="470" t="s">
        <v>23</v>
      </c>
      <c r="B215" s="470"/>
      <c r="C215" s="470"/>
      <c r="D215" s="470"/>
      <c r="E215" s="470"/>
      <c r="F215" s="470"/>
      <c r="G215" s="470"/>
      <c r="H215" s="470"/>
      <c r="I215" s="470"/>
      <c r="J215" s="470"/>
      <c r="K215" s="470"/>
      <c r="L215" s="470"/>
    </row>
    <row r="216" spans="1:12" x14ac:dyDescent="0.25">
      <c r="A216" s="55"/>
      <c r="B216" s="56" t="s">
        <v>150</v>
      </c>
      <c r="C216" s="57"/>
      <c r="D216" s="57"/>
      <c r="E216" s="57"/>
      <c r="F216" s="58"/>
      <c r="G216" s="115"/>
      <c r="H216" s="56" t="s">
        <v>153</v>
      </c>
      <c r="I216" s="57"/>
      <c r="J216" s="57"/>
      <c r="K216" s="57"/>
      <c r="L216" s="58"/>
    </row>
    <row r="217" spans="1:12" ht="30" customHeight="1" x14ac:dyDescent="0.25">
      <c r="A217" s="12"/>
      <c r="B217" s="256">
        <v>2020</v>
      </c>
      <c r="C217" s="505">
        <v>2021</v>
      </c>
      <c r="D217" s="506" t="s">
        <v>1</v>
      </c>
      <c r="E217" s="354" t="s">
        <v>2</v>
      </c>
      <c r="F217" s="355"/>
      <c r="G217" s="471"/>
      <c r="H217" s="256">
        <v>2020</v>
      </c>
      <c r="I217" s="256">
        <v>2021</v>
      </c>
      <c r="J217" s="506" t="s">
        <v>1</v>
      </c>
      <c r="K217" s="354" t="s">
        <v>2</v>
      </c>
      <c r="L217" s="355"/>
    </row>
    <row r="218" spans="1:12" x14ac:dyDescent="0.25">
      <c r="A218" s="472" t="s">
        <v>56</v>
      </c>
      <c r="B218" s="507">
        <v>0</v>
      </c>
      <c r="C218" s="508">
        <v>92.35</v>
      </c>
      <c r="D218" s="671" t="s">
        <v>152</v>
      </c>
      <c r="E218" s="509">
        <v>92.35</v>
      </c>
      <c r="F218" s="509"/>
      <c r="G218" s="510"/>
      <c r="H218" s="507">
        <v>96.48176331031388</v>
      </c>
      <c r="I218" s="507">
        <v>90.519713315388699</v>
      </c>
      <c r="J218" s="511">
        <v>-6.1794579518094639E-2</v>
      </c>
      <c r="K218" s="509">
        <v>-5.9620499949251808</v>
      </c>
      <c r="L218" s="509"/>
    </row>
    <row r="219" spans="1:12" x14ac:dyDescent="0.25">
      <c r="A219" s="476" t="s">
        <v>8</v>
      </c>
      <c r="B219" s="512">
        <v>0</v>
      </c>
      <c r="C219" s="513">
        <v>102.17</v>
      </c>
      <c r="D219" s="672" t="s">
        <v>152</v>
      </c>
      <c r="E219" s="514">
        <v>102.17</v>
      </c>
      <c r="F219" s="514"/>
      <c r="G219" s="515"/>
      <c r="H219" s="512">
        <v>105.33035321742153</v>
      </c>
      <c r="I219" s="512">
        <v>102.76503738540217</v>
      </c>
      <c r="J219" s="516">
        <v>-2.4354953284207448E-2</v>
      </c>
      <c r="K219" s="514">
        <v>-2.5653158320193654</v>
      </c>
      <c r="L219" s="514"/>
    </row>
    <row r="220" spans="1:12" x14ac:dyDescent="0.25">
      <c r="A220" s="517" t="s">
        <v>103</v>
      </c>
      <c r="B220" s="518">
        <v>0</v>
      </c>
      <c r="C220" s="519">
        <v>113.32</v>
      </c>
      <c r="D220" s="673" t="s">
        <v>152</v>
      </c>
      <c r="E220" s="520">
        <v>113.32</v>
      </c>
      <c r="F220" s="520"/>
      <c r="G220" s="471"/>
      <c r="H220" s="518">
        <v>116.69792163882045</v>
      </c>
      <c r="I220" s="518">
        <v>120.55423629479743</v>
      </c>
      <c r="J220" s="521">
        <v>3.3045272801963455E-2</v>
      </c>
      <c r="K220" s="520">
        <v>3.8563146559769876</v>
      </c>
      <c r="L220" s="520"/>
    </row>
    <row r="221" spans="1:12" x14ac:dyDescent="0.25">
      <c r="A221" s="522" t="s">
        <v>104</v>
      </c>
      <c r="B221" s="523">
        <v>0</v>
      </c>
      <c r="C221" s="524">
        <v>57.91</v>
      </c>
      <c r="D221" s="674" t="s">
        <v>152</v>
      </c>
      <c r="E221" s="525">
        <v>57.91</v>
      </c>
      <c r="F221" s="525"/>
      <c r="G221" s="471"/>
      <c r="H221" s="523">
        <v>61.937510264454765</v>
      </c>
      <c r="I221" s="523">
        <v>50.521335071924433</v>
      </c>
      <c r="J221" s="526">
        <v>-0.18431763149320435</v>
      </c>
      <c r="K221" s="525">
        <v>-11.416175192530332</v>
      </c>
      <c r="L221" s="525"/>
    </row>
    <row r="222" spans="1:12" x14ac:dyDescent="0.25">
      <c r="A222" s="476" t="s">
        <v>9</v>
      </c>
      <c r="B222" s="512">
        <v>0</v>
      </c>
      <c r="C222" s="513">
        <v>64.42</v>
      </c>
      <c r="D222" s="672" t="s">
        <v>152</v>
      </c>
      <c r="E222" s="514">
        <v>64.42</v>
      </c>
      <c r="F222" s="514"/>
      <c r="G222" s="515"/>
      <c r="H222" s="512">
        <v>72.804898715408527</v>
      </c>
      <c r="I222" s="512">
        <v>59.025097155230078</v>
      </c>
      <c r="J222" s="516">
        <v>-0.18927025245983997</v>
      </c>
      <c r="K222" s="514">
        <v>-13.779801560178448</v>
      </c>
      <c r="L222" s="514"/>
    </row>
    <row r="223" spans="1:12" x14ac:dyDescent="0.25">
      <c r="A223" s="495" t="s">
        <v>62</v>
      </c>
      <c r="B223" s="527">
        <v>0</v>
      </c>
      <c r="C223" s="528">
        <v>68.94</v>
      </c>
      <c r="D223" s="675" t="s">
        <v>152</v>
      </c>
      <c r="E223" s="529">
        <v>68.94</v>
      </c>
      <c r="F223" s="529"/>
      <c r="G223" s="471"/>
      <c r="H223" s="527">
        <v>79.047992328905579</v>
      </c>
      <c r="I223" s="527">
        <v>62.811541279934019</v>
      </c>
      <c r="J223" s="530">
        <v>-0.20539991681780334</v>
      </c>
      <c r="K223" s="529">
        <v>-16.23645104897156</v>
      </c>
      <c r="L223" s="529"/>
    </row>
    <row r="224" spans="1:12" x14ac:dyDescent="0.25">
      <c r="A224" s="324" t="s">
        <v>63</v>
      </c>
      <c r="B224" s="531">
        <v>0</v>
      </c>
      <c r="C224" s="532">
        <v>62.62</v>
      </c>
      <c r="D224" s="676" t="s">
        <v>152</v>
      </c>
      <c r="E224" s="533">
        <v>62.62</v>
      </c>
      <c r="F224" s="533"/>
      <c r="G224" s="471"/>
      <c r="H224" s="531">
        <v>76.869318302145587</v>
      </c>
      <c r="I224" s="531">
        <v>58.227727142952155</v>
      </c>
      <c r="J224" s="534">
        <v>-0.242510166226791</v>
      </c>
      <c r="K224" s="533">
        <v>-18.641591159193432</v>
      </c>
      <c r="L224" s="533"/>
    </row>
    <row r="225" spans="1:12" x14ac:dyDescent="0.25">
      <c r="A225" s="324" t="s">
        <v>64</v>
      </c>
      <c r="B225" s="531">
        <v>0</v>
      </c>
      <c r="C225" s="532">
        <v>41.35</v>
      </c>
      <c r="D225" s="676" t="s">
        <v>152</v>
      </c>
      <c r="E225" s="533">
        <v>41.35</v>
      </c>
      <c r="F225" s="533"/>
      <c r="G225" s="471"/>
      <c r="H225" s="531">
        <v>56.24972783712807</v>
      </c>
      <c r="I225" s="531">
        <v>39.588642104458259</v>
      </c>
      <c r="J225" s="534">
        <v>-0.29619851283391507</v>
      </c>
      <c r="K225" s="533">
        <v>-16.661085732669811</v>
      </c>
      <c r="L225" s="533"/>
    </row>
    <row r="226" spans="1:12" x14ac:dyDescent="0.25">
      <c r="A226" s="535" t="s">
        <v>65</v>
      </c>
      <c r="B226" s="536">
        <v>0</v>
      </c>
      <c r="C226" s="537">
        <v>66.31</v>
      </c>
      <c r="D226" s="677" t="s">
        <v>152</v>
      </c>
      <c r="E226" s="538">
        <v>66.31</v>
      </c>
      <c r="F226" s="538"/>
      <c r="G226" s="471"/>
      <c r="H226" s="536">
        <v>77.217646191604018</v>
      </c>
      <c r="I226" s="536">
        <v>60.329124109353565</v>
      </c>
      <c r="J226" s="539">
        <v>-0.21871324645592172</v>
      </c>
      <c r="K226" s="538">
        <v>-16.888522082250454</v>
      </c>
      <c r="L226" s="538"/>
    </row>
    <row r="227" spans="1:12" x14ac:dyDescent="0.25">
      <c r="A227" s="147" t="s">
        <v>27</v>
      </c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9"/>
    </row>
    <row r="228" spans="1:12" ht="21" x14ac:dyDescent="0.35">
      <c r="A228" s="470" t="s">
        <v>106</v>
      </c>
      <c r="B228" s="470"/>
      <c r="C228" s="470"/>
      <c r="D228" s="470"/>
      <c r="E228" s="470"/>
      <c r="F228" s="470"/>
      <c r="G228" s="470"/>
      <c r="H228" s="470"/>
      <c r="I228" s="470"/>
      <c r="J228" s="470"/>
      <c r="K228" s="470"/>
      <c r="L228" s="470"/>
    </row>
    <row r="229" spans="1:12" x14ac:dyDescent="0.25">
      <c r="A229" s="55"/>
      <c r="B229" s="56" t="s">
        <v>150</v>
      </c>
      <c r="C229" s="57"/>
      <c r="D229" s="57"/>
      <c r="E229" s="57"/>
      <c r="F229" s="58"/>
      <c r="G229" s="115"/>
      <c r="H229" s="56" t="s">
        <v>153</v>
      </c>
      <c r="I229" s="57"/>
      <c r="J229" s="57"/>
      <c r="K229" s="57"/>
      <c r="L229" s="58"/>
    </row>
    <row r="230" spans="1:12" ht="30" customHeight="1" x14ac:dyDescent="0.25">
      <c r="A230" s="12"/>
      <c r="B230" s="256">
        <v>2020</v>
      </c>
      <c r="C230" s="506">
        <v>2021</v>
      </c>
      <c r="D230" s="506" t="s">
        <v>1</v>
      </c>
      <c r="E230" s="354" t="s">
        <v>2</v>
      </c>
      <c r="F230" s="355"/>
      <c r="G230" s="471"/>
      <c r="H230" s="256">
        <v>2020</v>
      </c>
      <c r="I230" s="256">
        <v>2021</v>
      </c>
      <c r="J230" s="506" t="s">
        <v>1</v>
      </c>
      <c r="K230" s="354" t="s">
        <v>2</v>
      </c>
      <c r="L230" s="355"/>
    </row>
    <row r="231" spans="1:12" x14ac:dyDescent="0.25">
      <c r="A231" s="472" t="s">
        <v>88</v>
      </c>
      <c r="B231" s="507">
        <v>0</v>
      </c>
      <c r="C231" s="508">
        <v>92.35</v>
      </c>
      <c r="D231" s="671" t="s">
        <v>152</v>
      </c>
      <c r="E231" s="509">
        <v>92.35</v>
      </c>
      <c r="F231" s="509"/>
      <c r="G231" s="510"/>
      <c r="H231" s="507">
        <v>96.48176331031388</v>
      </c>
      <c r="I231" s="507">
        <v>90.519713315388699</v>
      </c>
      <c r="J231" s="511">
        <v>-6.1794579518094639E-2</v>
      </c>
      <c r="K231" s="509">
        <v>-5.9620499949251808</v>
      </c>
      <c r="L231" s="509"/>
    </row>
    <row r="232" spans="1:12" x14ac:dyDescent="0.25">
      <c r="A232" s="344" t="s">
        <v>89</v>
      </c>
      <c r="B232" s="540">
        <v>0</v>
      </c>
      <c r="C232" s="541">
        <v>124.43</v>
      </c>
      <c r="D232" s="678" t="s">
        <v>152</v>
      </c>
      <c r="E232" s="542">
        <v>124.43</v>
      </c>
      <c r="F232" s="542"/>
      <c r="G232" s="471"/>
      <c r="H232" s="540">
        <v>120.67924796650762</v>
      </c>
      <c r="I232" s="543">
        <v>122.43721815372618</v>
      </c>
      <c r="J232" s="530">
        <v>1.456729484846031E-2</v>
      </c>
      <c r="K232" s="529">
        <v>1.7579701872185609</v>
      </c>
      <c r="L232" s="529"/>
    </row>
    <row r="233" spans="1:12" x14ac:dyDescent="0.25">
      <c r="A233" s="347" t="s">
        <v>90</v>
      </c>
      <c r="B233" s="531">
        <v>0</v>
      </c>
      <c r="C233" s="532">
        <v>77.28</v>
      </c>
      <c r="D233" s="676" t="s">
        <v>152</v>
      </c>
      <c r="E233" s="533">
        <v>77.28</v>
      </c>
      <c r="F233" s="533"/>
      <c r="G233" s="471"/>
      <c r="H233" s="531">
        <v>93.259331015638992</v>
      </c>
      <c r="I233" s="544">
        <v>75.057136901030177</v>
      </c>
      <c r="J233" s="534">
        <v>-0.19517826169647756</v>
      </c>
      <c r="K233" s="533">
        <v>-18.202194114608815</v>
      </c>
      <c r="L233" s="533"/>
    </row>
    <row r="234" spans="1:12" x14ac:dyDescent="0.25">
      <c r="A234" s="347" t="s">
        <v>91</v>
      </c>
      <c r="B234" s="531">
        <v>0</v>
      </c>
      <c r="C234" s="532">
        <v>55.03</v>
      </c>
      <c r="D234" s="676" t="s">
        <v>152</v>
      </c>
      <c r="E234" s="533">
        <v>55.03</v>
      </c>
      <c r="F234" s="533"/>
      <c r="G234" s="471"/>
      <c r="H234" s="531">
        <v>75.262665772937027</v>
      </c>
      <c r="I234" s="544">
        <v>55.508661601636732</v>
      </c>
      <c r="J234" s="534">
        <v>-0.26246750587996637</v>
      </c>
      <c r="K234" s="533">
        <v>-19.754004171300295</v>
      </c>
      <c r="L234" s="533"/>
    </row>
    <row r="235" spans="1:12" x14ac:dyDescent="0.25">
      <c r="A235" s="347" t="s">
        <v>92</v>
      </c>
      <c r="B235" s="531">
        <v>0</v>
      </c>
      <c r="C235" s="532">
        <v>36.06</v>
      </c>
      <c r="D235" s="676" t="s">
        <v>152</v>
      </c>
      <c r="E235" s="533">
        <v>36.06</v>
      </c>
      <c r="F235" s="533"/>
      <c r="G235" s="471"/>
      <c r="H235" s="531">
        <v>57.178915827776379</v>
      </c>
      <c r="I235" s="544">
        <v>36.091253222981138</v>
      </c>
      <c r="J235" s="534">
        <v>-0.36880137196570062</v>
      </c>
      <c r="K235" s="533">
        <v>-21.087662604795241</v>
      </c>
      <c r="L235" s="533"/>
    </row>
    <row r="236" spans="1:12" x14ac:dyDescent="0.25">
      <c r="A236" s="347" t="s">
        <v>93</v>
      </c>
      <c r="B236" s="531">
        <v>0</v>
      </c>
      <c r="C236" s="532">
        <v>63.7</v>
      </c>
      <c r="D236" s="676" t="s">
        <v>152</v>
      </c>
      <c r="E236" s="533">
        <v>63.7</v>
      </c>
      <c r="F236" s="533"/>
      <c r="G236" s="471"/>
      <c r="H236" s="531">
        <v>67.254186823514445</v>
      </c>
      <c r="I236" s="544">
        <v>62.616337783611272</v>
      </c>
      <c r="J236" s="534">
        <v>-6.8960004706823952E-2</v>
      </c>
      <c r="K236" s="533">
        <v>-4.6378490399031733</v>
      </c>
      <c r="L236" s="533"/>
    </row>
    <row r="237" spans="1:12" x14ac:dyDescent="0.25">
      <c r="A237" s="347" t="s">
        <v>94</v>
      </c>
      <c r="B237" s="531">
        <v>0</v>
      </c>
      <c r="C237" s="532">
        <v>79.87</v>
      </c>
      <c r="D237" s="676" t="s">
        <v>152</v>
      </c>
      <c r="E237" s="533">
        <v>79.87</v>
      </c>
      <c r="F237" s="533"/>
      <c r="G237" s="471"/>
      <c r="H237" s="531">
        <v>101.83784275309766</v>
      </c>
      <c r="I237" s="544">
        <v>85.997134235558192</v>
      </c>
      <c r="J237" s="534">
        <v>-0.15554835107755294</v>
      </c>
      <c r="K237" s="533">
        <v>-15.840708517539468</v>
      </c>
      <c r="L237" s="533"/>
    </row>
    <row r="238" spans="1:12" x14ac:dyDescent="0.25">
      <c r="A238" s="348" t="s">
        <v>95</v>
      </c>
      <c r="B238" s="545">
        <v>0</v>
      </c>
      <c r="C238" s="546">
        <v>106.88</v>
      </c>
      <c r="D238" s="679" t="s">
        <v>152</v>
      </c>
      <c r="E238" s="547">
        <v>106.88</v>
      </c>
      <c r="F238" s="547"/>
      <c r="G238" s="471"/>
      <c r="H238" s="545">
        <v>91.170444189733871</v>
      </c>
      <c r="I238" s="548">
        <v>113.80692900492303</v>
      </c>
      <c r="J238" s="549">
        <v>0.24828753458829933</v>
      </c>
      <c r="K238" s="547">
        <v>22.636484815189164</v>
      </c>
      <c r="L238" s="547"/>
    </row>
    <row r="239" spans="1:12" x14ac:dyDescent="0.25">
      <c r="A239" s="147" t="s">
        <v>27</v>
      </c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9"/>
    </row>
    <row r="240" spans="1:12" ht="21" x14ac:dyDescent="0.35">
      <c r="A240" s="470" t="s">
        <v>25</v>
      </c>
      <c r="B240" s="470"/>
      <c r="C240" s="470"/>
      <c r="D240" s="470"/>
      <c r="E240" s="470"/>
      <c r="F240" s="470"/>
      <c r="G240" s="470"/>
      <c r="H240" s="470"/>
      <c r="I240" s="470"/>
      <c r="J240" s="470"/>
      <c r="K240" s="470"/>
      <c r="L240" s="470"/>
    </row>
    <row r="241" spans="1:12" x14ac:dyDescent="0.25">
      <c r="A241" s="55"/>
      <c r="B241" s="56" t="s">
        <v>150</v>
      </c>
      <c r="C241" s="57"/>
      <c r="D241" s="57"/>
      <c r="E241" s="57"/>
      <c r="F241" s="58"/>
      <c r="G241" s="115"/>
      <c r="H241" s="56" t="s">
        <v>153</v>
      </c>
      <c r="I241" s="57"/>
      <c r="J241" s="57"/>
      <c r="K241" s="57"/>
      <c r="L241" s="58"/>
    </row>
    <row r="242" spans="1:12" ht="30" customHeight="1" x14ac:dyDescent="0.25">
      <c r="A242" s="12"/>
      <c r="B242" s="256">
        <v>2020</v>
      </c>
      <c r="C242" s="506">
        <v>2021</v>
      </c>
      <c r="D242" s="506" t="s">
        <v>1</v>
      </c>
      <c r="E242" s="354" t="s">
        <v>2</v>
      </c>
      <c r="F242" s="355"/>
      <c r="G242" s="471"/>
      <c r="H242" s="256">
        <v>2020</v>
      </c>
      <c r="I242" s="256">
        <v>2021</v>
      </c>
      <c r="J242" s="506" t="s">
        <v>1</v>
      </c>
      <c r="K242" s="354" t="s">
        <v>2</v>
      </c>
      <c r="L242" s="355"/>
    </row>
    <row r="243" spans="1:12" x14ac:dyDescent="0.25">
      <c r="A243" s="472" t="s">
        <v>56</v>
      </c>
      <c r="B243" s="507">
        <v>29.1</v>
      </c>
      <c r="C243" s="508">
        <v>29.1</v>
      </c>
      <c r="D243" s="671" t="s">
        <v>152</v>
      </c>
      <c r="E243" s="509">
        <v>29.1</v>
      </c>
      <c r="F243" s="509"/>
      <c r="G243" s="510"/>
      <c r="H243" s="507">
        <v>65.503066997390263</v>
      </c>
      <c r="I243" s="507">
        <v>23.39146144318336</v>
      </c>
      <c r="J243" s="511">
        <v>-0.64289517246398087</v>
      </c>
      <c r="K243" s="509">
        <v>-42.111605554206903</v>
      </c>
      <c r="L243" s="509"/>
    </row>
    <row r="244" spans="1:12" x14ac:dyDescent="0.25">
      <c r="A244" s="476" t="s">
        <v>8</v>
      </c>
      <c r="B244" s="512">
        <v>35.409999999999997</v>
      </c>
      <c r="C244" s="513">
        <v>35.409999999999997</v>
      </c>
      <c r="D244" s="672" t="s">
        <v>152</v>
      </c>
      <c r="E244" s="514">
        <v>35.409999999999997</v>
      </c>
      <c r="F244" s="514"/>
      <c r="G244" s="515"/>
      <c r="H244" s="512">
        <v>71.496896652681954</v>
      </c>
      <c r="I244" s="512">
        <v>27.906903352305431</v>
      </c>
      <c r="J244" s="516">
        <v>-0.60967671802775225</v>
      </c>
      <c r="K244" s="514">
        <v>-43.58999330037652</v>
      </c>
      <c r="L244" s="514"/>
    </row>
    <row r="245" spans="1:12" x14ac:dyDescent="0.25">
      <c r="A245" s="517" t="s">
        <v>103</v>
      </c>
      <c r="B245" s="518">
        <v>41</v>
      </c>
      <c r="C245" s="519">
        <v>41</v>
      </c>
      <c r="D245" s="673" t="s">
        <v>152</v>
      </c>
      <c r="E245" s="520">
        <v>41</v>
      </c>
      <c r="F245" s="520"/>
      <c r="G245" s="471"/>
      <c r="H245" s="518">
        <v>79.172852266816847</v>
      </c>
      <c r="I245" s="518">
        <v>31.690225004583201</v>
      </c>
      <c r="J245" s="521">
        <v>-0.59973369536081123</v>
      </c>
      <c r="K245" s="520">
        <v>-47.482627262233649</v>
      </c>
      <c r="L245" s="520"/>
    </row>
    <row r="246" spans="1:12" x14ac:dyDescent="0.25">
      <c r="A246" s="522" t="s">
        <v>104</v>
      </c>
      <c r="B246" s="523">
        <v>17.18</v>
      </c>
      <c r="C246" s="524">
        <v>17.18</v>
      </c>
      <c r="D246" s="674" t="s">
        <v>152</v>
      </c>
      <c r="E246" s="525">
        <v>17.18</v>
      </c>
      <c r="F246" s="525"/>
      <c r="G246" s="471"/>
      <c r="H246" s="523">
        <v>42.122047098457202</v>
      </c>
      <c r="I246" s="523">
        <v>15.195703107663876</v>
      </c>
      <c r="J246" s="526">
        <v>-0.63924585450120619</v>
      </c>
      <c r="K246" s="525">
        <v>-26.926343990793328</v>
      </c>
      <c r="L246" s="525"/>
    </row>
    <row r="247" spans="1:12" x14ac:dyDescent="0.25">
      <c r="A247" s="476" t="s">
        <v>9</v>
      </c>
      <c r="B247" s="512">
        <v>16.149999999999999</v>
      </c>
      <c r="C247" s="513">
        <v>16.149999999999999</v>
      </c>
      <c r="D247" s="672" t="s">
        <v>152</v>
      </c>
      <c r="E247" s="514">
        <v>16.149999999999999</v>
      </c>
      <c r="F247" s="514"/>
      <c r="G247" s="515"/>
      <c r="H247" s="512">
        <v>50.940043175105529</v>
      </c>
      <c r="I247" s="512">
        <v>13.266439983598822</v>
      </c>
      <c r="J247" s="516">
        <v>-0.73956755517470496</v>
      </c>
      <c r="K247" s="514">
        <v>-37.673603191506707</v>
      </c>
      <c r="L247" s="514"/>
    </row>
    <row r="248" spans="1:12" x14ac:dyDescent="0.25">
      <c r="A248" s="495" t="s">
        <v>62</v>
      </c>
      <c r="B248" s="527">
        <v>0</v>
      </c>
      <c r="C248" s="528">
        <v>18.78</v>
      </c>
      <c r="D248" s="675" t="s">
        <v>152</v>
      </c>
      <c r="E248" s="529">
        <v>18.78</v>
      </c>
      <c r="F248" s="529"/>
      <c r="G248" s="471"/>
      <c r="H248" s="527">
        <v>57.009924375167714</v>
      </c>
      <c r="I248" s="527">
        <v>15.301337294603165</v>
      </c>
      <c r="J248" s="530">
        <v>-0.73160221729274744</v>
      </c>
      <c r="K248" s="529">
        <v>-41.708587080564548</v>
      </c>
      <c r="L248" s="529"/>
    </row>
    <row r="249" spans="1:12" x14ac:dyDescent="0.25">
      <c r="A249" s="324" t="s">
        <v>63</v>
      </c>
      <c r="B249" s="531">
        <v>0</v>
      </c>
      <c r="C249" s="532">
        <v>15.71</v>
      </c>
      <c r="D249" s="676" t="s">
        <v>152</v>
      </c>
      <c r="E249" s="533">
        <v>15.71</v>
      </c>
      <c r="F249" s="533"/>
      <c r="G249" s="471"/>
      <c r="H249" s="531">
        <v>55.486363069012555</v>
      </c>
      <c r="I249" s="531">
        <v>13.316204301459846</v>
      </c>
      <c r="J249" s="534">
        <v>-0.76000942276758199</v>
      </c>
      <c r="K249" s="533">
        <v>-42.170158767552707</v>
      </c>
      <c r="L249" s="533"/>
    </row>
    <row r="250" spans="1:12" x14ac:dyDescent="0.25">
      <c r="A250" s="324" t="s">
        <v>64</v>
      </c>
      <c r="B250" s="531">
        <v>0</v>
      </c>
      <c r="C250" s="532">
        <v>8.09</v>
      </c>
      <c r="D250" s="676" t="s">
        <v>152</v>
      </c>
      <c r="E250" s="533">
        <v>8.09</v>
      </c>
      <c r="F250" s="533"/>
      <c r="G250" s="471"/>
      <c r="H250" s="531">
        <v>36.086566005882709</v>
      </c>
      <c r="I250" s="531">
        <v>6.3273736693609326</v>
      </c>
      <c r="J250" s="534">
        <v>-0.82466124185023681</v>
      </c>
      <c r="K250" s="533">
        <v>-29.759192336521778</v>
      </c>
      <c r="L250" s="533"/>
    </row>
    <row r="251" spans="1:12" x14ac:dyDescent="0.25">
      <c r="A251" s="462" t="s">
        <v>65</v>
      </c>
      <c r="B251" s="545">
        <v>0</v>
      </c>
      <c r="C251" s="546">
        <v>14.11</v>
      </c>
      <c r="D251" s="679" t="s">
        <v>152</v>
      </c>
      <c r="E251" s="547">
        <v>14.11</v>
      </c>
      <c r="F251" s="547"/>
      <c r="G251" s="471"/>
      <c r="H251" s="536">
        <v>56.50838566263554</v>
      </c>
      <c r="I251" s="536">
        <v>14.069131284795812</v>
      </c>
      <c r="J251" s="539">
        <v>-0.75102577927476344</v>
      </c>
      <c r="K251" s="538">
        <v>-42.439254377839731</v>
      </c>
      <c r="L251" s="538"/>
    </row>
    <row r="252" spans="1:12" x14ac:dyDescent="0.25">
      <c r="A252" s="147" t="s">
        <v>27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9"/>
    </row>
    <row r="253" spans="1:12" ht="21" x14ac:dyDescent="0.35">
      <c r="A253" s="470" t="s">
        <v>107</v>
      </c>
      <c r="B253" s="470"/>
      <c r="C253" s="470"/>
      <c r="D253" s="470"/>
      <c r="E253" s="470"/>
      <c r="F253" s="470"/>
      <c r="G253" s="470"/>
      <c r="H253" s="470"/>
      <c r="I253" s="470"/>
      <c r="J253" s="470"/>
      <c r="K253" s="470"/>
      <c r="L253" s="470"/>
    </row>
    <row r="254" spans="1:12" x14ac:dyDescent="0.25">
      <c r="A254" s="55"/>
      <c r="B254" s="56" t="s">
        <v>150</v>
      </c>
      <c r="C254" s="57"/>
      <c r="D254" s="57"/>
      <c r="E254" s="57"/>
      <c r="F254" s="58"/>
      <c r="G254" s="115"/>
      <c r="H254" s="56" t="s">
        <v>153</v>
      </c>
      <c r="I254" s="57"/>
      <c r="J254" s="57"/>
      <c r="K254" s="57"/>
      <c r="L254" s="58"/>
    </row>
    <row r="255" spans="1:12" ht="30" customHeight="1" x14ac:dyDescent="0.25">
      <c r="A255" s="12"/>
      <c r="B255" s="256">
        <v>2020</v>
      </c>
      <c r="C255" s="506">
        <v>2021</v>
      </c>
      <c r="D255" s="506" t="s">
        <v>1</v>
      </c>
      <c r="E255" s="354" t="s">
        <v>2</v>
      </c>
      <c r="F255" s="355"/>
      <c r="G255" s="471"/>
      <c r="H255" s="256">
        <v>2020</v>
      </c>
      <c r="I255" s="256">
        <v>2021</v>
      </c>
      <c r="J255" s="506" t="s">
        <v>1</v>
      </c>
      <c r="K255" s="354" t="s">
        <v>2</v>
      </c>
      <c r="L255" s="355"/>
    </row>
    <row r="256" spans="1:12" x14ac:dyDescent="0.25">
      <c r="A256" s="472" t="s">
        <v>88</v>
      </c>
      <c r="B256" s="507">
        <v>29.1</v>
      </c>
      <c r="C256" s="508">
        <v>29.1</v>
      </c>
      <c r="D256" s="671" t="s">
        <v>152</v>
      </c>
      <c r="E256" s="509">
        <v>29.1</v>
      </c>
      <c r="F256" s="509"/>
      <c r="G256" s="510"/>
      <c r="H256" s="507">
        <v>65.503066997390263</v>
      </c>
      <c r="I256" s="507">
        <v>23.39146144318336</v>
      </c>
      <c r="J256" s="511">
        <v>-0.64289517246398087</v>
      </c>
      <c r="K256" s="509">
        <v>-42.111605554206903</v>
      </c>
      <c r="L256" s="509"/>
    </row>
    <row r="257" spans="1:12" x14ac:dyDescent="0.25">
      <c r="A257" s="344" t="s">
        <v>89</v>
      </c>
      <c r="B257" s="540">
        <v>0</v>
      </c>
      <c r="C257" s="541">
        <v>42.07</v>
      </c>
      <c r="D257" s="678" t="s">
        <v>152</v>
      </c>
      <c r="E257" s="542">
        <v>42.07</v>
      </c>
      <c r="F257" s="542"/>
      <c r="G257" s="471"/>
      <c r="H257" s="540">
        <v>83.963408532075533</v>
      </c>
      <c r="I257" s="540">
        <v>32.01103711822752</v>
      </c>
      <c r="J257" s="550">
        <v>-0.61875014750028012</v>
      </c>
      <c r="K257" s="542">
        <v>-51.952371413848013</v>
      </c>
      <c r="L257" s="542"/>
    </row>
    <row r="258" spans="1:12" x14ac:dyDescent="0.25">
      <c r="A258" s="347" t="s">
        <v>90</v>
      </c>
      <c r="B258" s="531">
        <v>0</v>
      </c>
      <c r="C258" s="532">
        <v>21.47</v>
      </c>
      <c r="D258" s="676" t="s">
        <v>152</v>
      </c>
      <c r="E258" s="533">
        <v>21.47</v>
      </c>
      <c r="F258" s="533"/>
      <c r="G258" s="471"/>
      <c r="H258" s="531">
        <v>65.597497389260923</v>
      </c>
      <c r="I258" s="531">
        <v>16.477133288477692</v>
      </c>
      <c r="J258" s="534">
        <v>-0.74881460506486963</v>
      </c>
      <c r="K258" s="533">
        <v>-49.120364100783235</v>
      </c>
      <c r="L258" s="533"/>
    </row>
    <row r="259" spans="1:12" x14ac:dyDescent="0.25">
      <c r="A259" s="347" t="s">
        <v>91</v>
      </c>
      <c r="B259" s="531">
        <v>0</v>
      </c>
      <c r="C259" s="532">
        <v>23.7</v>
      </c>
      <c r="D259" s="676" t="s">
        <v>152</v>
      </c>
      <c r="E259" s="533">
        <v>23.7</v>
      </c>
      <c r="F259" s="533"/>
      <c r="G259" s="471"/>
      <c r="H259" s="531">
        <v>46.573220400200434</v>
      </c>
      <c r="I259" s="531">
        <v>19.267479021043094</v>
      </c>
      <c r="J259" s="534">
        <v>-0.58629704247464542</v>
      </c>
      <c r="K259" s="533">
        <v>-27.30574137915734</v>
      </c>
      <c r="L259" s="533"/>
    </row>
    <row r="260" spans="1:12" x14ac:dyDescent="0.25">
      <c r="A260" s="347" t="s">
        <v>92</v>
      </c>
      <c r="B260" s="531">
        <v>0</v>
      </c>
      <c r="C260" s="532">
        <v>10.3</v>
      </c>
      <c r="D260" s="676" t="s">
        <v>152</v>
      </c>
      <c r="E260" s="533">
        <v>10.3</v>
      </c>
      <c r="F260" s="533"/>
      <c r="G260" s="471"/>
      <c r="H260" s="531">
        <v>38.408735914013882</v>
      </c>
      <c r="I260" s="531">
        <v>9.789838678839466</v>
      </c>
      <c r="J260" s="534">
        <v>-0.74511427033797473</v>
      </c>
      <c r="K260" s="533">
        <v>-28.618897235174416</v>
      </c>
      <c r="L260" s="533"/>
    </row>
    <row r="261" spans="1:12" x14ac:dyDescent="0.25">
      <c r="A261" s="347" t="s">
        <v>93</v>
      </c>
      <c r="B261" s="531">
        <v>0</v>
      </c>
      <c r="C261" s="532">
        <v>24.79</v>
      </c>
      <c r="D261" s="676" t="s">
        <v>152</v>
      </c>
      <c r="E261" s="533">
        <v>24.79</v>
      </c>
      <c r="F261" s="533"/>
      <c r="G261" s="471"/>
      <c r="H261" s="531">
        <v>40.385593388565326</v>
      </c>
      <c r="I261" s="531">
        <v>25.478831421695727</v>
      </c>
      <c r="J261" s="534">
        <v>-0.36911088128496494</v>
      </c>
      <c r="K261" s="533">
        <v>-14.906761966869599</v>
      </c>
      <c r="L261" s="533"/>
    </row>
    <row r="262" spans="1:12" x14ac:dyDescent="0.25">
      <c r="A262" s="347" t="s">
        <v>94</v>
      </c>
      <c r="B262" s="531">
        <v>0</v>
      </c>
      <c r="C262" s="532">
        <v>24.62</v>
      </c>
      <c r="D262" s="676" t="s">
        <v>152</v>
      </c>
      <c r="E262" s="533">
        <v>24.62</v>
      </c>
      <c r="F262" s="533"/>
      <c r="G262" s="471"/>
      <c r="H262" s="531">
        <v>69.272980058677305</v>
      </c>
      <c r="I262" s="531">
        <v>24.489947270547862</v>
      </c>
      <c r="J262" s="534">
        <v>-0.64647186753328956</v>
      </c>
      <c r="K262" s="533">
        <v>-44.783032788129447</v>
      </c>
      <c r="L262" s="533"/>
    </row>
    <row r="263" spans="1:12" x14ac:dyDescent="0.25">
      <c r="A263" s="348" t="s">
        <v>95</v>
      </c>
      <c r="B263" s="545">
        <v>0</v>
      </c>
      <c r="C263" s="546">
        <v>34.61</v>
      </c>
      <c r="D263" s="679" t="s">
        <v>152</v>
      </c>
      <c r="E263" s="547">
        <v>34.61</v>
      </c>
      <c r="F263" s="547"/>
      <c r="G263" s="471"/>
      <c r="H263" s="545">
        <v>58.389695790744099</v>
      </c>
      <c r="I263" s="545">
        <v>27.684702141481328</v>
      </c>
      <c r="J263" s="549">
        <v>-0.52586322352667758</v>
      </c>
      <c r="K263" s="547">
        <v>-30.704993649262772</v>
      </c>
      <c r="L263" s="547"/>
    </row>
    <row r="264" spans="1:12" x14ac:dyDescent="0.25">
      <c r="A264" s="147" t="s">
        <v>27</v>
      </c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9"/>
    </row>
    <row r="265" spans="1:12" ht="23.25" x14ac:dyDescent="0.35">
      <c r="A265" s="551" t="s">
        <v>108</v>
      </c>
      <c r="B265" s="551"/>
      <c r="C265" s="551"/>
      <c r="D265" s="551"/>
      <c r="E265" s="551"/>
      <c r="F265" s="551"/>
      <c r="G265" s="551"/>
      <c r="H265" s="551"/>
      <c r="I265" s="551"/>
      <c r="J265" s="551"/>
      <c r="K265" s="551"/>
      <c r="L265" s="551"/>
    </row>
    <row r="266" spans="1:12" ht="21" x14ac:dyDescent="0.35">
      <c r="A266" s="552" t="s">
        <v>28</v>
      </c>
      <c r="B266" s="552"/>
      <c r="C266" s="552"/>
      <c r="D266" s="552"/>
      <c r="E266" s="552"/>
      <c r="F266" s="552"/>
      <c r="G266" s="552"/>
      <c r="H266" s="552"/>
      <c r="I266" s="552"/>
      <c r="J266" s="552"/>
      <c r="K266" s="552"/>
      <c r="L266" s="552"/>
    </row>
    <row r="267" spans="1:12" x14ac:dyDescent="0.25">
      <c r="A267" s="55"/>
      <c r="B267" s="56" t="s">
        <v>150</v>
      </c>
      <c r="C267" s="57"/>
      <c r="D267" s="57"/>
      <c r="E267" s="57"/>
      <c r="F267" s="57"/>
      <c r="G267" s="57"/>
      <c r="H267" s="57"/>
      <c r="I267" s="57"/>
      <c r="J267" s="57"/>
      <c r="K267" s="57"/>
      <c r="L267" s="58"/>
    </row>
    <row r="268" spans="1:12" ht="30" customHeight="1" x14ac:dyDescent="0.25">
      <c r="A268" s="12"/>
      <c r="B268" s="354">
        <v>2020</v>
      </c>
      <c r="C268" s="355"/>
      <c r="D268" s="354">
        <v>2021</v>
      </c>
      <c r="E268" s="355"/>
      <c r="F268" s="354" t="s">
        <v>1</v>
      </c>
      <c r="G268" s="553"/>
      <c r="H268" s="355"/>
      <c r="I268" s="354" t="s">
        <v>2</v>
      </c>
      <c r="J268" s="355"/>
      <c r="K268" s="354" t="s">
        <v>3</v>
      </c>
      <c r="L268" s="355"/>
    </row>
    <row r="269" spans="1:12" x14ac:dyDescent="0.25">
      <c r="A269" s="554" t="s">
        <v>56</v>
      </c>
      <c r="B269" s="555">
        <v>0</v>
      </c>
      <c r="C269" s="556"/>
      <c r="D269" s="555">
        <v>141</v>
      </c>
      <c r="E269" s="556"/>
      <c r="F269" s="557" t="s">
        <v>152</v>
      </c>
      <c r="G269" s="558"/>
      <c r="H269" s="559"/>
      <c r="I269" s="555">
        <v>141</v>
      </c>
      <c r="J269" s="556"/>
      <c r="K269" s="557">
        <v>1</v>
      </c>
      <c r="L269" s="559"/>
    </row>
    <row r="270" spans="1:12" x14ac:dyDescent="0.25">
      <c r="A270" s="560" t="s">
        <v>8</v>
      </c>
      <c r="B270" s="561">
        <v>0</v>
      </c>
      <c r="C270" s="562"/>
      <c r="D270" s="561">
        <v>83</v>
      </c>
      <c r="E270" s="562"/>
      <c r="F270" s="563" t="s">
        <v>152</v>
      </c>
      <c r="G270" s="564"/>
      <c r="H270" s="565"/>
      <c r="I270" s="561">
        <v>83</v>
      </c>
      <c r="J270" s="562"/>
      <c r="K270" s="563">
        <v>0.58865248226950351</v>
      </c>
      <c r="L270" s="565"/>
    </row>
    <row r="271" spans="1:12" x14ac:dyDescent="0.25">
      <c r="A271" s="566" t="s">
        <v>57</v>
      </c>
      <c r="B271" s="567">
        <v>0</v>
      </c>
      <c r="C271" s="568"/>
      <c r="D271" s="567">
        <v>16</v>
      </c>
      <c r="E271" s="568"/>
      <c r="F271" s="569" t="s">
        <v>152</v>
      </c>
      <c r="G271" s="570"/>
      <c r="H271" s="571"/>
      <c r="I271" s="567">
        <v>16</v>
      </c>
      <c r="J271" s="568"/>
      <c r="K271" s="569">
        <v>0.11347517730496454</v>
      </c>
      <c r="L271" s="571"/>
    </row>
    <row r="272" spans="1:12" x14ac:dyDescent="0.25">
      <c r="A272" s="324" t="s">
        <v>58</v>
      </c>
      <c r="B272" s="572">
        <v>0</v>
      </c>
      <c r="C272" s="573"/>
      <c r="D272" s="572">
        <v>36</v>
      </c>
      <c r="E272" s="573"/>
      <c r="F272" s="574" t="s">
        <v>152</v>
      </c>
      <c r="G272" s="575"/>
      <c r="H272" s="576"/>
      <c r="I272" s="572">
        <v>36</v>
      </c>
      <c r="J272" s="573"/>
      <c r="K272" s="574">
        <v>0.25531914893617019</v>
      </c>
      <c r="L272" s="576"/>
    </row>
    <row r="273" spans="1:12" x14ac:dyDescent="0.25">
      <c r="A273" s="324" t="s">
        <v>59</v>
      </c>
      <c r="B273" s="572">
        <v>0</v>
      </c>
      <c r="C273" s="573"/>
      <c r="D273" s="572">
        <v>23</v>
      </c>
      <c r="E273" s="573"/>
      <c r="F273" s="574" t="s">
        <v>152</v>
      </c>
      <c r="G273" s="575"/>
      <c r="H273" s="576"/>
      <c r="I273" s="572">
        <v>23</v>
      </c>
      <c r="J273" s="573"/>
      <c r="K273" s="574">
        <v>0.16312056737588654</v>
      </c>
      <c r="L273" s="576"/>
    </row>
    <row r="274" spans="1:12" x14ac:dyDescent="0.25">
      <c r="A274" s="324" t="s">
        <v>60</v>
      </c>
      <c r="B274" s="572">
        <v>0</v>
      </c>
      <c r="C274" s="573"/>
      <c r="D274" s="572">
        <v>2</v>
      </c>
      <c r="E274" s="573"/>
      <c r="F274" s="574" t="s">
        <v>152</v>
      </c>
      <c r="G274" s="575"/>
      <c r="H274" s="576"/>
      <c r="I274" s="572">
        <v>2</v>
      </c>
      <c r="J274" s="573"/>
      <c r="K274" s="574">
        <v>1.4184397163120567E-2</v>
      </c>
      <c r="L274" s="576"/>
    </row>
    <row r="275" spans="1:12" x14ac:dyDescent="0.25">
      <c r="A275" s="535" t="s">
        <v>61</v>
      </c>
      <c r="B275" s="577">
        <v>0</v>
      </c>
      <c r="C275" s="578"/>
      <c r="D275" s="577">
        <v>6</v>
      </c>
      <c r="E275" s="578"/>
      <c r="F275" s="579" t="s">
        <v>152</v>
      </c>
      <c r="G275" s="580"/>
      <c r="H275" s="581"/>
      <c r="I275" s="577">
        <v>6</v>
      </c>
      <c r="J275" s="578"/>
      <c r="K275" s="579">
        <v>4.2553191489361701E-2</v>
      </c>
      <c r="L275" s="581"/>
    </row>
    <row r="276" spans="1:12" x14ac:dyDescent="0.25">
      <c r="A276" s="582" t="s">
        <v>9</v>
      </c>
      <c r="B276" s="561">
        <v>0</v>
      </c>
      <c r="C276" s="562"/>
      <c r="D276" s="561">
        <v>58</v>
      </c>
      <c r="E276" s="562"/>
      <c r="F276" s="563" t="s">
        <v>152</v>
      </c>
      <c r="G276" s="564"/>
      <c r="H276" s="565"/>
      <c r="I276" s="561">
        <v>58</v>
      </c>
      <c r="J276" s="562"/>
      <c r="K276" s="563">
        <v>0.41134751773049644</v>
      </c>
      <c r="L276" s="565"/>
    </row>
    <row r="277" spans="1:12" x14ac:dyDescent="0.25">
      <c r="A277" s="566" t="s">
        <v>62</v>
      </c>
      <c r="B277" s="567">
        <v>0</v>
      </c>
      <c r="C277" s="568"/>
      <c r="D277" s="567">
        <v>31</v>
      </c>
      <c r="E277" s="568"/>
      <c r="F277" s="569" t="s">
        <v>152</v>
      </c>
      <c r="G277" s="570"/>
      <c r="H277" s="571"/>
      <c r="I277" s="567">
        <v>31</v>
      </c>
      <c r="J277" s="568"/>
      <c r="K277" s="569">
        <v>0.21985815602836881</v>
      </c>
      <c r="L277" s="571"/>
    </row>
    <row r="278" spans="1:12" x14ac:dyDescent="0.25">
      <c r="A278" s="324" t="s">
        <v>63</v>
      </c>
      <c r="B278" s="572">
        <v>0</v>
      </c>
      <c r="C278" s="573"/>
      <c r="D278" s="572">
        <v>27</v>
      </c>
      <c r="E278" s="573"/>
      <c r="F278" s="574" t="s">
        <v>152</v>
      </c>
      <c r="G278" s="575"/>
      <c r="H278" s="576"/>
      <c r="I278" s="572">
        <v>27</v>
      </c>
      <c r="J278" s="573"/>
      <c r="K278" s="574">
        <v>0.19148936170212766</v>
      </c>
      <c r="L278" s="576"/>
    </row>
    <row r="279" spans="1:12" x14ac:dyDescent="0.25">
      <c r="A279" s="324" t="s">
        <v>64</v>
      </c>
      <c r="B279" s="572">
        <v>0</v>
      </c>
      <c r="C279" s="573"/>
      <c r="D279" s="572">
        <v>15</v>
      </c>
      <c r="E279" s="573"/>
      <c r="F279" s="574" t="s">
        <v>152</v>
      </c>
      <c r="G279" s="575"/>
      <c r="H279" s="576"/>
      <c r="I279" s="572">
        <v>15</v>
      </c>
      <c r="J279" s="573"/>
      <c r="K279" s="574">
        <v>0.10638297872340426</v>
      </c>
      <c r="L279" s="576"/>
    </row>
    <row r="280" spans="1:12" x14ac:dyDescent="0.25">
      <c r="A280" s="327" t="s">
        <v>65</v>
      </c>
      <c r="B280" s="583">
        <v>0</v>
      </c>
      <c r="C280" s="584"/>
      <c r="D280" s="583">
        <v>12</v>
      </c>
      <c r="E280" s="584"/>
      <c r="F280" s="585" t="s">
        <v>152</v>
      </c>
      <c r="G280" s="586"/>
      <c r="H280" s="587"/>
      <c r="I280" s="583">
        <v>12</v>
      </c>
      <c r="J280" s="584"/>
      <c r="K280" s="585">
        <v>8.5106382978723402E-2</v>
      </c>
      <c r="L280" s="587"/>
    </row>
    <row r="281" spans="1:12" ht="21" x14ac:dyDescent="0.35">
      <c r="A281" s="552" t="s">
        <v>109</v>
      </c>
      <c r="B281" s="552"/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</row>
    <row r="282" spans="1:12" x14ac:dyDescent="0.25">
      <c r="A282" s="55"/>
      <c r="B282" s="56" t="s">
        <v>150</v>
      </c>
      <c r="C282" s="57"/>
      <c r="D282" s="57"/>
      <c r="E282" s="57"/>
      <c r="F282" s="57"/>
      <c r="G282" s="57"/>
      <c r="H282" s="57"/>
      <c r="I282" s="57"/>
      <c r="J282" s="57"/>
      <c r="K282" s="57"/>
      <c r="L282" s="58"/>
    </row>
    <row r="283" spans="1:12" ht="30" customHeight="1" x14ac:dyDescent="0.25">
      <c r="A283" s="12"/>
      <c r="B283" s="354">
        <v>2020</v>
      </c>
      <c r="C283" s="355"/>
      <c r="D283" s="354">
        <v>2021</v>
      </c>
      <c r="E283" s="355"/>
      <c r="F283" s="354" t="s">
        <v>1</v>
      </c>
      <c r="G283" s="553"/>
      <c r="H283" s="355"/>
      <c r="I283" s="354" t="s">
        <v>2</v>
      </c>
      <c r="J283" s="355"/>
      <c r="K283" s="354" t="s">
        <v>3</v>
      </c>
      <c r="L283" s="355"/>
    </row>
    <row r="284" spans="1:12" x14ac:dyDescent="0.25">
      <c r="A284" s="554" t="s">
        <v>88</v>
      </c>
      <c r="B284" s="555">
        <v>0</v>
      </c>
      <c r="C284" s="556"/>
      <c r="D284" s="555">
        <v>141</v>
      </c>
      <c r="E284" s="556"/>
      <c r="F284" s="557" t="s">
        <v>152</v>
      </c>
      <c r="G284" s="558"/>
      <c r="H284" s="559"/>
      <c r="I284" s="555">
        <v>141</v>
      </c>
      <c r="J284" s="556"/>
      <c r="K284" s="557">
        <v>1</v>
      </c>
      <c r="L284" s="559"/>
    </row>
    <row r="285" spans="1:12" x14ac:dyDescent="0.25">
      <c r="A285" s="344" t="s">
        <v>89</v>
      </c>
      <c r="B285" s="588">
        <v>0</v>
      </c>
      <c r="C285" s="589"/>
      <c r="D285" s="588">
        <v>37</v>
      </c>
      <c r="E285" s="589"/>
      <c r="F285" s="590" t="s">
        <v>152</v>
      </c>
      <c r="G285" s="591"/>
      <c r="H285" s="592"/>
      <c r="I285" s="588">
        <v>37</v>
      </c>
      <c r="J285" s="589"/>
      <c r="K285" s="590">
        <v>0.26241134751773049</v>
      </c>
      <c r="L285" s="592"/>
    </row>
    <row r="286" spans="1:12" x14ac:dyDescent="0.25">
      <c r="A286" s="347" t="s">
        <v>90</v>
      </c>
      <c r="B286" s="572">
        <v>0</v>
      </c>
      <c r="C286" s="573"/>
      <c r="D286" s="572">
        <v>35</v>
      </c>
      <c r="E286" s="573"/>
      <c r="F286" s="574" t="s">
        <v>152</v>
      </c>
      <c r="G286" s="575"/>
      <c r="H286" s="576"/>
      <c r="I286" s="572">
        <v>35</v>
      </c>
      <c r="J286" s="573"/>
      <c r="K286" s="574">
        <v>0.24822695035460993</v>
      </c>
      <c r="L286" s="576"/>
    </row>
    <row r="287" spans="1:12" x14ac:dyDescent="0.25">
      <c r="A287" s="347" t="s">
        <v>92</v>
      </c>
      <c r="B287" s="572">
        <v>0</v>
      </c>
      <c r="C287" s="573"/>
      <c r="D287" s="572">
        <v>23</v>
      </c>
      <c r="E287" s="573"/>
      <c r="F287" s="574" t="s">
        <v>152</v>
      </c>
      <c r="G287" s="575"/>
      <c r="H287" s="576"/>
      <c r="I287" s="572">
        <v>23</v>
      </c>
      <c r="J287" s="573"/>
      <c r="K287" s="574">
        <v>0.16312056737588654</v>
      </c>
      <c r="L287" s="576"/>
    </row>
    <row r="288" spans="1:12" x14ac:dyDescent="0.25">
      <c r="A288" s="347" t="s">
        <v>93</v>
      </c>
      <c r="B288" s="572">
        <v>0</v>
      </c>
      <c r="C288" s="573"/>
      <c r="D288" s="572">
        <v>12</v>
      </c>
      <c r="E288" s="573"/>
      <c r="F288" s="574" t="s">
        <v>152</v>
      </c>
      <c r="G288" s="575"/>
      <c r="H288" s="576"/>
      <c r="I288" s="572">
        <v>12</v>
      </c>
      <c r="J288" s="573"/>
      <c r="K288" s="574">
        <v>8.5106382978723402E-2</v>
      </c>
      <c r="L288" s="576"/>
    </row>
    <row r="289" spans="1:12" x14ac:dyDescent="0.25">
      <c r="A289" s="347" t="s">
        <v>94</v>
      </c>
      <c r="B289" s="572">
        <v>0</v>
      </c>
      <c r="C289" s="573"/>
      <c r="D289" s="572">
        <v>8</v>
      </c>
      <c r="E289" s="573"/>
      <c r="F289" s="574" t="s">
        <v>152</v>
      </c>
      <c r="G289" s="575"/>
      <c r="H289" s="576"/>
      <c r="I289" s="572">
        <v>8</v>
      </c>
      <c r="J289" s="573"/>
      <c r="K289" s="574">
        <v>5.6737588652482268E-2</v>
      </c>
      <c r="L289" s="576"/>
    </row>
    <row r="290" spans="1:12" x14ac:dyDescent="0.25">
      <c r="A290" s="347" t="s">
        <v>91</v>
      </c>
      <c r="B290" s="572">
        <v>0</v>
      </c>
      <c r="C290" s="573"/>
      <c r="D290" s="572">
        <v>3</v>
      </c>
      <c r="E290" s="573"/>
      <c r="F290" s="574" t="s">
        <v>152</v>
      </c>
      <c r="G290" s="575"/>
      <c r="H290" s="576"/>
      <c r="I290" s="572">
        <v>3</v>
      </c>
      <c r="J290" s="573"/>
      <c r="K290" s="574">
        <v>2.1276595744680851E-2</v>
      </c>
      <c r="L290" s="576"/>
    </row>
    <row r="291" spans="1:12" x14ac:dyDescent="0.25">
      <c r="A291" s="348" t="s">
        <v>95</v>
      </c>
      <c r="B291" s="593">
        <v>0</v>
      </c>
      <c r="C291" s="594"/>
      <c r="D291" s="593">
        <v>23</v>
      </c>
      <c r="E291" s="594"/>
      <c r="F291" s="595" t="s">
        <v>152</v>
      </c>
      <c r="G291" s="596"/>
      <c r="H291" s="597"/>
      <c r="I291" s="593">
        <v>23</v>
      </c>
      <c r="J291" s="594"/>
      <c r="K291" s="595">
        <v>0.16312056737588654</v>
      </c>
      <c r="L291" s="597"/>
    </row>
    <row r="292" spans="1:12" ht="21" x14ac:dyDescent="0.35">
      <c r="A292" s="552" t="s">
        <v>30</v>
      </c>
      <c r="B292" s="552"/>
      <c r="C292" s="552"/>
      <c r="D292" s="552"/>
      <c r="E292" s="552"/>
      <c r="F292" s="552"/>
      <c r="G292" s="552"/>
      <c r="H292" s="552"/>
      <c r="I292" s="552"/>
      <c r="J292" s="552"/>
      <c r="K292" s="552"/>
      <c r="L292" s="552"/>
    </row>
    <row r="293" spans="1:12" x14ac:dyDescent="0.25">
      <c r="A293" s="55"/>
      <c r="B293" s="56" t="s">
        <v>150</v>
      </c>
      <c r="C293" s="57"/>
      <c r="D293" s="57"/>
      <c r="E293" s="57"/>
      <c r="F293" s="57"/>
      <c r="G293" s="57"/>
      <c r="H293" s="57"/>
      <c r="I293" s="57"/>
      <c r="J293" s="57"/>
      <c r="K293" s="57"/>
      <c r="L293" s="58"/>
    </row>
    <row r="294" spans="1:12" ht="30" customHeight="1" x14ac:dyDescent="0.25">
      <c r="A294" s="12"/>
      <c r="B294" s="354">
        <v>2020</v>
      </c>
      <c r="C294" s="355"/>
      <c r="D294" s="354">
        <v>2021</v>
      </c>
      <c r="E294" s="355"/>
      <c r="F294" s="354" t="s">
        <v>1</v>
      </c>
      <c r="G294" s="553"/>
      <c r="H294" s="355"/>
      <c r="I294" s="354" t="s">
        <v>2</v>
      </c>
      <c r="J294" s="355"/>
      <c r="K294" s="354" t="s">
        <v>3</v>
      </c>
      <c r="L294" s="355"/>
    </row>
    <row r="295" spans="1:12" x14ac:dyDescent="0.25">
      <c r="A295" s="554" t="s">
        <v>56</v>
      </c>
      <c r="B295" s="555">
        <v>0</v>
      </c>
      <c r="C295" s="556"/>
      <c r="D295" s="555">
        <v>54376</v>
      </c>
      <c r="E295" s="556"/>
      <c r="F295" s="557" t="s">
        <v>152</v>
      </c>
      <c r="G295" s="558"/>
      <c r="H295" s="559"/>
      <c r="I295" s="555">
        <v>54376</v>
      </c>
      <c r="J295" s="556"/>
      <c r="K295" s="557">
        <v>1</v>
      </c>
      <c r="L295" s="559"/>
    </row>
    <row r="296" spans="1:12" x14ac:dyDescent="0.25">
      <c r="A296" s="560" t="s">
        <v>8</v>
      </c>
      <c r="B296" s="561">
        <v>0</v>
      </c>
      <c r="C296" s="562"/>
      <c r="D296" s="561">
        <v>33101</v>
      </c>
      <c r="E296" s="562"/>
      <c r="F296" s="563" t="s">
        <v>152</v>
      </c>
      <c r="G296" s="564"/>
      <c r="H296" s="565"/>
      <c r="I296" s="561">
        <v>33101</v>
      </c>
      <c r="J296" s="562"/>
      <c r="K296" s="563">
        <v>0.60874282771811095</v>
      </c>
      <c r="L296" s="565"/>
    </row>
    <row r="297" spans="1:12" x14ac:dyDescent="0.25">
      <c r="A297" s="566" t="s">
        <v>57</v>
      </c>
      <c r="B297" s="567">
        <v>0</v>
      </c>
      <c r="C297" s="568"/>
      <c r="D297" s="567">
        <v>9383</v>
      </c>
      <c r="E297" s="568"/>
      <c r="F297" s="569" t="s">
        <v>152</v>
      </c>
      <c r="G297" s="570"/>
      <c r="H297" s="571"/>
      <c r="I297" s="567">
        <v>9383</v>
      </c>
      <c r="J297" s="568"/>
      <c r="K297" s="569">
        <v>0.17255774606444019</v>
      </c>
      <c r="L297" s="571"/>
    </row>
    <row r="298" spans="1:12" x14ac:dyDescent="0.25">
      <c r="A298" s="324" t="s">
        <v>58</v>
      </c>
      <c r="B298" s="572">
        <v>0</v>
      </c>
      <c r="C298" s="573"/>
      <c r="D298" s="572">
        <v>15212</v>
      </c>
      <c r="E298" s="573"/>
      <c r="F298" s="574" t="s">
        <v>152</v>
      </c>
      <c r="G298" s="575"/>
      <c r="H298" s="576"/>
      <c r="I298" s="572">
        <v>15212</v>
      </c>
      <c r="J298" s="573"/>
      <c r="K298" s="574">
        <v>0.27975577460644402</v>
      </c>
      <c r="L298" s="576"/>
    </row>
    <row r="299" spans="1:12" x14ac:dyDescent="0.25">
      <c r="A299" s="324" t="s">
        <v>59</v>
      </c>
      <c r="B299" s="572">
        <v>0</v>
      </c>
      <c r="C299" s="573"/>
      <c r="D299" s="572">
        <v>8172</v>
      </c>
      <c r="E299" s="573"/>
      <c r="F299" s="574" t="s">
        <v>152</v>
      </c>
      <c r="G299" s="575"/>
      <c r="H299" s="576"/>
      <c r="I299" s="572">
        <v>8172</v>
      </c>
      <c r="J299" s="573"/>
      <c r="K299" s="574">
        <v>0.15028689127556275</v>
      </c>
      <c r="L299" s="576"/>
    </row>
    <row r="300" spans="1:12" x14ac:dyDescent="0.25">
      <c r="A300" s="324" t="s">
        <v>60</v>
      </c>
      <c r="B300" s="572">
        <v>0</v>
      </c>
      <c r="C300" s="573"/>
      <c r="D300" s="572">
        <v>84</v>
      </c>
      <c r="E300" s="573"/>
      <c r="F300" s="574" t="s">
        <v>152</v>
      </c>
      <c r="G300" s="575"/>
      <c r="H300" s="576"/>
      <c r="I300" s="572">
        <v>84</v>
      </c>
      <c r="J300" s="573"/>
      <c r="K300" s="574">
        <v>1.544799176107106E-3</v>
      </c>
      <c r="L300" s="576"/>
    </row>
    <row r="301" spans="1:12" x14ac:dyDescent="0.25">
      <c r="A301" s="535" t="s">
        <v>61</v>
      </c>
      <c r="B301" s="577">
        <v>0</v>
      </c>
      <c r="C301" s="578"/>
      <c r="D301" s="577">
        <v>250</v>
      </c>
      <c r="E301" s="578"/>
      <c r="F301" s="579" t="s">
        <v>152</v>
      </c>
      <c r="G301" s="580"/>
      <c r="H301" s="581"/>
      <c r="I301" s="577">
        <v>250</v>
      </c>
      <c r="J301" s="578"/>
      <c r="K301" s="579">
        <v>4.5976165955568631E-3</v>
      </c>
      <c r="L301" s="581"/>
    </row>
    <row r="302" spans="1:12" x14ac:dyDescent="0.25">
      <c r="A302" s="582" t="s">
        <v>9</v>
      </c>
      <c r="B302" s="561">
        <v>0</v>
      </c>
      <c r="C302" s="562"/>
      <c r="D302" s="561">
        <v>21275</v>
      </c>
      <c r="E302" s="562"/>
      <c r="F302" s="563" t="s">
        <v>152</v>
      </c>
      <c r="G302" s="564"/>
      <c r="H302" s="565"/>
      <c r="I302" s="561">
        <v>21275</v>
      </c>
      <c r="J302" s="562"/>
      <c r="K302" s="563">
        <v>0.39125717228188905</v>
      </c>
      <c r="L302" s="565"/>
    </row>
    <row r="303" spans="1:12" x14ac:dyDescent="0.25">
      <c r="A303" s="566" t="s">
        <v>62</v>
      </c>
      <c r="B303" s="567">
        <v>0</v>
      </c>
      <c r="C303" s="568"/>
      <c r="D303" s="567">
        <v>14306</v>
      </c>
      <c r="E303" s="568"/>
      <c r="F303" s="569" t="s">
        <v>152</v>
      </c>
      <c r="G303" s="570"/>
      <c r="H303" s="571"/>
      <c r="I303" s="567">
        <v>14306</v>
      </c>
      <c r="J303" s="568"/>
      <c r="K303" s="569">
        <v>0.26309401206414595</v>
      </c>
      <c r="L303" s="571"/>
    </row>
    <row r="304" spans="1:12" x14ac:dyDescent="0.25">
      <c r="A304" s="324" t="s">
        <v>63</v>
      </c>
      <c r="B304" s="572">
        <v>0</v>
      </c>
      <c r="C304" s="573"/>
      <c r="D304" s="572">
        <v>12294</v>
      </c>
      <c r="E304" s="573"/>
      <c r="F304" s="574" t="s">
        <v>152</v>
      </c>
      <c r="G304" s="575"/>
      <c r="H304" s="576"/>
      <c r="I304" s="572">
        <v>12294</v>
      </c>
      <c r="J304" s="573"/>
      <c r="K304" s="574">
        <v>0.2260923937031043</v>
      </c>
      <c r="L304" s="576"/>
    </row>
    <row r="305" spans="1:12" x14ac:dyDescent="0.25">
      <c r="A305" s="324" t="s">
        <v>64</v>
      </c>
      <c r="B305" s="572">
        <v>0</v>
      </c>
      <c r="C305" s="573"/>
      <c r="D305" s="572">
        <v>4530</v>
      </c>
      <c r="E305" s="573"/>
      <c r="F305" s="574" t="s">
        <v>152</v>
      </c>
      <c r="G305" s="575"/>
      <c r="H305" s="576"/>
      <c r="I305" s="572">
        <v>4530</v>
      </c>
      <c r="J305" s="573"/>
      <c r="K305" s="574">
        <v>8.3308812711490363E-2</v>
      </c>
      <c r="L305" s="576"/>
    </row>
    <row r="306" spans="1:12" x14ac:dyDescent="0.25">
      <c r="A306" s="327" t="s">
        <v>65</v>
      </c>
      <c r="B306" s="583">
        <v>0</v>
      </c>
      <c r="C306" s="584"/>
      <c r="D306" s="583">
        <v>2439</v>
      </c>
      <c r="E306" s="584"/>
      <c r="F306" s="585" t="s">
        <v>152</v>
      </c>
      <c r="G306" s="586"/>
      <c r="H306" s="587"/>
      <c r="I306" s="583">
        <v>2439</v>
      </c>
      <c r="J306" s="584"/>
      <c r="K306" s="585">
        <v>4.4854347506252758E-2</v>
      </c>
      <c r="L306" s="587"/>
    </row>
    <row r="307" spans="1:12" ht="21" x14ac:dyDescent="0.35">
      <c r="A307" s="552" t="s">
        <v>110</v>
      </c>
      <c r="B307" s="552"/>
      <c r="C307" s="552"/>
      <c r="D307" s="552"/>
      <c r="E307" s="552"/>
      <c r="F307" s="552"/>
      <c r="G307" s="552"/>
      <c r="H307" s="552"/>
      <c r="I307" s="552"/>
      <c r="J307" s="552"/>
      <c r="K307" s="552"/>
      <c r="L307" s="552"/>
    </row>
    <row r="308" spans="1:12" x14ac:dyDescent="0.25">
      <c r="A308" s="55"/>
      <c r="B308" s="56" t="s">
        <v>150</v>
      </c>
      <c r="C308" s="57"/>
      <c r="D308" s="57"/>
      <c r="E308" s="57"/>
      <c r="F308" s="57"/>
      <c r="G308" s="57"/>
      <c r="H308" s="57"/>
      <c r="I308" s="57"/>
      <c r="J308" s="57"/>
      <c r="K308" s="57"/>
      <c r="L308" s="58"/>
    </row>
    <row r="309" spans="1:12" ht="30" customHeight="1" x14ac:dyDescent="0.25">
      <c r="A309" s="12"/>
      <c r="B309" s="354">
        <v>2020</v>
      </c>
      <c r="C309" s="355"/>
      <c r="D309" s="354">
        <v>2021</v>
      </c>
      <c r="E309" s="355"/>
      <c r="F309" s="354" t="s">
        <v>1</v>
      </c>
      <c r="G309" s="355"/>
      <c r="H309" s="598"/>
      <c r="I309" s="354" t="s">
        <v>2</v>
      </c>
      <c r="J309" s="355"/>
      <c r="K309" s="354" t="s">
        <v>3</v>
      </c>
      <c r="L309" s="355"/>
    </row>
    <row r="310" spans="1:12" x14ac:dyDescent="0.25">
      <c r="A310" s="554" t="s">
        <v>88</v>
      </c>
      <c r="B310" s="555">
        <v>0</v>
      </c>
      <c r="C310" s="556"/>
      <c r="D310" s="555">
        <v>54376</v>
      </c>
      <c r="E310" s="556"/>
      <c r="F310" s="557" t="s">
        <v>152</v>
      </c>
      <c r="G310" s="558"/>
      <c r="H310" s="559"/>
      <c r="I310" s="555">
        <v>54376</v>
      </c>
      <c r="J310" s="556"/>
      <c r="K310" s="557">
        <v>1</v>
      </c>
      <c r="L310" s="559"/>
    </row>
    <row r="311" spans="1:12" x14ac:dyDescent="0.25">
      <c r="A311" s="344" t="s">
        <v>89</v>
      </c>
      <c r="B311" s="588">
        <v>0</v>
      </c>
      <c r="C311" s="589"/>
      <c r="D311" s="588">
        <v>17011</v>
      </c>
      <c r="E311" s="589"/>
      <c r="F311" s="680" t="s">
        <v>152</v>
      </c>
      <c r="G311" s="681"/>
      <c r="H311" s="682"/>
      <c r="I311" s="588">
        <v>17011</v>
      </c>
      <c r="J311" s="589"/>
      <c r="K311" s="590">
        <v>0.31284022362807123</v>
      </c>
      <c r="L311" s="592"/>
    </row>
    <row r="312" spans="1:12" x14ac:dyDescent="0.25">
      <c r="A312" s="347" t="s">
        <v>90</v>
      </c>
      <c r="B312" s="572">
        <v>0</v>
      </c>
      <c r="C312" s="573"/>
      <c r="D312" s="572">
        <v>16911</v>
      </c>
      <c r="E312" s="573"/>
      <c r="F312" s="574" t="s">
        <v>152</v>
      </c>
      <c r="G312" s="575"/>
      <c r="H312" s="576"/>
      <c r="I312" s="572">
        <v>16911</v>
      </c>
      <c r="J312" s="573"/>
      <c r="K312" s="574">
        <v>0.31100117698984847</v>
      </c>
      <c r="L312" s="576"/>
    </row>
    <row r="313" spans="1:12" x14ac:dyDescent="0.25">
      <c r="A313" s="347" t="s">
        <v>92</v>
      </c>
      <c r="B313" s="572">
        <v>0</v>
      </c>
      <c r="C313" s="573"/>
      <c r="D313" s="572">
        <v>5837</v>
      </c>
      <c r="E313" s="573"/>
      <c r="F313" s="574" t="s">
        <v>152</v>
      </c>
      <c r="G313" s="575"/>
      <c r="H313" s="576"/>
      <c r="I313" s="572">
        <v>5837</v>
      </c>
      <c r="J313" s="573"/>
      <c r="K313" s="574">
        <v>0.10734515227306164</v>
      </c>
      <c r="L313" s="576"/>
    </row>
    <row r="314" spans="1:12" x14ac:dyDescent="0.25">
      <c r="A314" s="347" t="s">
        <v>93</v>
      </c>
      <c r="B314" s="572">
        <v>0</v>
      </c>
      <c r="C314" s="573"/>
      <c r="D314" s="572">
        <v>2378</v>
      </c>
      <c r="E314" s="573"/>
      <c r="F314" s="574" t="s">
        <v>152</v>
      </c>
      <c r="G314" s="575"/>
      <c r="H314" s="576"/>
      <c r="I314" s="572">
        <v>2378</v>
      </c>
      <c r="J314" s="573"/>
      <c r="K314" s="574">
        <v>4.3732529056936885E-2</v>
      </c>
      <c r="L314" s="576"/>
    </row>
    <row r="315" spans="1:12" x14ac:dyDescent="0.25">
      <c r="A315" s="347" t="s">
        <v>94</v>
      </c>
      <c r="B315" s="572">
        <v>0</v>
      </c>
      <c r="C315" s="573"/>
      <c r="D315" s="572">
        <v>2827</v>
      </c>
      <c r="E315" s="573"/>
      <c r="F315" s="574" t="s">
        <v>152</v>
      </c>
      <c r="G315" s="575"/>
      <c r="H315" s="576"/>
      <c r="I315" s="572">
        <v>2827</v>
      </c>
      <c r="J315" s="573"/>
      <c r="K315" s="574">
        <v>5.1989848462557012E-2</v>
      </c>
      <c r="L315" s="576"/>
    </row>
    <row r="316" spans="1:12" x14ac:dyDescent="0.25">
      <c r="A316" s="347" t="s">
        <v>91</v>
      </c>
      <c r="B316" s="572">
        <v>0</v>
      </c>
      <c r="C316" s="573"/>
      <c r="D316" s="572">
        <v>482</v>
      </c>
      <c r="E316" s="573"/>
      <c r="F316" s="574" t="s">
        <v>152</v>
      </c>
      <c r="G316" s="575"/>
      <c r="H316" s="576"/>
      <c r="I316" s="572">
        <v>482</v>
      </c>
      <c r="J316" s="573"/>
      <c r="K316" s="574">
        <v>8.8642047962336316E-3</v>
      </c>
      <c r="L316" s="576"/>
    </row>
    <row r="317" spans="1:12" x14ac:dyDescent="0.25">
      <c r="A317" s="348" t="s">
        <v>95</v>
      </c>
      <c r="B317" s="593">
        <v>0</v>
      </c>
      <c r="C317" s="594"/>
      <c r="D317" s="593">
        <v>8930</v>
      </c>
      <c r="E317" s="594"/>
      <c r="F317" s="574" t="s">
        <v>152</v>
      </c>
      <c r="G317" s="575"/>
      <c r="H317" s="576"/>
      <c r="I317" s="593">
        <v>8930</v>
      </c>
      <c r="J317" s="594"/>
      <c r="K317" s="595">
        <v>0.16422686479329116</v>
      </c>
      <c r="L317" s="597"/>
    </row>
    <row r="318" spans="1:12" ht="21" x14ac:dyDescent="0.35">
      <c r="A318" s="552" t="s">
        <v>111</v>
      </c>
      <c r="B318" s="552"/>
      <c r="C318" s="552"/>
      <c r="D318" s="552"/>
      <c r="E318" s="552"/>
      <c r="F318" s="552"/>
      <c r="G318" s="552"/>
      <c r="H318" s="552"/>
      <c r="I318" s="552"/>
      <c r="J318" s="552"/>
      <c r="K318" s="552"/>
      <c r="L318" s="552"/>
    </row>
  </sheetData>
  <mergeCells count="598">
    <mergeCell ref="A318:L318"/>
    <mergeCell ref="B316:C316"/>
    <mergeCell ref="D316:E316"/>
    <mergeCell ref="F316:H316"/>
    <mergeCell ref="I316:J316"/>
    <mergeCell ref="K316:L316"/>
    <mergeCell ref="B317:C317"/>
    <mergeCell ref="D317:E317"/>
    <mergeCell ref="F317:H317"/>
    <mergeCell ref="I317:J317"/>
    <mergeCell ref="K317:L317"/>
    <mergeCell ref="B314:C314"/>
    <mergeCell ref="D314:E314"/>
    <mergeCell ref="F314:H314"/>
    <mergeCell ref="I314:J314"/>
    <mergeCell ref="K314:L314"/>
    <mergeCell ref="B315:C315"/>
    <mergeCell ref="D315:E315"/>
    <mergeCell ref="F315:H315"/>
    <mergeCell ref="I315:J315"/>
    <mergeCell ref="K315:L315"/>
    <mergeCell ref="B312:C312"/>
    <mergeCell ref="D312:E312"/>
    <mergeCell ref="F312:H312"/>
    <mergeCell ref="I312:J312"/>
    <mergeCell ref="K312:L312"/>
    <mergeCell ref="B313:C313"/>
    <mergeCell ref="D313:E313"/>
    <mergeCell ref="F313:H313"/>
    <mergeCell ref="I313:J313"/>
    <mergeCell ref="K313:L313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A307:L307"/>
    <mergeCell ref="B308:L308"/>
    <mergeCell ref="B309:C309"/>
    <mergeCell ref="D309:E309"/>
    <mergeCell ref="F309:G309"/>
    <mergeCell ref="I309:J309"/>
    <mergeCell ref="K309:L309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A292:L292"/>
    <mergeCell ref="B293:L293"/>
    <mergeCell ref="B294:C294"/>
    <mergeCell ref="D294:E294"/>
    <mergeCell ref="F294:H294"/>
    <mergeCell ref="I294:J294"/>
    <mergeCell ref="K294:L294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B282:L282"/>
    <mergeCell ref="B283:C283"/>
    <mergeCell ref="D283:E283"/>
    <mergeCell ref="F283:H283"/>
    <mergeCell ref="I283:J283"/>
    <mergeCell ref="K283:L283"/>
    <mergeCell ref="B280:C280"/>
    <mergeCell ref="D280:E280"/>
    <mergeCell ref="F280:H280"/>
    <mergeCell ref="I280:J280"/>
    <mergeCell ref="K280:L280"/>
    <mergeCell ref="A281:L281"/>
    <mergeCell ref="B278:C278"/>
    <mergeCell ref="D278:E278"/>
    <mergeCell ref="F278:H278"/>
    <mergeCell ref="I278:J278"/>
    <mergeCell ref="K278:L278"/>
    <mergeCell ref="B279:C279"/>
    <mergeCell ref="D279:E279"/>
    <mergeCell ref="F279:H279"/>
    <mergeCell ref="I279:J279"/>
    <mergeCell ref="K279:L279"/>
    <mergeCell ref="B276:C276"/>
    <mergeCell ref="D276:E276"/>
    <mergeCell ref="F276:H276"/>
    <mergeCell ref="I276:J276"/>
    <mergeCell ref="K276:L276"/>
    <mergeCell ref="B277:C277"/>
    <mergeCell ref="D277:E277"/>
    <mergeCell ref="F277:H277"/>
    <mergeCell ref="I277:J277"/>
    <mergeCell ref="K277:L277"/>
    <mergeCell ref="B274:C274"/>
    <mergeCell ref="D274:E274"/>
    <mergeCell ref="F274:H274"/>
    <mergeCell ref="I274:J274"/>
    <mergeCell ref="K274:L274"/>
    <mergeCell ref="B275:C275"/>
    <mergeCell ref="D275:E275"/>
    <mergeCell ref="F275:H275"/>
    <mergeCell ref="I275:J275"/>
    <mergeCell ref="K275:L275"/>
    <mergeCell ref="B272:C272"/>
    <mergeCell ref="D272:E272"/>
    <mergeCell ref="F272:H272"/>
    <mergeCell ref="I272:J272"/>
    <mergeCell ref="K272:L272"/>
    <mergeCell ref="B273:C273"/>
    <mergeCell ref="D273:E273"/>
    <mergeCell ref="F273:H273"/>
    <mergeCell ref="I273:J273"/>
    <mergeCell ref="K273:L273"/>
    <mergeCell ref="B270:C270"/>
    <mergeCell ref="D270:E270"/>
    <mergeCell ref="F270:H270"/>
    <mergeCell ref="I270:J270"/>
    <mergeCell ref="K270:L270"/>
    <mergeCell ref="B271:C271"/>
    <mergeCell ref="D271:E271"/>
    <mergeCell ref="F271:H271"/>
    <mergeCell ref="I271:J271"/>
    <mergeCell ref="K271:L271"/>
    <mergeCell ref="B268:C268"/>
    <mergeCell ref="D268:E268"/>
    <mergeCell ref="F268:H268"/>
    <mergeCell ref="I268:J268"/>
    <mergeCell ref="K268:L268"/>
    <mergeCell ref="B269:C269"/>
    <mergeCell ref="D269:E269"/>
    <mergeCell ref="F269:H269"/>
    <mergeCell ref="I269:J269"/>
    <mergeCell ref="K269:L269"/>
    <mergeCell ref="E263:F263"/>
    <mergeCell ref="K263:L263"/>
    <mergeCell ref="A264:L264"/>
    <mergeCell ref="A265:L265"/>
    <mergeCell ref="A266:L266"/>
    <mergeCell ref="B267:L267"/>
    <mergeCell ref="E260:F260"/>
    <mergeCell ref="K260:L260"/>
    <mergeCell ref="E261:F261"/>
    <mergeCell ref="K261:L261"/>
    <mergeCell ref="E262:F262"/>
    <mergeCell ref="K262:L262"/>
    <mergeCell ref="E257:F257"/>
    <mergeCell ref="K257:L257"/>
    <mergeCell ref="E258:F258"/>
    <mergeCell ref="K258:L258"/>
    <mergeCell ref="E259:F259"/>
    <mergeCell ref="K259:L259"/>
    <mergeCell ref="B254:F254"/>
    <mergeCell ref="H254:L254"/>
    <mergeCell ref="E255:F255"/>
    <mergeCell ref="K255:L255"/>
    <mergeCell ref="E256:F256"/>
    <mergeCell ref="K256:L256"/>
    <mergeCell ref="E250:F250"/>
    <mergeCell ref="K250:L250"/>
    <mergeCell ref="E251:F251"/>
    <mergeCell ref="K251:L251"/>
    <mergeCell ref="A252:L252"/>
    <mergeCell ref="A253:L253"/>
    <mergeCell ref="E247:F247"/>
    <mergeCell ref="K247:L247"/>
    <mergeCell ref="E248:F248"/>
    <mergeCell ref="K248:L248"/>
    <mergeCell ref="E249:F249"/>
    <mergeCell ref="K249:L249"/>
    <mergeCell ref="E244:F244"/>
    <mergeCell ref="K244:L244"/>
    <mergeCell ref="E245:F245"/>
    <mergeCell ref="K245:L245"/>
    <mergeCell ref="E246:F246"/>
    <mergeCell ref="K246:L246"/>
    <mergeCell ref="B241:F241"/>
    <mergeCell ref="H241:L241"/>
    <mergeCell ref="E242:F242"/>
    <mergeCell ref="K242:L242"/>
    <mergeCell ref="E243:F243"/>
    <mergeCell ref="K243:L243"/>
    <mergeCell ref="E237:F237"/>
    <mergeCell ref="K237:L237"/>
    <mergeCell ref="E238:F238"/>
    <mergeCell ref="K238:L238"/>
    <mergeCell ref="A239:L239"/>
    <mergeCell ref="A240:L240"/>
    <mergeCell ref="E234:F234"/>
    <mergeCell ref="K234:L234"/>
    <mergeCell ref="E235:F235"/>
    <mergeCell ref="K235:L235"/>
    <mergeCell ref="E236:F236"/>
    <mergeCell ref="K236:L236"/>
    <mergeCell ref="E231:F231"/>
    <mergeCell ref="K231:L231"/>
    <mergeCell ref="E232:F232"/>
    <mergeCell ref="K232:L232"/>
    <mergeCell ref="E233:F233"/>
    <mergeCell ref="K233:L233"/>
    <mergeCell ref="A227:L227"/>
    <mergeCell ref="A228:L228"/>
    <mergeCell ref="B229:F229"/>
    <mergeCell ref="H229:L229"/>
    <mergeCell ref="E230:F230"/>
    <mergeCell ref="K230:L230"/>
    <mergeCell ref="E224:F224"/>
    <mergeCell ref="K224:L224"/>
    <mergeCell ref="E225:F225"/>
    <mergeCell ref="K225:L225"/>
    <mergeCell ref="E226:F226"/>
    <mergeCell ref="K226:L226"/>
    <mergeCell ref="E221:F221"/>
    <mergeCell ref="K221:L221"/>
    <mergeCell ref="E222:F222"/>
    <mergeCell ref="K222:L222"/>
    <mergeCell ref="E223:F223"/>
    <mergeCell ref="K223:L223"/>
    <mergeCell ref="E218:F218"/>
    <mergeCell ref="K218:L218"/>
    <mergeCell ref="E219:F219"/>
    <mergeCell ref="K219:L219"/>
    <mergeCell ref="E220:F220"/>
    <mergeCell ref="K220:L220"/>
    <mergeCell ref="B205:F205"/>
    <mergeCell ref="H205:L205"/>
    <mergeCell ref="A215:L215"/>
    <mergeCell ref="B216:F216"/>
    <mergeCell ref="H216:L216"/>
    <mergeCell ref="E217:F217"/>
    <mergeCell ref="K217:L217"/>
    <mergeCell ref="A190:L190"/>
    <mergeCell ref="A191:L191"/>
    <mergeCell ref="B192:F192"/>
    <mergeCell ref="H192:L192"/>
    <mergeCell ref="A203:L203"/>
    <mergeCell ref="A204:L204"/>
    <mergeCell ref="E187:F187"/>
    <mergeCell ref="K187:L187"/>
    <mergeCell ref="E188:F188"/>
    <mergeCell ref="K188:L188"/>
    <mergeCell ref="E189:F189"/>
    <mergeCell ref="K189:L189"/>
    <mergeCell ref="E184:F184"/>
    <mergeCell ref="K184:L184"/>
    <mergeCell ref="E185:F185"/>
    <mergeCell ref="K185:L185"/>
    <mergeCell ref="E186:F186"/>
    <mergeCell ref="K186:L186"/>
    <mergeCell ref="E181:F181"/>
    <mergeCell ref="K181:L181"/>
    <mergeCell ref="E182:F182"/>
    <mergeCell ref="K182:L182"/>
    <mergeCell ref="E183:F183"/>
    <mergeCell ref="K183:L183"/>
    <mergeCell ref="E177:F177"/>
    <mergeCell ref="K177:L177"/>
    <mergeCell ref="A178:L178"/>
    <mergeCell ref="A179:L179"/>
    <mergeCell ref="B180:F180"/>
    <mergeCell ref="H180:L180"/>
    <mergeCell ref="E174:F174"/>
    <mergeCell ref="K174:L174"/>
    <mergeCell ref="E175:F175"/>
    <mergeCell ref="K175:L175"/>
    <mergeCell ref="E176:F176"/>
    <mergeCell ref="K176:L176"/>
    <mergeCell ref="E171:F171"/>
    <mergeCell ref="K171:L171"/>
    <mergeCell ref="E172:F172"/>
    <mergeCell ref="K172:L172"/>
    <mergeCell ref="E173:F173"/>
    <mergeCell ref="K173:L173"/>
    <mergeCell ref="E168:F168"/>
    <mergeCell ref="K168:L168"/>
    <mergeCell ref="E169:F169"/>
    <mergeCell ref="K169:L169"/>
    <mergeCell ref="E170:F170"/>
    <mergeCell ref="K170:L170"/>
    <mergeCell ref="E165:F165"/>
    <mergeCell ref="K165:L165"/>
    <mergeCell ref="E166:F166"/>
    <mergeCell ref="K166:L166"/>
    <mergeCell ref="E167:F167"/>
    <mergeCell ref="K167:L167"/>
    <mergeCell ref="B162:C162"/>
    <mergeCell ref="E162:F162"/>
    <mergeCell ref="H162:I162"/>
    <mergeCell ref="K162:L162"/>
    <mergeCell ref="A163:L163"/>
    <mergeCell ref="B164:F164"/>
    <mergeCell ref="H164:L164"/>
    <mergeCell ref="B160:C160"/>
    <mergeCell ref="E160:F160"/>
    <mergeCell ref="H160:I160"/>
    <mergeCell ref="K160:L160"/>
    <mergeCell ref="B161:C161"/>
    <mergeCell ref="E161:F161"/>
    <mergeCell ref="H161:I161"/>
    <mergeCell ref="K161:L161"/>
    <mergeCell ref="B158:C158"/>
    <mergeCell ref="E158:F158"/>
    <mergeCell ref="H158:I158"/>
    <mergeCell ref="K158:L158"/>
    <mergeCell ref="B159:C159"/>
    <mergeCell ref="E159:F159"/>
    <mergeCell ref="H159:I159"/>
    <mergeCell ref="K159:L159"/>
    <mergeCell ref="B156:C156"/>
    <mergeCell ref="E156:F156"/>
    <mergeCell ref="H156:I156"/>
    <mergeCell ref="K156:L156"/>
    <mergeCell ref="B157:C157"/>
    <mergeCell ref="E157:F157"/>
    <mergeCell ref="H157:I157"/>
    <mergeCell ref="K157:L157"/>
    <mergeCell ref="B154:C154"/>
    <mergeCell ref="E154:F154"/>
    <mergeCell ref="H154:I154"/>
    <mergeCell ref="K154:L154"/>
    <mergeCell ref="B155:C155"/>
    <mergeCell ref="E155:F155"/>
    <mergeCell ref="H155:I155"/>
    <mergeCell ref="K155:L155"/>
    <mergeCell ref="B151:C151"/>
    <mergeCell ref="E151:F151"/>
    <mergeCell ref="H151:I151"/>
    <mergeCell ref="K151:L151"/>
    <mergeCell ref="A152:L152"/>
    <mergeCell ref="B153:F153"/>
    <mergeCell ref="H153:L153"/>
    <mergeCell ref="B149:C149"/>
    <mergeCell ref="E149:F149"/>
    <mergeCell ref="H149:I149"/>
    <mergeCell ref="K149:L149"/>
    <mergeCell ref="B150:C150"/>
    <mergeCell ref="E150:F150"/>
    <mergeCell ref="H150:I150"/>
    <mergeCell ref="K150:L150"/>
    <mergeCell ref="B147:C147"/>
    <mergeCell ref="E147:F147"/>
    <mergeCell ref="H147:I147"/>
    <mergeCell ref="K147:L147"/>
    <mergeCell ref="B148:C148"/>
    <mergeCell ref="E148:F148"/>
    <mergeCell ref="H148:I148"/>
    <mergeCell ref="K148:L148"/>
    <mergeCell ref="B145:C145"/>
    <mergeCell ref="E145:F145"/>
    <mergeCell ref="H145:I145"/>
    <mergeCell ref="K145:L145"/>
    <mergeCell ref="B146:C146"/>
    <mergeCell ref="E146:F146"/>
    <mergeCell ref="H146:I146"/>
    <mergeCell ref="K146:L146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27:F127"/>
    <mergeCell ref="H127:L127"/>
    <mergeCell ref="B128:C128"/>
    <mergeCell ref="E128:F128"/>
    <mergeCell ref="H128:I128"/>
    <mergeCell ref="K128:L128"/>
    <mergeCell ref="B124:C124"/>
    <mergeCell ref="E124:F124"/>
    <mergeCell ref="H124:I124"/>
    <mergeCell ref="K124:L124"/>
    <mergeCell ref="A125:L125"/>
    <mergeCell ref="A126:L126"/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A99:L99"/>
    <mergeCell ref="B100:F100"/>
    <mergeCell ref="H100:L100"/>
    <mergeCell ref="A110:L110"/>
    <mergeCell ref="B111:F111"/>
    <mergeCell ref="H111:L111"/>
    <mergeCell ref="A57:L57"/>
    <mergeCell ref="B58:F58"/>
    <mergeCell ref="H58:L58"/>
    <mergeCell ref="A72:L72"/>
    <mergeCell ref="A73:L73"/>
    <mergeCell ref="B74:F74"/>
    <mergeCell ref="H74:L74"/>
    <mergeCell ref="A19:L19"/>
    <mergeCell ref="A20:L20"/>
    <mergeCell ref="B21:F21"/>
    <mergeCell ref="H21:L21"/>
    <mergeCell ref="A46:L46"/>
    <mergeCell ref="B47:F47"/>
    <mergeCell ref="H47:L47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DABF-9EF9-4F6B-AE5D-B1659F2EEB09}">
  <sheetPr codeName="Hoja10"/>
  <dimension ref="A1:R78"/>
  <sheetViews>
    <sheetView workbookViewId="0">
      <selection sqref="A1:N1"/>
    </sheetView>
  </sheetViews>
  <sheetFormatPr baseColWidth="10" defaultRowHeight="15" x14ac:dyDescent="0.25"/>
  <cols>
    <col min="1" max="1" width="29.85546875" bestFit="1" customWidth="1"/>
    <col min="2" max="3" width="11.42578125" style="150"/>
    <col min="4" max="4" width="12.28515625" style="150" bestFit="1" customWidth="1"/>
    <col min="5" max="5" width="12.7109375" style="150" customWidth="1"/>
    <col min="6" max="6" width="11.42578125" style="150"/>
    <col min="7" max="7" width="1.28515625" style="150" customWidth="1"/>
    <col min="8" max="8" width="12.5703125" style="150" customWidth="1"/>
    <col min="9" max="10" width="11.42578125" style="150"/>
    <col min="11" max="11" width="14" style="150" customWidth="1"/>
    <col min="12" max="12" width="11.42578125" style="150"/>
    <col min="17" max="17" width="24" customWidth="1"/>
  </cols>
  <sheetData>
    <row r="1" spans="1:18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8" ht="21" x14ac:dyDescent="0.35">
      <c r="A2" s="599" t="s">
        <v>112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</row>
    <row r="3" spans="1:18" ht="21" x14ac:dyDescent="0.25">
      <c r="A3" s="249" t="s">
        <v>113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8" ht="21" x14ac:dyDescent="0.35">
      <c r="A4" s="600" t="s">
        <v>33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</row>
    <row r="5" spans="1:18" x14ac:dyDescent="0.25">
      <c r="A5" s="55"/>
      <c r="B5" s="56" t="s">
        <v>150</v>
      </c>
      <c r="C5" s="57"/>
      <c r="D5" s="57"/>
      <c r="E5" s="57"/>
      <c r="F5" s="58"/>
      <c r="G5" s="169"/>
      <c r="H5" s="56" t="str">
        <f>CONCATENATE("acumulado ",B5)</f>
        <v>acumulado abril</v>
      </c>
      <c r="I5" s="57"/>
      <c r="J5" s="57"/>
      <c r="K5" s="57"/>
      <c r="L5" s="58"/>
    </row>
    <row r="6" spans="1:18" ht="30" x14ac:dyDescent="0.25">
      <c r="A6" s="12"/>
      <c r="B6" s="13">
        <v>2020</v>
      </c>
      <c r="C6" s="13">
        <v>2021</v>
      </c>
      <c r="D6" s="13" t="s">
        <v>1</v>
      </c>
      <c r="E6" s="13" t="s">
        <v>2</v>
      </c>
      <c r="F6" s="13" t="s">
        <v>3</v>
      </c>
      <c r="G6" s="173"/>
      <c r="H6" s="13">
        <v>2020</v>
      </c>
      <c r="I6" s="13">
        <v>2021</v>
      </c>
      <c r="J6" s="13" t="s">
        <v>1</v>
      </c>
      <c r="K6" s="13" t="s">
        <v>2</v>
      </c>
      <c r="L6" s="13" t="s">
        <v>3</v>
      </c>
      <c r="R6" s="18"/>
    </row>
    <row r="7" spans="1:18" x14ac:dyDescent="0.25">
      <c r="A7" s="601" t="s">
        <v>34</v>
      </c>
      <c r="B7" s="602">
        <v>4741</v>
      </c>
      <c r="C7" s="602">
        <v>150847</v>
      </c>
      <c r="D7" s="603">
        <f>C7/B7-1</f>
        <v>30.81754904028686</v>
      </c>
      <c r="E7" s="602">
        <f>C7-B7</f>
        <v>146106</v>
      </c>
      <c r="F7" s="603">
        <f>C7/$C$7</f>
        <v>1</v>
      </c>
      <c r="G7" s="604"/>
      <c r="H7" s="602">
        <v>1623075</v>
      </c>
      <c r="I7" s="602">
        <v>521945</v>
      </c>
      <c r="J7" s="603">
        <f>I7/H7-1</f>
        <v>-0.6784221308319085</v>
      </c>
      <c r="K7" s="602">
        <f>I7-H7</f>
        <v>-1101130</v>
      </c>
      <c r="L7" s="603">
        <f>I7/$I$7</f>
        <v>1</v>
      </c>
      <c r="R7" s="99"/>
    </row>
    <row r="8" spans="1:18" x14ac:dyDescent="0.25">
      <c r="A8" s="605" t="s">
        <v>35</v>
      </c>
      <c r="B8" s="183">
        <v>4725</v>
      </c>
      <c r="C8" s="183">
        <v>145483</v>
      </c>
      <c r="D8" s="184">
        <f t="shared" ref="D8:D9" si="0">C8/B8-1</f>
        <v>29.790052910052911</v>
      </c>
      <c r="E8" s="183">
        <f>C8-B8</f>
        <v>140758</v>
      </c>
      <c r="F8" s="184">
        <f>C8/$C$7</f>
        <v>0.96444079100015245</v>
      </c>
      <c r="G8" s="173"/>
      <c r="H8" s="183">
        <v>1400411</v>
      </c>
      <c r="I8" s="183">
        <v>506675</v>
      </c>
      <c r="J8" s="184">
        <f t="shared" ref="J8:J9" si="1">I8/H8-1</f>
        <v>-0.6381955011778685</v>
      </c>
      <c r="K8" s="183">
        <f t="shared" ref="K8:K9" si="2">I8-H8</f>
        <v>-893736</v>
      </c>
      <c r="L8" s="184">
        <f t="shared" ref="L8:L9" si="3">I8/$I$7</f>
        <v>0.97074404391267277</v>
      </c>
    </row>
    <row r="9" spans="1:18" x14ac:dyDescent="0.25">
      <c r="A9" s="605" t="s">
        <v>36</v>
      </c>
      <c r="B9" s="183">
        <v>16</v>
      </c>
      <c r="C9" s="183">
        <v>5364</v>
      </c>
      <c r="D9" s="184">
        <f t="shared" si="0"/>
        <v>334.25</v>
      </c>
      <c r="E9" s="183">
        <f>C9-B9</f>
        <v>5348</v>
      </c>
      <c r="F9" s="184">
        <f>C9/$C$7</f>
        <v>3.5559208999847526E-2</v>
      </c>
      <c r="G9" s="173"/>
      <c r="H9" s="183">
        <v>222664</v>
      </c>
      <c r="I9" s="183">
        <v>15270</v>
      </c>
      <c r="J9" s="184">
        <f t="shared" si="1"/>
        <v>-0.93142133438723818</v>
      </c>
      <c r="K9" s="183">
        <f t="shared" si="2"/>
        <v>-207394</v>
      </c>
      <c r="L9" s="184">
        <f t="shared" si="3"/>
        <v>2.9255956087327208E-2</v>
      </c>
    </row>
    <row r="10" spans="1:18" ht="21" x14ac:dyDescent="0.35">
      <c r="A10" s="600" t="s">
        <v>37</v>
      </c>
      <c r="B10" s="600"/>
      <c r="C10" s="600"/>
      <c r="D10" s="600"/>
      <c r="E10" s="600"/>
      <c r="F10" s="600"/>
      <c r="G10" s="600"/>
      <c r="H10" s="600"/>
      <c r="I10" s="600"/>
      <c r="J10" s="600"/>
      <c r="K10" s="600"/>
      <c r="L10" s="600"/>
    </row>
    <row r="11" spans="1:18" x14ac:dyDescent="0.25">
      <c r="A11" s="55"/>
      <c r="B11" s="56" t="s">
        <v>150</v>
      </c>
      <c r="C11" s="57"/>
      <c r="D11" s="57"/>
      <c r="E11" s="57"/>
      <c r="F11" s="58"/>
      <c r="G11" s="169"/>
      <c r="H11" s="56" t="str">
        <f>CONCATENATE("acumulado ",B11)</f>
        <v>acumulado abril</v>
      </c>
      <c r="I11" s="57"/>
      <c r="J11" s="57"/>
      <c r="K11" s="57"/>
      <c r="L11" s="58"/>
      <c r="Q11" s="606"/>
    </row>
    <row r="12" spans="1:18" ht="30" x14ac:dyDescent="0.25">
      <c r="A12" s="12" t="s">
        <v>114</v>
      </c>
      <c r="B12" s="13">
        <v>2020</v>
      </c>
      <c r="C12" s="13">
        <v>2021</v>
      </c>
      <c r="D12" s="13" t="s">
        <v>1</v>
      </c>
      <c r="E12" s="13" t="s">
        <v>2</v>
      </c>
      <c r="F12" s="13" t="s">
        <v>3</v>
      </c>
      <c r="G12" s="173"/>
      <c r="H12" s="13">
        <v>2020</v>
      </c>
      <c r="I12" s="13">
        <v>2021</v>
      </c>
      <c r="J12" s="13" t="s">
        <v>1</v>
      </c>
      <c r="K12" s="13" t="s">
        <v>2</v>
      </c>
      <c r="L12" s="13" t="s">
        <v>3</v>
      </c>
      <c r="Q12" s="607"/>
    </row>
    <row r="13" spans="1:18" x14ac:dyDescent="0.25">
      <c r="A13" s="608" t="s">
        <v>115</v>
      </c>
      <c r="B13" s="609">
        <v>4741</v>
      </c>
      <c r="C13" s="609">
        <v>150847</v>
      </c>
      <c r="D13" s="610">
        <f t="shared" ref="D13:D20" si="4">IFERROR(C13/B13-1,"-")</f>
        <v>30.81754904028686</v>
      </c>
      <c r="E13" s="609">
        <f t="shared" ref="E13:E34" si="5">IFERROR(C13-B13,"-")</f>
        <v>146106</v>
      </c>
      <c r="F13" s="610">
        <f>IFERROR(C13/$C$7,"-")</f>
        <v>1</v>
      </c>
      <c r="G13" s="604"/>
      <c r="H13" s="602">
        <v>1623075</v>
      </c>
      <c r="I13" s="602">
        <v>521945</v>
      </c>
      <c r="J13" s="603">
        <f t="shared" ref="J13:J20" si="6">IFERROR(I13/H13-1,"-")</f>
        <v>-0.6784221308319085</v>
      </c>
      <c r="K13" s="602">
        <f t="shared" ref="K13:K20" si="7">IFERROR(I13-H13,"-")</f>
        <v>-1101130</v>
      </c>
      <c r="L13" s="603">
        <f>I13/$I$13</f>
        <v>1</v>
      </c>
      <c r="Q13" s="607"/>
    </row>
    <row r="14" spans="1:18" x14ac:dyDescent="0.25">
      <c r="A14" s="611" t="s">
        <v>38</v>
      </c>
      <c r="B14" s="612">
        <v>4658</v>
      </c>
      <c r="C14" s="612">
        <v>104675</v>
      </c>
      <c r="D14" s="613">
        <f t="shared" si="4"/>
        <v>21.472091026191499</v>
      </c>
      <c r="E14" s="612">
        <f t="shared" si="5"/>
        <v>100017</v>
      </c>
      <c r="F14" s="613">
        <f t="shared" ref="F14:F20" si="8">IFERROR(C14/$C$7,"-")</f>
        <v>0.69391502648378822</v>
      </c>
      <c r="G14" s="604"/>
      <c r="H14" s="612">
        <v>592073</v>
      </c>
      <c r="I14" s="612">
        <v>366564</v>
      </c>
      <c r="J14" s="613">
        <f t="shared" si="6"/>
        <v>-0.38088039819414166</v>
      </c>
      <c r="K14" s="612">
        <f t="shared" si="7"/>
        <v>-225509</v>
      </c>
      <c r="L14" s="613">
        <f t="shared" ref="L14:L34" si="9">I14/$I$13</f>
        <v>0.70230388259299348</v>
      </c>
    </row>
    <row r="15" spans="1:18" x14ac:dyDescent="0.25">
      <c r="A15" s="605" t="s">
        <v>116</v>
      </c>
      <c r="B15" s="183">
        <v>2930</v>
      </c>
      <c r="C15" s="183">
        <v>69995</v>
      </c>
      <c r="D15" s="184">
        <f t="shared" si="4"/>
        <v>22.889078498293514</v>
      </c>
      <c r="E15" s="183">
        <f t="shared" si="5"/>
        <v>67065</v>
      </c>
      <c r="F15" s="184">
        <f t="shared" si="8"/>
        <v>0.46401320543331986</v>
      </c>
      <c r="G15" s="173"/>
      <c r="H15" s="183">
        <v>269385</v>
      </c>
      <c r="I15" s="183">
        <v>241118</v>
      </c>
      <c r="J15" s="184">
        <f t="shared" si="6"/>
        <v>-0.10493160346715669</v>
      </c>
      <c r="K15" s="183">
        <f t="shared" si="7"/>
        <v>-28267</v>
      </c>
      <c r="L15" s="184">
        <f t="shared" si="9"/>
        <v>0.46196055139909376</v>
      </c>
    </row>
    <row r="16" spans="1:18" x14ac:dyDescent="0.25">
      <c r="A16" s="614" t="s">
        <v>117</v>
      </c>
      <c r="B16" s="200">
        <v>1728</v>
      </c>
      <c r="C16" s="200">
        <v>33731</v>
      </c>
      <c r="D16" s="201">
        <f t="shared" si="4"/>
        <v>18.52025462962963</v>
      </c>
      <c r="E16" s="200">
        <f t="shared" si="5"/>
        <v>32003</v>
      </c>
      <c r="F16" s="201">
        <f t="shared" si="8"/>
        <v>0.22361067836947371</v>
      </c>
      <c r="G16" s="173"/>
      <c r="H16" s="200">
        <v>322688</v>
      </c>
      <c r="I16" s="200">
        <v>124462</v>
      </c>
      <c r="J16" s="201">
        <f t="shared" si="6"/>
        <v>-0.6142961622372074</v>
      </c>
      <c r="K16" s="200">
        <f t="shared" si="7"/>
        <v>-198226</v>
      </c>
      <c r="L16" s="201">
        <f t="shared" si="9"/>
        <v>0.23845807508453956</v>
      </c>
    </row>
    <row r="17" spans="1:12" x14ac:dyDescent="0.25">
      <c r="A17" s="611" t="s">
        <v>39</v>
      </c>
      <c r="B17" s="612">
        <v>83</v>
      </c>
      <c r="C17" s="612">
        <v>46172</v>
      </c>
      <c r="D17" s="613">
        <f t="shared" si="4"/>
        <v>555.28915662650604</v>
      </c>
      <c r="E17" s="612">
        <f t="shared" si="5"/>
        <v>46089</v>
      </c>
      <c r="F17" s="613">
        <f t="shared" si="8"/>
        <v>0.30608497351621178</v>
      </c>
      <c r="G17" s="604"/>
      <c r="H17" s="612">
        <v>1031002</v>
      </c>
      <c r="I17" s="612">
        <v>155381</v>
      </c>
      <c r="J17" s="613">
        <f t="shared" si="6"/>
        <v>-0.84929127198589338</v>
      </c>
      <c r="K17" s="612">
        <f t="shared" si="7"/>
        <v>-875621</v>
      </c>
      <c r="L17" s="613">
        <f t="shared" si="9"/>
        <v>0.29769611740700647</v>
      </c>
    </row>
    <row r="18" spans="1:12" x14ac:dyDescent="0.25">
      <c r="A18" s="605" t="s">
        <v>118</v>
      </c>
      <c r="B18" s="183">
        <v>0</v>
      </c>
      <c r="C18" s="183">
        <v>655</v>
      </c>
      <c r="D18" s="184" t="str">
        <f t="shared" si="4"/>
        <v>-</v>
      </c>
      <c r="E18" s="183">
        <f t="shared" si="5"/>
        <v>655</v>
      </c>
      <c r="F18" s="184">
        <f t="shared" si="8"/>
        <v>4.3421480042692261E-3</v>
      </c>
      <c r="G18" s="173"/>
      <c r="H18" s="183">
        <v>416750</v>
      </c>
      <c r="I18" s="183">
        <v>2970</v>
      </c>
      <c r="J18" s="184">
        <f t="shared" si="6"/>
        <v>-0.99287342531493705</v>
      </c>
      <c r="K18" s="183">
        <f t="shared" si="7"/>
        <v>-413780</v>
      </c>
      <c r="L18" s="184">
        <f t="shared" si="9"/>
        <v>5.6902547203249382E-3</v>
      </c>
    </row>
    <row r="19" spans="1:12" x14ac:dyDescent="0.25">
      <c r="A19" s="605" t="s">
        <v>71</v>
      </c>
      <c r="B19" s="183">
        <v>73</v>
      </c>
      <c r="C19" s="183">
        <v>10800</v>
      </c>
      <c r="D19" s="184">
        <f t="shared" si="4"/>
        <v>146.94520547945206</v>
      </c>
      <c r="E19" s="183">
        <f t="shared" si="5"/>
        <v>10727</v>
      </c>
      <c r="F19" s="184">
        <f t="shared" si="8"/>
        <v>7.1595722818484961E-2</v>
      </c>
      <c r="G19" s="173"/>
      <c r="H19" s="183">
        <v>181190</v>
      </c>
      <c r="I19" s="183">
        <v>44713</v>
      </c>
      <c r="J19" s="184">
        <f t="shared" si="6"/>
        <v>-0.75322589546884489</v>
      </c>
      <c r="K19" s="183">
        <f t="shared" si="7"/>
        <v>-136477</v>
      </c>
      <c r="L19" s="184">
        <f t="shared" si="9"/>
        <v>8.5666114245753863E-2</v>
      </c>
    </row>
    <row r="20" spans="1:12" x14ac:dyDescent="0.25">
      <c r="A20" s="605" t="s">
        <v>80</v>
      </c>
      <c r="B20" s="183">
        <v>2</v>
      </c>
      <c r="C20" s="183">
        <v>3602</v>
      </c>
      <c r="D20" s="184">
        <f t="shared" si="4"/>
        <v>1800</v>
      </c>
      <c r="E20" s="183">
        <f t="shared" si="5"/>
        <v>3600</v>
      </c>
      <c r="F20" s="184">
        <f t="shared" si="8"/>
        <v>2.3878499406683594E-2</v>
      </c>
      <c r="G20" s="173"/>
      <c r="H20" s="183">
        <v>49938</v>
      </c>
      <c r="I20" s="183">
        <v>9485</v>
      </c>
      <c r="J20" s="184">
        <f t="shared" si="6"/>
        <v>-0.81006447995514441</v>
      </c>
      <c r="K20" s="183">
        <f t="shared" si="7"/>
        <v>-40453</v>
      </c>
      <c r="L20" s="184">
        <f t="shared" si="9"/>
        <v>1.8172412802115165E-2</v>
      </c>
    </row>
    <row r="21" spans="1:12" x14ac:dyDescent="0.25">
      <c r="A21" s="605" t="s">
        <v>76</v>
      </c>
      <c r="B21" s="183">
        <v>0</v>
      </c>
      <c r="C21" s="183">
        <v>0</v>
      </c>
      <c r="D21" s="184" t="str">
        <f>IFERROR(C21/B21-1,"-")</f>
        <v>-</v>
      </c>
      <c r="E21" s="183">
        <f t="shared" si="5"/>
        <v>0</v>
      </c>
      <c r="F21" s="184">
        <f>IFERROR(C21/$C$7,"-")</f>
        <v>0</v>
      </c>
      <c r="G21" s="173"/>
      <c r="H21" s="183">
        <v>41126</v>
      </c>
      <c r="I21" s="183">
        <v>0</v>
      </c>
      <c r="J21" s="184">
        <f>IFERROR(I21/H21-1,"-")</f>
        <v>-1</v>
      </c>
      <c r="K21" s="183">
        <f>IFERROR(I21-H21,"-")</f>
        <v>-41126</v>
      </c>
      <c r="L21" s="184">
        <f t="shared" si="9"/>
        <v>0</v>
      </c>
    </row>
    <row r="22" spans="1:12" x14ac:dyDescent="0.25">
      <c r="A22" s="605" t="s">
        <v>84</v>
      </c>
      <c r="B22" s="183">
        <v>0</v>
      </c>
      <c r="C22" s="183">
        <v>135</v>
      </c>
      <c r="D22" s="184" t="str">
        <f t="shared" ref="D22:D34" si="10">IFERROR(C22/B22-1,"-")</f>
        <v>-</v>
      </c>
      <c r="E22" s="183">
        <f t="shared" si="5"/>
        <v>135</v>
      </c>
      <c r="F22" s="184">
        <f t="shared" ref="F22:F34" si="11">IFERROR(C22/$C$7,"-")</f>
        <v>8.9494653523106192E-4</v>
      </c>
      <c r="G22" s="173"/>
      <c r="H22" s="183">
        <v>39912</v>
      </c>
      <c r="I22" s="183">
        <v>2162</v>
      </c>
      <c r="J22" s="184">
        <f t="shared" ref="J22:J34" si="12">IFERROR(I22/H22-1,"-")</f>
        <v>-0.94583082782120664</v>
      </c>
      <c r="K22" s="183">
        <f t="shared" ref="K22:K34" si="13">IFERROR(I22-H22,"-")</f>
        <v>-37750</v>
      </c>
      <c r="L22" s="184">
        <f t="shared" si="9"/>
        <v>4.142198890687716E-3</v>
      </c>
    </row>
    <row r="23" spans="1:12" x14ac:dyDescent="0.25">
      <c r="A23" s="605" t="s">
        <v>78</v>
      </c>
      <c r="B23" s="183">
        <v>0</v>
      </c>
      <c r="C23" s="183">
        <v>3528</v>
      </c>
      <c r="D23" s="184" t="str">
        <f t="shared" si="10"/>
        <v>-</v>
      </c>
      <c r="E23" s="183">
        <f t="shared" si="5"/>
        <v>3528</v>
      </c>
      <c r="F23" s="184">
        <f t="shared" si="11"/>
        <v>2.3387936120705086E-2</v>
      </c>
      <c r="G23" s="173"/>
      <c r="H23" s="183">
        <v>38563</v>
      </c>
      <c r="I23" s="183">
        <v>18468</v>
      </c>
      <c r="J23" s="184">
        <f t="shared" si="12"/>
        <v>-0.52109535046547206</v>
      </c>
      <c r="K23" s="183">
        <f t="shared" si="13"/>
        <v>-20095</v>
      </c>
      <c r="L23" s="184">
        <f t="shared" si="9"/>
        <v>3.5383038442747802E-2</v>
      </c>
    </row>
    <row r="24" spans="1:12" x14ac:dyDescent="0.25">
      <c r="A24" s="605" t="s">
        <v>79</v>
      </c>
      <c r="B24" s="183">
        <v>0</v>
      </c>
      <c r="C24" s="183">
        <v>553</v>
      </c>
      <c r="D24" s="184" t="str">
        <f t="shared" si="10"/>
        <v>-</v>
      </c>
      <c r="E24" s="183">
        <f t="shared" si="5"/>
        <v>553</v>
      </c>
      <c r="F24" s="184">
        <f t="shared" si="11"/>
        <v>3.6659661776502019E-3</v>
      </c>
      <c r="G24" s="173"/>
      <c r="H24" s="183">
        <v>33790</v>
      </c>
      <c r="I24" s="183">
        <v>3095</v>
      </c>
      <c r="J24" s="184">
        <f t="shared" si="12"/>
        <v>-0.90840485350695477</v>
      </c>
      <c r="K24" s="183">
        <f t="shared" si="13"/>
        <v>-30695</v>
      </c>
      <c r="L24" s="184">
        <f t="shared" si="9"/>
        <v>5.9297435553554495E-3</v>
      </c>
    </row>
    <row r="25" spans="1:12" x14ac:dyDescent="0.25">
      <c r="A25" s="605" t="s">
        <v>82</v>
      </c>
      <c r="B25" s="183">
        <v>0</v>
      </c>
      <c r="C25" s="183">
        <v>4674</v>
      </c>
      <c r="D25" s="184" t="str">
        <f t="shared" si="10"/>
        <v>-</v>
      </c>
      <c r="E25" s="183">
        <f t="shared" si="5"/>
        <v>4674</v>
      </c>
      <c r="F25" s="184">
        <f t="shared" si="11"/>
        <v>3.0985037819777655E-2</v>
      </c>
      <c r="G25" s="173"/>
      <c r="H25" s="183">
        <v>30912</v>
      </c>
      <c r="I25" s="183">
        <v>12950</v>
      </c>
      <c r="J25" s="184">
        <f t="shared" si="12"/>
        <v>-0.5810688405797102</v>
      </c>
      <c r="K25" s="183">
        <f t="shared" si="13"/>
        <v>-17962</v>
      </c>
      <c r="L25" s="184">
        <f t="shared" si="9"/>
        <v>2.4811043309160927E-2</v>
      </c>
    </row>
    <row r="26" spans="1:12" x14ac:dyDescent="0.25">
      <c r="A26" s="605" t="s">
        <v>74</v>
      </c>
      <c r="B26" s="183">
        <v>0</v>
      </c>
      <c r="C26" s="183">
        <v>0</v>
      </c>
      <c r="D26" s="184" t="str">
        <f t="shared" si="10"/>
        <v>-</v>
      </c>
      <c r="E26" s="183">
        <f t="shared" si="5"/>
        <v>0</v>
      </c>
      <c r="F26" s="184">
        <f t="shared" si="11"/>
        <v>0</v>
      </c>
      <c r="G26" s="173"/>
      <c r="H26" s="183">
        <v>36005</v>
      </c>
      <c r="I26" s="183">
        <v>0</v>
      </c>
      <c r="J26" s="184">
        <f t="shared" si="12"/>
        <v>-1</v>
      </c>
      <c r="K26" s="183">
        <f t="shared" si="13"/>
        <v>-36005</v>
      </c>
      <c r="L26" s="184">
        <f t="shared" si="9"/>
        <v>0</v>
      </c>
    </row>
    <row r="27" spans="1:12" x14ac:dyDescent="0.25">
      <c r="A27" s="605" t="s">
        <v>119</v>
      </c>
      <c r="B27" s="183">
        <v>0</v>
      </c>
      <c r="C27" s="183">
        <v>5523</v>
      </c>
      <c r="D27" s="184" t="str">
        <f t="shared" si="10"/>
        <v>-</v>
      </c>
      <c r="E27" s="183">
        <f t="shared" si="5"/>
        <v>5523</v>
      </c>
      <c r="F27" s="184">
        <f t="shared" si="11"/>
        <v>3.6613257141341893E-2</v>
      </c>
      <c r="G27" s="173"/>
      <c r="H27" s="183">
        <v>23890</v>
      </c>
      <c r="I27" s="183">
        <v>15518</v>
      </c>
      <c r="J27" s="184">
        <f t="shared" si="12"/>
        <v>-0.35043951444118882</v>
      </c>
      <c r="K27" s="183">
        <f t="shared" si="13"/>
        <v>-8372</v>
      </c>
      <c r="L27" s="184">
        <f t="shared" si="9"/>
        <v>2.9731101936027741E-2</v>
      </c>
    </row>
    <row r="28" spans="1:12" x14ac:dyDescent="0.25">
      <c r="A28" s="605" t="s">
        <v>81</v>
      </c>
      <c r="B28" s="183">
        <v>0</v>
      </c>
      <c r="C28" s="183">
        <v>409</v>
      </c>
      <c r="D28" s="184" t="str">
        <f t="shared" si="10"/>
        <v>-</v>
      </c>
      <c r="E28" s="183">
        <f t="shared" si="5"/>
        <v>409</v>
      </c>
      <c r="F28" s="184">
        <f t="shared" si="11"/>
        <v>2.7113565400704023E-3</v>
      </c>
      <c r="G28" s="173"/>
      <c r="H28" s="183">
        <v>26981</v>
      </c>
      <c r="I28" s="183">
        <v>2794</v>
      </c>
      <c r="J28" s="184">
        <f t="shared" si="12"/>
        <v>-0.89644564693673323</v>
      </c>
      <c r="K28" s="183">
        <f t="shared" si="13"/>
        <v>-24187</v>
      </c>
      <c r="L28" s="184">
        <f t="shared" si="9"/>
        <v>5.3530544406019788E-3</v>
      </c>
    </row>
    <row r="29" spans="1:12" x14ac:dyDescent="0.25">
      <c r="A29" s="605" t="s">
        <v>85</v>
      </c>
      <c r="B29" s="183">
        <v>1</v>
      </c>
      <c r="C29" s="183">
        <v>3924</v>
      </c>
      <c r="D29" s="184">
        <f t="shared" si="10"/>
        <v>3923</v>
      </c>
      <c r="E29" s="183">
        <f t="shared" si="5"/>
        <v>3923</v>
      </c>
      <c r="F29" s="184">
        <f t="shared" si="11"/>
        <v>2.6013112624049532E-2</v>
      </c>
      <c r="G29" s="173"/>
      <c r="H29" s="183">
        <v>20368</v>
      </c>
      <c r="I29" s="183">
        <v>10500</v>
      </c>
      <c r="J29" s="184">
        <f t="shared" si="12"/>
        <v>-0.48448546739984288</v>
      </c>
      <c r="K29" s="183">
        <f t="shared" si="13"/>
        <v>-9868</v>
      </c>
      <c r="L29" s="184">
        <f t="shared" si="9"/>
        <v>2.0117062142562914E-2</v>
      </c>
    </row>
    <row r="30" spans="1:12" x14ac:dyDescent="0.25">
      <c r="A30" s="605" t="s">
        <v>83</v>
      </c>
      <c r="B30" s="183" t="s">
        <v>152</v>
      </c>
      <c r="C30" s="183" t="s">
        <v>152</v>
      </c>
      <c r="D30" s="184" t="str">
        <f t="shared" si="10"/>
        <v>-</v>
      </c>
      <c r="E30" s="183" t="str">
        <f t="shared" si="5"/>
        <v>-</v>
      </c>
      <c r="F30" s="184" t="str">
        <f t="shared" si="11"/>
        <v>-</v>
      </c>
      <c r="G30" s="173"/>
      <c r="H30" s="183">
        <v>20900</v>
      </c>
      <c r="I30" s="183">
        <v>0</v>
      </c>
      <c r="J30" s="184">
        <f t="shared" si="12"/>
        <v>-1</v>
      </c>
      <c r="K30" s="183">
        <f t="shared" si="13"/>
        <v>-20900</v>
      </c>
      <c r="L30" s="184">
        <f t="shared" si="9"/>
        <v>0</v>
      </c>
    </row>
    <row r="31" spans="1:12" x14ac:dyDescent="0.25">
      <c r="A31" s="605" t="s">
        <v>72</v>
      </c>
      <c r="B31" s="183">
        <v>0</v>
      </c>
      <c r="C31" s="183">
        <v>2408</v>
      </c>
      <c r="D31" s="184" t="str">
        <f t="shared" si="10"/>
        <v>-</v>
      </c>
      <c r="E31" s="183">
        <f t="shared" si="5"/>
        <v>2408</v>
      </c>
      <c r="F31" s="184">
        <f t="shared" si="11"/>
        <v>1.5963194495084425E-2</v>
      </c>
      <c r="G31" s="173"/>
      <c r="H31" s="183">
        <v>15061</v>
      </c>
      <c r="I31" s="183">
        <v>5908</v>
      </c>
      <c r="J31" s="184">
        <f t="shared" si="12"/>
        <v>-0.6077285704800478</v>
      </c>
      <c r="K31" s="183">
        <f t="shared" si="13"/>
        <v>-9153</v>
      </c>
      <c r="L31" s="184">
        <f t="shared" si="9"/>
        <v>1.1319200298882066E-2</v>
      </c>
    </row>
    <row r="32" spans="1:12" x14ac:dyDescent="0.25">
      <c r="A32" s="605" t="s">
        <v>120</v>
      </c>
      <c r="B32" s="183">
        <v>0</v>
      </c>
      <c r="C32" s="183">
        <v>1301</v>
      </c>
      <c r="D32" s="184" t="str">
        <f t="shared" si="10"/>
        <v>-</v>
      </c>
      <c r="E32" s="183">
        <f t="shared" si="5"/>
        <v>1301</v>
      </c>
      <c r="F32" s="184">
        <f t="shared" si="11"/>
        <v>8.6246329061897154E-3</v>
      </c>
      <c r="G32" s="173"/>
      <c r="H32" s="183">
        <v>11646</v>
      </c>
      <c r="I32" s="183">
        <v>2302</v>
      </c>
      <c r="J32" s="184">
        <f t="shared" si="12"/>
        <v>-0.80233556585952259</v>
      </c>
      <c r="K32" s="183">
        <f t="shared" si="13"/>
        <v>-9344</v>
      </c>
      <c r="L32" s="184">
        <f t="shared" si="9"/>
        <v>4.4104263859218885E-3</v>
      </c>
    </row>
    <row r="33" spans="1:12" x14ac:dyDescent="0.25">
      <c r="A33" s="605" t="s">
        <v>121</v>
      </c>
      <c r="B33" s="183" t="s">
        <v>152</v>
      </c>
      <c r="C33" s="183" t="s">
        <v>152</v>
      </c>
      <c r="D33" s="184" t="str">
        <f t="shared" si="10"/>
        <v>-</v>
      </c>
      <c r="E33" s="183" t="str">
        <f t="shared" si="5"/>
        <v>-</v>
      </c>
      <c r="F33" s="184" t="str">
        <f t="shared" si="11"/>
        <v>-</v>
      </c>
      <c r="G33" s="173"/>
      <c r="H33" s="183">
        <v>10837</v>
      </c>
      <c r="I33" s="183">
        <v>0</v>
      </c>
      <c r="J33" s="184">
        <f t="shared" si="12"/>
        <v>-1</v>
      </c>
      <c r="K33" s="183">
        <f t="shared" si="13"/>
        <v>-10837</v>
      </c>
      <c r="L33" s="184">
        <f t="shared" si="9"/>
        <v>0</v>
      </c>
    </row>
    <row r="34" spans="1:12" x14ac:dyDescent="0.25">
      <c r="A34" s="605" t="s">
        <v>122</v>
      </c>
      <c r="B34" s="183">
        <v>7</v>
      </c>
      <c r="C34" s="183">
        <v>8660</v>
      </c>
      <c r="D34" s="184">
        <f t="shared" si="10"/>
        <v>1236.1428571428571</v>
      </c>
      <c r="E34" s="183">
        <f t="shared" si="5"/>
        <v>8653</v>
      </c>
      <c r="F34" s="184">
        <f t="shared" si="11"/>
        <v>5.740916292667405E-2</v>
      </c>
      <c r="G34" s="173"/>
      <c r="H34" s="183">
        <v>33133</v>
      </c>
      <c r="I34" s="183">
        <v>24516</v>
      </c>
      <c r="J34" s="184">
        <f t="shared" si="12"/>
        <v>-0.26007303896417466</v>
      </c>
      <c r="K34" s="183">
        <f t="shared" si="13"/>
        <v>-8617</v>
      </c>
      <c r="L34" s="184">
        <f t="shared" si="9"/>
        <v>4.6970466236864038E-2</v>
      </c>
    </row>
    <row r="35" spans="1:12" ht="21" x14ac:dyDescent="0.35">
      <c r="A35" s="600" t="s">
        <v>40</v>
      </c>
      <c r="B35" s="600"/>
      <c r="C35" s="600"/>
      <c r="D35" s="600"/>
      <c r="E35" s="600"/>
      <c r="F35" s="600"/>
      <c r="G35" s="600"/>
      <c r="H35" s="600"/>
      <c r="I35" s="600"/>
      <c r="J35" s="600"/>
      <c r="K35" s="600"/>
      <c r="L35" s="600"/>
    </row>
    <row r="36" spans="1:12" x14ac:dyDescent="0.25">
      <c r="A36" s="55"/>
      <c r="B36" s="56" t="s">
        <v>150</v>
      </c>
      <c r="C36" s="57"/>
      <c r="D36" s="57"/>
      <c r="E36" s="57"/>
      <c r="F36" s="58"/>
      <c r="G36" s="169"/>
      <c r="H36" s="56" t="str">
        <f>CONCATENATE("acumulado ",B36)</f>
        <v>acumulado abril</v>
      </c>
      <c r="I36" s="57"/>
      <c r="J36" s="57"/>
      <c r="K36" s="57"/>
      <c r="L36" s="58"/>
    </row>
    <row r="37" spans="1:12" ht="30" x14ac:dyDescent="0.25">
      <c r="A37" s="12"/>
      <c r="B37" s="13">
        <v>2020</v>
      </c>
      <c r="C37" s="13">
        <v>2021</v>
      </c>
      <c r="D37" s="13" t="s">
        <v>1</v>
      </c>
      <c r="E37" s="13" t="s">
        <v>2</v>
      </c>
      <c r="F37" s="13" t="s">
        <v>3</v>
      </c>
      <c r="G37" s="173"/>
      <c r="H37" s="13">
        <v>2020</v>
      </c>
      <c r="I37" s="13">
        <v>2021</v>
      </c>
      <c r="J37" s="13" t="s">
        <v>1</v>
      </c>
      <c r="K37" s="13" t="s">
        <v>2</v>
      </c>
      <c r="L37" s="13" t="s">
        <v>3</v>
      </c>
    </row>
    <row r="38" spans="1:12" x14ac:dyDescent="0.25">
      <c r="A38" s="615" t="s">
        <v>34</v>
      </c>
      <c r="B38" s="602">
        <v>4741</v>
      </c>
      <c r="C38" s="602">
        <v>150847</v>
      </c>
      <c r="D38" s="603">
        <f>C38/B38-1</f>
        <v>30.81754904028686</v>
      </c>
      <c r="E38" s="602">
        <f>C38-B38</f>
        <v>146106</v>
      </c>
      <c r="F38" s="603">
        <f>C38/$C$38</f>
        <v>1</v>
      </c>
      <c r="G38" s="604"/>
      <c r="H38" s="602">
        <v>1623075</v>
      </c>
      <c r="I38" s="602">
        <v>521945</v>
      </c>
      <c r="J38" s="603">
        <f>I38/H38-1</f>
        <v>-0.6784221308319085</v>
      </c>
      <c r="K38" s="602">
        <f>I38-H38</f>
        <v>-1101130</v>
      </c>
      <c r="L38" s="603">
        <f>I38/$I$38</f>
        <v>1</v>
      </c>
    </row>
    <row r="39" spans="1:12" x14ac:dyDescent="0.25">
      <c r="A39" s="605" t="s">
        <v>41</v>
      </c>
      <c r="B39" s="183">
        <v>4393</v>
      </c>
      <c r="C39" s="183">
        <v>96437</v>
      </c>
      <c r="D39" s="184">
        <f t="shared" ref="D39:D40" si="14">C39/B39-1</f>
        <v>20.952424311404506</v>
      </c>
      <c r="E39" s="183">
        <f>C39-B39</f>
        <v>92044</v>
      </c>
      <c r="F39" s="184">
        <f>C39/$C$38</f>
        <v>0.63930340013391052</v>
      </c>
      <c r="G39" s="173"/>
      <c r="H39" s="183">
        <v>1400411</v>
      </c>
      <c r="I39" s="183">
        <v>506675</v>
      </c>
      <c r="J39" s="184">
        <f t="shared" ref="J39:J40" si="15">I39/H39-1</f>
        <v>-0.6381955011778685</v>
      </c>
      <c r="K39" s="183">
        <f t="shared" ref="K39:K40" si="16">I39-H39</f>
        <v>-893736</v>
      </c>
      <c r="L39" s="184">
        <f t="shared" ref="L39:L40" si="17">I39/$I$38</f>
        <v>0.97074404391267277</v>
      </c>
    </row>
    <row r="40" spans="1:12" x14ac:dyDescent="0.25">
      <c r="A40" s="605" t="s">
        <v>42</v>
      </c>
      <c r="B40" s="183">
        <v>348</v>
      </c>
      <c r="C40" s="183">
        <v>54410</v>
      </c>
      <c r="D40" s="184">
        <f t="shared" si="14"/>
        <v>155.35057471264369</v>
      </c>
      <c r="E40" s="183">
        <f>C40-B40</f>
        <v>54062</v>
      </c>
      <c r="F40" s="184">
        <f>C40/$C$38</f>
        <v>0.36069659986608948</v>
      </c>
      <c r="G40" s="173"/>
      <c r="H40" s="183">
        <v>222664</v>
      </c>
      <c r="I40" s="183">
        <v>15270</v>
      </c>
      <c r="J40" s="184">
        <f t="shared" si="15"/>
        <v>-0.93142133438723818</v>
      </c>
      <c r="K40" s="183">
        <f t="shared" si="16"/>
        <v>-207394</v>
      </c>
      <c r="L40" s="184">
        <f t="shared" si="17"/>
        <v>2.9255956087327208E-2</v>
      </c>
    </row>
    <row r="41" spans="1:12" ht="21" x14ac:dyDescent="0.35">
      <c r="A41" s="552" t="s">
        <v>43</v>
      </c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</row>
    <row r="42" spans="1:12" x14ac:dyDescent="0.25">
      <c r="A42" s="55"/>
      <c r="B42" s="56" t="s">
        <v>150</v>
      </c>
      <c r="C42" s="57"/>
      <c r="D42" s="57"/>
      <c r="E42" s="57"/>
      <c r="F42" s="58"/>
      <c r="G42" s="616"/>
      <c r="H42" s="56" t="str">
        <f>CONCATENATE("acumulado ",B42)</f>
        <v>acumulado abril</v>
      </c>
      <c r="I42" s="57"/>
      <c r="J42" s="57"/>
      <c r="K42" s="57"/>
      <c r="L42" s="58"/>
    </row>
    <row r="43" spans="1:12" ht="30" x14ac:dyDescent="0.25">
      <c r="A43" s="12"/>
      <c r="B43" s="13">
        <v>2020</v>
      </c>
      <c r="C43" s="13">
        <v>2021</v>
      </c>
      <c r="D43" s="13" t="s">
        <v>1</v>
      </c>
      <c r="E43" s="13" t="s">
        <v>2</v>
      </c>
      <c r="F43" s="13" t="s">
        <v>3</v>
      </c>
      <c r="G43" s="617"/>
      <c r="H43" s="13">
        <v>2020</v>
      </c>
      <c r="I43" s="13">
        <v>2021</v>
      </c>
      <c r="J43" s="13" t="s">
        <v>1</v>
      </c>
      <c r="K43" s="13" t="s">
        <v>2</v>
      </c>
      <c r="L43" s="13" t="s">
        <v>3</v>
      </c>
    </row>
    <row r="44" spans="1:12" x14ac:dyDescent="0.25">
      <c r="A44" s="618" t="s">
        <v>34</v>
      </c>
      <c r="B44" s="619">
        <v>335</v>
      </c>
      <c r="C44" s="619">
        <v>2352</v>
      </c>
      <c r="D44" s="620">
        <f>C44/B44-1</f>
        <v>6.0208955223880594</v>
      </c>
      <c r="E44" s="619">
        <f>C44-B44</f>
        <v>2017</v>
      </c>
      <c r="F44" s="620">
        <f>C44/$C$44</f>
        <v>1</v>
      </c>
      <c r="G44" s="212"/>
      <c r="H44" s="619">
        <v>14661</v>
      </c>
      <c r="I44" s="619">
        <v>7947</v>
      </c>
      <c r="J44" s="620">
        <f>I44/H44-1</f>
        <v>-0.45794966236955192</v>
      </c>
      <c r="K44" s="619">
        <f>I44-H44</f>
        <v>-6714</v>
      </c>
      <c r="L44" s="620">
        <f>I44/$I$44</f>
        <v>1</v>
      </c>
    </row>
    <row r="45" spans="1:12" x14ac:dyDescent="0.25">
      <c r="A45" s="605" t="s">
        <v>35</v>
      </c>
      <c r="B45" s="183">
        <v>280</v>
      </c>
      <c r="C45" s="183">
        <v>2246</v>
      </c>
      <c r="D45" s="184">
        <f t="shared" ref="D45:D46" si="18">C45/B45-1</f>
        <v>7.0214285714285722</v>
      </c>
      <c r="E45" s="183">
        <f>C45-B45</f>
        <v>1966</v>
      </c>
      <c r="F45" s="184">
        <f>C45/$C$44</f>
        <v>0.95493197278911568</v>
      </c>
      <c r="G45" s="617"/>
      <c r="H45" s="183">
        <v>13101</v>
      </c>
      <c r="I45" s="183">
        <v>7558</v>
      </c>
      <c r="J45" s="184">
        <f t="shared" ref="J45:J46" si="19">I45/H45-1</f>
        <v>-0.42309747347530724</v>
      </c>
      <c r="K45" s="183">
        <f t="shared" ref="K45:K46" si="20">I45-H45</f>
        <v>-5543</v>
      </c>
      <c r="L45" s="184">
        <f t="shared" ref="L45:L46" si="21">I45/$I$44</f>
        <v>0.95105071096011073</v>
      </c>
    </row>
    <row r="46" spans="1:12" x14ac:dyDescent="0.25">
      <c r="A46" s="605" t="s">
        <v>36</v>
      </c>
      <c r="B46" s="183">
        <v>55</v>
      </c>
      <c r="C46" s="183">
        <v>106</v>
      </c>
      <c r="D46" s="184">
        <f t="shared" si="18"/>
        <v>0.92727272727272725</v>
      </c>
      <c r="E46" s="183">
        <f>C46-B46</f>
        <v>51</v>
      </c>
      <c r="F46" s="184">
        <f>C46/$C$44</f>
        <v>4.5068027210884355E-2</v>
      </c>
      <c r="G46" s="617"/>
      <c r="H46" s="183">
        <v>1560</v>
      </c>
      <c r="I46" s="183">
        <v>389</v>
      </c>
      <c r="J46" s="184">
        <f t="shared" si="19"/>
        <v>-0.75064102564102564</v>
      </c>
      <c r="K46" s="183">
        <f t="shared" si="20"/>
        <v>-1171</v>
      </c>
      <c r="L46" s="184">
        <f t="shared" si="21"/>
        <v>4.8949289039889265E-2</v>
      </c>
    </row>
    <row r="47" spans="1:12" ht="21" x14ac:dyDescent="0.35">
      <c r="A47" s="552" t="s">
        <v>45</v>
      </c>
      <c r="B47" s="552"/>
      <c r="C47" s="552"/>
      <c r="D47" s="552"/>
      <c r="E47" s="552"/>
      <c r="F47" s="552"/>
      <c r="G47" s="552"/>
      <c r="H47" s="552"/>
      <c r="I47" s="552"/>
      <c r="J47" s="552"/>
      <c r="K47" s="552"/>
      <c r="L47" s="552"/>
    </row>
    <row r="48" spans="1:12" x14ac:dyDescent="0.25">
      <c r="A48" s="55"/>
      <c r="B48" s="56" t="s">
        <v>150</v>
      </c>
      <c r="C48" s="57"/>
      <c r="D48" s="57"/>
      <c r="E48" s="57"/>
      <c r="F48" s="58"/>
      <c r="G48" s="616"/>
      <c r="H48" s="56" t="str">
        <f>CONCATENATE("acumulado ",B48)</f>
        <v>acumulado abril</v>
      </c>
      <c r="I48" s="57"/>
      <c r="J48" s="57"/>
      <c r="K48" s="57"/>
      <c r="L48" s="58"/>
    </row>
    <row r="49" spans="1:12" ht="30" x14ac:dyDescent="0.25">
      <c r="A49" s="12" t="s">
        <v>114</v>
      </c>
      <c r="B49" s="13">
        <v>2020</v>
      </c>
      <c r="C49" s="13">
        <v>2021</v>
      </c>
      <c r="D49" s="13" t="s">
        <v>1</v>
      </c>
      <c r="E49" s="13" t="s">
        <v>2</v>
      </c>
      <c r="F49" s="13" t="s">
        <v>3</v>
      </c>
      <c r="G49" s="617"/>
      <c r="H49" s="13">
        <v>2020</v>
      </c>
      <c r="I49" s="13">
        <v>2021</v>
      </c>
      <c r="J49" s="13" t="s">
        <v>1</v>
      </c>
      <c r="K49" s="13" t="s">
        <v>2</v>
      </c>
      <c r="L49" s="13" t="s">
        <v>3</v>
      </c>
    </row>
    <row r="50" spans="1:12" x14ac:dyDescent="0.25">
      <c r="A50" s="621" t="s">
        <v>115</v>
      </c>
      <c r="B50" s="205">
        <v>335</v>
      </c>
      <c r="C50" s="205">
        <v>2352</v>
      </c>
      <c r="D50" s="206">
        <f t="shared" ref="D50:D57" si="22">IFERROR(C50/B50-1,"-")</f>
        <v>6.0208955223880594</v>
      </c>
      <c r="E50" s="205">
        <f t="shared" ref="E50:E57" si="23">IFERROR(C50-B50,"-")</f>
        <v>2017</v>
      </c>
      <c r="F50" s="206">
        <f t="shared" ref="F50:F57" si="24">IFERROR(C50/$C$50,"-")</f>
        <v>1</v>
      </c>
      <c r="G50" s="212"/>
      <c r="H50" s="205">
        <v>14661</v>
      </c>
      <c r="I50" s="205">
        <v>7947</v>
      </c>
      <c r="J50" s="206">
        <f t="shared" ref="J50:J57" si="25">IFERROR(I50/H50-1,"-")</f>
        <v>-0.45794966236955192</v>
      </c>
      <c r="K50" s="205">
        <f t="shared" ref="K50:K57" si="26">IFERROR(I50-H50,"-")</f>
        <v>-6714</v>
      </c>
      <c r="L50" s="206">
        <f>I50/$I$50</f>
        <v>1</v>
      </c>
    </row>
    <row r="51" spans="1:12" x14ac:dyDescent="0.25">
      <c r="A51" s="622" t="s">
        <v>38</v>
      </c>
      <c r="B51" s="623">
        <v>301</v>
      </c>
      <c r="C51" s="623">
        <v>1875</v>
      </c>
      <c r="D51" s="624">
        <f t="shared" si="22"/>
        <v>5.2292358803986714</v>
      </c>
      <c r="E51" s="623">
        <f t="shared" si="23"/>
        <v>1574</v>
      </c>
      <c r="F51" s="624">
        <f t="shared" si="24"/>
        <v>0.79719387755102045</v>
      </c>
      <c r="G51" s="625"/>
      <c r="H51" s="623">
        <v>8100</v>
      </c>
      <c r="I51" s="623">
        <v>6264</v>
      </c>
      <c r="J51" s="624">
        <f t="shared" si="25"/>
        <v>-0.22666666666666668</v>
      </c>
      <c r="K51" s="623">
        <f t="shared" si="26"/>
        <v>-1836</v>
      </c>
      <c r="L51" s="624">
        <f t="shared" ref="L51:L71" si="27">I51/$I$50</f>
        <v>0.78822197055492638</v>
      </c>
    </row>
    <row r="52" spans="1:12" x14ac:dyDescent="0.25">
      <c r="A52" s="605" t="s">
        <v>116</v>
      </c>
      <c r="B52" s="183">
        <v>203</v>
      </c>
      <c r="C52" s="183">
        <v>1473</v>
      </c>
      <c r="D52" s="184">
        <f t="shared" si="22"/>
        <v>6.2561576354679804</v>
      </c>
      <c r="E52" s="183">
        <f t="shared" si="23"/>
        <v>1270</v>
      </c>
      <c r="F52" s="184">
        <f t="shared" si="24"/>
        <v>0.62627551020408168</v>
      </c>
      <c r="G52" s="617"/>
      <c r="H52" s="183">
        <v>5680</v>
      </c>
      <c r="I52" s="183">
        <v>4895</v>
      </c>
      <c r="J52" s="184">
        <f t="shared" si="25"/>
        <v>-0.13820422535211263</v>
      </c>
      <c r="K52" s="183">
        <f t="shared" si="26"/>
        <v>-785</v>
      </c>
      <c r="L52" s="184">
        <f t="shared" si="27"/>
        <v>0.61595570655593301</v>
      </c>
    </row>
    <row r="53" spans="1:12" x14ac:dyDescent="0.25">
      <c r="A53" s="605" t="s">
        <v>117</v>
      </c>
      <c r="B53" s="183">
        <v>98</v>
      </c>
      <c r="C53" s="183">
        <v>390</v>
      </c>
      <c r="D53" s="184">
        <f t="shared" si="22"/>
        <v>2.9795918367346941</v>
      </c>
      <c r="E53" s="183">
        <f t="shared" si="23"/>
        <v>292</v>
      </c>
      <c r="F53" s="184">
        <f t="shared" si="24"/>
        <v>0.16581632653061223</v>
      </c>
      <c r="G53" s="617"/>
      <c r="H53" s="183">
        <v>2420</v>
      </c>
      <c r="I53" s="183">
        <v>1356</v>
      </c>
      <c r="J53" s="184">
        <f t="shared" si="25"/>
        <v>-0.43966942148760335</v>
      </c>
      <c r="K53" s="183">
        <f t="shared" si="26"/>
        <v>-1064</v>
      </c>
      <c r="L53" s="184">
        <f t="shared" si="27"/>
        <v>0.17063042657606645</v>
      </c>
    </row>
    <row r="54" spans="1:12" x14ac:dyDescent="0.25">
      <c r="A54" s="622" t="s">
        <v>39</v>
      </c>
      <c r="B54" s="623">
        <v>34</v>
      </c>
      <c r="C54" s="623">
        <v>477</v>
      </c>
      <c r="D54" s="624">
        <f t="shared" si="22"/>
        <v>13.029411764705882</v>
      </c>
      <c r="E54" s="623">
        <f t="shared" si="23"/>
        <v>443</v>
      </c>
      <c r="F54" s="624">
        <f t="shared" si="24"/>
        <v>0.20280612244897958</v>
      </c>
      <c r="G54" s="625"/>
      <c r="H54" s="623">
        <v>6561</v>
      </c>
      <c r="I54" s="623">
        <v>1683</v>
      </c>
      <c r="J54" s="624">
        <f t="shared" si="25"/>
        <v>-0.74348422496570643</v>
      </c>
      <c r="K54" s="623">
        <f t="shared" si="26"/>
        <v>-4878</v>
      </c>
      <c r="L54" s="624">
        <f t="shared" si="27"/>
        <v>0.21177802944507362</v>
      </c>
    </row>
    <row r="55" spans="1:12" x14ac:dyDescent="0.25">
      <c r="A55" s="605" t="s">
        <v>118</v>
      </c>
      <c r="B55" s="183">
        <v>4</v>
      </c>
      <c r="C55" s="183">
        <v>37</v>
      </c>
      <c r="D55" s="184">
        <f t="shared" si="22"/>
        <v>8.25</v>
      </c>
      <c r="E55" s="183">
        <f t="shared" si="23"/>
        <v>33</v>
      </c>
      <c r="F55" s="184">
        <f t="shared" si="24"/>
        <v>1.5731292517006803E-2</v>
      </c>
      <c r="G55" s="617"/>
      <c r="H55" s="183">
        <v>2451</v>
      </c>
      <c r="I55" s="183">
        <v>220</v>
      </c>
      <c r="J55" s="184">
        <f t="shared" si="25"/>
        <v>-0.91024071807425544</v>
      </c>
      <c r="K55" s="183">
        <f t="shared" si="26"/>
        <v>-2231</v>
      </c>
      <c r="L55" s="184">
        <f t="shared" si="27"/>
        <v>2.7683402541839687E-2</v>
      </c>
    </row>
    <row r="56" spans="1:12" x14ac:dyDescent="0.25">
      <c r="A56" s="605" t="s">
        <v>71</v>
      </c>
      <c r="B56" s="183">
        <v>19</v>
      </c>
      <c r="C56" s="183">
        <v>132</v>
      </c>
      <c r="D56" s="184">
        <f t="shared" si="22"/>
        <v>5.9473684210526319</v>
      </c>
      <c r="E56" s="183">
        <f t="shared" si="23"/>
        <v>113</v>
      </c>
      <c r="F56" s="184">
        <f t="shared" si="24"/>
        <v>5.6122448979591837E-2</v>
      </c>
      <c r="G56" s="617"/>
      <c r="H56" s="183">
        <v>1187</v>
      </c>
      <c r="I56" s="183">
        <v>475</v>
      </c>
      <c r="J56" s="184">
        <f t="shared" si="25"/>
        <v>-0.59983150800336982</v>
      </c>
      <c r="K56" s="183">
        <f t="shared" si="26"/>
        <v>-712</v>
      </c>
      <c r="L56" s="184">
        <f t="shared" si="27"/>
        <v>5.9770982760790237E-2</v>
      </c>
    </row>
    <row r="57" spans="1:12" x14ac:dyDescent="0.25">
      <c r="A57" s="605" t="s">
        <v>80</v>
      </c>
      <c r="B57" s="183">
        <v>1</v>
      </c>
      <c r="C57" s="183">
        <v>42</v>
      </c>
      <c r="D57" s="184">
        <f t="shared" si="22"/>
        <v>41</v>
      </c>
      <c r="E57" s="183">
        <f t="shared" si="23"/>
        <v>41</v>
      </c>
      <c r="F57" s="184">
        <f t="shared" si="24"/>
        <v>1.7857142857142856E-2</v>
      </c>
      <c r="G57" s="617"/>
      <c r="H57" s="183">
        <v>361</v>
      </c>
      <c r="I57" s="183">
        <v>132</v>
      </c>
      <c r="J57" s="184">
        <f t="shared" si="25"/>
        <v>-0.63434903047091407</v>
      </c>
      <c r="K57" s="183">
        <f t="shared" si="26"/>
        <v>-229</v>
      </c>
      <c r="L57" s="184">
        <f t="shared" si="27"/>
        <v>1.6610041525103814E-2</v>
      </c>
    </row>
    <row r="58" spans="1:12" x14ac:dyDescent="0.25">
      <c r="A58" s="605" t="s">
        <v>76</v>
      </c>
      <c r="B58" s="183">
        <v>0</v>
      </c>
      <c r="C58" s="183">
        <v>0</v>
      </c>
      <c r="D58" s="184" t="str">
        <f>IFERROR(C58/B58-1,"-")</f>
        <v>-</v>
      </c>
      <c r="E58" s="183">
        <f>IFERROR(C58-B58,"-")</f>
        <v>0</v>
      </c>
      <c r="F58" s="184">
        <f>IFERROR(C58/$C$50,"-")</f>
        <v>0</v>
      </c>
      <c r="G58" s="617"/>
      <c r="H58" s="183">
        <v>247</v>
      </c>
      <c r="I58" s="183">
        <v>0</v>
      </c>
      <c r="J58" s="184">
        <f>IFERROR(I58/H58-1,"-")</f>
        <v>-1</v>
      </c>
      <c r="K58" s="183">
        <f>IFERROR(I58-H58,"-")</f>
        <v>-247</v>
      </c>
      <c r="L58" s="184">
        <f t="shared" si="27"/>
        <v>0</v>
      </c>
    </row>
    <row r="59" spans="1:12" x14ac:dyDescent="0.25">
      <c r="A59" s="605" t="s">
        <v>84</v>
      </c>
      <c r="B59" s="183">
        <v>0</v>
      </c>
      <c r="C59" s="183">
        <v>1</v>
      </c>
      <c r="D59" s="184" t="str">
        <f t="shared" ref="D59:D71" si="28">IFERROR(C59/B59-1,"-")</f>
        <v>-</v>
      </c>
      <c r="E59" s="183">
        <f t="shared" ref="E59:E71" si="29">IFERROR(C59-B59,"-")</f>
        <v>1</v>
      </c>
      <c r="F59" s="184">
        <f t="shared" ref="F59:F71" si="30">IFERROR(C59/$C$50,"-")</f>
        <v>4.2517006802721087E-4</v>
      </c>
      <c r="G59" s="617"/>
      <c r="H59" s="183">
        <v>222</v>
      </c>
      <c r="I59" s="183">
        <v>15</v>
      </c>
      <c r="J59" s="184">
        <f t="shared" ref="J59:J71" si="31">IFERROR(I59/H59-1,"-")</f>
        <v>-0.93243243243243246</v>
      </c>
      <c r="K59" s="183">
        <f t="shared" ref="K59:K71" si="32">IFERROR(I59-H59,"-")</f>
        <v>-207</v>
      </c>
      <c r="L59" s="184">
        <f t="shared" si="27"/>
        <v>1.887504718761797E-3</v>
      </c>
    </row>
    <row r="60" spans="1:12" x14ac:dyDescent="0.25">
      <c r="A60" s="605" t="s">
        <v>78</v>
      </c>
      <c r="B60" s="183">
        <v>0</v>
      </c>
      <c r="C60" s="183">
        <v>30</v>
      </c>
      <c r="D60" s="184" t="str">
        <f t="shared" si="28"/>
        <v>-</v>
      </c>
      <c r="E60" s="183">
        <f t="shared" si="29"/>
        <v>30</v>
      </c>
      <c r="F60" s="184">
        <f t="shared" si="30"/>
        <v>1.2755102040816327E-2</v>
      </c>
      <c r="G60" s="617"/>
      <c r="H60" s="183">
        <v>263</v>
      </c>
      <c r="I60" s="183">
        <v>143</v>
      </c>
      <c r="J60" s="184">
        <f t="shared" si="31"/>
        <v>-0.45627376425855515</v>
      </c>
      <c r="K60" s="183">
        <f t="shared" si="32"/>
        <v>-120</v>
      </c>
      <c r="L60" s="184">
        <f t="shared" si="27"/>
        <v>1.7994211652195797E-2</v>
      </c>
    </row>
    <row r="61" spans="1:12" x14ac:dyDescent="0.25">
      <c r="A61" s="605" t="s">
        <v>79</v>
      </c>
      <c r="B61" s="183">
        <v>0</v>
      </c>
      <c r="C61" s="183">
        <v>9</v>
      </c>
      <c r="D61" s="184" t="str">
        <f t="shared" si="28"/>
        <v>-</v>
      </c>
      <c r="E61" s="183">
        <f t="shared" si="29"/>
        <v>9</v>
      </c>
      <c r="F61" s="184">
        <f t="shared" si="30"/>
        <v>3.8265306122448979E-3</v>
      </c>
      <c r="G61" s="617"/>
      <c r="H61" s="183">
        <v>221</v>
      </c>
      <c r="I61" s="183">
        <v>53</v>
      </c>
      <c r="J61" s="184">
        <f t="shared" si="31"/>
        <v>-0.76018099547511309</v>
      </c>
      <c r="K61" s="183">
        <f t="shared" si="32"/>
        <v>-168</v>
      </c>
      <c r="L61" s="184">
        <f t="shared" si="27"/>
        <v>6.669183339625016E-3</v>
      </c>
    </row>
    <row r="62" spans="1:12" x14ac:dyDescent="0.25">
      <c r="A62" s="605" t="s">
        <v>82</v>
      </c>
      <c r="B62" s="183">
        <v>2</v>
      </c>
      <c r="C62" s="183">
        <v>39</v>
      </c>
      <c r="D62" s="184">
        <f t="shared" si="28"/>
        <v>18.5</v>
      </c>
      <c r="E62" s="183">
        <f t="shared" si="29"/>
        <v>37</v>
      </c>
      <c r="F62" s="184">
        <f t="shared" si="30"/>
        <v>1.6581632653061226E-2</v>
      </c>
      <c r="G62" s="617"/>
      <c r="H62" s="183">
        <v>199</v>
      </c>
      <c r="I62" s="183">
        <v>107</v>
      </c>
      <c r="J62" s="184">
        <f t="shared" si="31"/>
        <v>-0.46231155778894473</v>
      </c>
      <c r="K62" s="183">
        <f t="shared" si="32"/>
        <v>-92</v>
      </c>
      <c r="L62" s="184">
        <f t="shared" si="27"/>
        <v>1.3464200327167485E-2</v>
      </c>
    </row>
    <row r="63" spans="1:12" x14ac:dyDescent="0.25">
      <c r="A63" s="605" t="s">
        <v>74</v>
      </c>
      <c r="B63" s="183">
        <v>0</v>
      </c>
      <c r="C63" s="183">
        <v>0</v>
      </c>
      <c r="D63" s="184" t="str">
        <f t="shared" si="28"/>
        <v>-</v>
      </c>
      <c r="E63" s="183">
        <f t="shared" si="29"/>
        <v>0</v>
      </c>
      <c r="F63" s="184">
        <f t="shared" si="30"/>
        <v>0</v>
      </c>
      <c r="G63" s="617"/>
      <c r="H63" s="183">
        <v>228</v>
      </c>
      <c r="I63" s="183">
        <v>0</v>
      </c>
      <c r="J63" s="184">
        <f t="shared" si="31"/>
        <v>-1</v>
      </c>
      <c r="K63" s="183">
        <f t="shared" si="32"/>
        <v>-228</v>
      </c>
      <c r="L63" s="184">
        <f t="shared" si="27"/>
        <v>0</v>
      </c>
    </row>
    <row r="64" spans="1:12" x14ac:dyDescent="0.25">
      <c r="A64" s="605" t="s">
        <v>119</v>
      </c>
      <c r="B64" s="183">
        <v>0</v>
      </c>
      <c r="C64" s="183">
        <v>35</v>
      </c>
      <c r="D64" s="184" t="str">
        <f t="shared" si="28"/>
        <v>-</v>
      </c>
      <c r="E64" s="183">
        <f t="shared" si="29"/>
        <v>35</v>
      </c>
      <c r="F64" s="184">
        <f t="shared" si="30"/>
        <v>1.488095238095238E-2</v>
      </c>
      <c r="G64" s="617"/>
      <c r="H64" s="183">
        <v>147</v>
      </c>
      <c r="I64" s="183">
        <v>96</v>
      </c>
      <c r="J64" s="184">
        <f t="shared" si="31"/>
        <v>-0.34693877551020413</v>
      </c>
      <c r="K64" s="183">
        <f t="shared" si="32"/>
        <v>-51</v>
      </c>
      <c r="L64" s="184">
        <f t="shared" si="27"/>
        <v>1.20800302000755E-2</v>
      </c>
    </row>
    <row r="65" spans="1:12" x14ac:dyDescent="0.25">
      <c r="A65" s="605" t="s">
        <v>81</v>
      </c>
      <c r="B65" s="183">
        <v>0</v>
      </c>
      <c r="C65" s="183">
        <v>6</v>
      </c>
      <c r="D65" s="184" t="str">
        <f t="shared" si="28"/>
        <v>-</v>
      </c>
      <c r="E65" s="183">
        <f t="shared" si="29"/>
        <v>6</v>
      </c>
      <c r="F65" s="184">
        <f t="shared" si="30"/>
        <v>2.5510204081632651E-3</v>
      </c>
      <c r="G65" s="617"/>
      <c r="H65" s="183">
        <v>179</v>
      </c>
      <c r="I65" s="183">
        <v>35</v>
      </c>
      <c r="J65" s="184">
        <f t="shared" si="31"/>
        <v>-0.8044692737430168</v>
      </c>
      <c r="K65" s="183">
        <f t="shared" si="32"/>
        <v>-144</v>
      </c>
      <c r="L65" s="184">
        <f t="shared" si="27"/>
        <v>4.4041776771108591E-3</v>
      </c>
    </row>
    <row r="66" spans="1:12" x14ac:dyDescent="0.25">
      <c r="A66" s="605" t="s">
        <v>85</v>
      </c>
      <c r="B66" s="183">
        <v>2</v>
      </c>
      <c r="C66" s="183">
        <v>36</v>
      </c>
      <c r="D66" s="184">
        <f t="shared" si="28"/>
        <v>17</v>
      </c>
      <c r="E66" s="183">
        <f t="shared" si="29"/>
        <v>34</v>
      </c>
      <c r="F66" s="184">
        <f t="shared" si="30"/>
        <v>1.5306122448979591E-2</v>
      </c>
      <c r="G66" s="617"/>
      <c r="H66" s="183">
        <v>159</v>
      </c>
      <c r="I66" s="183">
        <v>109</v>
      </c>
      <c r="J66" s="184">
        <f t="shared" si="31"/>
        <v>-0.31446540880503149</v>
      </c>
      <c r="K66" s="183">
        <f t="shared" si="32"/>
        <v>-50</v>
      </c>
      <c r="L66" s="184">
        <f t="shared" si="27"/>
        <v>1.3715867623002391E-2</v>
      </c>
    </row>
    <row r="67" spans="1:12" x14ac:dyDescent="0.25">
      <c r="A67" s="605" t="s">
        <v>83</v>
      </c>
      <c r="B67" s="183" t="s">
        <v>152</v>
      </c>
      <c r="C67" s="183" t="s">
        <v>152</v>
      </c>
      <c r="D67" s="184" t="str">
        <f t="shared" si="28"/>
        <v>-</v>
      </c>
      <c r="E67" s="183" t="str">
        <f t="shared" si="29"/>
        <v>-</v>
      </c>
      <c r="F67" s="184" t="str">
        <f t="shared" si="30"/>
        <v>-</v>
      </c>
      <c r="G67" s="617"/>
      <c r="H67" s="183">
        <v>123</v>
      </c>
      <c r="I67" s="183">
        <v>1</v>
      </c>
      <c r="J67" s="184">
        <f t="shared" si="31"/>
        <v>-0.99186991869918695</v>
      </c>
      <c r="K67" s="183">
        <f t="shared" si="32"/>
        <v>-122</v>
      </c>
      <c r="L67" s="184">
        <f t="shared" si="27"/>
        <v>1.2583364791745311E-4</v>
      </c>
    </row>
    <row r="68" spans="1:12" x14ac:dyDescent="0.25">
      <c r="A68" s="605" t="s">
        <v>72</v>
      </c>
      <c r="B68" s="183">
        <v>4</v>
      </c>
      <c r="C68" s="183">
        <v>24</v>
      </c>
      <c r="D68" s="184">
        <f t="shared" si="28"/>
        <v>5</v>
      </c>
      <c r="E68" s="183">
        <f t="shared" si="29"/>
        <v>20</v>
      </c>
      <c r="F68" s="184">
        <f t="shared" si="30"/>
        <v>1.020408163265306E-2</v>
      </c>
      <c r="G68" s="617"/>
      <c r="H68" s="183">
        <v>112</v>
      </c>
      <c r="I68" s="183">
        <v>62</v>
      </c>
      <c r="J68" s="184">
        <f t="shared" si="31"/>
        <v>-0.4464285714285714</v>
      </c>
      <c r="K68" s="183">
        <f t="shared" si="32"/>
        <v>-50</v>
      </c>
      <c r="L68" s="184">
        <f t="shared" si="27"/>
        <v>7.8016861708820936E-3</v>
      </c>
    </row>
    <row r="69" spans="1:12" x14ac:dyDescent="0.25">
      <c r="A69" s="605" t="s">
        <v>120</v>
      </c>
      <c r="B69" s="183">
        <v>0</v>
      </c>
      <c r="C69" s="183">
        <v>18</v>
      </c>
      <c r="D69" s="184" t="str">
        <f t="shared" si="28"/>
        <v>-</v>
      </c>
      <c r="E69" s="183">
        <f t="shared" si="29"/>
        <v>18</v>
      </c>
      <c r="F69" s="184">
        <f t="shared" si="30"/>
        <v>7.6530612244897957E-3</v>
      </c>
      <c r="G69" s="617"/>
      <c r="H69" s="183">
        <v>133</v>
      </c>
      <c r="I69" s="183">
        <v>37</v>
      </c>
      <c r="J69" s="184">
        <f t="shared" si="31"/>
        <v>-0.72180451127819545</v>
      </c>
      <c r="K69" s="183">
        <f t="shared" si="32"/>
        <v>-96</v>
      </c>
      <c r="L69" s="184">
        <f t="shared" si="27"/>
        <v>4.6558449729457657E-3</v>
      </c>
    </row>
    <row r="70" spans="1:12" x14ac:dyDescent="0.25">
      <c r="A70" s="605" t="s">
        <v>121</v>
      </c>
      <c r="B70" s="183" t="s">
        <v>152</v>
      </c>
      <c r="C70" s="183" t="s">
        <v>152</v>
      </c>
      <c r="D70" s="184" t="str">
        <f t="shared" si="28"/>
        <v>-</v>
      </c>
      <c r="E70" s="183" t="str">
        <f t="shared" si="29"/>
        <v>-</v>
      </c>
      <c r="F70" s="184" t="str">
        <f t="shared" si="30"/>
        <v>-</v>
      </c>
      <c r="G70" s="617"/>
      <c r="H70" s="183">
        <v>68</v>
      </c>
      <c r="I70" s="183">
        <v>0</v>
      </c>
      <c r="J70" s="184">
        <f t="shared" si="31"/>
        <v>-1</v>
      </c>
      <c r="K70" s="183">
        <f t="shared" si="32"/>
        <v>-68</v>
      </c>
      <c r="L70" s="184">
        <f t="shared" si="27"/>
        <v>0</v>
      </c>
    </row>
    <row r="71" spans="1:12" x14ac:dyDescent="0.25">
      <c r="A71" s="605" t="s">
        <v>122</v>
      </c>
      <c r="B71" s="183">
        <v>2</v>
      </c>
      <c r="C71" s="183">
        <v>68</v>
      </c>
      <c r="D71" s="184">
        <f t="shared" si="28"/>
        <v>33</v>
      </c>
      <c r="E71" s="183">
        <f t="shared" si="29"/>
        <v>66</v>
      </c>
      <c r="F71" s="184">
        <f t="shared" si="30"/>
        <v>2.8911564625850341E-2</v>
      </c>
      <c r="G71" s="617"/>
      <c r="H71" s="183">
        <v>261</v>
      </c>
      <c r="I71" s="183">
        <v>198</v>
      </c>
      <c r="J71" s="184">
        <f t="shared" si="31"/>
        <v>-0.24137931034482762</v>
      </c>
      <c r="K71" s="183">
        <f t="shared" si="32"/>
        <v>-63</v>
      </c>
      <c r="L71" s="184">
        <f t="shared" si="27"/>
        <v>2.491506228765572E-2</v>
      </c>
    </row>
    <row r="72" spans="1:12" ht="21" x14ac:dyDescent="0.35">
      <c r="A72" s="552" t="s">
        <v>46</v>
      </c>
      <c r="B72" s="552"/>
      <c r="C72" s="552"/>
      <c r="D72" s="552"/>
      <c r="E72" s="552"/>
      <c r="F72" s="552"/>
      <c r="G72" s="552"/>
      <c r="H72" s="552"/>
      <c r="I72" s="552"/>
      <c r="J72" s="552"/>
      <c r="K72" s="552"/>
      <c r="L72" s="552"/>
    </row>
    <row r="73" spans="1:12" x14ac:dyDescent="0.25">
      <c r="A73" s="55"/>
      <c r="B73" s="56" t="s">
        <v>150</v>
      </c>
      <c r="C73" s="57"/>
      <c r="D73" s="57"/>
      <c r="E73" s="57"/>
      <c r="F73" s="58"/>
      <c r="G73" s="616"/>
      <c r="H73" s="56" t="str">
        <f>CONCATENATE("acumulado ",B73)</f>
        <v>acumulado abril</v>
      </c>
      <c r="I73" s="57"/>
      <c r="J73" s="57"/>
      <c r="K73" s="57"/>
      <c r="L73" s="58"/>
    </row>
    <row r="74" spans="1:12" ht="30" x14ac:dyDescent="0.25">
      <c r="A74" s="12"/>
      <c r="B74" s="13">
        <v>2020</v>
      </c>
      <c r="C74" s="13">
        <v>2021</v>
      </c>
      <c r="D74" s="13" t="s">
        <v>1</v>
      </c>
      <c r="E74" s="13" t="s">
        <v>2</v>
      </c>
      <c r="F74" s="13" t="s">
        <v>3</v>
      </c>
      <c r="G74" s="617"/>
      <c r="H74" s="13">
        <v>2020</v>
      </c>
      <c r="I74" s="13">
        <v>2021</v>
      </c>
      <c r="J74" s="13" t="s">
        <v>1</v>
      </c>
      <c r="K74" s="13" t="s">
        <v>2</v>
      </c>
      <c r="L74" s="13" t="s">
        <v>3</v>
      </c>
    </row>
    <row r="75" spans="1:12" x14ac:dyDescent="0.25">
      <c r="A75" s="618" t="s">
        <v>34</v>
      </c>
      <c r="B75" s="619">
        <v>335</v>
      </c>
      <c r="C75" s="619">
        <v>2352</v>
      </c>
      <c r="D75" s="620">
        <f>C75/B75-1</f>
        <v>6.0208955223880594</v>
      </c>
      <c r="E75" s="619">
        <f>C75-B75</f>
        <v>2017</v>
      </c>
      <c r="F75" s="620">
        <f>C75/$C$75</f>
        <v>1</v>
      </c>
      <c r="G75" s="212"/>
      <c r="H75" s="619">
        <v>14661</v>
      </c>
      <c r="I75" s="619">
        <v>7947</v>
      </c>
      <c r="J75" s="620">
        <f>I75/H75-1</f>
        <v>-0.45794966236955192</v>
      </c>
      <c r="K75" s="619">
        <f>I75-H75</f>
        <v>-6714</v>
      </c>
      <c r="L75" s="620">
        <f>I75/$I$75</f>
        <v>1</v>
      </c>
    </row>
    <row r="76" spans="1:12" x14ac:dyDescent="0.25">
      <c r="A76" s="605" t="s">
        <v>41</v>
      </c>
      <c r="B76" s="183">
        <v>295</v>
      </c>
      <c r="C76" s="183">
        <v>1739</v>
      </c>
      <c r="D76" s="184">
        <f t="shared" ref="D76:D77" si="33">C76/B76-1</f>
        <v>4.8949152542372882</v>
      </c>
      <c r="E76" s="183">
        <f>C76-B76</f>
        <v>1444</v>
      </c>
      <c r="F76" s="184">
        <f>C76/$C$75</f>
        <v>0.7393707482993197</v>
      </c>
      <c r="G76" s="617"/>
      <c r="H76" s="183">
        <v>7495</v>
      </c>
      <c r="I76" s="183">
        <v>5794</v>
      </c>
      <c r="J76" s="184">
        <f t="shared" ref="J76:J77" si="34">I76/H76-1</f>
        <v>-0.2269513008672448</v>
      </c>
      <c r="K76" s="183">
        <f t="shared" ref="K76:K77" si="35">I76-H76</f>
        <v>-1701</v>
      </c>
      <c r="L76" s="184">
        <f t="shared" ref="L76:L77" si="36">I76/$I$75</f>
        <v>0.72908015603372345</v>
      </c>
    </row>
    <row r="77" spans="1:12" x14ac:dyDescent="0.25">
      <c r="A77" s="605" t="s">
        <v>42</v>
      </c>
      <c r="B77" s="183">
        <v>40</v>
      </c>
      <c r="C77" s="183">
        <v>613</v>
      </c>
      <c r="D77" s="184">
        <f t="shared" si="33"/>
        <v>14.324999999999999</v>
      </c>
      <c r="E77" s="183">
        <f>C77-B77</f>
        <v>573</v>
      </c>
      <c r="F77" s="184">
        <f>C77/$C$75</f>
        <v>0.2606292517006803</v>
      </c>
      <c r="G77" s="617"/>
      <c r="H77" s="183">
        <v>7166</v>
      </c>
      <c r="I77" s="183">
        <v>2153</v>
      </c>
      <c r="J77" s="184">
        <f t="shared" si="34"/>
        <v>-0.6995534468322635</v>
      </c>
      <c r="K77" s="183">
        <f t="shared" si="35"/>
        <v>-5013</v>
      </c>
      <c r="L77" s="184">
        <f t="shared" si="36"/>
        <v>0.27091984396627661</v>
      </c>
    </row>
    <row r="78" spans="1:12" ht="21" x14ac:dyDescent="0.35">
      <c r="A78" s="552" t="s">
        <v>123</v>
      </c>
      <c r="B78" s="552"/>
      <c r="C78" s="552"/>
      <c r="D78" s="552"/>
      <c r="E78" s="552"/>
      <c r="F78" s="552"/>
      <c r="G78" s="552"/>
      <c r="H78" s="552"/>
      <c r="I78" s="552"/>
      <c r="J78" s="552"/>
      <c r="K78" s="552"/>
      <c r="L78" s="552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8BE7-D2DA-46F2-8DAB-0657626F45D6}">
  <sheetPr codeName="Hoja11"/>
  <dimension ref="A1:L50"/>
  <sheetViews>
    <sheetView workbookViewId="0">
      <selection activeCell="P13" sqref="P13"/>
    </sheetView>
  </sheetViews>
  <sheetFormatPr baseColWidth="10" defaultRowHeight="15" x14ac:dyDescent="0.25"/>
  <cols>
    <col min="1" max="1" width="37.85546875" customWidth="1"/>
    <col min="2" max="3" width="11.42578125" style="150"/>
    <col min="4" max="4" width="12.28515625" style="150" bestFit="1" customWidth="1"/>
    <col min="5" max="5" width="12.7109375" style="150" customWidth="1"/>
    <col min="6" max="6" width="11.42578125" style="150"/>
    <col min="7" max="7" width="1.28515625" style="150" customWidth="1"/>
    <col min="8" max="8" width="12.5703125" style="150" customWidth="1"/>
    <col min="9" max="10" width="11.42578125" style="150"/>
    <col min="11" max="11" width="14" style="150" customWidth="1"/>
    <col min="12" max="12" width="11.42578125" style="150"/>
  </cols>
  <sheetData>
    <row r="1" spans="1:12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36.75" customHeight="1" x14ac:dyDescent="0.25">
      <c r="A2" s="626" t="s">
        <v>124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</row>
    <row r="3" spans="1:12" ht="21" x14ac:dyDescent="0.25">
      <c r="A3" s="249" t="s">
        <v>125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2" ht="21" x14ac:dyDescent="0.35">
      <c r="A4" s="627" t="s">
        <v>48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</row>
    <row r="5" spans="1:12" x14ac:dyDescent="0.25">
      <c r="A5" s="55"/>
      <c r="B5" s="56" t="s">
        <v>151</v>
      </c>
      <c r="C5" s="57"/>
      <c r="D5" s="57"/>
      <c r="E5" s="57"/>
      <c r="F5" s="58"/>
      <c r="G5" s="224"/>
      <c r="H5" s="56" t="str">
        <f>CONCATENATE("acumulado ",B5)</f>
        <v>acumulado marzo</v>
      </c>
      <c r="I5" s="57"/>
      <c r="J5" s="57"/>
      <c r="K5" s="57"/>
      <c r="L5" s="58"/>
    </row>
    <row r="6" spans="1:12" ht="30" x14ac:dyDescent="0.25">
      <c r="A6" s="12"/>
      <c r="B6" s="13">
        <v>2020</v>
      </c>
      <c r="C6" s="13">
        <v>2021</v>
      </c>
      <c r="D6" s="13" t="s">
        <v>1</v>
      </c>
      <c r="E6" s="13" t="s">
        <v>2</v>
      </c>
      <c r="F6" s="13" t="s">
        <v>3</v>
      </c>
      <c r="G6" s="224"/>
      <c r="H6" s="13">
        <v>2020</v>
      </c>
      <c r="I6" s="13">
        <v>2021</v>
      </c>
      <c r="J6" s="13" t="s">
        <v>1</v>
      </c>
      <c r="K6" s="13" t="s">
        <v>2</v>
      </c>
      <c r="L6" s="13" t="s">
        <v>3</v>
      </c>
    </row>
    <row r="7" spans="1:12" x14ac:dyDescent="0.25">
      <c r="A7" s="628" t="s">
        <v>49</v>
      </c>
      <c r="B7" s="606">
        <v>208696</v>
      </c>
      <c r="C7" s="606">
        <v>75377</v>
      </c>
      <c r="D7" s="629">
        <f>C7/B7-1</f>
        <v>-0.63881914363476056</v>
      </c>
      <c r="E7" s="606">
        <f t="shared" ref="E7:E18" si="0">C7-B7</f>
        <v>-133319</v>
      </c>
      <c r="F7" s="629">
        <f t="shared" ref="F7:F18" si="1">C7/$C$7</f>
        <v>1</v>
      </c>
      <c r="G7" s="224"/>
      <c r="H7" s="606">
        <v>1249722</v>
      </c>
      <c r="I7" s="606">
        <v>189116</v>
      </c>
      <c r="J7" s="629">
        <f>I7/H7-1</f>
        <v>-0.84867354499640724</v>
      </c>
      <c r="K7" s="606">
        <f>I7-H7</f>
        <v>-1060606</v>
      </c>
      <c r="L7" s="629">
        <f>I7/$I$7</f>
        <v>1</v>
      </c>
    </row>
    <row r="8" spans="1:12" x14ac:dyDescent="0.25">
      <c r="A8" s="630" t="s">
        <v>50</v>
      </c>
      <c r="B8" s="607">
        <v>23693</v>
      </c>
      <c r="C8" s="607">
        <v>19842</v>
      </c>
      <c r="D8" s="631">
        <f>C8/B8-1</f>
        <v>-0.16253745832102307</v>
      </c>
      <c r="E8" s="607">
        <f t="shared" si="0"/>
        <v>-3851</v>
      </c>
      <c r="F8" s="631">
        <f t="shared" si="1"/>
        <v>0.26323679637024555</v>
      </c>
      <c r="G8" s="224"/>
      <c r="H8" s="607">
        <v>126840</v>
      </c>
      <c r="I8" s="607">
        <v>46002</v>
      </c>
      <c r="J8" s="631">
        <f>I8/H8-1</f>
        <v>-0.63732261116367073</v>
      </c>
      <c r="K8" s="607">
        <f>I8-H8</f>
        <v>-80838</v>
      </c>
      <c r="L8" s="631">
        <f t="shared" ref="L8:L18" si="2">I8/$I$7</f>
        <v>0.24324753061612978</v>
      </c>
    </row>
    <row r="9" spans="1:12" x14ac:dyDescent="0.25">
      <c r="A9" s="630" t="s">
        <v>51</v>
      </c>
      <c r="B9" s="607">
        <v>185003</v>
      </c>
      <c r="C9" s="607">
        <v>55536</v>
      </c>
      <c r="D9" s="631">
        <f t="shared" ref="D9:D18" si="3">C9/B9-1</f>
        <v>-0.6998102733469187</v>
      </c>
      <c r="E9" s="607">
        <f t="shared" si="0"/>
        <v>-129467</v>
      </c>
      <c r="F9" s="631">
        <f t="shared" si="1"/>
        <v>0.73677647027607895</v>
      </c>
      <c r="G9" s="224"/>
      <c r="H9" s="607">
        <v>1122883</v>
      </c>
      <c r="I9" s="607">
        <v>143115</v>
      </c>
      <c r="J9" s="631">
        <f t="shared" ref="J9:J18" si="4">I9/H9-1</f>
        <v>-0.87254682812011586</v>
      </c>
      <c r="K9" s="607">
        <f t="shared" ref="K9:K18" si="5">I9-H9</f>
        <v>-979768</v>
      </c>
      <c r="L9" s="631">
        <f t="shared" si="2"/>
        <v>0.75675775714376359</v>
      </c>
    </row>
    <row r="10" spans="1:12" x14ac:dyDescent="0.25">
      <c r="A10" s="605" t="s">
        <v>71</v>
      </c>
      <c r="B10" s="632">
        <v>36164</v>
      </c>
      <c r="C10" s="632">
        <v>17156</v>
      </c>
      <c r="D10" s="633">
        <f t="shared" si="3"/>
        <v>-0.52560557460457913</v>
      </c>
      <c r="E10" s="632">
        <f t="shared" si="0"/>
        <v>-19008</v>
      </c>
      <c r="F10" s="633">
        <f t="shared" si="1"/>
        <v>0.227602584342704</v>
      </c>
      <c r="G10" s="224"/>
      <c r="H10" s="632">
        <v>202128</v>
      </c>
      <c r="I10" s="632">
        <v>38992</v>
      </c>
      <c r="J10" s="633">
        <f t="shared" si="4"/>
        <v>-0.80709253542309822</v>
      </c>
      <c r="K10" s="632">
        <f t="shared" si="5"/>
        <v>-163136</v>
      </c>
      <c r="L10" s="633">
        <f t="shared" si="2"/>
        <v>0.20618033376340447</v>
      </c>
    </row>
    <row r="11" spans="1:12" x14ac:dyDescent="0.25">
      <c r="A11" s="605" t="s">
        <v>80</v>
      </c>
      <c r="B11" s="277">
        <v>7803</v>
      </c>
      <c r="C11" s="277">
        <v>1472</v>
      </c>
      <c r="D11" s="278">
        <f t="shared" si="3"/>
        <v>-0.81135460720235808</v>
      </c>
      <c r="E11" s="277">
        <f t="shared" si="0"/>
        <v>-6331</v>
      </c>
      <c r="F11" s="278">
        <f t="shared" si="1"/>
        <v>1.9528503389628134E-2</v>
      </c>
      <c r="G11" s="224"/>
      <c r="H11" s="277">
        <v>45939</v>
      </c>
      <c r="I11" s="277">
        <v>5665</v>
      </c>
      <c r="J11" s="278">
        <f t="shared" si="4"/>
        <v>-0.87668429874398657</v>
      </c>
      <c r="K11" s="277">
        <f t="shared" si="5"/>
        <v>-40274</v>
      </c>
      <c r="L11" s="278">
        <f t="shared" si="2"/>
        <v>2.995515979610398E-2</v>
      </c>
    </row>
    <row r="12" spans="1:12" x14ac:dyDescent="0.25">
      <c r="A12" s="605" t="s">
        <v>78</v>
      </c>
      <c r="B12" s="277">
        <v>7162</v>
      </c>
      <c r="C12" s="277">
        <v>11082</v>
      </c>
      <c r="D12" s="278">
        <f t="shared" si="3"/>
        <v>0.54733314716559622</v>
      </c>
      <c r="E12" s="277">
        <f t="shared" si="0"/>
        <v>3920</v>
      </c>
      <c r="F12" s="278">
        <f t="shared" si="1"/>
        <v>0.147020974567839</v>
      </c>
      <c r="G12" s="224"/>
      <c r="H12" s="277">
        <v>53277</v>
      </c>
      <c r="I12" s="277">
        <v>30735</v>
      </c>
      <c r="J12" s="278">
        <f t="shared" si="4"/>
        <v>-0.42310940931358743</v>
      </c>
      <c r="K12" s="277">
        <f t="shared" si="5"/>
        <v>-22542</v>
      </c>
      <c r="L12" s="278">
        <f t="shared" si="2"/>
        <v>0.16251930032361089</v>
      </c>
    </row>
    <row r="13" spans="1:12" x14ac:dyDescent="0.25">
      <c r="A13" s="605" t="s">
        <v>79</v>
      </c>
      <c r="B13" s="277">
        <v>5832</v>
      </c>
      <c r="C13" s="277">
        <v>416</v>
      </c>
      <c r="D13" s="278">
        <f t="shared" si="3"/>
        <v>-0.92866941015089166</v>
      </c>
      <c r="E13" s="277">
        <f t="shared" si="0"/>
        <v>-5416</v>
      </c>
      <c r="F13" s="278">
        <f t="shared" si="1"/>
        <v>5.5189248709818645E-3</v>
      </c>
      <c r="G13" s="224"/>
      <c r="H13" s="277">
        <v>37648</v>
      </c>
      <c r="I13" s="277">
        <v>2154</v>
      </c>
      <c r="J13" s="278">
        <f t="shared" si="4"/>
        <v>-0.94278580535486611</v>
      </c>
      <c r="K13" s="277">
        <f t="shared" si="5"/>
        <v>-35494</v>
      </c>
      <c r="L13" s="278">
        <f t="shared" si="2"/>
        <v>1.138983481038093E-2</v>
      </c>
    </row>
    <row r="14" spans="1:12" x14ac:dyDescent="0.25">
      <c r="A14" s="605" t="s">
        <v>81</v>
      </c>
      <c r="B14" s="277">
        <v>4225</v>
      </c>
      <c r="C14" s="277">
        <v>484</v>
      </c>
      <c r="D14" s="278">
        <f t="shared" si="3"/>
        <v>-0.88544378698224846</v>
      </c>
      <c r="E14" s="277">
        <f t="shared" si="0"/>
        <v>-3741</v>
      </c>
      <c r="F14" s="278">
        <f t="shared" si="1"/>
        <v>6.4210568210462081E-3</v>
      </c>
      <c r="G14" s="224"/>
      <c r="H14" s="277">
        <v>28859</v>
      </c>
      <c r="I14" s="277">
        <v>3053</v>
      </c>
      <c r="J14" s="278">
        <f t="shared" si="4"/>
        <v>-0.89420977857860628</v>
      </c>
      <c r="K14" s="277">
        <f t="shared" si="5"/>
        <v>-25806</v>
      </c>
      <c r="L14" s="278">
        <f t="shared" si="2"/>
        <v>1.6143530954546417E-2</v>
      </c>
    </row>
    <row r="15" spans="1:12" x14ac:dyDescent="0.25">
      <c r="A15" s="605" t="s">
        <v>82</v>
      </c>
      <c r="B15" s="277">
        <v>3900</v>
      </c>
      <c r="C15" s="277">
        <v>4402</v>
      </c>
      <c r="D15" s="278">
        <f t="shared" si="3"/>
        <v>0.12871794871794862</v>
      </c>
      <c r="E15" s="277">
        <f t="shared" si="0"/>
        <v>502</v>
      </c>
      <c r="F15" s="278">
        <f t="shared" si="1"/>
        <v>5.839977712034175E-2</v>
      </c>
      <c r="G15" s="224"/>
      <c r="H15" s="277">
        <v>40151</v>
      </c>
      <c r="I15" s="277">
        <v>10694</v>
      </c>
      <c r="J15" s="278">
        <f t="shared" si="4"/>
        <v>-0.73365545067370674</v>
      </c>
      <c r="K15" s="277">
        <f t="shared" si="5"/>
        <v>-29457</v>
      </c>
      <c r="L15" s="278">
        <f t="shared" si="2"/>
        <v>5.6547304300006346E-2</v>
      </c>
    </row>
    <row r="16" spans="1:12" x14ac:dyDescent="0.25">
      <c r="A16" s="605" t="s">
        <v>126</v>
      </c>
      <c r="B16" s="277">
        <v>28927</v>
      </c>
      <c r="C16" s="277">
        <v>1576</v>
      </c>
      <c r="D16" s="278">
        <f t="shared" si="3"/>
        <v>-0.94551802813980024</v>
      </c>
      <c r="E16" s="277">
        <f t="shared" si="0"/>
        <v>-27351</v>
      </c>
      <c r="F16" s="278">
        <f t="shared" si="1"/>
        <v>2.0908234607373601E-2</v>
      </c>
      <c r="G16" s="224"/>
      <c r="H16" s="277">
        <v>151734</v>
      </c>
      <c r="I16" s="277">
        <v>3906</v>
      </c>
      <c r="J16" s="278">
        <f t="shared" si="4"/>
        <v>-0.97425758234805648</v>
      </c>
      <c r="K16" s="277">
        <f t="shared" si="5"/>
        <v>-147828</v>
      </c>
      <c r="L16" s="278">
        <f t="shared" si="2"/>
        <v>2.0653990143615557E-2</v>
      </c>
    </row>
    <row r="17" spans="1:12" x14ac:dyDescent="0.25">
      <c r="A17" s="605" t="s">
        <v>118</v>
      </c>
      <c r="B17" s="277">
        <v>73071</v>
      </c>
      <c r="C17" s="277">
        <v>1129</v>
      </c>
      <c r="D17" s="278">
        <f t="shared" si="3"/>
        <v>-0.98454927399378689</v>
      </c>
      <c r="E17" s="277">
        <f t="shared" si="0"/>
        <v>-71942</v>
      </c>
      <c r="F17" s="278">
        <f t="shared" si="1"/>
        <v>1.4978043700332993E-2</v>
      </c>
      <c r="G17" s="224"/>
      <c r="H17" s="277">
        <v>429633</v>
      </c>
      <c r="I17" s="277">
        <v>3856</v>
      </c>
      <c r="J17" s="278">
        <f t="shared" si="4"/>
        <v>-0.99102489799433469</v>
      </c>
      <c r="K17" s="277">
        <f t="shared" si="5"/>
        <v>-425777</v>
      </c>
      <c r="L17" s="278">
        <f t="shared" si="2"/>
        <v>2.0389602148945619E-2</v>
      </c>
    </row>
    <row r="18" spans="1:12" x14ac:dyDescent="0.25">
      <c r="A18" s="605" t="s">
        <v>86</v>
      </c>
      <c r="B18" s="277">
        <v>17920</v>
      </c>
      <c r="C18" s="277">
        <v>17819</v>
      </c>
      <c r="D18" s="278">
        <f t="shared" si="3"/>
        <v>-5.6361607142857428E-3</v>
      </c>
      <c r="E18" s="277">
        <f t="shared" si="0"/>
        <v>-101</v>
      </c>
      <c r="F18" s="278">
        <f t="shared" si="1"/>
        <v>0.23639837085583135</v>
      </c>
      <c r="G18" s="224"/>
      <c r="H18" s="277">
        <v>133515</v>
      </c>
      <c r="I18" s="277">
        <v>44060</v>
      </c>
      <c r="J18" s="278">
        <f t="shared" si="4"/>
        <v>-0.66999962551024228</v>
      </c>
      <c r="K18" s="277">
        <f t="shared" si="5"/>
        <v>-89455</v>
      </c>
      <c r="L18" s="278">
        <f t="shared" si="2"/>
        <v>0.2329787009031494</v>
      </c>
    </row>
    <row r="19" spans="1:12" ht="21" x14ac:dyDescent="0.35">
      <c r="A19" s="634" t="s">
        <v>127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4"/>
      <c r="L19" s="634"/>
    </row>
    <row r="20" spans="1:12" x14ac:dyDescent="0.25">
      <c r="A20" s="55"/>
      <c r="B20" s="56" t="s">
        <v>151</v>
      </c>
      <c r="C20" s="57"/>
      <c r="D20" s="57"/>
      <c r="E20" s="57"/>
      <c r="F20" s="58"/>
      <c r="G20" s="635"/>
      <c r="H20" s="56" t="str">
        <f>CONCATENATE("acumulado ",B20)</f>
        <v>acumulado marzo</v>
      </c>
      <c r="I20" s="57"/>
      <c r="J20" s="57"/>
      <c r="K20" s="57"/>
      <c r="L20" s="58"/>
    </row>
    <row r="21" spans="1:12" ht="30" x14ac:dyDescent="0.25">
      <c r="A21" s="12"/>
      <c r="B21" s="13">
        <v>2020</v>
      </c>
      <c r="C21" s="13">
        <v>2021</v>
      </c>
      <c r="D21" s="13" t="s">
        <v>1</v>
      </c>
      <c r="E21" s="13" t="s">
        <v>2</v>
      </c>
      <c r="F21" s="13" t="s">
        <v>3</v>
      </c>
      <c r="G21" s="635"/>
      <c r="H21" s="13">
        <v>2020</v>
      </c>
      <c r="I21" s="13">
        <v>2021</v>
      </c>
      <c r="J21" s="13" t="s">
        <v>1</v>
      </c>
      <c r="K21" s="13" t="s">
        <v>2</v>
      </c>
      <c r="L21" s="13" t="s">
        <v>3</v>
      </c>
    </row>
    <row r="22" spans="1:12" x14ac:dyDescent="0.25">
      <c r="A22" s="636" t="s">
        <v>128</v>
      </c>
      <c r="B22" s="637">
        <v>208696</v>
      </c>
      <c r="C22" s="637">
        <v>75377</v>
      </c>
      <c r="D22" s="638">
        <f>C22/B22-1</f>
        <v>-0.63881914363476056</v>
      </c>
      <c r="E22" s="637">
        <f>C22-B22</f>
        <v>-133319</v>
      </c>
      <c r="F22" s="638">
        <f>C22/$C$22</f>
        <v>1</v>
      </c>
      <c r="G22" s="635"/>
      <c r="H22" s="637">
        <v>1249722</v>
      </c>
      <c r="I22" s="637">
        <v>189116</v>
      </c>
      <c r="J22" s="638">
        <f>I22/H22-1</f>
        <v>-0.84867354499640724</v>
      </c>
      <c r="K22" s="637">
        <f>I22-H22</f>
        <v>-1060606</v>
      </c>
      <c r="L22" s="638">
        <f>I22/$I$22</f>
        <v>1</v>
      </c>
    </row>
    <row r="23" spans="1:12" x14ac:dyDescent="0.25">
      <c r="A23" s="605" t="s">
        <v>129</v>
      </c>
      <c r="B23" s="632">
        <v>139475</v>
      </c>
      <c r="C23" s="632">
        <v>41583</v>
      </c>
      <c r="D23" s="633">
        <f t="shared" ref="D23:D26" si="6">C23/B23-1</f>
        <v>-0.7018605484853917</v>
      </c>
      <c r="E23" s="632">
        <f>C23-B23</f>
        <v>-97892</v>
      </c>
      <c r="F23" s="633">
        <f>C23/$C$22</f>
        <v>0.55166695411067035</v>
      </c>
      <c r="G23" s="635"/>
      <c r="H23" s="632">
        <v>834748</v>
      </c>
      <c r="I23" s="632">
        <v>91933</v>
      </c>
      <c r="J23" s="633">
        <f t="shared" ref="J23:J26" si="7">I23/H23-1</f>
        <v>-0.88986736116768173</v>
      </c>
      <c r="K23" s="632">
        <f t="shared" ref="K23:K26" si="8">I23-H23</f>
        <v>-742815</v>
      </c>
      <c r="L23" s="633">
        <f t="shared" ref="L23:L26" si="9">I23/$I$22</f>
        <v>0.48611963027982824</v>
      </c>
    </row>
    <row r="24" spans="1:12" x14ac:dyDescent="0.25">
      <c r="A24" s="605" t="s">
        <v>130</v>
      </c>
      <c r="B24" s="632">
        <v>12200</v>
      </c>
      <c r="C24" s="632">
        <v>7585</v>
      </c>
      <c r="D24" s="633">
        <f t="shared" si="6"/>
        <v>-0.37827868852459012</v>
      </c>
      <c r="E24" s="632">
        <f>C24-B24</f>
        <v>-4615</v>
      </c>
      <c r="F24" s="633">
        <f>C24/$C$22</f>
        <v>0.1006275123711477</v>
      </c>
      <c r="G24" s="635"/>
      <c r="H24" s="632">
        <v>69812</v>
      </c>
      <c r="I24" s="632">
        <v>28842</v>
      </c>
      <c r="J24" s="633">
        <f t="shared" si="7"/>
        <v>-0.58686185756030484</v>
      </c>
      <c r="K24" s="632">
        <f t="shared" si="8"/>
        <v>-40970</v>
      </c>
      <c r="L24" s="633">
        <f t="shared" si="9"/>
        <v>0.15250957084540706</v>
      </c>
    </row>
    <row r="25" spans="1:12" x14ac:dyDescent="0.25">
      <c r="A25" s="605" t="s">
        <v>131</v>
      </c>
      <c r="B25" s="632">
        <v>53700</v>
      </c>
      <c r="C25" s="632">
        <v>19044</v>
      </c>
      <c r="D25" s="633">
        <f t="shared" si="6"/>
        <v>-0.64536312849162014</v>
      </c>
      <c r="E25" s="632">
        <f>C25-B25</f>
        <v>-34656</v>
      </c>
      <c r="F25" s="633">
        <f>C25/$C$22</f>
        <v>0.25265001260331399</v>
      </c>
      <c r="G25" s="635"/>
      <c r="H25" s="632">
        <v>326659</v>
      </c>
      <c r="I25" s="632">
        <v>52012</v>
      </c>
      <c r="J25" s="633">
        <f t="shared" si="7"/>
        <v>-0.84077585494353435</v>
      </c>
      <c r="K25" s="632">
        <f t="shared" si="8"/>
        <v>-274647</v>
      </c>
      <c r="L25" s="633">
        <f t="shared" si="9"/>
        <v>0.27502696757545636</v>
      </c>
    </row>
    <row r="26" spans="1:12" x14ac:dyDescent="0.25">
      <c r="A26" s="605" t="s">
        <v>132</v>
      </c>
      <c r="B26" s="632">
        <v>3322</v>
      </c>
      <c r="C26" s="632">
        <v>7165</v>
      </c>
      <c r="D26" s="633">
        <f t="shared" si="6"/>
        <v>1.1568332329921733</v>
      </c>
      <c r="E26" s="632">
        <f>C26-B26</f>
        <v>3843</v>
      </c>
      <c r="F26" s="633">
        <f>C26/$C$22</f>
        <v>9.5055520914867936E-2</v>
      </c>
      <c r="G26" s="635"/>
      <c r="H26" s="632">
        <v>18504</v>
      </c>
      <c r="I26" s="632">
        <v>16330</v>
      </c>
      <c r="J26" s="633">
        <f t="shared" si="7"/>
        <v>-0.11748811067877218</v>
      </c>
      <c r="K26" s="632">
        <f t="shared" si="8"/>
        <v>-2174</v>
      </c>
      <c r="L26" s="633">
        <f t="shared" si="9"/>
        <v>8.6349119059201757E-2</v>
      </c>
    </row>
    <row r="27" spans="1:12" ht="21" x14ac:dyDescent="0.35">
      <c r="A27" s="639" t="s">
        <v>133</v>
      </c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</row>
    <row r="28" spans="1:12" x14ac:dyDescent="0.25">
      <c r="A28" s="55"/>
      <c r="B28" s="56" t="s">
        <v>151</v>
      </c>
      <c r="C28" s="57"/>
      <c r="D28" s="57"/>
      <c r="E28" s="57"/>
      <c r="F28" s="58"/>
      <c r="G28" s="640"/>
      <c r="H28" s="56" t="str">
        <f>CONCATENATE("acumulado ",B28)</f>
        <v>acumulado marzo</v>
      </c>
      <c r="I28" s="57"/>
      <c r="J28" s="57"/>
      <c r="K28" s="57"/>
      <c r="L28" s="58"/>
    </row>
    <row r="29" spans="1:12" ht="30" x14ac:dyDescent="0.25">
      <c r="A29" s="12"/>
      <c r="B29" s="13">
        <v>2020</v>
      </c>
      <c r="C29" s="13">
        <v>2021</v>
      </c>
      <c r="D29" s="13" t="s">
        <v>1</v>
      </c>
      <c r="E29" s="13" t="s">
        <v>2</v>
      </c>
      <c r="F29" s="13" t="s">
        <v>3</v>
      </c>
      <c r="G29" s="640"/>
      <c r="H29" s="13">
        <v>2020</v>
      </c>
      <c r="I29" s="13">
        <v>2021</v>
      </c>
      <c r="J29" s="13" t="s">
        <v>1</v>
      </c>
      <c r="K29" s="13" t="s">
        <v>2</v>
      </c>
      <c r="L29" s="13" t="s">
        <v>3</v>
      </c>
    </row>
    <row r="30" spans="1:12" x14ac:dyDescent="0.25">
      <c r="A30" s="641" t="s">
        <v>134</v>
      </c>
      <c r="B30" s="642">
        <v>208696</v>
      </c>
      <c r="C30" s="642">
        <v>75377</v>
      </c>
      <c r="D30" s="643">
        <f>C30/B30-1</f>
        <v>-0.63881914363476056</v>
      </c>
      <c r="E30" s="642">
        <f t="shared" ref="E30:E35" si="10">C30-B30</f>
        <v>-133319</v>
      </c>
      <c r="F30" s="643">
        <f t="shared" ref="F30:F35" si="11">C30/$C$30</f>
        <v>1</v>
      </c>
      <c r="G30" s="644"/>
      <c r="H30" s="642">
        <v>1249722</v>
      </c>
      <c r="I30" s="642">
        <v>189116</v>
      </c>
      <c r="J30" s="643">
        <f>I30/H30-1</f>
        <v>-0.84867354499640724</v>
      </c>
      <c r="K30" s="642">
        <f>I30-H30</f>
        <v>-1060606</v>
      </c>
      <c r="L30" s="643">
        <f>I30/$I$30</f>
        <v>1</v>
      </c>
    </row>
    <row r="31" spans="1:12" x14ac:dyDescent="0.25">
      <c r="A31" s="605" t="s">
        <v>135</v>
      </c>
      <c r="B31" s="183">
        <v>137833</v>
      </c>
      <c r="C31" s="183">
        <v>36086</v>
      </c>
      <c r="D31" s="645">
        <f>C31/B31-1</f>
        <v>-0.73819041884019065</v>
      </c>
      <c r="E31" s="183">
        <f t="shared" si="10"/>
        <v>-101747</v>
      </c>
      <c r="F31" s="645">
        <f t="shared" si="11"/>
        <v>0.47874019926502781</v>
      </c>
      <c r="G31" s="640"/>
      <c r="H31" s="183">
        <v>810732</v>
      </c>
      <c r="I31" s="183">
        <v>85866</v>
      </c>
      <c r="J31" s="645">
        <f>I31/H31-1</f>
        <v>-0.89408830538328321</v>
      </c>
      <c r="K31" s="183">
        <f>I31-H31</f>
        <v>-724866</v>
      </c>
      <c r="L31" s="645">
        <f t="shared" ref="L31:L35" si="12">I31/$I$30</f>
        <v>0.45403879100657796</v>
      </c>
    </row>
    <row r="32" spans="1:12" x14ac:dyDescent="0.25">
      <c r="A32" s="605" t="s">
        <v>136</v>
      </c>
      <c r="B32" s="183">
        <v>20420</v>
      </c>
      <c r="C32" s="183">
        <v>9508</v>
      </c>
      <c r="D32" s="645">
        <f t="shared" ref="D32:D35" si="13">C32/B32-1</f>
        <v>-0.53437806072477967</v>
      </c>
      <c r="E32" s="183">
        <f t="shared" si="10"/>
        <v>-10912</v>
      </c>
      <c r="F32" s="645">
        <f t="shared" si="11"/>
        <v>0.12613927325311436</v>
      </c>
      <c r="G32" s="640"/>
      <c r="H32" s="183">
        <v>144889</v>
      </c>
      <c r="I32" s="183">
        <v>23816</v>
      </c>
      <c r="J32" s="645">
        <f t="shared" ref="J32:J35" si="14">I32/H32-1</f>
        <v>-0.83562589292492873</v>
      </c>
      <c r="K32" s="183">
        <f t="shared" ref="K32:K35" si="15">I32-H32</f>
        <v>-121073</v>
      </c>
      <c r="L32" s="645">
        <f t="shared" si="12"/>
        <v>0.12593328962118489</v>
      </c>
    </row>
    <row r="33" spans="1:12" x14ac:dyDescent="0.25">
      <c r="A33" s="605" t="s">
        <v>137</v>
      </c>
      <c r="B33" s="183">
        <v>7649</v>
      </c>
      <c r="C33" s="183">
        <v>5956</v>
      </c>
      <c r="D33" s="645">
        <f t="shared" si="13"/>
        <v>-0.22133612236893707</v>
      </c>
      <c r="E33" s="183">
        <f t="shared" si="10"/>
        <v>-1693</v>
      </c>
      <c r="F33" s="645">
        <f t="shared" si="11"/>
        <v>7.9016145508576885E-2</v>
      </c>
      <c r="G33" s="640"/>
      <c r="H33" s="183">
        <v>47664</v>
      </c>
      <c r="I33" s="183">
        <v>15558</v>
      </c>
      <c r="J33" s="645">
        <f t="shared" si="14"/>
        <v>-0.67359013091641495</v>
      </c>
      <c r="K33" s="183">
        <f t="shared" si="15"/>
        <v>-32106</v>
      </c>
      <c r="L33" s="645">
        <f t="shared" si="12"/>
        <v>8.2266968421497916E-2</v>
      </c>
    </row>
    <row r="34" spans="1:12" ht="30" x14ac:dyDescent="0.25">
      <c r="A34" s="646" t="s">
        <v>138</v>
      </c>
      <c r="B34" s="183">
        <v>28315</v>
      </c>
      <c r="C34" s="183">
        <v>19235</v>
      </c>
      <c r="D34" s="645">
        <f t="shared" si="13"/>
        <v>-0.3206780858202366</v>
      </c>
      <c r="E34" s="183">
        <f t="shared" si="10"/>
        <v>-9080</v>
      </c>
      <c r="F34" s="645">
        <f t="shared" si="11"/>
        <v>0.25518394205128886</v>
      </c>
      <c r="G34" s="640"/>
      <c r="H34" s="183">
        <v>157018</v>
      </c>
      <c r="I34" s="183">
        <v>51139</v>
      </c>
      <c r="J34" s="645">
        <f t="shared" si="14"/>
        <v>-0.67431122546459643</v>
      </c>
      <c r="K34" s="183">
        <f t="shared" si="15"/>
        <v>-105879</v>
      </c>
      <c r="L34" s="645">
        <f t="shared" si="12"/>
        <v>0.2704107531885192</v>
      </c>
    </row>
    <row r="35" spans="1:12" x14ac:dyDescent="0.25">
      <c r="A35" s="605" t="s">
        <v>139</v>
      </c>
      <c r="B35" s="183">
        <v>14479</v>
      </c>
      <c r="C35" s="183">
        <v>4592</v>
      </c>
      <c r="D35" s="645">
        <f t="shared" si="13"/>
        <v>-0.68285102562331645</v>
      </c>
      <c r="E35" s="183">
        <f t="shared" si="10"/>
        <v>-9887</v>
      </c>
      <c r="F35" s="645">
        <f t="shared" si="11"/>
        <v>6.0920439921992121E-2</v>
      </c>
      <c r="G35" s="640"/>
      <c r="H35" s="183">
        <v>89420</v>
      </c>
      <c r="I35" s="183">
        <v>12738</v>
      </c>
      <c r="J35" s="645">
        <f t="shared" si="14"/>
        <v>-0.85754864683515986</v>
      </c>
      <c r="K35" s="183">
        <f t="shared" si="15"/>
        <v>-76682</v>
      </c>
      <c r="L35" s="645">
        <f t="shared" si="12"/>
        <v>6.7355485522113415E-2</v>
      </c>
    </row>
    <row r="36" spans="1:12" ht="21" x14ac:dyDescent="0.35">
      <c r="A36" s="647" t="s">
        <v>140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</row>
    <row r="37" spans="1:12" x14ac:dyDescent="0.25">
      <c r="A37" s="55"/>
      <c r="B37" s="56" t="s">
        <v>151</v>
      </c>
      <c r="C37" s="57"/>
      <c r="D37" s="57"/>
      <c r="E37" s="57"/>
      <c r="F37" s="58"/>
      <c r="G37" s="648"/>
      <c r="H37" s="56" t="str">
        <f>CONCATENATE("acumulado ",B37)</f>
        <v>acumulado marzo</v>
      </c>
      <c r="I37" s="57"/>
      <c r="J37" s="57"/>
      <c r="K37" s="57"/>
      <c r="L37" s="58"/>
    </row>
    <row r="38" spans="1:12" ht="30" x14ac:dyDescent="0.25">
      <c r="A38" s="12"/>
      <c r="B38" s="13">
        <v>2020</v>
      </c>
      <c r="C38" s="13">
        <v>2021</v>
      </c>
      <c r="D38" s="13" t="s">
        <v>1</v>
      </c>
      <c r="E38" s="13" t="s">
        <v>2</v>
      </c>
      <c r="F38" s="13" t="s">
        <v>3</v>
      </c>
      <c r="G38" s="648"/>
      <c r="H38" s="13">
        <v>2020</v>
      </c>
      <c r="I38" s="13">
        <v>2021</v>
      </c>
      <c r="J38" s="13" t="s">
        <v>1</v>
      </c>
      <c r="K38" s="13" t="s">
        <v>2</v>
      </c>
      <c r="L38" s="13" t="s">
        <v>3</v>
      </c>
    </row>
    <row r="39" spans="1:12" x14ac:dyDescent="0.25">
      <c r="A39" s="649" t="s">
        <v>141</v>
      </c>
      <c r="B39" s="650">
        <v>208696</v>
      </c>
      <c r="C39" s="650">
        <v>75377</v>
      </c>
      <c r="D39" s="651">
        <f>C39/B39-1</f>
        <v>-0.63881914363476056</v>
      </c>
      <c r="E39" s="650">
        <f>C39-B39</f>
        <v>-133319</v>
      </c>
      <c r="F39" s="651">
        <f>C39/$C$39</f>
        <v>1</v>
      </c>
      <c r="G39" s="652"/>
      <c r="H39" s="650">
        <v>1249722</v>
      </c>
      <c r="I39" s="650">
        <v>189116</v>
      </c>
      <c r="J39" s="651">
        <f>I39/H39-1</f>
        <v>-0.84867354499640724</v>
      </c>
      <c r="K39" s="650">
        <f>I39-H39</f>
        <v>-1060606</v>
      </c>
      <c r="L39" s="651">
        <f>I39/$I$39</f>
        <v>1</v>
      </c>
    </row>
    <row r="40" spans="1:12" x14ac:dyDescent="0.25">
      <c r="A40" s="605" t="s">
        <v>142</v>
      </c>
      <c r="B40" s="183">
        <v>199946</v>
      </c>
      <c r="C40" s="183">
        <v>60365</v>
      </c>
      <c r="D40" s="184">
        <f>C40/B40-1</f>
        <v>-0.698093485241015</v>
      </c>
      <c r="E40" s="183">
        <f>C40-B40</f>
        <v>-139581</v>
      </c>
      <c r="F40" s="184">
        <f>C40/$C$39</f>
        <v>0.80084110537697173</v>
      </c>
      <c r="G40" s="648"/>
      <c r="H40" s="183">
        <v>1203265</v>
      </c>
      <c r="I40" s="183">
        <v>150105</v>
      </c>
      <c r="J40" s="184">
        <f>I40/H40-1</f>
        <v>-0.87525191873776764</v>
      </c>
      <c r="K40" s="183">
        <f>I40-H40</f>
        <v>-1053160</v>
      </c>
      <c r="L40" s="184">
        <f t="shared" ref="L40:L43" si="16">I40/$I$39</f>
        <v>0.79371919879862096</v>
      </c>
    </row>
    <row r="41" spans="1:12" x14ac:dyDescent="0.25">
      <c r="A41" s="605" t="s">
        <v>143</v>
      </c>
      <c r="B41" s="183">
        <v>4276</v>
      </c>
      <c r="C41" s="183">
        <v>8085</v>
      </c>
      <c r="D41" s="184">
        <f t="shared" ref="D41:D43" si="17">C41/B41-1</f>
        <v>0.89078578110383533</v>
      </c>
      <c r="E41" s="183">
        <f>C41-B41</f>
        <v>3809</v>
      </c>
      <c r="F41" s="184">
        <f>C41/$C$39</f>
        <v>0.10726083553338552</v>
      </c>
      <c r="G41" s="648"/>
      <c r="H41" s="183">
        <v>25890</v>
      </c>
      <c r="I41" s="183">
        <v>17080</v>
      </c>
      <c r="J41" s="184">
        <f t="shared" ref="J41:J43" si="18">I41/H41-1</f>
        <v>-0.34028582464271917</v>
      </c>
      <c r="K41" s="183">
        <f t="shared" ref="K41:K43" si="19">I41-H41</f>
        <v>-8810</v>
      </c>
      <c r="L41" s="184">
        <f t="shared" si="16"/>
        <v>9.0314938979250831E-2</v>
      </c>
    </row>
    <row r="42" spans="1:12" x14ac:dyDescent="0.25">
      <c r="A42" s="605" t="s">
        <v>144</v>
      </c>
      <c r="B42" s="183">
        <v>3772</v>
      </c>
      <c r="C42" s="183">
        <v>4840</v>
      </c>
      <c r="D42" s="184">
        <f t="shared" si="17"/>
        <v>0.28313891834570515</v>
      </c>
      <c r="E42" s="183">
        <f>C42-B42</f>
        <v>1068</v>
      </c>
      <c r="F42" s="184">
        <f>C42/$C$39</f>
        <v>6.4210568210462074E-2</v>
      </c>
      <c r="G42" s="648"/>
      <c r="H42" s="183">
        <v>17257</v>
      </c>
      <c r="I42" s="183">
        <v>15278</v>
      </c>
      <c r="J42" s="184">
        <f t="shared" si="18"/>
        <v>-0.11467810163991421</v>
      </c>
      <c r="K42" s="183">
        <f t="shared" si="19"/>
        <v>-1979</v>
      </c>
      <c r="L42" s="184">
        <f t="shared" si="16"/>
        <v>8.0786395651346266E-2</v>
      </c>
    </row>
    <row r="43" spans="1:12" x14ac:dyDescent="0.25">
      <c r="A43" s="646" t="s">
        <v>145</v>
      </c>
      <c r="B43" s="183">
        <v>703</v>
      </c>
      <c r="C43" s="183">
        <v>2086</v>
      </c>
      <c r="D43" s="184">
        <f t="shared" si="17"/>
        <v>1.9672830725462305</v>
      </c>
      <c r="E43" s="183">
        <f>C43-B43</f>
        <v>1383</v>
      </c>
      <c r="F43" s="184">
        <f>C43/$C$39</f>
        <v>2.7674224232856176E-2</v>
      </c>
      <c r="G43" s="648"/>
      <c r="H43" s="183">
        <v>3312</v>
      </c>
      <c r="I43" s="183">
        <v>6652</v>
      </c>
      <c r="J43" s="184">
        <f t="shared" si="18"/>
        <v>1.0084541062801931</v>
      </c>
      <c r="K43" s="183">
        <f t="shared" si="19"/>
        <v>3340</v>
      </c>
      <c r="L43" s="184">
        <f t="shared" si="16"/>
        <v>3.5174178810888558E-2</v>
      </c>
    </row>
    <row r="44" spans="1:12" ht="21" x14ac:dyDescent="0.35">
      <c r="A44" s="653" t="s">
        <v>146</v>
      </c>
      <c r="B44" s="653"/>
      <c r="C44" s="653"/>
      <c r="D44" s="653"/>
      <c r="E44" s="653"/>
      <c r="F44" s="653"/>
      <c r="G44" s="653"/>
      <c r="H44" s="653"/>
      <c r="I44" s="653"/>
      <c r="J44" s="653"/>
      <c r="K44" s="653"/>
      <c r="L44" s="653"/>
    </row>
    <row r="45" spans="1:12" x14ac:dyDescent="0.25">
      <c r="A45" s="55"/>
      <c r="B45" s="56" t="s">
        <v>151</v>
      </c>
      <c r="C45" s="57"/>
      <c r="D45" s="57"/>
      <c r="E45" s="57"/>
      <c r="F45" s="58"/>
      <c r="G45" s="654"/>
      <c r="H45" s="56" t="str">
        <f>CONCATENATE("acumulado ",B45)</f>
        <v>acumulado marzo</v>
      </c>
      <c r="I45" s="57"/>
      <c r="J45" s="57"/>
      <c r="K45" s="57"/>
      <c r="L45" s="58"/>
    </row>
    <row r="46" spans="1:12" ht="30" x14ac:dyDescent="0.25">
      <c r="A46" s="12"/>
      <c r="B46" s="13">
        <v>2020</v>
      </c>
      <c r="C46" s="13">
        <v>2021</v>
      </c>
      <c r="D46" s="13" t="s">
        <v>1</v>
      </c>
      <c r="E46" s="13" t="s">
        <v>2</v>
      </c>
      <c r="F46" s="13" t="s">
        <v>3</v>
      </c>
      <c r="G46" s="654"/>
      <c r="H46" s="13">
        <v>2020</v>
      </c>
      <c r="I46" s="13">
        <v>2021</v>
      </c>
      <c r="J46" s="13" t="s">
        <v>1</v>
      </c>
      <c r="K46" s="13" t="s">
        <v>2</v>
      </c>
      <c r="L46" s="13" t="s">
        <v>3</v>
      </c>
    </row>
    <row r="47" spans="1:12" x14ac:dyDescent="0.25">
      <c r="A47" s="655" t="s">
        <v>49</v>
      </c>
      <c r="B47" s="656">
        <v>208696</v>
      </c>
      <c r="C47" s="656">
        <v>75377</v>
      </c>
      <c r="D47" s="657">
        <f>C47/B47-1</f>
        <v>-0.63881914363476056</v>
      </c>
      <c r="E47" s="656">
        <f>C47-B47</f>
        <v>-133319</v>
      </c>
      <c r="F47" s="657">
        <f>C47/$C$47</f>
        <v>1</v>
      </c>
      <c r="G47" s="658"/>
      <c r="H47" s="656">
        <v>1249722</v>
      </c>
      <c r="I47" s="656">
        <v>189116</v>
      </c>
      <c r="J47" s="657">
        <f>I47/H47-1</f>
        <v>-0.84867354499640724</v>
      </c>
      <c r="K47" s="656">
        <f>I47-H47</f>
        <v>-1060606</v>
      </c>
      <c r="L47" s="657">
        <f>I47/$I$47</f>
        <v>1</v>
      </c>
    </row>
    <row r="48" spans="1:12" x14ac:dyDescent="0.25">
      <c r="A48" s="605" t="s">
        <v>147</v>
      </c>
      <c r="B48" s="183">
        <v>114209</v>
      </c>
      <c r="C48" s="183">
        <v>15062</v>
      </c>
      <c r="D48" s="184">
        <f>C48/B48-1</f>
        <v>-0.86811897486187606</v>
      </c>
      <c r="E48" s="183">
        <f>C48-B48</f>
        <v>-99147</v>
      </c>
      <c r="F48" s="184">
        <f>C48/$C$47</f>
        <v>0.19982222693925203</v>
      </c>
      <c r="G48" s="654"/>
      <c r="H48" s="183">
        <v>646658</v>
      </c>
      <c r="I48" s="183">
        <v>37747</v>
      </c>
      <c r="J48" s="184">
        <f>I48/H48-1</f>
        <v>-0.94162756820452231</v>
      </c>
      <c r="K48" s="183">
        <f>I48-H48</f>
        <v>-608911</v>
      </c>
      <c r="L48" s="184">
        <f t="shared" ref="L48:L49" si="20">I48/$I$47</f>
        <v>0.19959707269612301</v>
      </c>
    </row>
    <row r="49" spans="1:12" x14ac:dyDescent="0.25">
      <c r="A49" s="605" t="s">
        <v>148</v>
      </c>
      <c r="B49" s="183">
        <v>94488</v>
      </c>
      <c r="C49" s="183">
        <v>60316</v>
      </c>
      <c r="D49" s="184">
        <f t="shared" ref="D49" si="21">C49/B49-1</f>
        <v>-0.36165438997544663</v>
      </c>
      <c r="E49" s="183">
        <f>C49-B49</f>
        <v>-34172</v>
      </c>
      <c r="F49" s="184">
        <f>C49/$C$47</f>
        <v>0.8001910397070725</v>
      </c>
      <c r="G49" s="654"/>
      <c r="H49" s="183">
        <v>603066</v>
      </c>
      <c r="I49" s="183">
        <v>151371</v>
      </c>
      <c r="J49" s="184">
        <f t="shared" ref="J49" si="22">I49/H49-1</f>
        <v>-0.74899762215080934</v>
      </c>
      <c r="K49" s="183">
        <f t="shared" ref="K49" si="23">I49-H49</f>
        <v>-451695</v>
      </c>
      <c r="L49" s="184">
        <f t="shared" si="20"/>
        <v>0.80041350282366375</v>
      </c>
    </row>
    <row r="50" spans="1:12" ht="21" x14ac:dyDescent="0.35">
      <c r="A50" s="552" t="s">
        <v>149</v>
      </c>
      <c r="B50" s="552"/>
      <c r="C50" s="552"/>
      <c r="D50" s="552"/>
      <c r="E50" s="552"/>
      <c r="F50" s="552"/>
      <c r="G50" s="552"/>
      <c r="H50" s="552"/>
      <c r="I50" s="552"/>
      <c r="J50" s="552"/>
      <c r="K50" s="552"/>
      <c r="L50" s="552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abril</mes>
    <year xmlns="36c86fb7-c3ab-4219-b2b9-06651c03637a">2021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2021-05-28T14:18:23+00:00</PublishingStartDate>
    <Pagina xmlns="36c86fb7-c3ab-4219-b2b9-06651c03637a" xsi:nil="true"/>
    <_dlc_DocId xmlns="8b099203-c902-4a5b-992f-1f849b15ff82">Q5F7QW3RQ55V-2035-447</_dlc_DocId>
    <_dlc_DocIdUrl xmlns="8b099203-c902-4a5b-992f-1f849b15ff82">
      <Url>http://admin.webtenerife.com/es/investigacion/Situacion-turistica/indicadores-turisticos/_layouts/DocIdRedir.aspx?ID=Q5F7QW3RQ55V-2035-447</Url>
      <Description>Q5F7QW3RQ55V-2035-447</Description>
    </_dlc_DocIdUrl>
  </documentManagement>
</p:properties>
</file>

<file path=customXml/itemProps1.xml><?xml version="1.0" encoding="utf-8"?>
<ds:datastoreItem xmlns:ds="http://schemas.openxmlformats.org/officeDocument/2006/customXml" ds:itemID="{0BE26C9C-A4F8-41E5-82FE-346A6C1734E1}"/>
</file>

<file path=customXml/itemProps2.xml><?xml version="1.0" encoding="utf-8"?>
<ds:datastoreItem xmlns:ds="http://schemas.openxmlformats.org/officeDocument/2006/customXml" ds:itemID="{E628D32D-C70F-45B1-B416-E600D6ECC946}"/>
</file>

<file path=customXml/itemProps3.xml><?xml version="1.0" encoding="utf-8"?>
<ds:datastoreItem xmlns:ds="http://schemas.openxmlformats.org/officeDocument/2006/customXml" ds:itemID="{8F868726-5CFD-4807-9524-A7B975ADF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indicadores</vt:lpstr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abril 2021 (ISTAC-AENA)</dc:title>
  <dc:creator>Marjorie Perez Garcia</dc:creator>
  <cp:lastModifiedBy>Marjorie Perez Garcia</cp:lastModifiedBy>
  <dcterms:created xsi:type="dcterms:W3CDTF">2021-05-28T12:20:39Z</dcterms:created>
  <dcterms:modified xsi:type="dcterms:W3CDTF">2021-05-28T12:26:41Z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5d745c3b-470d-495d-a28d-b295856a6142</vt:lpwstr>
  </property>
</Properties>
</file>