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0" documentId="8_{7FFA2C0B-F4CF-46DB-812A-013537EDA1E5}" xr6:coauthVersionLast="47" xr6:coauthVersionMax="47" xr10:uidLastSave="{00000000-0000-0000-0000-000000000000}"/>
  <bookViews>
    <workbookView xWindow="-120" yWindow="-120" windowWidth="29040" windowHeight="15720" xr2:uid="{4A3DD470-A829-4EB1-95C6-518955E5DD7F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99" i="2" l="1"/>
  <c r="E62" i="2"/>
  <c r="D62" i="2"/>
  <c r="J61" i="2"/>
  <c r="C56" i="2"/>
  <c r="J55" i="2"/>
  <c r="D50" i="2"/>
  <c r="C50" i="2"/>
  <c r="J49" i="2"/>
  <c r="M12" i="2"/>
  <c r="J12" i="2"/>
  <c r="H12" i="2"/>
  <c r="C12" i="2"/>
  <c r="J11" i="2"/>
  <c r="D100" i="2"/>
  <c r="C62" i="2"/>
  <c r="J5" i="2"/>
  <c r="J324" i="1"/>
  <c r="M152" i="1"/>
  <c r="J152" i="1"/>
  <c r="M71" i="1"/>
  <c r="D71" i="1"/>
  <c r="C71" i="1"/>
  <c r="M57" i="1"/>
  <c r="P57" i="1" s="1"/>
  <c r="C57" i="1"/>
  <c r="B57" i="1"/>
  <c r="M22" i="1"/>
  <c r="O22" i="1" s="1"/>
  <c r="L22" i="1"/>
  <c r="K22" i="1"/>
  <c r="D22" i="1"/>
  <c r="C22" i="1"/>
  <c r="P6" i="1"/>
  <c r="J5" i="1"/>
  <c r="C27" i="1" l="1"/>
  <c r="B193" i="1"/>
  <c r="D173" i="1"/>
  <c r="G75" i="1"/>
  <c r="F75" i="1"/>
  <c r="J192" i="1"/>
  <c r="D179" i="1"/>
  <c r="O31" i="1"/>
  <c r="N31" i="1"/>
  <c r="P31" i="1"/>
  <c r="O43" i="1"/>
  <c r="N43" i="1"/>
  <c r="P43" i="1"/>
  <c r="D141" i="1"/>
  <c r="C159" i="1"/>
  <c r="M163" i="1"/>
  <c r="P98" i="1"/>
  <c r="D193" i="1"/>
  <c r="P58" i="1"/>
  <c r="O58" i="1"/>
  <c r="N58" i="1"/>
  <c r="D137" i="1"/>
  <c r="M168" i="1"/>
  <c r="P103" i="1"/>
  <c r="P128" i="1"/>
  <c r="P131" i="1"/>
  <c r="M196" i="1"/>
  <c r="O131" i="1"/>
  <c r="N131" i="1"/>
  <c r="C141" i="1"/>
  <c r="P45" i="1"/>
  <c r="D139" i="1"/>
  <c r="P80" i="1"/>
  <c r="M145" i="1"/>
  <c r="M179" i="1"/>
  <c r="P114" i="1"/>
  <c r="P117" i="1"/>
  <c r="M182" i="1"/>
  <c r="M190" i="1"/>
  <c r="P125" i="1"/>
  <c r="D145" i="1"/>
  <c r="P47" i="1"/>
  <c r="P62" i="1"/>
  <c r="D164" i="1"/>
  <c r="P33" i="1"/>
  <c r="P38" i="1"/>
  <c r="P60" i="1"/>
  <c r="M141" i="1"/>
  <c r="P76" i="1"/>
  <c r="C146" i="1"/>
  <c r="C153" i="1"/>
  <c r="D174" i="1"/>
  <c r="C137" i="1"/>
  <c r="L173" i="1"/>
  <c r="P9" i="1"/>
  <c r="P40" i="1"/>
  <c r="P64" i="1"/>
  <c r="M143" i="1"/>
  <c r="P78" i="1"/>
  <c r="D146" i="1"/>
  <c r="D153" i="1"/>
  <c r="M159" i="1"/>
  <c r="P94" i="1"/>
  <c r="P101" i="1"/>
  <c r="D183" i="1"/>
  <c r="P74" i="1"/>
  <c r="M139" i="1"/>
  <c r="C144" i="1"/>
  <c r="P132" i="1"/>
  <c r="M197" i="1"/>
  <c r="P28" i="1"/>
  <c r="P18" i="1"/>
  <c r="D144" i="1"/>
  <c r="D169" i="1"/>
  <c r="D191" i="1"/>
  <c r="M194" i="1"/>
  <c r="P129" i="1"/>
  <c r="P42" i="1"/>
  <c r="P53" i="1"/>
  <c r="P72" i="1"/>
  <c r="M137" i="1"/>
  <c r="M188" i="1"/>
  <c r="P123" i="1"/>
  <c r="B159" i="1"/>
  <c r="P15" i="1"/>
  <c r="P30" i="1"/>
  <c r="P49" i="1"/>
  <c r="P35" i="1"/>
  <c r="P51" i="1"/>
  <c r="D140" i="1"/>
  <c r="P83" i="1"/>
  <c r="M148" i="1"/>
  <c r="D190" i="1"/>
  <c r="O13" i="1"/>
  <c r="N13" i="1"/>
  <c r="P13" i="1"/>
  <c r="P12" i="1"/>
  <c r="D142" i="1"/>
  <c r="D160" i="1"/>
  <c r="M169" i="1"/>
  <c r="P104" i="1"/>
  <c r="P112" i="1"/>
  <c r="M177" i="1"/>
  <c r="P52" i="1"/>
  <c r="P24" i="1"/>
  <c r="P32" i="1"/>
  <c r="P37" i="1"/>
  <c r="P59" i="1"/>
  <c r="M153" i="1"/>
  <c r="P88" i="1"/>
  <c r="P97" i="1"/>
  <c r="M162" i="1"/>
  <c r="P41" i="1"/>
  <c r="M154" i="1"/>
  <c r="P89" i="1"/>
  <c r="P17" i="1"/>
  <c r="M144" i="1"/>
  <c r="P79" i="1"/>
  <c r="D170" i="1"/>
  <c r="D189" i="1"/>
  <c r="P11" i="1"/>
  <c r="P61" i="1"/>
  <c r="P81" i="1"/>
  <c r="M160" i="1"/>
  <c r="P95" i="1"/>
  <c r="N7" i="1"/>
  <c r="P7" i="1"/>
  <c r="O7" i="1"/>
  <c r="P105" i="1"/>
  <c r="M170" i="1"/>
  <c r="P8" i="1"/>
  <c r="P23" i="1"/>
  <c r="P39" i="1"/>
  <c r="P77" i="1"/>
  <c r="M142" i="1"/>
  <c r="M147" i="1"/>
  <c r="P82" i="1"/>
  <c r="D147" i="1"/>
  <c r="M175" i="1"/>
  <c r="P110" i="1"/>
  <c r="M178" i="1"/>
  <c r="P113" i="1"/>
  <c r="B176" i="1"/>
  <c r="P10" i="1"/>
  <c r="N10" i="1"/>
  <c r="O10" i="1"/>
  <c r="P115" i="1"/>
  <c r="O115" i="1"/>
  <c r="N115" i="1"/>
  <c r="M180" i="1"/>
  <c r="P50" i="1"/>
  <c r="M138" i="1"/>
  <c r="P73" i="1"/>
  <c r="B166" i="1"/>
  <c r="P14" i="1"/>
  <c r="P29" i="1"/>
  <c r="P48" i="1"/>
  <c r="P67" i="1"/>
  <c r="M140" i="1"/>
  <c r="P75" i="1"/>
  <c r="M165" i="1"/>
  <c r="P100" i="1"/>
  <c r="M181" i="1"/>
  <c r="P116" i="1"/>
  <c r="P34" i="1"/>
  <c r="P44" i="1"/>
  <c r="P66" i="1"/>
  <c r="G9" i="2"/>
  <c r="F9" i="2"/>
  <c r="G82" i="2"/>
  <c r="F82" i="2"/>
  <c r="E23" i="2"/>
  <c r="J308" i="1"/>
  <c r="J200" i="1"/>
  <c r="J261" i="1"/>
  <c r="J216" i="1"/>
  <c r="J292" i="1"/>
  <c r="J135" i="1"/>
  <c r="J186" i="1"/>
  <c r="J121" i="1"/>
  <c r="J247" i="1"/>
  <c r="J277" i="1"/>
  <c r="J151" i="1"/>
  <c r="J86" i="1"/>
  <c r="J70" i="1"/>
  <c r="J21" i="1"/>
  <c r="J231" i="1"/>
  <c r="J56" i="1"/>
  <c r="E122" i="1"/>
  <c r="K136" i="1"/>
  <c r="F6" i="1"/>
  <c r="H6" i="1"/>
  <c r="N22" i="1"/>
  <c r="J87" i="1"/>
  <c r="K87" i="1"/>
  <c r="P22" i="1"/>
  <c r="J122" i="1"/>
  <c r="K354" i="1"/>
  <c r="K369" i="1"/>
  <c r="K262" i="1"/>
  <c r="K278" i="1"/>
  <c r="K293" i="1"/>
  <c r="K325" i="1"/>
  <c r="K248" i="1"/>
  <c r="K340" i="1"/>
  <c r="K309" i="1"/>
  <c r="K217" i="1"/>
  <c r="K232" i="1"/>
  <c r="K201" i="1"/>
  <c r="K187" i="1"/>
  <c r="K152" i="1"/>
  <c r="K122" i="1"/>
  <c r="E57" i="1"/>
  <c r="O6" i="1"/>
  <c r="J57" i="1"/>
  <c r="C232" i="1"/>
  <c r="L354" i="1"/>
  <c r="L369" i="1"/>
  <c r="L278" i="1"/>
  <c r="L293" i="1"/>
  <c r="L325" i="1"/>
  <c r="L248" i="1"/>
  <c r="L340" i="1"/>
  <c r="L309" i="1"/>
  <c r="L122" i="1"/>
  <c r="L262" i="1"/>
  <c r="L232" i="1"/>
  <c r="L201" i="1"/>
  <c r="L187" i="1"/>
  <c r="L136" i="1"/>
  <c r="L152" i="1"/>
  <c r="O152" i="1" s="1"/>
  <c r="L217" i="1"/>
  <c r="L87" i="1"/>
  <c r="N6" i="1"/>
  <c r="K57" i="1"/>
  <c r="E340" i="1"/>
  <c r="E325" i="1"/>
  <c r="E354" i="1"/>
  <c r="E369" i="1"/>
  <c r="E262" i="1"/>
  <c r="E278" i="1"/>
  <c r="E293" i="1"/>
  <c r="E187" i="1"/>
  <c r="E309" i="1"/>
  <c r="E217" i="1"/>
  <c r="E248" i="1"/>
  <c r="E232" i="1"/>
  <c r="E201" i="1"/>
  <c r="E136" i="1"/>
  <c r="E152" i="1"/>
  <c r="G6" i="1"/>
  <c r="B22" i="1"/>
  <c r="L57" i="1"/>
  <c r="N57" i="1" s="1"/>
  <c r="B71" i="1"/>
  <c r="E22" i="1"/>
  <c r="O57" i="1"/>
  <c r="E71" i="1"/>
  <c r="B87" i="1"/>
  <c r="J325" i="1"/>
  <c r="J369" i="1"/>
  <c r="J262" i="1"/>
  <c r="J354" i="1"/>
  <c r="J278" i="1"/>
  <c r="J293" i="1"/>
  <c r="J248" i="1"/>
  <c r="J309" i="1"/>
  <c r="J217" i="1"/>
  <c r="J232" i="1"/>
  <c r="J187" i="1"/>
  <c r="J136" i="1"/>
  <c r="J71" i="1"/>
  <c r="J201" i="1"/>
  <c r="J340" i="1"/>
  <c r="K71" i="1"/>
  <c r="C87" i="1"/>
  <c r="D87" i="1"/>
  <c r="B354" i="1"/>
  <c r="B369" i="1"/>
  <c r="B340" i="1"/>
  <c r="B232" i="1"/>
  <c r="B262" i="1"/>
  <c r="B217" i="1"/>
  <c r="B325" i="1"/>
  <c r="B278" i="1"/>
  <c r="B248" i="1"/>
  <c r="B187" i="1"/>
  <c r="B309" i="1"/>
  <c r="B122" i="1"/>
  <c r="B293" i="1"/>
  <c r="B136" i="1"/>
  <c r="B201" i="1"/>
  <c r="C354" i="1"/>
  <c r="C340" i="1"/>
  <c r="C309" i="1"/>
  <c r="C262" i="1"/>
  <c r="C217" i="1"/>
  <c r="C369" i="1"/>
  <c r="C325" i="1"/>
  <c r="C278" i="1"/>
  <c r="C293" i="1"/>
  <c r="C152" i="1"/>
  <c r="C122" i="1"/>
  <c r="C248" i="1"/>
  <c r="C187" i="1"/>
  <c r="C136" i="1"/>
  <c r="C201" i="1"/>
  <c r="L71" i="1"/>
  <c r="N71" i="1" s="1"/>
  <c r="D369" i="1"/>
  <c r="D340" i="1"/>
  <c r="D354" i="1"/>
  <c r="D309" i="1"/>
  <c r="D262" i="1"/>
  <c r="D217" i="1"/>
  <c r="D325" i="1"/>
  <c r="D278" i="1"/>
  <c r="D293" i="1"/>
  <c r="D187" i="1"/>
  <c r="D122" i="1"/>
  <c r="D248" i="1"/>
  <c r="D232" i="1"/>
  <c r="D57" i="1"/>
  <c r="D136" i="1"/>
  <c r="D152" i="1"/>
  <c r="D201" i="1"/>
  <c r="J22" i="1"/>
  <c r="P71" i="1"/>
  <c r="E87" i="1"/>
  <c r="B152" i="1"/>
  <c r="M122" i="1"/>
  <c r="M87" i="1"/>
  <c r="M354" i="1"/>
  <c r="M293" i="1"/>
  <c r="M325" i="1"/>
  <c r="M369" i="1"/>
  <c r="M248" i="1"/>
  <c r="M340" i="1"/>
  <c r="M309" i="1"/>
  <c r="M217" i="1"/>
  <c r="M262" i="1"/>
  <c r="M232" i="1"/>
  <c r="M201" i="1"/>
  <c r="M136" i="1"/>
  <c r="N136" i="1" s="1"/>
  <c r="M278" i="1"/>
  <c r="M187" i="1"/>
  <c r="B62" i="2"/>
  <c r="B100" i="2"/>
  <c r="B56" i="2"/>
  <c r="B12" i="2"/>
  <c r="J339" i="1"/>
  <c r="J353" i="1"/>
  <c r="J368" i="1"/>
  <c r="P12" i="2"/>
  <c r="M100" i="2"/>
  <c r="M50" i="2"/>
  <c r="P6" i="2"/>
  <c r="M56" i="2"/>
  <c r="O6" i="2"/>
  <c r="N6" i="2"/>
  <c r="M62" i="2"/>
  <c r="H62" i="2"/>
  <c r="G62" i="2"/>
  <c r="F62" i="2"/>
  <c r="B50" i="2"/>
  <c r="K62" i="2"/>
  <c r="E100" i="2"/>
  <c r="E50" i="2"/>
  <c r="F6" i="2"/>
  <c r="G6" i="2"/>
  <c r="H6" i="2"/>
  <c r="D12" i="2"/>
  <c r="D56" i="2"/>
  <c r="J100" i="2"/>
  <c r="J50" i="2"/>
  <c r="J56" i="2"/>
  <c r="J62" i="2"/>
  <c r="E56" i="2"/>
  <c r="K100" i="2"/>
  <c r="K50" i="2"/>
  <c r="L100" i="2"/>
  <c r="L50" i="2"/>
  <c r="L56" i="2"/>
  <c r="L62" i="2"/>
  <c r="K56" i="2"/>
  <c r="K12" i="2"/>
  <c r="L12" i="2"/>
  <c r="C100" i="2"/>
  <c r="P35" i="2" l="1"/>
  <c r="L137" i="1"/>
  <c r="O72" i="1"/>
  <c r="N72" i="1"/>
  <c r="O268" i="1"/>
  <c r="N268" i="1"/>
  <c r="G92" i="2"/>
  <c r="F92" i="2"/>
  <c r="H92" i="2"/>
  <c r="P37" i="2"/>
  <c r="H83" i="2"/>
  <c r="F83" i="2"/>
  <c r="G83" i="2"/>
  <c r="G109" i="1"/>
  <c r="E174" i="1"/>
  <c r="H109" i="1"/>
  <c r="F109" i="1"/>
  <c r="H94" i="2"/>
  <c r="G94" i="2"/>
  <c r="F94" i="2"/>
  <c r="N16" i="1"/>
  <c r="P16" i="1"/>
  <c r="O16" i="1"/>
  <c r="M146" i="1"/>
  <c r="N267" i="1"/>
  <c r="O267" i="1"/>
  <c r="N304" i="1"/>
  <c r="O304" i="1"/>
  <c r="C148" i="1"/>
  <c r="B168" i="1"/>
  <c r="K140" i="1"/>
  <c r="J133" i="1"/>
  <c r="J188" i="1"/>
  <c r="D192" i="1"/>
  <c r="E195" i="1"/>
  <c r="H130" i="1"/>
  <c r="G130" i="1"/>
  <c r="F130" i="1"/>
  <c r="G264" i="1"/>
  <c r="F264" i="1"/>
  <c r="L194" i="1"/>
  <c r="N129" i="1"/>
  <c r="O129" i="1"/>
  <c r="L148" i="1"/>
  <c r="O83" i="1"/>
  <c r="N83" i="1"/>
  <c r="K153" i="1"/>
  <c r="L159" i="1"/>
  <c r="L119" i="1"/>
  <c r="O94" i="1"/>
  <c r="N94" i="1"/>
  <c r="O62" i="1"/>
  <c r="N62" i="1"/>
  <c r="H40" i="1"/>
  <c r="G40" i="1"/>
  <c r="F40" i="1"/>
  <c r="H7" i="2"/>
  <c r="G7" i="2"/>
  <c r="F7" i="2"/>
  <c r="H36" i="2"/>
  <c r="H28" i="2"/>
  <c r="H27" i="2"/>
  <c r="H45" i="2"/>
  <c r="H25" i="2"/>
  <c r="H9" i="2"/>
  <c r="H41" i="2"/>
  <c r="H34" i="2"/>
  <c r="H37" i="2"/>
  <c r="H13" i="2"/>
  <c r="H31" i="2"/>
  <c r="H42" i="2"/>
  <c r="H19" i="2"/>
  <c r="H16" i="2"/>
  <c r="H18" i="2"/>
  <c r="H20" i="2"/>
  <c r="H46" i="2"/>
  <c r="H24" i="2"/>
  <c r="H35" i="2"/>
  <c r="H26" i="2"/>
  <c r="H30" i="2"/>
  <c r="H21" i="2"/>
  <c r="H44" i="2"/>
  <c r="H15" i="2"/>
  <c r="H40" i="2"/>
  <c r="H33" i="2"/>
  <c r="H38" i="2"/>
  <c r="H39" i="2"/>
  <c r="H17" i="2"/>
  <c r="H14" i="2"/>
  <c r="H29" i="2"/>
  <c r="H43" i="2"/>
  <c r="H93" i="2"/>
  <c r="G93" i="2"/>
  <c r="F93" i="2"/>
  <c r="P25" i="2"/>
  <c r="M23" i="2"/>
  <c r="O296" i="1"/>
  <c r="N296" i="1"/>
  <c r="P234" i="1"/>
  <c r="O234" i="1"/>
  <c r="N234" i="1"/>
  <c r="P126" i="1"/>
  <c r="N126" i="1"/>
  <c r="M191" i="1"/>
  <c r="O126" i="1"/>
  <c r="J154" i="1"/>
  <c r="D162" i="1"/>
  <c r="B139" i="1"/>
  <c r="C177" i="1"/>
  <c r="B178" i="1"/>
  <c r="D27" i="1"/>
  <c r="K138" i="1"/>
  <c r="L27" i="1"/>
  <c r="L156" i="1"/>
  <c r="B189" i="1"/>
  <c r="N11" i="1"/>
  <c r="O11" i="1"/>
  <c r="G236" i="1"/>
  <c r="F236" i="1"/>
  <c r="H236" i="1"/>
  <c r="G303" i="1"/>
  <c r="F303" i="1"/>
  <c r="G219" i="1"/>
  <c r="F219" i="1"/>
  <c r="G282" i="1"/>
  <c r="F282" i="1"/>
  <c r="G285" i="1"/>
  <c r="F285" i="1"/>
  <c r="G269" i="1"/>
  <c r="F269" i="1"/>
  <c r="K144" i="1"/>
  <c r="L166" i="1"/>
  <c r="O101" i="1"/>
  <c r="N101" i="1"/>
  <c r="L168" i="1"/>
  <c r="O103" i="1"/>
  <c r="N103" i="1"/>
  <c r="C142" i="1"/>
  <c r="O42" i="1"/>
  <c r="N42" i="1"/>
  <c r="H39" i="1"/>
  <c r="G39" i="1"/>
  <c r="F39" i="1"/>
  <c r="O12" i="1"/>
  <c r="N12" i="1"/>
  <c r="B169" i="1"/>
  <c r="B148" i="1"/>
  <c r="K143" i="1"/>
  <c r="K190" i="1"/>
  <c r="F47" i="1"/>
  <c r="H47" i="1"/>
  <c r="G47" i="1"/>
  <c r="O240" i="1"/>
  <c r="P240" i="1"/>
  <c r="N240" i="1"/>
  <c r="O236" i="1"/>
  <c r="P236" i="1"/>
  <c r="N236" i="1"/>
  <c r="K156" i="1"/>
  <c r="O39" i="1"/>
  <c r="N39" i="1"/>
  <c r="N14" i="1"/>
  <c r="O14" i="1"/>
  <c r="J146" i="1"/>
  <c r="L163" i="1"/>
  <c r="O98" i="1"/>
  <c r="N98" i="1"/>
  <c r="B153" i="1"/>
  <c r="F64" i="1"/>
  <c r="G64" i="1"/>
  <c r="H64" i="1"/>
  <c r="G75" i="2"/>
  <c r="H75" i="2"/>
  <c r="F75" i="2"/>
  <c r="G85" i="2"/>
  <c r="H85" i="2"/>
  <c r="F85" i="2"/>
  <c r="G96" i="2"/>
  <c r="F96" i="2"/>
  <c r="H96" i="2"/>
  <c r="D97" i="2"/>
  <c r="P36" i="2"/>
  <c r="N233" i="1"/>
  <c r="P233" i="1"/>
  <c r="O233" i="1"/>
  <c r="O303" i="1"/>
  <c r="N303" i="1"/>
  <c r="P244" i="1"/>
  <c r="O244" i="1"/>
  <c r="N244" i="1"/>
  <c r="D165" i="1"/>
  <c r="C196" i="1"/>
  <c r="B143" i="1"/>
  <c r="G7" i="1"/>
  <c r="H7" i="1"/>
  <c r="F7" i="1"/>
  <c r="E181" i="1"/>
  <c r="H116" i="1"/>
  <c r="G116" i="1"/>
  <c r="F116" i="1"/>
  <c r="N8" i="1"/>
  <c r="O8" i="1"/>
  <c r="G89" i="1"/>
  <c r="H89" i="1"/>
  <c r="F89" i="1"/>
  <c r="E154" i="1"/>
  <c r="F227" i="1"/>
  <c r="G227" i="1"/>
  <c r="G221" i="1"/>
  <c r="F221" i="1"/>
  <c r="G286" i="1"/>
  <c r="F286" i="1"/>
  <c r="G310" i="1"/>
  <c r="F310" i="1"/>
  <c r="G316" i="1"/>
  <c r="F316" i="1"/>
  <c r="H67" i="1"/>
  <c r="G67" i="1"/>
  <c r="F67" i="1"/>
  <c r="L182" i="1"/>
  <c r="O117" i="1"/>
  <c r="N117" i="1"/>
  <c r="L178" i="1"/>
  <c r="N113" i="1"/>
  <c r="O113" i="1"/>
  <c r="C138" i="1"/>
  <c r="H23" i="1"/>
  <c r="G23" i="1"/>
  <c r="F23" i="1"/>
  <c r="O35" i="1"/>
  <c r="N35" i="1"/>
  <c r="K194" i="1"/>
  <c r="C162" i="1"/>
  <c r="L143" i="1"/>
  <c r="N78" i="1"/>
  <c r="O78" i="1"/>
  <c r="K169" i="1"/>
  <c r="L141" i="1"/>
  <c r="O76" i="1"/>
  <c r="N76" i="1"/>
  <c r="H51" i="1"/>
  <c r="G51" i="1"/>
  <c r="F51" i="1"/>
  <c r="P255" i="1"/>
  <c r="O255" i="1"/>
  <c r="N255" i="1"/>
  <c r="D119" i="1"/>
  <c r="D159" i="1"/>
  <c r="N23" i="1"/>
  <c r="O23" i="1"/>
  <c r="H258" i="1"/>
  <c r="F258" i="1"/>
  <c r="G258" i="1"/>
  <c r="O53" i="1"/>
  <c r="N53" i="1"/>
  <c r="H95" i="2"/>
  <c r="G95" i="2"/>
  <c r="F95" i="2"/>
  <c r="H69" i="2"/>
  <c r="G69" i="2"/>
  <c r="F69" i="2"/>
  <c r="O9" i="2"/>
  <c r="N9" i="2"/>
  <c r="P9" i="2"/>
  <c r="P44" i="2"/>
  <c r="M173" i="1"/>
  <c r="O108" i="1"/>
  <c r="N108" i="1"/>
  <c r="P108" i="1"/>
  <c r="P235" i="1"/>
  <c r="O235" i="1"/>
  <c r="N235" i="1"/>
  <c r="O281" i="1"/>
  <c r="N281" i="1"/>
  <c r="P254" i="1"/>
  <c r="O254" i="1"/>
  <c r="N254" i="1"/>
  <c r="O63" i="1"/>
  <c r="N63" i="1"/>
  <c r="P63" i="1"/>
  <c r="M193" i="1"/>
  <c r="M68" i="1"/>
  <c r="C145" i="1"/>
  <c r="D188" i="1"/>
  <c r="D133" i="1"/>
  <c r="C178" i="1"/>
  <c r="B68" i="1"/>
  <c r="B146" i="1"/>
  <c r="B197" i="1"/>
  <c r="K145" i="1"/>
  <c r="G13" i="1"/>
  <c r="H13" i="1"/>
  <c r="F13" i="1"/>
  <c r="N15" i="1"/>
  <c r="O15" i="1"/>
  <c r="H107" i="1"/>
  <c r="G107" i="1"/>
  <c r="F107" i="1"/>
  <c r="E172" i="1"/>
  <c r="H37" i="1"/>
  <c r="G37" i="1"/>
  <c r="F37" i="1"/>
  <c r="E180" i="1"/>
  <c r="G115" i="1"/>
  <c r="F115" i="1"/>
  <c r="H115" i="1"/>
  <c r="H234" i="1"/>
  <c r="G234" i="1"/>
  <c r="F234" i="1"/>
  <c r="H235" i="1"/>
  <c r="G235" i="1"/>
  <c r="F235" i="1"/>
  <c r="F281" i="1"/>
  <c r="G281" i="1"/>
  <c r="H240" i="1"/>
  <c r="F240" i="1"/>
  <c r="G240" i="1"/>
  <c r="C164" i="1"/>
  <c r="C191" i="1"/>
  <c r="L139" i="1"/>
  <c r="N74" i="1"/>
  <c r="O74" i="1"/>
  <c r="K139" i="1"/>
  <c r="K176" i="1"/>
  <c r="E139" i="1"/>
  <c r="H74" i="1"/>
  <c r="G74" i="1"/>
  <c r="F74" i="1"/>
  <c r="H42" i="1"/>
  <c r="G42" i="1"/>
  <c r="F42" i="1"/>
  <c r="G68" i="2"/>
  <c r="H68" i="2"/>
  <c r="F68" i="2"/>
  <c r="H79" i="2"/>
  <c r="G79" i="2"/>
  <c r="F79" i="2"/>
  <c r="P34" i="2"/>
  <c r="M183" i="1"/>
  <c r="O118" i="1"/>
  <c r="N118" i="1"/>
  <c r="P118" i="1"/>
  <c r="O301" i="1"/>
  <c r="N301" i="1"/>
  <c r="O288" i="1"/>
  <c r="N288" i="1"/>
  <c r="D143" i="1"/>
  <c r="D138" i="1"/>
  <c r="C175" i="1"/>
  <c r="B182" i="1"/>
  <c r="B170" i="1"/>
  <c r="O28" i="1"/>
  <c r="N28" i="1"/>
  <c r="O9" i="1"/>
  <c r="N9" i="1"/>
  <c r="J174" i="1"/>
  <c r="M158" i="1"/>
  <c r="P93" i="1"/>
  <c r="O93" i="1"/>
  <c r="N93" i="1"/>
  <c r="C165" i="1"/>
  <c r="H251" i="1"/>
  <c r="G251" i="1"/>
  <c r="F251" i="1"/>
  <c r="F294" i="1"/>
  <c r="G294" i="1"/>
  <c r="F288" i="1"/>
  <c r="G288" i="1"/>
  <c r="H250" i="1"/>
  <c r="G250" i="1"/>
  <c r="F250" i="1"/>
  <c r="O59" i="1"/>
  <c r="N59" i="1"/>
  <c r="L68" i="1"/>
  <c r="L171" i="1"/>
  <c r="L176" i="1"/>
  <c r="L197" i="1"/>
  <c r="N132" i="1"/>
  <c r="O132" i="1"/>
  <c r="J191" i="1"/>
  <c r="C188" i="1"/>
  <c r="C133" i="1"/>
  <c r="J137" i="1"/>
  <c r="O64" i="1"/>
  <c r="N64" i="1"/>
  <c r="K195" i="1"/>
  <c r="K168" i="1"/>
  <c r="C23" i="2"/>
  <c r="G78" i="2"/>
  <c r="H78" i="2"/>
  <c r="F78" i="2"/>
  <c r="H89" i="2"/>
  <c r="G89" i="2"/>
  <c r="F89" i="2"/>
  <c r="P14" i="2"/>
  <c r="O127" i="1"/>
  <c r="N127" i="1"/>
  <c r="M192" i="1"/>
  <c r="P127" i="1"/>
  <c r="O310" i="1"/>
  <c r="N310" i="1"/>
  <c r="O313" i="1"/>
  <c r="N313" i="1"/>
  <c r="N237" i="1"/>
  <c r="P237" i="1"/>
  <c r="O237" i="1"/>
  <c r="P107" i="1"/>
  <c r="O107" i="1"/>
  <c r="N107" i="1"/>
  <c r="M172" i="1"/>
  <c r="D148" i="1"/>
  <c r="D175" i="1"/>
  <c r="C181" i="1"/>
  <c r="C197" i="1"/>
  <c r="B179" i="1"/>
  <c r="B171" i="1"/>
  <c r="L181" i="1"/>
  <c r="N116" i="1"/>
  <c r="O116" i="1"/>
  <c r="G58" i="1"/>
  <c r="F58" i="1"/>
  <c r="E68" i="1"/>
  <c r="H58" i="1"/>
  <c r="J189" i="1"/>
  <c r="J144" i="1"/>
  <c r="N90" i="1"/>
  <c r="P90" i="1"/>
  <c r="O90" i="1"/>
  <c r="M155" i="1"/>
  <c r="M92" i="1"/>
  <c r="J160" i="1"/>
  <c r="O24" i="1"/>
  <c r="N24" i="1"/>
  <c r="F46" i="1"/>
  <c r="H46" i="1"/>
  <c r="G46" i="1"/>
  <c r="G284" i="1"/>
  <c r="F284" i="1"/>
  <c r="H233" i="1"/>
  <c r="F233" i="1"/>
  <c r="G233" i="1"/>
  <c r="G313" i="1"/>
  <c r="F313" i="1"/>
  <c r="G295" i="1"/>
  <c r="F295" i="1"/>
  <c r="N44" i="1"/>
  <c r="O44" i="1"/>
  <c r="L195" i="1"/>
  <c r="H63" i="1"/>
  <c r="G63" i="1"/>
  <c r="F63" i="1"/>
  <c r="J180" i="1"/>
  <c r="B180" i="1"/>
  <c r="K180" i="1"/>
  <c r="O60" i="1"/>
  <c r="N60" i="1"/>
  <c r="K163" i="1"/>
  <c r="P32" i="2"/>
  <c r="C139" i="1"/>
  <c r="B181" i="1"/>
  <c r="L165" i="1"/>
  <c r="N100" i="1"/>
  <c r="O100" i="1"/>
  <c r="J182" i="1"/>
  <c r="J147" i="1"/>
  <c r="P26" i="1"/>
  <c r="O26" i="1"/>
  <c r="N26" i="1"/>
  <c r="K146" i="1"/>
  <c r="N30" i="1"/>
  <c r="O30" i="1"/>
  <c r="F65" i="1"/>
  <c r="H65" i="1"/>
  <c r="G65" i="1"/>
  <c r="G256" i="1"/>
  <c r="F256" i="1"/>
  <c r="H256" i="1"/>
  <c r="G283" i="1"/>
  <c r="F283" i="1"/>
  <c r="G280" i="1"/>
  <c r="F280" i="1"/>
  <c r="G273" i="1"/>
  <c r="F273" i="1"/>
  <c r="K177" i="1"/>
  <c r="C169" i="1"/>
  <c r="O40" i="1"/>
  <c r="N40" i="1"/>
  <c r="K179" i="1"/>
  <c r="K170" i="1"/>
  <c r="C166" i="1"/>
  <c r="B190" i="1"/>
  <c r="D163" i="1"/>
  <c r="H76" i="1"/>
  <c r="G76" i="1"/>
  <c r="E141" i="1"/>
  <c r="F76" i="1"/>
  <c r="L180" i="1"/>
  <c r="N50" i="1"/>
  <c r="O50" i="1"/>
  <c r="J193" i="1"/>
  <c r="H36" i="1"/>
  <c r="G36" i="1"/>
  <c r="F36" i="1"/>
  <c r="J175" i="1"/>
  <c r="L144" i="1"/>
  <c r="O79" i="1"/>
  <c r="N79" i="1"/>
  <c r="G14" i="1"/>
  <c r="H14" i="1"/>
  <c r="F14" i="1"/>
  <c r="E171" i="1"/>
  <c r="H106" i="1"/>
  <c r="G106" i="1"/>
  <c r="F106" i="1"/>
  <c r="G271" i="1"/>
  <c r="F271" i="1"/>
  <c r="F228" i="1"/>
  <c r="G228" i="1"/>
  <c r="G315" i="1"/>
  <c r="F315" i="1"/>
  <c r="G287" i="1"/>
  <c r="F287" i="1"/>
  <c r="F297" i="1"/>
  <c r="G297" i="1"/>
  <c r="L188" i="1"/>
  <c r="L133" i="1"/>
  <c r="O123" i="1"/>
  <c r="N123" i="1"/>
  <c r="H48" i="1"/>
  <c r="G48" i="1"/>
  <c r="F48" i="1"/>
  <c r="B172" i="1"/>
  <c r="G97" i="1"/>
  <c r="F97" i="1"/>
  <c r="E162" i="1"/>
  <c r="H97" i="1"/>
  <c r="N49" i="1"/>
  <c r="O49" i="1"/>
  <c r="K188" i="1"/>
  <c r="K133" i="1"/>
  <c r="O38" i="1"/>
  <c r="N38" i="1"/>
  <c r="H49" i="1"/>
  <c r="G49" i="1"/>
  <c r="F49" i="1"/>
  <c r="P258" i="1"/>
  <c r="O258" i="1"/>
  <c r="N258" i="1"/>
  <c r="G298" i="1"/>
  <c r="F298" i="1"/>
  <c r="H243" i="1"/>
  <c r="F243" i="1"/>
  <c r="G243" i="1"/>
  <c r="H244" i="1"/>
  <c r="G244" i="1"/>
  <c r="F244" i="1"/>
  <c r="G312" i="1"/>
  <c r="F312" i="1"/>
  <c r="G302" i="1"/>
  <c r="F302" i="1"/>
  <c r="H104" i="1"/>
  <c r="E169" i="1"/>
  <c r="G104" i="1"/>
  <c r="F104" i="1"/>
  <c r="H32" i="1"/>
  <c r="G32" i="1"/>
  <c r="F32" i="1"/>
  <c r="E153" i="1"/>
  <c r="G88" i="1"/>
  <c r="F88" i="1"/>
  <c r="H88" i="1"/>
  <c r="F44" i="1"/>
  <c r="H44" i="1"/>
  <c r="G44" i="1"/>
  <c r="O18" i="1"/>
  <c r="N18" i="1"/>
  <c r="F35" i="1"/>
  <c r="H35" i="1"/>
  <c r="G35" i="1"/>
  <c r="H12" i="1"/>
  <c r="F12" i="1"/>
  <c r="G12" i="1"/>
  <c r="C167" i="1"/>
  <c r="K192" i="1"/>
  <c r="O33" i="1"/>
  <c r="N33" i="1"/>
  <c r="K27" i="1"/>
  <c r="K196" i="1"/>
  <c r="O226" i="1"/>
  <c r="N226" i="1"/>
  <c r="O238" i="1"/>
  <c r="N238" i="1"/>
  <c r="P238" i="1"/>
  <c r="P102" i="1"/>
  <c r="O102" i="1"/>
  <c r="N102" i="1"/>
  <c r="M167" i="1"/>
  <c r="H71" i="2"/>
  <c r="G71" i="2"/>
  <c r="F71" i="2"/>
  <c r="N295" i="1"/>
  <c r="O295" i="1"/>
  <c r="C73" i="2"/>
  <c r="P28" i="2"/>
  <c r="N302" i="1"/>
  <c r="O302" i="1"/>
  <c r="N67" i="1"/>
  <c r="O67" i="1"/>
  <c r="N48" i="1"/>
  <c r="O48" i="1"/>
  <c r="P22" i="2"/>
  <c r="M171" i="1"/>
  <c r="P106" i="1"/>
  <c r="O106" i="1"/>
  <c r="N106" i="1"/>
  <c r="O273" i="1"/>
  <c r="N273" i="1"/>
  <c r="H60" i="1"/>
  <c r="F60" i="1"/>
  <c r="G60" i="1"/>
  <c r="G100" i="1"/>
  <c r="F100" i="1"/>
  <c r="E165" i="1"/>
  <c r="H100" i="1"/>
  <c r="G226" i="1"/>
  <c r="F226" i="1"/>
  <c r="G263" i="1"/>
  <c r="F263" i="1"/>
  <c r="G17" i="1"/>
  <c r="F17" i="1"/>
  <c r="H17" i="1"/>
  <c r="H8" i="2"/>
  <c r="G8" i="2"/>
  <c r="F8" i="2"/>
  <c r="H64" i="2"/>
  <c r="G64" i="2"/>
  <c r="F64" i="2"/>
  <c r="P45" i="2"/>
  <c r="P21" i="2"/>
  <c r="P65" i="1"/>
  <c r="O65" i="1"/>
  <c r="N65" i="1"/>
  <c r="O320" i="1"/>
  <c r="N320" i="1"/>
  <c r="P239" i="1"/>
  <c r="O239" i="1"/>
  <c r="N239" i="1"/>
  <c r="O305" i="1"/>
  <c r="N305" i="1"/>
  <c r="O319" i="1"/>
  <c r="N319" i="1"/>
  <c r="N264" i="1"/>
  <c r="O264" i="1"/>
  <c r="O52" i="1"/>
  <c r="N52" i="1"/>
  <c r="D180" i="1"/>
  <c r="D177" i="1"/>
  <c r="C171" i="1"/>
  <c r="B141" i="1"/>
  <c r="J68" i="1"/>
  <c r="K178" i="1"/>
  <c r="K160" i="1"/>
  <c r="K119" i="1"/>
  <c r="G222" i="1"/>
  <c r="F222" i="1"/>
  <c r="G311" i="1"/>
  <c r="F311" i="1"/>
  <c r="F252" i="1"/>
  <c r="H252" i="1"/>
  <c r="G252" i="1"/>
  <c r="G268" i="1"/>
  <c r="F268" i="1"/>
  <c r="B195" i="1"/>
  <c r="H34" i="1"/>
  <c r="G34" i="1"/>
  <c r="F34" i="1"/>
  <c r="F33" i="1"/>
  <c r="H33" i="1"/>
  <c r="G33" i="1"/>
  <c r="K164" i="1"/>
  <c r="K137" i="1"/>
  <c r="M27" i="1"/>
  <c r="O25" i="1"/>
  <c r="P25" i="1"/>
  <c r="N25" i="1"/>
  <c r="K54" i="1"/>
  <c r="K159" i="1"/>
  <c r="L190" i="1"/>
  <c r="N125" i="1"/>
  <c r="O125" i="1"/>
  <c r="G128" i="1"/>
  <c r="E193" i="1"/>
  <c r="H128" i="1"/>
  <c r="F128" i="1"/>
  <c r="P8" i="2"/>
  <c r="O8" i="2"/>
  <c r="N8" i="2"/>
  <c r="N243" i="1"/>
  <c r="P243" i="1"/>
  <c r="O243" i="1"/>
  <c r="N257" i="1"/>
  <c r="P257" i="1"/>
  <c r="O257" i="1"/>
  <c r="D194" i="1"/>
  <c r="O256" i="1"/>
  <c r="P256" i="1"/>
  <c r="N256" i="1"/>
  <c r="M164" i="1"/>
  <c r="P99" i="1"/>
  <c r="O99" i="1"/>
  <c r="N99" i="1"/>
  <c r="H81" i="2"/>
  <c r="G81" i="2"/>
  <c r="F81" i="2"/>
  <c r="P42" i="2"/>
  <c r="O289" i="1"/>
  <c r="N289" i="1"/>
  <c r="C176" i="1"/>
  <c r="H30" i="1"/>
  <c r="G30" i="1"/>
  <c r="F30" i="1"/>
  <c r="J172" i="1"/>
  <c r="P38" i="2"/>
  <c r="O285" i="1"/>
  <c r="N285" i="1"/>
  <c r="N317" i="1"/>
  <c r="O317" i="1"/>
  <c r="D154" i="1"/>
  <c r="B138" i="1"/>
  <c r="G18" i="1"/>
  <c r="F18" i="1"/>
  <c r="H18" i="1"/>
  <c r="E183" i="1"/>
  <c r="H118" i="1"/>
  <c r="G118" i="1"/>
  <c r="F118" i="1"/>
  <c r="H253" i="1"/>
  <c r="F253" i="1"/>
  <c r="G253" i="1"/>
  <c r="E146" i="1"/>
  <c r="H81" i="1"/>
  <c r="F81" i="1"/>
  <c r="G81" i="1"/>
  <c r="C97" i="2"/>
  <c r="H74" i="2"/>
  <c r="G74" i="2"/>
  <c r="F74" i="2"/>
  <c r="E73" i="2"/>
  <c r="P13" i="2"/>
  <c r="P20" i="2"/>
  <c r="P16" i="2"/>
  <c r="P24" i="2"/>
  <c r="P26" i="2"/>
  <c r="P39" i="2"/>
  <c r="P30" i="2"/>
  <c r="P31" i="2"/>
  <c r="N46" i="1"/>
  <c r="P46" i="1"/>
  <c r="O46" i="1"/>
  <c r="M176" i="1"/>
  <c r="P111" i="1"/>
  <c r="O111" i="1"/>
  <c r="N111" i="1"/>
  <c r="P249" i="1"/>
  <c r="O249" i="1"/>
  <c r="N249" i="1"/>
  <c r="O282" i="1"/>
  <c r="N282" i="1"/>
  <c r="D196" i="1"/>
  <c r="B144" i="1"/>
  <c r="B145" i="1"/>
  <c r="B196" i="1"/>
  <c r="J169" i="1"/>
  <c r="L175" i="1"/>
  <c r="O110" i="1"/>
  <c r="N110" i="1"/>
  <c r="E189" i="1"/>
  <c r="H124" i="1"/>
  <c r="G124" i="1"/>
  <c r="F124" i="1"/>
  <c r="L146" i="1"/>
  <c r="O81" i="1"/>
  <c r="N81" i="1"/>
  <c r="G296" i="1"/>
  <c r="F296" i="1"/>
  <c r="F218" i="1"/>
  <c r="G218" i="1"/>
  <c r="H117" i="1"/>
  <c r="G117" i="1"/>
  <c r="F117" i="1"/>
  <c r="E182" i="1"/>
  <c r="F301" i="1"/>
  <c r="G301" i="1"/>
  <c r="G300" i="1"/>
  <c r="F300" i="1"/>
  <c r="F267" i="1"/>
  <c r="G267" i="1"/>
  <c r="B192" i="1"/>
  <c r="O32" i="1"/>
  <c r="N32" i="1"/>
  <c r="N37" i="1"/>
  <c r="O37" i="1"/>
  <c r="J162" i="1"/>
  <c r="G94" i="1"/>
  <c r="F94" i="1"/>
  <c r="E119" i="1"/>
  <c r="E159" i="1"/>
  <c r="H94" i="1"/>
  <c r="F15" i="1"/>
  <c r="G15" i="1"/>
  <c r="H15" i="1"/>
  <c r="K182" i="1"/>
  <c r="P19" i="2"/>
  <c r="H88" i="2"/>
  <c r="G88" i="2"/>
  <c r="F88" i="2"/>
  <c r="C47" i="2"/>
  <c r="P18" i="2"/>
  <c r="P253" i="1"/>
  <c r="N253" i="1"/>
  <c r="O253" i="1"/>
  <c r="M161" i="1"/>
  <c r="P96" i="1"/>
  <c r="O96" i="1"/>
  <c r="N96" i="1"/>
  <c r="M119" i="1"/>
  <c r="C161" i="1"/>
  <c r="H77" i="1"/>
  <c r="G77" i="1"/>
  <c r="F77" i="1"/>
  <c r="E142" i="1"/>
  <c r="H91" i="2"/>
  <c r="G91" i="2"/>
  <c r="F91" i="2"/>
  <c r="N284" i="1"/>
  <c r="O284" i="1"/>
  <c r="O250" i="1"/>
  <c r="P250" i="1"/>
  <c r="N250" i="1"/>
  <c r="C154" i="1"/>
  <c r="H73" i="1"/>
  <c r="E138" i="1"/>
  <c r="G73" i="1"/>
  <c r="F73" i="1"/>
  <c r="F242" i="1"/>
  <c r="H242" i="1"/>
  <c r="G242" i="1"/>
  <c r="H254" i="1"/>
  <c r="G254" i="1"/>
  <c r="F254" i="1"/>
  <c r="L191" i="1"/>
  <c r="G65" i="2"/>
  <c r="H65" i="2"/>
  <c r="F65" i="2"/>
  <c r="H84" i="2"/>
  <c r="G84" i="2"/>
  <c r="F84" i="2"/>
  <c r="P33" i="2"/>
  <c r="P41" i="2"/>
  <c r="P36" i="1"/>
  <c r="O36" i="1"/>
  <c r="N36" i="1"/>
  <c r="M166" i="1"/>
  <c r="M54" i="1"/>
  <c r="P130" i="1"/>
  <c r="M195" i="1"/>
  <c r="O130" i="1"/>
  <c r="N130" i="1"/>
  <c r="P259" i="1"/>
  <c r="O259" i="1"/>
  <c r="N259" i="1"/>
  <c r="O263" i="1"/>
  <c r="N263" i="1"/>
  <c r="O287" i="1"/>
  <c r="N287" i="1"/>
  <c r="D166" i="1"/>
  <c r="F45" i="1"/>
  <c r="G45" i="1"/>
  <c r="H45" i="1"/>
  <c r="B147" i="1"/>
  <c r="C143" i="1"/>
  <c r="K181" i="1"/>
  <c r="H52" i="1"/>
  <c r="G52" i="1"/>
  <c r="F52" i="1"/>
  <c r="L172" i="1"/>
  <c r="H113" i="1"/>
  <c r="G113" i="1"/>
  <c r="F113" i="1"/>
  <c r="E178" i="1"/>
  <c r="K142" i="1"/>
  <c r="G266" i="1"/>
  <c r="F266" i="1"/>
  <c r="H103" i="1"/>
  <c r="G103" i="1"/>
  <c r="E168" i="1"/>
  <c r="F103" i="1"/>
  <c r="H126" i="1"/>
  <c r="G126" i="1"/>
  <c r="F126" i="1"/>
  <c r="E191" i="1"/>
  <c r="F224" i="1"/>
  <c r="G224" i="1"/>
  <c r="G317" i="1"/>
  <c r="F317" i="1"/>
  <c r="F272" i="1"/>
  <c r="G272" i="1"/>
  <c r="K183" i="1"/>
  <c r="C54" i="1"/>
  <c r="O47" i="1"/>
  <c r="N47" i="1"/>
  <c r="J183" i="1"/>
  <c r="J153" i="1"/>
  <c r="L92" i="1"/>
  <c r="L157" i="1" s="1"/>
  <c r="L155" i="1"/>
  <c r="E143" i="1"/>
  <c r="H78" i="1"/>
  <c r="G78" i="1"/>
  <c r="F78" i="1"/>
  <c r="K191" i="1"/>
  <c r="L179" i="1"/>
  <c r="O114" i="1"/>
  <c r="N114" i="1"/>
  <c r="H114" i="1"/>
  <c r="G114" i="1"/>
  <c r="E179" i="1"/>
  <c r="F114" i="1"/>
  <c r="O311" i="1"/>
  <c r="N311" i="1"/>
  <c r="C193" i="1"/>
  <c r="O41" i="1"/>
  <c r="N41" i="1"/>
  <c r="D176" i="1"/>
  <c r="D178" i="1"/>
  <c r="B173" i="1"/>
  <c r="L140" i="1"/>
  <c r="O75" i="1"/>
  <c r="N75" i="1"/>
  <c r="C173" i="1"/>
  <c r="J139" i="1"/>
  <c r="K167" i="1"/>
  <c r="K175" i="1"/>
  <c r="G43" i="1"/>
  <c r="F43" i="1"/>
  <c r="H43" i="1"/>
  <c r="H108" i="1"/>
  <c r="G108" i="1"/>
  <c r="E173" i="1"/>
  <c r="F108" i="1"/>
  <c r="G279" i="1"/>
  <c r="F279" i="1"/>
  <c r="F238" i="1"/>
  <c r="G238" i="1"/>
  <c r="H238" i="1"/>
  <c r="G319" i="1"/>
  <c r="F319" i="1"/>
  <c r="F304" i="1"/>
  <c r="G304" i="1"/>
  <c r="D181" i="1"/>
  <c r="K147" i="1"/>
  <c r="N66" i="1"/>
  <c r="L196" i="1"/>
  <c r="O66" i="1"/>
  <c r="L177" i="1"/>
  <c r="O112" i="1"/>
  <c r="N112" i="1"/>
  <c r="K148" i="1"/>
  <c r="L158" i="1"/>
  <c r="K154" i="1"/>
  <c r="E197" i="1"/>
  <c r="H132" i="1"/>
  <c r="G132" i="1"/>
  <c r="F132" i="1"/>
  <c r="K68" i="1"/>
  <c r="H9" i="1"/>
  <c r="F9" i="1"/>
  <c r="G9" i="1"/>
  <c r="B174" i="1"/>
  <c r="B164" i="1"/>
  <c r="K173" i="1"/>
  <c r="P43" i="2"/>
  <c r="C190" i="1"/>
  <c r="C168" i="1"/>
  <c r="C140" i="1"/>
  <c r="J173" i="1"/>
  <c r="L167" i="1"/>
  <c r="L54" i="1"/>
  <c r="O29" i="1"/>
  <c r="N29" i="1"/>
  <c r="J142" i="1"/>
  <c r="J176" i="1"/>
  <c r="J165" i="1"/>
  <c r="K172" i="1"/>
  <c r="O61" i="1"/>
  <c r="N61" i="1"/>
  <c r="H53" i="1"/>
  <c r="G53" i="1"/>
  <c r="F53" i="1"/>
  <c r="E190" i="1"/>
  <c r="H125" i="1"/>
  <c r="G125" i="1"/>
  <c r="F125" i="1"/>
  <c r="H72" i="1"/>
  <c r="G72" i="1"/>
  <c r="F72" i="1"/>
  <c r="E137" i="1"/>
  <c r="H75" i="1"/>
  <c r="G220" i="1"/>
  <c r="F220" i="1"/>
  <c r="F274" i="1"/>
  <c r="G274" i="1"/>
  <c r="B175" i="1"/>
  <c r="L174" i="1"/>
  <c r="C172" i="1"/>
  <c r="E144" i="1"/>
  <c r="G79" i="1"/>
  <c r="H79" i="1"/>
  <c r="F79" i="1"/>
  <c r="K158" i="1"/>
  <c r="F11" i="1"/>
  <c r="H11" i="1"/>
  <c r="G11" i="1"/>
  <c r="K161" i="1"/>
  <c r="L170" i="1"/>
  <c r="O105" i="1"/>
  <c r="N105" i="1"/>
  <c r="G67" i="2"/>
  <c r="F67" i="2"/>
  <c r="E97" i="2"/>
  <c r="H67" i="2"/>
  <c r="O265" i="1"/>
  <c r="N265" i="1"/>
  <c r="O298" i="1"/>
  <c r="N298" i="1"/>
  <c r="H38" i="1"/>
  <c r="F38" i="1"/>
  <c r="G38" i="1"/>
  <c r="J23" i="2"/>
  <c r="J47" i="2"/>
  <c r="G72" i="2"/>
  <c r="F72" i="2"/>
  <c r="H72" i="2"/>
  <c r="G77" i="2"/>
  <c r="F77" i="2"/>
  <c r="H77" i="2"/>
  <c r="P27" i="2"/>
  <c r="O270" i="1"/>
  <c r="N270" i="1"/>
  <c r="P242" i="1"/>
  <c r="O242" i="1"/>
  <c r="N242" i="1"/>
  <c r="P252" i="1"/>
  <c r="O252" i="1"/>
  <c r="N252" i="1"/>
  <c r="O241" i="1"/>
  <c r="N241" i="1"/>
  <c r="P241" i="1"/>
  <c r="C179" i="1"/>
  <c r="D54" i="1"/>
  <c r="D171" i="1"/>
  <c r="D197" i="1"/>
  <c r="N34" i="1"/>
  <c r="O34" i="1"/>
  <c r="C182" i="1"/>
  <c r="C160" i="1"/>
  <c r="C119" i="1"/>
  <c r="B194" i="1"/>
  <c r="K165" i="1"/>
  <c r="H16" i="1"/>
  <c r="F16" i="1"/>
  <c r="G16" i="1"/>
  <c r="J145" i="1"/>
  <c r="J195" i="1"/>
  <c r="J141" i="1"/>
  <c r="B163" i="1"/>
  <c r="E170" i="1"/>
  <c r="H105" i="1"/>
  <c r="G105" i="1"/>
  <c r="F105" i="1"/>
  <c r="H31" i="1"/>
  <c r="F31" i="1"/>
  <c r="G31" i="1"/>
  <c r="F41" i="1"/>
  <c r="H41" i="1"/>
  <c r="G41" i="1"/>
  <c r="H62" i="1"/>
  <c r="G62" i="1"/>
  <c r="F62" i="1"/>
  <c r="E192" i="1"/>
  <c r="F127" i="1"/>
  <c r="H127" i="1"/>
  <c r="G127" i="1"/>
  <c r="F110" i="1"/>
  <c r="G110" i="1"/>
  <c r="E175" i="1"/>
  <c r="H110" i="1"/>
  <c r="H82" i="1"/>
  <c r="E147" i="1"/>
  <c r="G82" i="1"/>
  <c r="F82" i="1"/>
  <c r="G225" i="1"/>
  <c r="F225" i="1"/>
  <c r="F299" i="1"/>
  <c r="G299" i="1"/>
  <c r="D172" i="1"/>
  <c r="L189" i="1"/>
  <c r="L169" i="1"/>
  <c r="N104" i="1"/>
  <c r="O104" i="1"/>
  <c r="B142" i="1"/>
  <c r="E188" i="1"/>
  <c r="H123" i="1"/>
  <c r="G123" i="1"/>
  <c r="F123" i="1"/>
  <c r="E133" i="1"/>
  <c r="H24" i="1"/>
  <c r="G24" i="1"/>
  <c r="F24" i="1"/>
  <c r="C183" i="1"/>
  <c r="B183" i="1"/>
  <c r="J119" i="1"/>
  <c r="J184" i="1" s="1"/>
  <c r="J159" i="1"/>
  <c r="L145" i="1"/>
  <c r="N80" i="1"/>
  <c r="O80" i="1"/>
  <c r="J168" i="1"/>
  <c r="O299" i="1"/>
  <c r="N299" i="1"/>
  <c r="O316" i="1"/>
  <c r="N316" i="1"/>
  <c r="D195" i="1"/>
  <c r="C68" i="1"/>
  <c r="H32" i="2"/>
  <c r="H63" i="2"/>
  <c r="F63" i="2"/>
  <c r="G63" i="2"/>
  <c r="H82" i="2"/>
  <c r="H87" i="2"/>
  <c r="G87" i="2"/>
  <c r="F87" i="2"/>
  <c r="D73" i="2"/>
  <c r="P17" i="2"/>
  <c r="M47" i="2"/>
  <c r="N297" i="1"/>
  <c r="O297" i="1"/>
  <c r="N272" i="1"/>
  <c r="O272" i="1"/>
  <c r="O279" i="1"/>
  <c r="N279" i="1"/>
  <c r="O251" i="1"/>
  <c r="N251" i="1"/>
  <c r="P251" i="1"/>
  <c r="O274" i="1"/>
  <c r="N274" i="1"/>
  <c r="J170" i="1"/>
  <c r="C194" i="1"/>
  <c r="C170" i="1"/>
  <c r="C163" i="1"/>
  <c r="H10" i="1"/>
  <c r="G10" i="1"/>
  <c r="F10" i="1"/>
  <c r="E140" i="1"/>
  <c r="J148" i="1"/>
  <c r="J161" i="1"/>
  <c r="J167" i="1"/>
  <c r="J54" i="1"/>
  <c r="E160" i="1"/>
  <c r="H95" i="1"/>
  <c r="G95" i="1"/>
  <c r="F95" i="1"/>
  <c r="F129" i="1"/>
  <c r="G129" i="1"/>
  <c r="E194" i="1"/>
  <c r="H129" i="1"/>
  <c r="E167" i="1"/>
  <c r="H102" i="1"/>
  <c r="G102" i="1"/>
  <c r="F102" i="1"/>
  <c r="H237" i="1"/>
  <c r="G237" i="1"/>
  <c r="F237" i="1"/>
  <c r="F320" i="1"/>
  <c r="G320" i="1"/>
  <c r="B165" i="1"/>
  <c r="L193" i="1"/>
  <c r="O128" i="1"/>
  <c r="N128" i="1"/>
  <c r="L183" i="1"/>
  <c r="D167" i="1"/>
  <c r="B140" i="1"/>
  <c r="J177" i="1"/>
  <c r="K197" i="1"/>
  <c r="K171" i="1"/>
  <c r="B177" i="1"/>
  <c r="H66" i="1"/>
  <c r="G66" i="1"/>
  <c r="F66" i="1"/>
  <c r="M156" i="1"/>
  <c r="N91" i="1"/>
  <c r="P91" i="1"/>
  <c r="O91" i="1"/>
  <c r="O283" i="1"/>
  <c r="N283" i="1"/>
  <c r="J171" i="1"/>
  <c r="C147" i="1"/>
  <c r="L142" i="1"/>
  <c r="O77" i="1"/>
  <c r="N77" i="1"/>
  <c r="E161" i="1"/>
  <c r="G96" i="1"/>
  <c r="H96" i="1"/>
  <c r="F96" i="1"/>
  <c r="E163" i="1"/>
  <c r="H98" i="1"/>
  <c r="G98" i="1"/>
  <c r="F98" i="1"/>
  <c r="H255" i="1"/>
  <c r="G255" i="1"/>
  <c r="F255" i="1"/>
  <c r="G223" i="1"/>
  <c r="F223" i="1"/>
  <c r="E177" i="1"/>
  <c r="H112" i="1"/>
  <c r="G112" i="1"/>
  <c r="F112" i="1"/>
  <c r="H257" i="1"/>
  <c r="G257" i="1"/>
  <c r="F257" i="1"/>
  <c r="H239" i="1"/>
  <c r="F239" i="1"/>
  <c r="G239" i="1"/>
  <c r="L162" i="1"/>
  <c r="O162" i="1" s="1"/>
  <c r="O97" i="1"/>
  <c r="N97" i="1"/>
  <c r="L192" i="1"/>
  <c r="L164" i="1"/>
  <c r="B167" i="1"/>
  <c r="J194" i="1"/>
  <c r="K166" i="1"/>
  <c r="K174" i="1"/>
  <c r="C174" i="1"/>
  <c r="J143" i="1"/>
  <c r="L154" i="1"/>
  <c r="N154" i="1" s="1"/>
  <c r="N89" i="1"/>
  <c r="O89" i="1"/>
  <c r="D168" i="1"/>
  <c r="G289" i="1"/>
  <c r="F289" i="1"/>
  <c r="H249" i="1"/>
  <c r="G249" i="1"/>
  <c r="F249" i="1"/>
  <c r="K155" i="1"/>
  <c r="K92" i="1"/>
  <c r="K157" i="1" s="1"/>
  <c r="E54" i="1"/>
  <c r="H29" i="1"/>
  <c r="G29" i="1"/>
  <c r="F29" i="1"/>
  <c r="K162" i="1"/>
  <c r="B137" i="1"/>
  <c r="H59" i="1"/>
  <c r="G59" i="1"/>
  <c r="F59" i="1"/>
  <c r="J164" i="1"/>
  <c r="B191" i="1"/>
  <c r="G99" i="1"/>
  <c r="E164" i="1"/>
  <c r="H99" i="1"/>
  <c r="F99" i="1"/>
  <c r="K189" i="1"/>
  <c r="J166" i="1"/>
  <c r="K141" i="1"/>
  <c r="L147" i="1"/>
  <c r="O82" i="1"/>
  <c r="N82" i="1"/>
  <c r="P40" i="2"/>
  <c r="H22" i="2"/>
  <c r="E47" i="2"/>
  <c r="G66" i="2"/>
  <c r="F66" i="2"/>
  <c r="H66" i="2"/>
  <c r="H70" i="2"/>
  <c r="G70" i="2"/>
  <c r="F70" i="2"/>
  <c r="P29" i="2"/>
  <c r="O280" i="1"/>
  <c r="N280" i="1"/>
  <c r="O286" i="1"/>
  <c r="N286" i="1"/>
  <c r="P124" i="1"/>
  <c r="O124" i="1"/>
  <c r="M189" i="1"/>
  <c r="N124" i="1"/>
  <c r="M133" i="1"/>
  <c r="B54" i="1"/>
  <c r="D68" i="1"/>
  <c r="C180" i="1"/>
  <c r="B161" i="1"/>
  <c r="G8" i="1"/>
  <c r="H8" i="1"/>
  <c r="F8" i="1"/>
  <c r="J178" i="1"/>
  <c r="G76" i="2"/>
  <c r="F76" i="2"/>
  <c r="H76" i="2"/>
  <c r="H80" i="2"/>
  <c r="G80" i="2"/>
  <c r="F80" i="2"/>
  <c r="P7" i="2"/>
  <c r="O7" i="2"/>
  <c r="N7" i="2"/>
  <c r="P46" i="2"/>
  <c r="O312" i="1"/>
  <c r="N312" i="1"/>
  <c r="O314" i="1"/>
  <c r="N314" i="1"/>
  <c r="O266" i="1"/>
  <c r="N266" i="1"/>
  <c r="O315" i="1"/>
  <c r="N315" i="1"/>
  <c r="M174" i="1"/>
  <c r="P109" i="1"/>
  <c r="O109" i="1"/>
  <c r="N109" i="1"/>
  <c r="J163" i="1"/>
  <c r="D182" i="1"/>
  <c r="C189" i="1"/>
  <c r="B154" i="1"/>
  <c r="J196" i="1"/>
  <c r="J197" i="1"/>
  <c r="J181" i="1"/>
  <c r="J140" i="1"/>
  <c r="H241" i="1"/>
  <c r="G241" i="1"/>
  <c r="F241" i="1"/>
  <c r="E166" i="1"/>
  <c r="H101" i="1"/>
  <c r="G101" i="1"/>
  <c r="F101" i="1"/>
  <c r="G305" i="1"/>
  <c r="F305" i="1"/>
  <c r="E196" i="1"/>
  <c r="G131" i="1"/>
  <c r="F131" i="1"/>
  <c r="H131" i="1"/>
  <c r="G265" i="1"/>
  <c r="F265" i="1"/>
  <c r="G86" i="2"/>
  <c r="F86" i="2"/>
  <c r="H86" i="2"/>
  <c r="H90" i="2"/>
  <c r="G90" i="2"/>
  <c r="F90" i="2"/>
  <c r="P15" i="2"/>
  <c r="O318" i="1"/>
  <c r="N318" i="1"/>
  <c r="O294" i="1"/>
  <c r="N294" i="1"/>
  <c r="O271" i="1"/>
  <c r="N271" i="1"/>
  <c r="N300" i="1"/>
  <c r="O300" i="1"/>
  <c r="N269" i="1"/>
  <c r="O269" i="1"/>
  <c r="D161" i="1"/>
  <c r="C192" i="1"/>
  <c r="H50" i="1"/>
  <c r="G50" i="1"/>
  <c r="F50" i="1"/>
  <c r="J179" i="1"/>
  <c r="J190" i="1"/>
  <c r="J138" i="1"/>
  <c r="C195" i="1"/>
  <c r="N17" i="1"/>
  <c r="O17" i="1"/>
  <c r="E176" i="1"/>
  <c r="H111" i="1"/>
  <c r="G111" i="1"/>
  <c r="F111" i="1"/>
  <c r="G318" i="1"/>
  <c r="F318" i="1"/>
  <c r="G314" i="1"/>
  <c r="F314" i="1"/>
  <c r="G270" i="1"/>
  <c r="F270" i="1"/>
  <c r="H259" i="1"/>
  <c r="G259" i="1"/>
  <c r="F259" i="1"/>
  <c r="L153" i="1"/>
  <c r="O88" i="1"/>
  <c r="N88" i="1"/>
  <c r="L160" i="1"/>
  <c r="O95" i="1"/>
  <c r="N95" i="1"/>
  <c r="L138" i="1"/>
  <c r="O73" i="1"/>
  <c r="N73" i="1"/>
  <c r="B160" i="1"/>
  <c r="B119" i="1"/>
  <c r="B184" i="1" s="1"/>
  <c r="H61" i="1"/>
  <c r="G61" i="1"/>
  <c r="F61" i="1"/>
  <c r="N51" i="1"/>
  <c r="O51" i="1"/>
  <c r="H83" i="1"/>
  <c r="G83" i="1"/>
  <c r="F83" i="1"/>
  <c r="E148" i="1"/>
  <c r="B133" i="1"/>
  <c r="B198" i="1" s="1"/>
  <c r="B188" i="1"/>
  <c r="B162" i="1"/>
  <c r="K193" i="1"/>
  <c r="L161" i="1"/>
  <c r="O45" i="1"/>
  <c r="N45" i="1"/>
  <c r="E145" i="1"/>
  <c r="H80" i="1"/>
  <c r="G80" i="1"/>
  <c r="F80" i="1"/>
  <c r="O309" i="1"/>
  <c r="N309" i="1"/>
  <c r="N12" i="2"/>
  <c r="O12" i="2"/>
  <c r="G56" i="2"/>
  <c r="H56" i="2"/>
  <c r="F56" i="2"/>
  <c r="P325" i="1"/>
  <c r="N325" i="1"/>
  <c r="O325" i="1"/>
  <c r="G217" i="1"/>
  <c r="F217" i="1"/>
  <c r="N217" i="1"/>
  <c r="O217" i="1"/>
  <c r="O154" i="1"/>
  <c r="H71" i="1"/>
  <c r="G71" i="1"/>
  <c r="F71" i="1"/>
  <c r="H232" i="1"/>
  <c r="F232" i="1"/>
  <c r="G232" i="1"/>
  <c r="G278" i="1"/>
  <c r="F278" i="1"/>
  <c r="O201" i="1"/>
  <c r="N201" i="1"/>
  <c r="P87" i="1"/>
  <c r="O87" i="1"/>
  <c r="N87" i="1"/>
  <c r="F87" i="1"/>
  <c r="H87" i="1"/>
  <c r="G87" i="1"/>
  <c r="O188" i="1"/>
  <c r="N188" i="1"/>
  <c r="O141" i="1"/>
  <c r="N141" i="1"/>
  <c r="F369" i="1"/>
  <c r="H369" i="1"/>
  <c r="G369" i="1"/>
  <c r="O143" i="1"/>
  <c r="N143" i="1"/>
  <c r="P56" i="2"/>
  <c r="O56" i="2"/>
  <c r="N56" i="2"/>
  <c r="O293" i="1"/>
  <c r="N293" i="1"/>
  <c r="O136" i="1"/>
  <c r="P122" i="1"/>
  <c r="O122" i="1"/>
  <c r="N122" i="1"/>
  <c r="G152" i="1"/>
  <c r="F152" i="1"/>
  <c r="H354" i="1"/>
  <c r="F354" i="1"/>
  <c r="G354" i="1"/>
  <c r="O137" i="1"/>
  <c r="N137" i="1"/>
  <c r="O71" i="1"/>
  <c r="H325" i="1"/>
  <c r="G325" i="1"/>
  <c r="F325" i="1"/>
  <c r="G57" i="1"/>
  <c r="H57" i="1"/>
  <c r="F57" i="1"/>
  <c r="O180" i="1"/>
  <c r="N180" i="1"/>
  <c r="O170" i="1"/>
  <c r="N170" i="1"/>
  <c r="N190" i="1"/>
  <c r="O190" i="1"/>
  <c r="G309" i="1"/>
  <c r="F309" i="1"/>
  <c r="N152" i="1"/>
  <c r="O147" i="1"/>
  <c r="N147" i="1"/>
  <c r="O182" i="1"/>
  <c r="N182" i="1"/>
  <c r="N162" i="1"/>
  <c r="F136" i="1"/>
  <c r="O196" i="1"/>
  <c r="N196" i="1"/>
  <c r="H22" i="1"/>
  <c r="G22" i="1"/>
  <c r="F22" i="1"/>
  <c r="H23" i="2"/>
  <c r="P232" i="1"/>
  <c r="O232" i="1"/>
  <c r="N232" i="1"/>
  <c r="N262" i="1"/>
  <c r="O262" i="1"/>
  <c r="G293" i="1"/>
  <c r="F293" i="1"/>
  <c r="F262" i="1"/>
  <c r="G262" i="1"/>
  <c r="N50" i="2"/>
  <c r="P50" i="2"/>
  <c r="O50" i="2"/>
  <c r="P100" i="2"/>
  <c r="O100" i="2"/>
  <c r="N100" i="2"/>
  <c r="P248" i="1"/>
  <c r="O248" i="1"/>
  <c r="N248" i="1"/>
  <c r="G12" i="2"/>
  <c r="F12" i="2"/>
  <c r="N369" i="1"/>
  <c r="P369" i="1"/>
  <c r="O369" i="1"/>
  <c r="H122" i="1"/>
  <c r="F122" i="1"/>
  <c r="G136" i="1"/>
  <c r="G122" i="1"/>
  <c r="N181" i="1"/>
  <c r="O181" i="1"/>
  <c r="O142" i="1"/>
  <c r="N142" i="1"/>
  <c r="G50" i="2"/>
  <c r="H50" i="2"/>
  <c r="F50" i="2"/>
  <c r="O187" i="1"/>
  <c r="N187" i="1"/>
  <c r="H100" i="2"/>
  <c r="G100" i="2"/>
  <c r="F100" i="2"/>
  <c r="H340" i="1"/>
  <c r="F340" i="1"/>
  <c r="G340" i="1"/>
  <c r="O160" i="1"/>
  <c r="N160" i="1"/>
  <c r="O153" i="1"/>
  <c r="N153" i="1"/>
  <c r="O197" i="1"/>
  <c r="N197" i="1"/>
  <c r="O163" i="1"/>
  <c r="N163" i="1"/>
  <c r="O144" i="1"/>
  <c r="N144" i="1"/>
  <c r="N179" i="1"/>
  <c r="O179" i="1"/>
  <c r="H248" i="1"/>
  <c r="F248" i="1"/>
  <c r="G248" i="1"/>
  <c r="O165" i="1"/>
  <c r="N165" i="1"/>
  <c r="O177" i="1"/>
  <c r="N177" i="1"/>
  <c r="P354" i="1"/>
  <c r="O354" i="1"/>
  <c r="N354" i="1"/>
  <c r="O148" i="1"/>
  <c r="N148" i="1"/>
  <c r="N159" i="1"/>
  <c r="O159" i="1"/>
  <c r="G201" i="1"/>
  <c r="F201" i="1"/>
  <c r="O178" i="1"/>
  <c r="N178" i="1"/>
  <c r="O145" i="1"/>
  <c r="N145" i="1"/>
  <c r="O194" i="1"/>
  <c r="N194" i="1"/>
  <c r="P340" i="1"/>
  <c r="O340" i="1"/>
  <c r="N340" i="1"/>
  <c r="O278" i="1"/>
  <c r="N278" i="1"/>
  <c r="P62" i="2"/>
  <c r="O62" i="2"/>
  <c r="N62" i="2"/>
  <c r="G187" i="1"/>
  <c r="F187" i="1"/>
  <c r="O140" i="1"/>
  <c r="N140" i="1"/>
  <c r="O138" i="1"/>
  <c r="N138" i="1"/>
  <c r="O175" i="1"/>
  <c r="N175" i="1"/>
  <c r="N169" i="1"/>
  <c r="O169" i="1"/>
  <c r="N139" i="1"/>
  <c r="O139" i="1"/>
  <c r="O168" i="1"/>
  <c r="N168" i="1"/>
  <c r="P69" i="2" l="1"/>
  <c r="N69" i="2"/>
  <c r="O69" i="2"/>
  <c r="G32" i="2"/>
  <c r="F32" i="2"/>
  <c r="D155" i="1"/>
  <c r="D92" i="1"/>
  <c r="D157" i="1" s="1"/>
  <c r="H346" i="1"/>
  <c r="G346" i="1"/>
  <c r="F346" i="1"/>
  <c r="G361" i="1"/>
  <c r="F361" i="1"/>
  <c r="H361" i="1"/>
  <c r="J97" i="2"/>
  <c r="P330" i="1"/>
  <c r="O330" i="1"/>
  <c r="N330" i="1"/>
  <c r="L47" i="2"/>
  <c r="O17" i="2"/>
  <c r="N17" i="2"/>
  <c r="O13" i="2"/>
  <c r="N13" i="2"/>
  <c r="N225" i="1"/>
  <c r="O225" i="1"/>
  <c r="O227" i="1"/>
  <c r="N227" i="1"/>
  <c r="P370" i="1"/>
  <c r="N370" i="1"/>
  <c r="O370" i="1"/>
  <c r="G33" i="2"/>
  <c r="F33" i="2"/>
  <c r="P52" i="2"/>
  <c r="O52" i="2"/>
  <c r="N52" i="2"/>
  <c r="P82" i="2"/>
  <c r="O82" i="2"/>
  <c r="N82" i="2"/>
  <c r="P85" i="2"/>
  <c r="O85" i="2"/>
  <c r="N85" i="2"/>
  <c r="F203" i="1"/>
  <c r="G203" i="1"/>
  <c r="P357" i="1"/>
  <c r="O357" i="1"/>
  <c r="N357" i="1"/>
  <c r="J156" i="1"/>
  <c r="P79" i="2"/>
  <c r="N79" i="2"/>
  <c r="O79" i="2"/>
  <c r="P95" i="2"/>
  <c r="O95" i="2"/>
  <c r="N95" i="2"/>
  <c r="P362" i="1"/>
  <c r="O362" i="1"/>
  <c r="N362" i="1"/>
  <c r="G101" i="2"/>
  <c r="F101" i="2"/>
  <c r="H101" i="2"/>
  <c r="G44" i="2"/>
  <c r="F44" i="2"/>
  <c r="P102" i="2"/>
  <c r="N102" i="2"/>
  <c r="O102" i="2"/>
  <c r="D158" i="1"/>
  <c r="L97" i="2"/>
  <c r="H333" i="1"/>
  <c r="G333" i="1"/>
  <c r="F333" i="1"/>
  <c r="F358" i="1"/>
  <c r="H358" i="1"/>
  <c r="G358" i="1"/>
  <c r="B73" i="2"/>
  <c r="P57" i="2"/>
  <c r="N57" i="2"/>
  <c r="O57" i="2"/>
  <c r="K23" i="2"/>
  <c r="G371" i="1"/>
  <c r="F371" i="1"/>
  <c r="H371" i="1"/>
  <c r="P334" i="1"/>
  <c r="O334" i="1"/>
  <c r="N334" i="1"/>
  <c r="O29" i="2"/>
  <c r="N29" i="2"/>
  <c r="O33" i="2"/>
  <c r="N33" i="2"/>
  <c r="O208" i="1"/>
  <c r="N208" i="1"/>
  <c r="F35" i="2"/>
  <c r="G35" i="2"/>
  <c r="J158" i="1"/>
  <c r="P96" i="2"/>
  <c r="O96" i="2"/>
  <c r="N96" i="2"/>
  <c r="P101" i="2"/>
  <c r="O101" i="2"/>
  <c r="N101" i="2"/>
  <c r="D156" i="1"/>
  <c r="H349" i="1"/>
  <c r="G349" i="1"/>
  <c r="F349" i="1"/>
  <c r="H357" i="1"/>
  <c r="F357" i="1"/>
  <c r="G357" i="1"/>
  <c r="N345" i="1"/>
  <c r="P345" i="1"/>
  <c r="O345" i="1"/>
  <c r="O46" i="2"/>
  <c r="N46" i="2"/>
  <c r="O43" i="2"/>
  <c r="N43" i="2"/>
  <c r="G205" i="1"/>
  <c r="F205" i="1"/>
  <c r="N364" i="1"/>
  <c r="P364" i="1"/>
  <c r="O364" i="1"/>
  <c r="P72" i="2"/>
  <c r="O72" i="2"/>
  <c r="N72" i="2"/>
  <c r="P359" i="1"/>
  <c r="O359" i="1"/>
  <c r="N359" i="1"/>
  <c r="P371" i="1"/>
  <c r="N371" i="1"/>
  <c r="O371" i="1"/>
  <c r="G15" i="2"/>
  <c r="F15" i="2"/>
  <c r="F14" i="2"/>
  <c r="G14" i="2"/>
  <c r="H329" i="1"/>
  <c r="G329" i="1"/>
  <c r="F329" i="1"/>
  <c r="G359" i="1"/>
  <c r="H359" i="1"/>
  <c r="F359" i="1"/>
  <c r="E92" i="1"/>
  <c r="H90" i="1"/>
  <c r="G90" i="1"/>
  <c r="E155" i="1"/>
  <c r="F90" i="1"/>
  <c r="P341" i="1"/>
  <c r="O341" i="1"/>
  <c r="N341" i="1"/>
  <c r="O15" i="2"/>
  <c r="N15" i="2"/>
  <c r="O210" i="1"/>
  <c r="N210" i="1"/>
  <c r="J27" i="1"/>
  <c r="N68" i="2"/>
  <c r="P68" i="2"/>
  <c r="O68" i="2"/>
  <c r="G206" i="1"/>
  <c r="F206" i="1"/>
  <c r="B23" i="2"/>
  <c r="P89" i="2"/>
  <c r="O89" i="2"/>
  <c r="N89" i="2"/>
  <c r="N78" i="2"/>
  <c r="P78" i="2"/>
  <c r="O78" i="2"/>
  <c r="G208" i="1"/>
  <c r="F208" i="1"/>
  <c r="O358" i="1"/>
  <c r="N358" i="1"/>
  <c r="P358" i="1"/>
  <c r="H103" i="2"/>
  <c r="G103" i="2"/>
  <c r="F103" i="2"/>
  <c r="O373" i="1"/>
  <c r="P373" i="1"/>
  <c r="N373" i="1"/>
  <c r="G37" i="2"/>
  <c r="F37" i="2"/>
  <c r="G28" i="2"/>
  <c r="F28" i="2"/>
  <c r="H347" i="1"/>
  <c r="F347" i="1"/>
  <c r="G347" i="1"/>
  <c r="K73" i="2"/>
  <c r="H364" i="1"/>
  <c r="G364" i="1"/>
  <c r="F364" i="1"/>
  <c r="N59" i="2"/>
  <c r="P59" i="2"/>
  <c r="O59" i="2"/>
  <c r="K47" i="2"/>
  <c r="E158" i="1"/>
  <c r="H93" i="1"/>
  <c r="G93" i="1"/>
  <c r="F93" i="1"/>
  <c r="N351" i="1"/>
  <c r="P351" i="1"/>
  <c r="O351" i="1"/>
  <c r="G57" i="2"/>
  <c r="F57" i="2"/>
  <c r="H57" i="2"/>
  <c r="N19" i="2"/>
  <c r="O19" i="2"/>
  <c r="O221" i="1"/>
  <c r="N221" i="1"/>
  <c r="P88" i="2"/>
  <c r="O88" i="2"/>
  <c r="N88" i="2"/>
  <c r="G210" i="1"/>
  <c r="F210" i="1"/>
  <c r="P361" i="1"/>
  <c r="O361" i="1"/>
  <c r="N361" i="1"/>
  <c r="P378" i="1"/>
  <c r="O378" i="1"/>
  <c r="N378" i="1"/>
  <c r="F29" i="2"/>
  <c r="G29" i="2"/>
  <c r="G34" i="2"/>
  <c r="F34" i="2"/>
  <c r="P103" i="2"/>
  <c r="O103" i="2"/>
  <c r="N103" i="2"/>
  <c r="H342" i="1"/>
  <c r="G342" i="1"/>
  <c r="F342" i="1"/>
  <c r="G332" i="1"/>
  <c r="H332" i="1"/>
  <c r="F332" i="1"/>
  <c r="P343" i="1"/>
  <c r="O343" i="1"/>
  <c r="N343" i="1"/>
  <c r="O25" i="2"/>
  <c r="N25" i="2"/>
  <c r="N204" i="1"/>
  <c r="O204" i="1"/>
  <c r="P76" i="2"/>
  <c r="N76" i="2"/>
  <c r="O76" i="2"/>
  <c r="G341" i="1"/>
  <c r="H341" i="1"/>
  <c r="F341" i="1"/>
  <c r="N58" i="2"/>
  <c r="P58" i="2"/>
  <c r="O58" i="2"/>
  <c r="E156" i="1"/>
  <c r="G91" i="1"/>
  <c r="F91" i="1"/>
  <c r="H91" i="1"/>
  <c r="G59" i="2"/>
  <c r="H59" i="2"/>
  <c r="F59" i="2"/>
  <c r="O36" i="2"/>
  <c r="N36" i="2"/>
  <c r="N219" i="1"/>
  <c r="O219" i="1"/>
  <c r="O205" i="1"/>
  <c r="N205" i="1"/>
  <c r="H102" i="2"/>
  <c r="G102" i="2"/>
  <c r="F102" i="2"/>
  <c r="H335" i="1"/>
  <c r="G335" i="1"/>
  <c r="F335" i="1"/>
  <c r="H362" i="1"/>
  <c r="G362" i="1"/>
  <c r="F362" i="1"/>
  <c r="P335" i="1"/>
  <c r="O335" i="1"/>
  <c r="N335" i="1"/>
  <c r="G58" i="2"/>
  <c r="F58" i="2"/>
  <c r="H58" i="2"/>
  <c r="O14" i="2"/>
  <c r="N14" i="2"/>
  <c r="O213" i="1"/>
  <c r="N213" i="1"/>
  <c r="P64" i="2"/>
  <c r="O64" i="2"/>
  <c r="N64" i="2"/>
  <c r="P375" i="1"/>
  <c r="N375" i="1"/>
  <c r="O375" i="1"/>
  <c r="G25" i="2"/>
  <c r="F25" i="2"/>
  <c r="G22" i="2"/>
  <c r="F22" i="2"/>
  <c r="G350" i="1"/>
  <c r="H350" i="1"/>
  <c r="F350" i="1"/>
  <c r="P66" i="2"/>
  <c r="N66" i="2"/>
  <c r="O66" i="2"/>
  <c r="P74" i="2"/>
  <c r="O74" i="2"/>
  <c r="M73" i="2"/>
  <c r="N74" i="2"/>
  <c r="G204" i="1"/>
  <c r="F204" i="1"/>
  <c r="P372" i="1"/>
  <c r="O372" i="1"/>
  <c r="N372" i="1"/>
  <c r="G31" i="2"/>
  <c r="F31" i="2"/>
  <c r="D23" i="2"/>
  <c r="G24" i="2"/>
  <c r="F24" i="2"/>
  <c r="H336" i="1"/>
  <c r="G336" i="1"/>
  <c r="F336" i="1"/>
  <c r="H344" i="1"/>
  <c r="G344" i="1"/>
  <c r="F344" i="1"/>
  <c r="H370" i="1"/>
  <c r="G370" i="1"/>
  <c r="F370" i="1"/>
  <c r="N30" i="2"/>
  <c r="O30" i="2"/>
  <c r="O207" i="1"/>
  <c r="N207" i="1"/>
  <c r="P91" i="2"/>
  <c r="O91" i="2"/>
  <c r="N91" i="2"/>
  <c r="G212" i="1"/>
  <c r="F212" i="1"/>
  <c r="O374" i="1"/>
  <c r="P374" i="1"/>
  <c r="N374" i="1"/>
  <c r="P84" i="2"/>
  <c r="O84" i="2"/>
  <c r="N84" i="2"/>
  <c r="F209" i="1"/>
  <c r="G209" i="1"/>
  <c r="N379" i="1"/>
  <c r="P379" i="1"/>
  <c r="O379" i="1"/>
  <c r="G19" i="2"/>
  <c r="F19" i="2"/>
  <c r="G45" i="2"/>
  <c r="F45" i="2"/>
  <c r="G326" i="1"/>
  <c r="F326" i="1"/>
  <c r="H326" i="1"/>
  <c r="H374" i="1"/>
  <c r="G374" i="1"/>
  <c r="F374" i="1"/>
  <c r="N333" i="1"/>
  <c r="O333" i="1"/>
  <c r="P333" i="1"/>
  <c r="O39" i="2"/>
  <c r="N39" i="2"/>
  <c r="P90" i="2"/>
  <c r="O90" i="2"/>
  <c r="N90" i="2"/>
  <c r="P80" i="2"/>
  <c r="O80" i="2"/>
  <c r="N80" i="2"/>
  <c r="P94" i="2"/>
  <c r="O94" i="2"/>
  <c r="N94" i="2"/>
  <c r="B155" i="1"/>
  <c r="B92" i="1"/>
  <c r="F46" i="2"/>
  <c r="G46" i="2"/>
  <c r="G20" i="2"/>
  <c r="F20" i="2"/>
  <c r="G328" i="1"/>
  <c r="F328" i="1"/>
  <c r="H328" i="1"/>
  <c r="H331" i="1"/>
  <c r="G331" i="1"/>
  <c r="F331" i="1"/>
  <c r="F375" i="1"/>
  <c r="H375" i="1"/>
  <c r="G375" i="1"/>
  <c r="P331" i="1"/>
  <c r="O331" i="1"/>
  <c r="N331" i="1"/>
  <c r="O26" i="2"/>
  <c r="N26" i="2"/>
  <c r="O45" i="2"/>
  <c r="N45" i="2"/>
  <c r="O203" i="1"/>
  <c r="N203" i="1"/>
  <c r="H330" i="1"/>
  <c r="G330" i="1"/>
  <c r="F330" i="1"/>
  <c r="P63" i="2"/>
  <c r="O63" i="2"/>
  <c r="N63" i="2"/>
  <c r="G202" i="1"/>
  <c r="F202" i="1"/>
  <c r="N67" i="2"/>
  <c r="M97" i="2"/>
  <c r="O67" i="2"/>
  <c r="P67" i="2"/>
  <c r="B158" i="1"/>
  <c r="D47" i="2"/>
  <c r="F47" i="2" s="1"/>
  <c r="G17" i="2"/>
  <c r="F17" i="2"/>
  <c r="G30" i="2"/>
  <c r="F30" i="2"/>
  <c r="O53" i="2"/>
  <c r="P53" i="2"/>
  <c r="N53" i="2"/>
  <c r="H334" i="1"/>
  <c r="G334" i="1"/>
  <c r="F334" i="1"/>
  <c r="H372" i="1"/>
  <c r="G372" i="1"/>
  <c r="F372" i="1"/>
  <c r="O346" i="1"/>
  <c r="P346" i="1"/>
  <c r="N346" i="1"/>
  <c r="O16" i="2"/>
  <c r="N16" i="2"/>
  <c r="O18" i="2"/>
  <c r="N18" i="2"/>
  <c r="N223" i="1"/>
  <c r="O223" i="1"/>
  <c r="N224" i="1"/>
  <c r="O224" i="1"/>
  <c r="B47" i="2"/>
  <c r="O70" i="2"/>
  <c r="P70" i="2"/>
  <c r="N70" i="2"/>
  <c r="P366" i="1"/>
  <c r="O366" i="1"/>
  <c r="N366" i="1"/>
  <c r="N77" i="2"/>
  <c r="P77" i="2"/>
  <c r="O77" i="2"/>
  <c r="B156" i="1"/>
  <c r="P356" i="1"/>
  <c r="O356" i="1"/>
  <c r="N356" i="1"/>
  <c r="P376" i="1"/>
  <c r="O376" i="1"/>
  <c r="N376" i="1"/>
  <c r="G21" i="2"/>
  <c r="F21" i="2"/>
  <c r="G40" i="2"/>
  <c r="F40" i="2"/>
  <c r="H343" i="1"/>
  <c r="G343" i="1"/>
  <c r="F343" i="1"/>
  <c r="H377" i="1"/>
  <c r="G377" i="1"/>
  <c r="F377" i="1"/>
  <c r="N327" i="1"/>
  <c r="P327" i="1"/>
  <c r="O327" i="1"/>
  <c r="N20" i="2"/>
  <c r="O20" i="2"/>
  <c r="O28" i="2"/>
  <c r="N28" i="2"/>
  <c r="O212" i="1"/>
  <c r="N212" i="1"/>
  <c r="O81" i="2"/>
  <c r="N81" i="2"/>
  <c r="P81" i="2"/>
  <c r="H53" i="2"/>
  <c r="G53" i="2"/>
  <c r="F53" i="2"/>
  <c r="P83" i="2"/>
  <c r="N83" i="2"/>
  <c r="O83" i="2"/>
  <c r="N87" i="2"/>
  <c r="P87" i="2"/>
  <c r="O87" i="2"/>
  <c r="O363" i="1"/>
  <c r="N363" i="1"/>
  <c r="P363" i="1"/>
  <c r="H52" i="2"/>
  <c r="G52" i="2"/>
  <c r="F52" i="2"/>
  <c r="O377" i="1"/>
  <c r="N377" i="1"/>
  <c r="P377" i="1"/>
  <c r="G27" i="2"/>
  <c r="F27" i="2"/>
  <c r="G13" i="2"/>
  <c r="F13" i="2"/>
  <c r="P51" i="2"/>
  <c r="N51" i="2"/>
  <c r="O51" i="2"/>
  <c r="H345" i="1"/>
  <c r="G345" i="1"/>
  <c r="F345" i="1"/>
  <c r="H365" i="1"/>
  <c r="G365" i="1"/>
  <c r="F365" i="1"/>
  <c r="N342" i="1"/>
  <c r="P342" i="1"/>
  <c r="O342" i="1"/>
  <c r="P337" i="1"/>
  <c r="O337" i="1"/>
  <c r="N337" i="1"/>
  <c r="O32" i="2"/>
  <c r="N32" i="2"/>
  <c r="O38" i="2"/>
  <c r="N38" i="2"/>
  <c r="O222" i="1"/>
  <c r="N222" i="1"/>
  <c r="H355" i="1"/>
  <c r="G355" i="1"/>
  <c r="F355" i="1"/>
  <c r="O344" i="1"/>
  <c r="P344" i="1"/>
  <c r="N344" i="1"/>
  <c r="P348" i="1"/>
  <c r="O348" i="1"/>
  <c r="N348" i="1"/>
  <c r="O22" i="2"/>
  <c r="N22" i="2"/>
  <c r="N21" i="2"/>
  <c r="O21" i="2"/>
  <c r="O211" i="1"/>
  <c r="N211" i="1"/>
  <c r="G18" i="2"/>
  <c r="F18" i="2"/>
  <c r="P92" i="2"/>
  <c r="O92" i="2"/>
  <c r="N92" i="2"/>
  <c r="P380" i="1"/>
  <c r="N380" i="1"/>
  <c r="O380" i="1"/>
  <c r="F36" i="2"/>
  <c r="G36" i="2"/>
  <c r="G43" i="2"/>
  <c r="F43" i="2"/>
  <c r="H337" i="1"/>
  <c r="G337" i="1"/>
  <c r="F337" i="1"/>
  <c r="H366" i="1"/>
  <c r="G366" i="1"/>
  <c r="F366" i="1"/>
  <c r="H376" i="1"/>
  <c r="F376" i="1"/>
  <c r="G376" i="1"/>
  <c r="N350" i="1"/>
  <c r="P350" i="1"/>
  <c r="O350" i="1"/>
  <c r="O37" i="2"/>
  <c r="N37" i="2"/>
  <c r="O31" i="2"/>
  <c r="N31" i="2"/>
  <c r="G39" i="2"/>
  <c r="F39" i="2"/>
  <c r="H26" i="1"/>
  <c r="G26" i="1"/>
  <c r="F26" i="1"/>
  <c r="H348" i="1"/>
  <c r="F348" i="1"/>
  <c r="G348" i="1"/>
  <c r="G356" i="1"/>
  <c r="F356" i="1"/>
  <c r="H356" i="1"/>
  <c r="G378" i="1"/>
  <c r="H378" i="1"/>
  <c r="F378" i="1"/>
  <c r="P336" i="1"/>
  <c r="O336" i="1"/>
  <c r="N336" i="1"/>
  <c r="N329" i="1"/>
  <c r="P329" i="1"/>
  <c r="O329" i="1"/>
  <c r="N42" i="2"/>
  <c r="O42" i="2"/>
  <c r="N41" i="2"/>
  <c r="O41" i="2"/>
  <c r="O220" i="1"/>
  <c r="N220" i="1"/>
  <c r="N218" i="1"/>
  <c r="O218" i="1"/>
  <c r="O206" i="1"/>
  <c r="N206" i="1"/>
  <c r="N202" i="1"/>
  <c r="O202" i="1"/>
  <c r="H51" i="2"/>
  <c r="G51" i="2"/>
  <c r="F51" i="2"/>
  <c r="L73" i="2"/>
  <c r="G41" i="2"/>
  <c r="F41" i="2"/>
  <c r="C158" i="1"/>
  <c r="B27" i="1"/>
  <c r="G42" i="2"/>
  <c r="F42" i="2"/>
  <c r="H363" i="1"/>
  <c r="G363" i="1"/>
  <c r="F363" i="1"/>
  <c r="B97" i="2"/>
  <c r="G380" i="1"/>
  <c r="F380" i="1"/>
  <c r="H380" i="1"/>
  <c r="P326" i="1"/>
  <c r="O326" i="1"/>
  <c r="N326" i="1"/>
  <c r="N347" i="1"/>
  <c r="P347" i="1"/>
  <c r="O347" i="1"/>
  <c r="N40" i="2"/>
  <c r="O40" i="2"/>
  <c r="L23" i="2"/>
  <c r="N23" i="2" s="1"/>
  <c r="O24" i="2"/>
  <c r="N24" i="2"/>
  <c r="O209" i="1"/>
  <c r="N209" i="1"/>
  <c r="P93" i="2"/>
  <c r="N93" i="2"/>
  <c r="O93" i="2"/>
  <c r="G38" i="2"/>
  <c r="F38" i="2"/>
  <c r="C155" i="1"/>
  <c r="C92" i="1"/>
  <c r="C157" i="1" s="1"/>
  <c r="F25" i="1"/>
  <c r="H25" i="1"/>
  <c r="G25" i="1"/>
  <c r="E27" i="1"/>
  <c r="P86" i="2"/>
  <c r="N86" i="2"/>
  <c r="O86" i="2"/>
  <c r="O349" i="1"/>
  <c r="N349" i="1"/>
  <c r="P349" i="1"/>
  <c r="O34" i="2"/>
  <c r="N34" i="2"/>
  <c r="F351" i="1"/>
  <c r="H351" i="1"/>
  <c r="G351" i="1"/>
  <c r="F211" i="1"/>
  <c r="G211" i="1"/>
  <c r="F213" i="1"/>
  <c r="G213" i="1"/>
  <c r="N360" i="1"/>
  <c r="P360" i="1"/>
  <c r="O360" i="1"/>
  <c r="C156" i="1"/>
  <c r="P65" i="2"/>
  <c r="O65" i="2"/>
  <c r="N65" i="2"/>
  <c r="O365" i="1"/>
  <c r="P365" i="1"/>
  <c r="N365" i="1"/>
  <c r="G16" i="2"/>
  <c r="F16" i="2"/>
  <c r="H28" i="1"/>
  <c r="G28" i="1"/>
  <c r="F28" i="1"/>
  <c r="H327" i="1"/>
  <c r="G327" i="1"/>
  <c r="F327" i="1"/>
  <c r="F360" i="1"/>
  <c r="H360" i="1"/>
  <c r="G360" i="1"/>
  <c r="H373" i="1"/>
  <c r="F373" i="1"/>
  <c r="G373" i="1"/>
  <c r="J73" i="2"/>
  <c r="P328" i="1"/>
  <c r="O328" i="1"/>
  <c r="N328" i="1"/>
  <c r="O35" i="2"/>
  <c r="N35" i="2"/>
  <c r="J155" i="1"/>
  <c r="J92" i="1"/>
  <c r="J157" i="1" s="1"/>
  <c r="O71" i="2"/>
  <c r="P71" i="2"/>
  <c r="N71" i="2"/>
  <c r="P75" i="2"/>
  <c r="O75" i="2"/>
  <c r="N75" i="2"/>
  <c r="G207" i="1"/>
  <c r="F207" i="1"/>
  <c r="O355" i="1"/>
  <c r="P355" i="1"/>
  <c r="N355" i="1"/>
  <c r="G26" i="2"/>
  <c r="F26" i="2"/>
  <c r="K97" i="2"/>
  <c r="F379" i="1"/>
  <c r="H379" i="1"/>
  <c r="G379" i="1"/>
  <c r="P332" i="1"/>
  <c r="O332" i="1"/>
  <c r="N332" i="1"/>
  <c r="O27" i="2"/>
  <c r="N27" i="2"/>
  <c r="O44" i="2"/>
  <c r="N44" i="2"/>
  <c r="H47" i="2"/>
  <c r="G164" i="1"/>
  <c r="F164" i="1"/>
  <c r="G163" i="1"/>
  <c r="F163" i="1"/>
  <c r="O172" i="1"/>
  <c r="N172" i="1"/>
  <c r="O158" i="1"/>
  <c r="N158" i="1"/>
  <c r="D198" i="1"/>
  <c r="G174" i="1"/>
  <c r="F174" i="1"/>
  <c r="M198" i="1"/>
  <c r="P133" i="1"/>
  <c r="O133" i="1"/>
  <c r="N133" i="1"/>
  <c r="G167" i="1"/>
  <c r="F167" i="1"/>
  <c r="O54" i="1"/>
  <c r="N54" i="1"/>
  <c r="P54" i="1"/>
  <c r="G191" i="1"/>
  <c r="F191" i="1"/>
  <c r="N166" i="1"/>
  <c r="O166" i="1"/>
  <c r="P27" i="1"/>
  <c r="O27" i="1"/>
  <c r="N27" i="1"/>
  <c r="K184" i="1"/>
  <c r="G180" i="1"/>
  <c r="F180" i="1"/>
  <c r="D184" i="1"/>
  <c r="O191" i="1"/>
  <c r="N191" i="1"/>
  <c r="L184" i="1"/>
  <c r="J198" i="1"/>
  <c r="O189" i="1"/>
  <c r="N189" i="1"/>
  <c r="G194" i="1"/>
  <c r="F194" i="1"/>
  <c r="H97" i="2"/>
  <c r="G97" i="2"/>
  <c r="F97" i="2"/>
  <c r="G182" i="1"/>
  <c r="F182" i="1"/>
  <c r="P68" i="1"/>
  <c r="N68" i="1"/>
  <c r="O68" i="1"/>
  <c r="G161" i="1"/>
  <c r="F161" i="1"/>
  <c r="C184" i="1"/>
  <c r="M184" i="1"/>
  <c r="P119" i="1"/>
  <c r="O119" i="1"/>
  <c r="N119" i="1"/>
  <c r="O193" i="1"/>
  <c r="N193" i="1"/>
  <c r="G162" i="1"/>
  <c r="F162" i="1"/>
  <c r="G183" i="1"/>
  <c r="F183" i="1"/>
  <c r="G165" i="1"/>
  <c r="F165" i="1"/>
  <c r="G172" i="1"/>
  <c r="F172" i="1"/>
  <c r="G168" i="1"/>
  <c r="F168" i="1"/>
  <c r="G159" i="1"/>
  <c r="F159" i="1"/>
  <c r="G143" i="1"/>
  <c r="F143" i="1"/>
  <c r="F145" i="1"/>
  <c r="G145" i="1"/>
  <c r="G196" i="1"/>
  <c r="F196" i="1"/>
  <c r="G137" i="1"/>
  <c r="F137" i="1"/>
  <c r="G138" i="1"/>
  <c r="F138" i="1"/>
  <c r="N161" i="1"/>
  <c r="O161" i="1"/>
  <c r="G119" i="1"/>
  <c r="E184" i="1"/>
  <c r="H119" i="1"/>
  <c r="F119" i="1"/>
  <c r="F141" i="1"/>
  <c r="G141" i="1"/>
  <c r="H68" i="1"/>
  <c r="G68" i="1"/>
  <c r="F68" i="1"/>
  <c r="G160" i="1"/>
  <c r="F160" i="1"/>
  <c r="G147" i="1"/>
  <c r="F147" i="1"/>
  <c r="G197" i="1"/>
  <c r="F197" i="1"/>
  <c r="F153" i="1"/>
  <c r="G153" i="1"/>
  <c r="G176" i="1"/>
  <c r="F176" i="1"/>
  <c r="G171" i="1"/>
  <c r="F171" i="1"/>
  <c r="G154" i="1"/>
  <c r="F154" i="1"/>
  <c r="G177" i="1"/>
  <c r="F177" i="1"/>
  <c r="E198" i="1"/>
  <c r="H133" i="1"/>
  <c r="G133" i="1"/>
  <c r="F133" i="1"/>
  <c r="G170" i="1"/>
  <c r="F170" i="1"/>
  <c r="H73" i="2"/>
  <c r="F73" i="2"/>
  <c r="G73" i="2"/>
  <c r="F193" i="1"/>
  <c r="G193" i="1"/>
  <c r="P23" i="2"/>
  <c r="O23" i="2"/>
  <c r="O146" i="1"/>
  <c r="N146" i="1"/>
  <c r="N174" i="1"/>
  <c r="O174" i="1"/>
  <c r="H54" i="1"/>
  <c r="G54" i="1"/>
  <c r="F54" i="1"/>
  <c r="G175" i="1"/>
  <c r="F175" i="1"/>
  <c r="G173" i="1"/>
  <c r="F173" i="1"/>
  <c r="O192" i="1"/>
  <c r="N192" i="1"/>
  <c r="C198" i="1"/>
  <c r="G166" i="1"/>
  <c r="F166" i="1"/>
  <c r="G178" i="1"/>
  <c r="F178" i="1"/>
  <c r="L198" i="1"/>
  <c r="F140" i="1"/>
  <c r="G140" i="1"/>
  <c r="F188" i="1"/>
  <c r="G188" i="1"/>
  <c r="F190" i="1"/>
  <c r="G190" i="1"/>
  <c r="N176" i="1"/>
  <c r="O176" i="1"/>
  <c r="N164" i="1"/>
  <c r="O164" i="1"/>
  <c r="G169" i="1"/>
  <c r="F169" i="1"/>
  <c r="N156" i="1"/>
  <c r="O156" i="1"/>
  <c r="P47" i="2"/>
  <c r="O47" i="2"/>
  <c r="N47" i="2"/>
  <c r="G179" i="1"/>
  <c r="F179" i="1"/>
  <c r="O167" i="1"/>
  <c r="N167" i="1"/>
  <c r="G148" i="1"/>
  <c r="F148" i="1"/>
  <c r="N171" i="1"/>
  <c r="O171" i="1"/>
  <c r="G192" i="1"/>
  <c r="F192" i="1"/>
  <c r="O195" i="1"/>
  <c r="N195" i="1"/>
  <c r="G189" i="1"/>
  <c r="F189" i="1"/>
  <c r="O92" i="1"/>
  <c r="N92" i="1"/>
  <c r="M157" i="1"/>
  <c r="P92" i="1"/>
  <c r="O183" i="1"/>
  <c r="N183" i="1"/>
  <c r="G139" i="1"/>
  <c r="F139" i="1"/>
  <c r="F195" i="1"/>
  <c r="G195" i="1"/>
  <c r="G144" i="1"/>
  <c r="F144" i="1"/>
  <c r="G142" i="1"/>
  <c r="F142" i="1"/>
  <c r="G146" i="1"/>
  <c r="F146" i="1"/>
  <c r="K198" i="1"/>
  <c r="O155" i="1"/>
  <c r="N155" i="1"/>
  <c r="O173" i="1"/>
  <c r="N173" i="1"/>
  <c r="G181" i="1"/>
  <c r="F181" i="1"/>
  <c r="N228" i="1" l="1"/>
  <c r="O228" i="1"/>
  <c r="G23" i="2"/>
  <c r="F23" i="2"/>
  <c r="G47" i="2"/>
  <c r="G155" i="1"/>
  <c r="F155" i="1"/>
  <c r="F198" i="1"/>
  <c r="G198" i="1"/>
  <c r="B157" i="1"/>
  <c r="N97" i="2"/>
  <c r="P97" i="2"/>
  <c r="O97" i="2"/>
  <c r="H92" i="1"/>
  <c r="G92" i="1"/>
  <c r="E157" i="1"/>
  <c r="F92" i="1"/>
  <c r="G27" i="1"/>
  <c r="H27" i="1"/>
  <c r="F27" i="1"/>
  <c r="P73" i="2"/>
  <c r="N73" i="2"/>
  <c r="O73" i="2"/>
  <c r="G158" i="1"/>
  <c r="F158" i="1"/>
  <c r="G184" i="1"/>
  <c r="F184" i="1"/>
  <c r="O157" i="1"/>
  <c r="N157" i="1"/>
  <c r="N184" i="1"/>
  <c r="O184" i="1"/>
  <c r="O198" i="1"/>
  <c r="N198" i="1"/>
  <c r="G156" i="1"/>
  <c r="F156" i="1"/>
  <c r="G157" i="1" l="1"/>
  <c r="F157" i="1"/>
</calcChain>
</file>

<file path=xl/sharedStrings.xml><?xml version="1.0" encoding="utf-8"?>
<sst xmlns="http://schemas.openxmlformats.org/spreadsheetml/2006/main" count="468" uniqueCount="116">
  <si>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</si>
  <si>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</si>
  <si>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</si>
  <si>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</si>
  <si>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</si>
  <si>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</si>
  <si>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</si>
  <si>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</si>
  <si>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</si>
  <si>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</si>
  <si>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</si>
  <si>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</si>
  <si>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</si>
  <si>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</si>
  <si>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</si>
  <si>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</si>
  <si>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</si>
  <si>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</si>
  <si>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</si>
  <si>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</si>
  <si>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</si>
  <si>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</si>
  <si>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</si>
  <si>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</si>
  <si>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</si>
  <si>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</si>
  <si>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</si>
  <si>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</si>
  <si>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</si>
  <si>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</si>
  <si>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</si>
  <si>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</si>
  <si>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</si>
  <si>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</si>
  <si>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</si>
  <si>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</si>
  <si>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</si>
  <si>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</si>
  <si>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</si>
  <si>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</si>
  <si>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</si>
  <si>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</si>
  <si>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</si>
  <si>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</si>
  <si>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</si>
  <si>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</si>
  <si>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</si>
  <si>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</si>
  <si>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</si>
  <si>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</si>
  <si>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</si>
  <si>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</si>
  <si>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</si>
  <si>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</si>
  <si>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</si>
  <si>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</si>
  <si>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</si>
  <si>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</si>
  <si>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</si>
  <si>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</si>
  <si>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</si>
  <si>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</si>
  <si>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</si>
  <si>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</si>
  <si>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</si>
  <si>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</si>
  <si>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</si>
  <si>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</si>
  <si>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</si>
  <si>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</si>
  <si>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</si>
  <si>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</si>
  <si>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</si>
  <si>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</si>
  <si>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</si>
  <si>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</si>
  <si>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</si>
  <si>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</si>
  <si>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</si>
  <si>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</si>
  <si>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</si>
  <si>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</si>
  <si>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</si>
  <si>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</si>
  <si>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</si>
  <si>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</si>
  <si>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</si>
  <si>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</si>
  <si>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</si>
  <si>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</si>
  <si>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</si>
  <si>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</si>
  <si>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</si>
  <si>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</si>
  <si>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</si>
  <si>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</si>
  <si>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</si>
  <si>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</si>
  <si>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</si>
  <si>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</si>
  <si>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</si>
  <si>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</si>
  <si>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</si>
  <si>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</si>
  <si>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</si>
  <si>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</si>
  <si>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</si>
  <si>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</si>
  <si>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</si>
  <si>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</si>
  <si>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</si>
  <si>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</si>
  <si>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</si>
  <si>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</si>
  <si>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marzo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</si>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</sst>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1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FF852E-71FB-450B-86DD-0239637AB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741DB134-EBFB-4083-991D-FB6EDC6B6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A1FC-A722-4A97-8E2C-6BF2551E0E49}">
  <dimension ref="A1:P381"/>
  <sheetViews>
    <sheetView tabSelected="1" zoomScaleNormal="100" workbookViewId="0">
      <pane xSplit="1" ySplit="6" topLeftCell="B7" activePane="bottomRight" state="frozen"/>
      <selection activeCell="J203" sqref="J203"/>
      <selection pane="topRight" activeCell="J203" sqref="J203"/>
      <selection pane="bottomLeft" activeCell="J203" sqref="J203"/>
      <selection pane="bottomRight" activeCell="J203" sqref="J203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">
        <v>114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marzo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v>440377</v>
      </c>
      <c r="C7" s="20">
        <v>489695</v>
      </c>
      <c r="D7" s="20">
        <v>468775</v>
      </c>
      <c r="E7" s="20">
        <v>470502</v>
      </c>
      <c r="F7" s="21">
        <f>E7/D7-1</f>
        <v>3.6840701829234934E-3</v>
      </c>
      <c r="G7" s="20">
        <f t="shared" ref="G7:G18" si="0">E7-D7</f>
        <v>1727</v>
      </c>
      <c r="H7" s="21">
        <f t="shared" ref="H7:H18" si="1">E7/$E$7</f>
        <v>1</v>
      </c>
      <c r="I7" s="22"/>
      <c r="J7" s="20">
        <v>1255136</v>
      </c>
      <c r="K7" s="20">
        <v>1353780</v>
      </c>
      <c r="L7" s="20">
        <v>1324994</v>
      </c>
      <c r="M7" s="20">
        <v>1339387</v>
      </c>
      <c r="N7" s="21">
        <f>M7/L7-1</f>
        <v>1.0862690698976829E-2</v>
      </c>
      <c r="O7" s="20">
        <f>M7-L7</f>
        <v>14393</v>
      </c>
      <c r="P7" s="21">
        <f t="shared" ref="P7:P18" si="2">M7/$M$7</f>
        <v>1</v>
      </c>
    </row>
    <row r="8" spans="1:16" x14ac:dyDescent="0.25">
      <c r="A8" s="23" t="s">
        <v>5</v>
      </c>
      <c r="B8" s="24">
        <v>343050</v>
      </c>
      <c r="C8" s="24">
        <v>383028</v>
      </c>
      <c r="D8" s="24">
        <v>360181</v>
      </c>
      <c r="E8" s="24">
        <v>366085</v>
      </c>
      <c r="F8" s="25">
        <f t="shared" ref="F8:F18" si="3">E8/D8-1</f>
        <v>1.6391758588043315E-2</v>
      </c>
      <c r="G8" s="24">
        <f t="shared" si="0"/>
        <v>5904</v>
      </c>
      <c r="H8" s="25">
        <f t="shared" si="1"/>
        <v>0.77807320691516724</v>
      </c>
      <c r="I8" s="26"/>
      <c r="J8" s="24">
        <v>993506</v>
      </c>
      <c r="K8" s="24">
        <v>1062043</v>
      </c>
      <c r="L8" s="24">
        <v>1034824</v>
      </c>
      <c r="M8" s="24">
        <v>1050187</v>
      </c>
      <c r="N8" s="25">
        <f t="shared" ref="N8:N18" si="4">M8/L8-1</f>
        <v>1.4846002798543534E-2</v>
      </c>
      <c r="O8" s="24">
        <f t="shared" ref="O8:O18" si="5">M8-L8</f>
        <v>15363</v>
      </c>
      <c r="P8" s="25">
        <f t="shared" si="2"/>
        <v>0.78408032928496396</v>
      </c>
    </row>
    <row r="9" spans="1:16" x14ac:dyDescent="0.25">
      <c r="A9" s="27" t="s">
        <v>6</v>
      </c>
      <c r="B9" s="28">
        <v>63992</v>
      </c>
      <c r="C9" s="28">
        <v>74187</v>
      </c>
      <c r="D9" s="28">
        <v>67135</v>
      </c>
      <c r="E9" s="28">
        <v>70904</v>
      </c>
      <c r="F9" s="29">
        <f t="shared" si="3"/>
        <v>5.61406121993E-2</v>
      </c>
      <c r="G9" s="28">
        <f t="shared" si="0"/>
        <v>3769</v>
      </c>
      <c r="H9" s="29">
        <f t="shared" si="1"/>
        <v>0.15069861552129427</v>
      </c>
      <c r="I9" s="30"/>
      <c r="J9" s="28">
        <v>190760</v>
      </c>
      <c r="K9" s="28">
        <v>206868</v>
      </c>
      <c r="L9" s="28">
        <v>199833</v>
      </c>
      <c r="M9" s="28">
        <v>208135</v>
      </c>
      <c r="N9" s="29">
        <f t="shared" si="4"/>
        <v>4.154468981599635E-2</v>
      </c>
      <c r="O9" s="28">
        <f t="shared" si="5"/>
        <v>8302</v>
      </c>
      <c r="P9" s="29">
        <f t="shared" si="2"/>
        <v>0.15539571460675666</v>
      </c>
    </row>
    <row r="10" spans="1:16" x14ac:dyDescent="0.25">
      <c r="A10" s="31" t="s">
        <v>7</v>
      </c>
      <c r="B10" s="32">
        <v>210907</v>
      </c>
      <c r="C10" s="32">
        <v>237529</v>
      </c>
      <c r="D10" s="32">
        <v>227109</v>
      </c>
      <c r="E10" s="32">
        <v>224341</v>
      </c>
      <c r="F10" s="33">
        <f t="shared" si="3"/>
        <v>-1.2187980220951133E-2</v>
      </c>
      <c r="G10" s="32">
        <f t="shared" si="0"/>
        <v>-2768</v>
      </c>
      <c r="H10" s="33">
        <f t="shared" si="1"/>
        <v>0.47681200079914643</v>
      </c>
      <c r="I10" s="30"/>
      <c r="J10" s="32">
        <v>612509</v>
      </c>
      <c r="K10" s="32">
        <v>663180</v>
      </c>
      <c r="L10" s="32">
        <v>642694</v>
      </c>
      <c r="M10" s="32">
        <v>644800</v>
      </c>
      <c r="N10" s="33">
        <f>M10/L10-1</f>
        <v>3.2768315870383979E-3</v>
      </c>
      <c r="O10" s="32">
        <f>M10-L10</f>
        <v>2106</v>
      </c>
      <c r="P10" s="33">
        <f t="shared" si="2"/>
        <v>0.48141425891097944</v>
      </c>
    </row>
    <row r="11" spans="1:16" x14ac:dyDescent="0.25">
      <c r="A11" s="31" t="s">
        <v>8</v>
      </c>
      <c r="B11" s="32">
        <v>54154</v>
      </c>
      <c r="C11" s="32">
        <v>56742</v>
      </c>
      <c r="D11" s="32">
        <v>50544</v>
      </c>
      <c r="E11" s="32">
        <v>53080</v>
      </c>
      <c r="F11" s="33">
        <f t="shared" si="3"/>
        <v>5.0174105729661189E-2</v>
      </c>
      <c r="G11" s="32">
        <f t="shared" si="0"/>
        <v>2536</v>
      </c>
      <c r="H11" s="33">
        <f t="shared" si="1"/>
        <v>0.11281567347216377</v>
      </c>
      <c r="I11" s="30"/>
      <c r="J11" s="32">
        <v>150542</v>
      </c>
      <c r="K11" s="32">
        <v>150176</v>
      </c>
      <c r="L11" s="32">
        <v>146791</v>
      </c>
      <c r="M11" s="32">
        <v>147843</v>
      </c>
      <c r="N11" s="33">
        <f t="shared" si="4"/>
        <v>7.1666519064519374E-3</v>
      </c>
      <c r="O11" s="32">
        <f t="shared" si="5"/>
        <v>1052</v>
      </c>
      <c r="P11" s="33">
        <f t="shared" si="2"/>
        <v>0.11038109224593042</v>
      </c>
    </row>
    <row r="12" spans="1:16" x14ac:dyDescent="0.25">
      <c r="A12" s="31" t="s">
        <v>9</v>
      </c>
      <c r="B12" s="32">
        <v>10428</v>
      </c>
      <c r="C12" s="32">
        <v>10478</v>
      </c>
      <c r="D12" s="32">
        <v>11131</v>
      </c>
      <c r="E12" s="32">
        <v>13228</v>
      </c>
      <c r="F12" s="33">
        <f>E12/D12-1</f>
        <v>0.18839277692929657</v>
      </c>
      <c r="G12" s="32">
        <f t="shared" si="0"/>
        <v>2097</v>
      </c>
      <c r="H12" s="33">
        <f t="shared" si="1"/>
        <v>2.8114652009980829E-2</v>
      </c>
      <c r="I12" s="30"/>
      <c r="J12" s="32">
        <v>29343</v>
      </c>
      <c r="K12" s="32">
        <v>30403</v>
      </c>
      <c r="L12" s="32">
        <v>32624</v>
      </c>
      <c r="M12" s="32">
        <v>36372</v>
      </c>
      <c r="N12" s="33">
        <f t="shared" si="4"/>
        <v>0.11488474742520838</v>
      </c>
      <c r="O12" s="32">
        <f t="shared" si="5"/>
        <v>3748</v>
      </c>
      <c r="P12" s="33">
        <f t="shared" si="2"/>
        <v>2.7155706304451216E-2</v>
      </c>
    </row>
    <row r="13" spans="1:16" x14ac:dyDescent="0.25">
      <c r="A13" s="34" t="s">
        <v>10</v>
      </c>
      <c r="B13" s="35">
        <v>3569</v>
      </c>
      <c r="C13" s="35">
        <v>4092</v>
      </c>
      <c r="D13" s="35">
        <v>4262</v>
      </c>
      <c r="E13" s="35">
        <v>4532</v>
      </c>
      <c r="F13" s="36">
        <f t="shared" si="3"/>
        <v>6.3350539652745175E-2</v>
      </c>
      <c r="G13" s="35">
        <f t="shared" si="0"/>
        <v>270</v>
      </c>
      <c r="H13" s="36">
        <f t="shared" si="1"/>
        <v>9.6322651125818805E-3</v>
      </c>
      <c r="I13" s="30"/>
      <c r="J13" s="35">
        <v>10352</v>
      </c>
      <c r="K13" s="35">
        <v>11416</v>
      </c>
      <c r="L13" s="35">
        <v>12882</v>
      </c>
      <c r="M13" s="35">
        <v>13037</v>
      </c>
      <c r="N13" s="36">
        <f t="shared" si="4"/>
        <v>1.20322931221859E-2</v>
      </c>
      <c r="O13" s="35">
        <f t="shared" si="5"/>
        <v>155</v>
      </c>
      <c r="P13" s="36">
        <f t="shared" si="2"/>
        <v>9.7335572168462132E-3</v>
      </c>
    </row>
    <row r="14" spans="1:16" x14ac:dyDescent="0.25">
      <c r="A14" s="23" t="s">
        <v>11</v>
      </c>
      <c r="B14" s="24">
        <v>97327</v>
      </c>
      <c r="C14" s="24">
        <v>106667</v>
      </c>
      <c r="D14" s="24">
        <v>108594</v>
      </c>
      <c r="E14" s="24">
        <v>104417</v>
      </c>
      <c r="F14" s="25">
        <f t="shared" si="3"/>
        <v>-3.8464371880582715E-2</v>
      </c>
      <c r="G14" s="24">
        <f t="shared" si="0"/>
        <v>-4177</v>
      </c>
      <c r="H14" s="25">
        <f t="shared" si="1"/>
        <v>0.22192679308483279</v>
      </c>
      <c r="I14" s="26"/>
      <c r="J14" s="24">
        <v>261630</v>
      </c>
      <c r="K14" s="24">
        <v>291737</v>
      </c>
      <c r="L14" s="24">
        <v>290170</v>
      </c>
      <c r="M14" s="24">
        <v>289200</v>
      </c>
      <c r="N14" s="25">
        <f t="shared" si="4"/>
        <v>-3.3428679739463396E-3</v>
      </c>
      <c r="O14" s="24">
        <f t="shared" si="5"/>
        <v>-970</v>
      </c>
      <c r="P14" s="25">
        <f t="shared" si="2"/>
        <v>0.21591967071503607</v>
      </c>
    </row>
    <row r="15" spans="1:16" x14ac:dyDescent="0.25">
      <c r="A15" s="37" t="s">
        <v>12</v>
      </c>
      <c r="B15" s="28">
        <v>6671</v>
      </c>
      <c r="C15" s="28">
        <v>10679</v>
      </c>
      <c r="D15" s="28">
        <v>9726</v>
      </c>
      <c r="E15" s="28">
        <v>10182</v>
      </c>
      <c r="F15" s="29">
        <f t="shared" si="3"/>
        <v>4.6884639111659521E-2</v>
      </c>
      <c r="G15" s="28">
        <f t="shared" si="0"/>
        <v>456</v>
      </c>
      <c r="H15" s="29">
        <f t="shared" si="1"/>
        <v>2.1640715661144904E-2</v>
      </c>
      <c r="I15" s="30"/>
      <c r="J15" s="28">
        <v>19614</v>
      </c>
      <c r="K15" s="28">
        <v>30015</v>
      </c>
      <c r="L15" s="28">
        <v>27977</v>
      </c>
      <c r="M15" s="28">
        <v>28228</v>
      </c>
      <c r="N15" s="29">
        <f t="shared" si="4"/>
        <v>8.9716552882725953E-3</v>
      </c>
      <c r="O15" s="28">
        <f t="shared" si="5"/>
        <v>251</v>
      </c>
      <c r="P15" s="29">
        <f t="shared" si="2"/>
        <v>2.1075312811009814E-2</v>
      </c>
    </row>
    <row r="16" spans="1:16" x14ac:dyDescent="0.25">
      <c r="A16" s="31" t="s">
        <v>8</v>
      </c>
      <c r="B16" s="32">
        <v>56206</v>
      </c>
      <c r="C16" s="32">
        <v>57955</v>
      </c>
      <c r="D16" s="32">
        <v>62538</v>
      </c>
      <c r="E16" s="32">
        <v>62362</v>
      </c>
      <c r="F16" s="33">
        <f t="shared" si="3"/>
        <v>-2.8142889123412562E-3</v>
      </c>
      <c r="G16" s="32">
        <f t="shared" si="0"/>
        <v>-176</v>
      </c>
      <c r="H16" s="33">
        <f t="shared" si="1"/>
        <v>0.13254353860344908</v>
      </c>
      <c r="I16" s="30"/>
      <c r="J16" s="32">
        <v>146642</v>
      </c>
      <c r="K16" s="32">
        <v>159272</v>
      </c>
      <c r="L16" s="32">
        <v>161490</v>
      </c>
      <c r="M16" s="32">
        <v>169773</v>
      </c>
      <c r="N16" s="33">
        <f t="shared" si="4"/>
        <v>5.1291101616199208E-2</v>
      </c>
      <c r="O16" s="32">
        <f t="shared" si="5"/>
        <v>8283</v>
      </c>
      <c r="P16" s="33">
        <f t="shared" si="2"/>
        <v>0.1267542539982843</v>
      </c>
    </row>
    <row r="17" spans="1:16" x14ac:dyDescent="0.25">
      <c r="A17" s="31" t="s">
        <v>9</v>
      </c>
      <c r="B17" s="32">
        <v>24751</v>
      </c>
      <c r="C17" s="32">
        <v>27687</v>
      </c>
      <c r="D17" s="32">
        <v>25695</v>
      </c>
      <c r="E17" s="32">
        <v>21162</v>
      </c>
      <c r="F17" s="33">
        <f t="shared" si="3"/>
        <v>-0.1764156450671337</v>
      </c>
      <c r="G17" s="32">
        <f t="shared" si="0"/>
        <v>-4533</v>
      </c>
      <c r="H17" s="33">
        <f t="shared" si="1"/>
        <v>4.4977492125431985E-2</v>
      </c>
      <c r="I17" s="30"/>
      <c r="J17" s="32">
        <v>68813</v>
      </c>
      <c r="K17" s="32">
        <v>74521</v>
      </c>
      <c r="L17" s="32">
        <v>70918</v>
      </c>
      <c r="M17" s="32">
        <v>60513</v>
      </c>
      <c r="N17" s="33">
        <f t="shared" si="4"/>
        <v>-0.1467187455935024</v>
      </c>
      <c r="O17" s="32">
        <f t="shared" si="5"/>
        <v>-10405</v>
      </c>
      <c r="P17" s="33">
        <f t="shared" si="2"/>
        <v>4.5179623215694943E-2</v>
      </c>
    </row>
    <row r="18" spans="1:16" x14ac:dyDescent="0.25">
      <c r="A18" s="38" t="s">
        <v>10</v>
      </c>
      <c r="B18" s="39">
        <v>9699</v>
      </c>
      <c r="C18" s="39">
        <v>10346</v>
      </c>
      <c r="D18" s="39">
        <v>10635</v>
      </c>
      <c r="E18" s="39">
        <v>10711</v>
      </c>
      <c r="F18" s="40">
        <f t="shared" si="3"/>
        <v>7.146215326751193E-3</v>
      </c>
      <c r="G18" s="39">
        <f t="shared" si="0"/>
        <v>76</v>
      </c>
      <c r="H18" s="40">
        <f t="shared" si="1"/>
        <v>2.2765046694806824E-2</v>
      </c>
      <c r="I18" s="41"/>
      <c r="J18" s="39">
        <v>26561</v>
      </c>
      <c r="K18" s="39">
        <v>27929</v>
      </c>
      <c r="L18" s="39">
        <v>29785</v>
      </c>
      <c r="M18" s="39">
        <v>30686</v>
      </c>
      <c r="N18" s="40">
        <f t="shared" si="4"/>
        <v>3.0250125902299807E-2</v>
      </c>
      <c r="O18" s="39">
        <f t="shared" si="5"/>
        <v>901</v>
      </c>
      <c r="P18" s="40">
        <f t="shared" si="2"/>
        <v>2.2910480690047013E-2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">
        <v>114</v>
      </c>
      <c r="C21" s="12"/>
      <c r="D21" s="12"/>
      <c r="E21" s="12"/>
      <c r="F21" s="12"/>
      <c r="G21" s="12"/>
      <c r="H21" s="13"/>
      <c r="I21" s="14"/>
      <c r="J21" s="11" t="str">
        <f>J$5</f>
        <v>acumulado marzo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v>440377</v>
      </c>
      <c r="C23" s="20">
        <v>489695</v>
      </c>
      <c r="D23" s="20">
        <v>468775</v>
      </c>
      <c r="E23" s="20">
        <v>470502</v>
      </c>
      <c r="F23" s="21">
        <f>E23/D23-1</f>
        <v>3.6840701829234934E-3</v>
      </c>
      <c r="G23" s="20">
        <f t="shared" ref="G23:G54" si="6">E23-D23</f>
        <v>1727</v>
      </c>
      <c r="H23" s="21">
        <f t="shared" ref="H23:H54" si="7">E23/$E$23</f>
        <v>1</v>
      </c>
      <c r="I23" s="22"/>
      <c r="J23" s="20">
        <v>1255136</v>
      </c>
      <c r="K23" s="20">
        <v>1353780</v>
      </c>
      <c r="L23" s="20">
        <v>1324994</v>
      </c>
      <c r="M23" s="20">
        <v>1339387</v>
      </c>
      <c r="N23" s="21">
        <f>M23/L23-1</f>
        <v>1.0862690698976829E-2</v>
      </c>
      <c r="O23" s="20">
        <f>M23-L23</f>
        <v>14393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v>71069</v>
      </c>
      <c r="C24" s="24">
        <v>74457</v>
      </c>
      <c r="D24" s="24">
        <v>66239</v>
      </c>
      <c r="E24" s="24">
        <v>71269</v>
      </c>
      <c r="F24" s="25">
        <f t="shared" ref="F24:F54" si="9">E24/D24-1</f>
        <v>7.5937136732136645E-2</v>
      </c>
      <c r="G24" s="24">
        <f t="shared" si="6"/>
        <v>5030</v>
      </c>
      <c r="H24" s="25">
        <f t="shared" si="7"/>
        <v>0.15147438268062621</v>
      </c>
      <c r="I24" s="48"/>
      <c r="J24" s="24">
        <v>187574</v>
      </c>
      <c r="K24" s="24">
        <v>185663</v>
      </c>
      <c r="L24" s="24">
        <v>175786</v>
      </c>
      <c r="M24" s="24">
        <v>181695</v>
      </c>
      <c r="N24" s="25">
        <f t="shared" ref="N24:N54" si="10">M24/L24-1</f>
        <v>3.3614736099575548E-2</v>
      </c>
      <c r="O24" s="24">
        <f t="shared" ref="O24:O54" si="11">M24-L24</f>
        <v>5909</v>
      </c>
      <c r="P24" s="25">
        <f t="shared" si="8"/>
        <v>0.13565534083875683</v>
      </c>
    </row>
    <row r="25" spans="1:16" x14ac:dyDescent="0.25">
      <c r="A25" s="27" t="s">
        <v>17</v>
      </c>
      <c r="B25" s="28">
        <v>24279</v>
      </c>
      <c r="C25" s="28">
        <v>28114</v>
      </c>
      <c r="D25" s="28">
        <v>23001</v>
      </c>
      <c r="E25" s="28">
        <v>24947</v>
      </c>
      <c r="F25" s="29">
        <f t="shared" si="9"/>
        <v>8.4605017173166486E-2</v>
      </c>
      <c r="G25" s="28">
        <f t="shared" si="6"/>
        <v>1946</v>
      </c>
      <c r="H25" s="29">
        <f t="shared" si="7"/>
        <v>5.3022091298230399E-2</v>
      </c>
      <c r="I25" s="30"/>
      <c r="J25" s="28">
        <v>69280</v>
      </c>
      <c r="K25" s="28">
        <v>67767</v>
      </c>
      <c r="L25" s="28">
        <v>59020</v>
      </c>
      <c r="M25" s="28">
        <v>63345</v>
      </c>
      <c r="N25" s="29">
        <f t="shared" si="10"/>
        <v>7.3280243985089699E-2</v>
      </c>
      <c r="O25" s="28">
        <f>M25-L25</f>
        <v>4325</v>
      </c>
      <c r="P25" s="29">
        <f t="shared" si="8"/>
        <v>4.7294023310663756E-2</v>
      </c>
    </row>
    <row r="26" spans="1:16" x14ac:dyDescent="0.25">
      <c r="A26" s="49" t="s">
        <v>18</v>
      </c>
      <c r="B26" s="28">
        <v>13346</v>
      </c>
      <c r="C26" s="28">
        <v>14203</v>
      </c>
      <c r="D26" s="28">
        <v>12333</v>
      </c>
      <c r="E26" s="28">
        <v>14504</v>
      </c>
      <c r="F26" s="50">
        <f t="shared" si="9"/>
        <v>0.17603178464282809</v>
      </c>
      <c r="G26" s="28">
        <f t="shared" si="6"/>
        <v>2171</v>
      </c>
      <c r="H26" s="50">
        <f t="shared" si="7"/>
        <v>3.0826648983426214E-2</v>
      </c>
      <c r="I26" s="30"/>
      <c r="J26" s="28">
        <v>41903</v>
      </c>
      <c r="K26" s="28">
        <v>29337</v>
      </c>
      <c r="L26" s="28">
        <v>30713</v>
      </c>
      <c r="M26" s="28">
        <v>34019</v>
      </c>
      <c r="N26" s="50">
        <f t="shared" si="10"/>
        <v>0.10764171523459121</v>
      </c>
      <c r="O26" s="51">
        <f>M26-L26</f>
        <v>3306</v>
      </c>
      <c r="P26" s="50">
        <f t="shared" si="8"/>
        <v>2.5398932496731714E-2</v>
      </c>
    </row>
    <row r="27" spans="1:16" x14ac:dyDescent="0.25">
      <c r="A27" s="49" t="s">
        <v>19</v>
      </c>
      <c r="B27" s="51">
        <f>B25-B26</f>
        <v>10933</v>
      </c>
      <c r="C27" s="51">
        <f>C25-C26</f>
        <v>13911</v>
      </c>
      <c r="D27" s="51">
        <f>D25-D26</f>
        <v>10668</v>
      </c>
      <c r="E27" s="51">
        <f>E25-E26</f>
        <v>10443</v>
      </c>
      <c r="F27" s="50">
        <f t="shared" si="9"/>
        <v>-2.1091113610798629E-2</v>
      </c>
      <c r="G27" s="51">
        <f t="shared" si="6"/>
        <v>-225</v>
      </c>
      <c r="H27" s="50">
        <f t="shared" si="7"/>
        <v>2.2195442314804189E-2</v>
      </c>
      <c r="I27" s="30"/>
      <c r="J27" s="51">
        <f>J25-J26</f>
        <v>27377</v>
      </c>
      <c r="K27" s="51">
        <f>K25-K26</f>
        <v>38430</v>
      </c>
      <c r="L27" s="51">
        <f>L25-L26</f>
        <v>28307</v>
      </c>
      <c r="M27" s="51">
        <f>M25-M26</f>
        <v>29326</v>
      </c>
      <c r="N27" s="50">
        <f>M27/L27-1</f>
        <v>3.5998162998551519E-2</v>
      </c>
      <c r="O27" s="51">
        <f t="shared" si="11"/>
        <v>1019</v>
      </c>
      <c r="P27" s="50">
        <f t="shared" si="8"/>
        <v>2.1895090813932046E-2</v>
      </c>
    </row>
    <row r="28" spans="1:16" x14ac:dyDescent="0.25">
      <c r="A28" s="34" t="s">
        <v>20</v>
      </c>
      <c r="B28" s="35">
        <v>46790</v>
      </c>
      <c r="C28" s="35">
        <v>46343</v>
      </c>
      <c r="D28" s="35">
        <v>43238</v>
      </c>
      <c r="E28" s="35">
        <v>46322</v>
      </c>
      <c r="F28" s="36">
        <f t="shared" si="9"/>
        <v>7.1326148295480785E-2</v>
      </c>
      <c r="G28" s="35">
        <f t="shared" si="6"/>
        <v>3084</v>
      </c>
      <c r="H28" s="36">
        <f t="shared" si="7"/>
        <v>9.8452291382395821E-2</v>
      </c>
      <c r="I28" s="30"/>
      <c r="J28" s="28">
        <v>118294</v>
      </c>
      <c r="K28" s="28">
        <v>117896</v>
      </c>
      <c r="L28" s="28">
        <v>116766</v>
      </c>
      <c r="M28" s="28">
        <v>118350</v>
      </c>
      <c r="N28" s="36">
        <f t="shared" si="10"/>
        <v>1.3565592723909337E-2</v>
      </c>
      <c r="O28" s="35">
        <f t="shared" si="11"/>
        <v>1584</v>
      </c>
      <c r="P28" s="36">
        <f t="shared" si="8"/>
        <v>8.8361317528093078E-2</v>
      </c>
    </row>
    <row r="29" spans="1:16" x14ac:dyDescent="0.25">
      <c r="A29" s="23" t="s">
        <v>21</v>
      </c>
      <c r="B29" s="24">
        <v>369308</v>
      </c>
      <c r="C29" s="24">
        <v>415238</v>
      </c>
      <c r="D29" s="24">
        <v>402536</v>
      </c>
      <c r="E29" s="24">
        <v>399233</v>
      </c>
      <c r="F29" s="25">
        <f t="shared" si="9"/>
        <v>-8.2054772740822735E-3</v>
      </c>
      <c r="G29" s="24">
        <f t="shared" si="6"/>
        <v>-3303</v>
      </c>
      <c r="H29" s="25">
        <f t="shared" si="7"/>
        <v>0.84852561731937381</v>
      </c>
      <c r="I29" s="48"/>
      <c r="J29" s="24">
        <v>1067562</v>
      </c>
      <c r="K29" s="24">
        <v>1168117</v>
      </c>
      <c r="L29" s="24">
        <v>1149208</v>
      </c>
      <c r="M29" s="24">
        <v>1157692</v>
      </c>
      <c r="N29" s="25">
        <f t="shared" si="10"/>
        <v>7.3824755831841671E-3</v>
      </c>
      <c r="O29" s="24">
        <f t="shared" si="11"/>
        <v>8484</v>
      </c>
      <c r="P29" s="25">
        <f t="shared" si="8"/>
        <v>0.86434465916124315</v>
      </c>
    </row>
    <row r="30" spans="1:16" x14ac:dyDescent="0.25">
      <c r="A30" s="27" t="s">
        <v>22</v>
      </c>
      <c r="B30" s="28">
        <v>43295</v>
      </c>
      <c r="C30" s="28">
        <v>52310</v>
      </c>
      <c r="D30" s="28">
        <v>48247</v>
      </c>
      <c r="E30" s="28">
        <v>46941</v>
      </c>
      <c r="F30" s="29">
        <f t="shared" si="9"/>
        <v>-2.706904056210746E-2</v>
      </c>
      <c r="G30" s="28">
        <f t="shared" si="6"/>
        <v>-1306</v>
      </c>
      <c r="H30" s="29">
        <f t="shared" si="7"/>
        <v>9.9767907469043696E-2</v>
      </c>
      <c r="I30" s="30"/>
      <c r="J30" s="28">
        <v>120889</v>
      </c>
      <c r="K30" s="28">
        <v>137650</v>
      </c>
      <c r="L30" s="28">
        <v>128489</v>
      </c>
      <c r="M30" s="28">
        <v>130012</v>
      </c>
      <c r="N30" s="29">
        <f t="shared" si="10"/>
        <v>1.1853154744764227E-2</v>
      </c>
      <c r="O30" s="28">
        <f t="shared" si="11"/>
        <v>1523</v>
      </c>
      <c r="P30" s="29">
        <f t="shared" si="8"/>
        <v>9.706828571577894E-2</v>
      </c>
    </row>
    <row r="31" spans="1:16" x14ac:dyDescent="0.25">
      <c r="A31" s="31" t="s">
        <v>23</v>
      </c>
      <c r="B31" s="32">
        <v>2123</v>
      </c>
      <c r="C31" s="32">
        <v>3444</v>
      </c>
      <c r="D31" s="32">
        <v>2783</v>
      </c>
      <c r="E31" s="32">
        <v>3106</v>
      </c>
      <c r="F31" s="33">
        <f t="shared" si="9"/>
        <v>0.11606180380883946</v>
      </c>
      <c r="G31" s="32">
        <f t="shared" si="6"/>
        <v>323</v>
      </c>
      <c r="H31" s="33">
        <f t="shared" si="7"/>
        <v>6.6014597174932303E-3</v>
      </c>
      <c r="I31" s="30"/>
      <c r="J31" s="32">
        <v>8163</v>
      </c>
      <c r="K31" s="32">
        <v>9727</v>
      </c>
      <c r="L31" s="32">
        <v>9631</v>
      </c>
      <c r="M31" s="32">
        <v>10305</v>
      </c>
      <c r="N31" s="33">
        <f t="shared" si="10"/>
        <v>6.9982348665766692E-2</v>
      </c>
      <c r="O31" s="32">
        <f t="shared" si="11"/>
        <v>674</v>
      </c>
      <c r="P31" s="33">
        <f t="shared" si="8"/>
        <v>7.6938181421799673E-3</v>
      </c>
    </row>
    <row r="32" spans="1:16" x14ac:dyDescent="0.25">
      <c r="A32" s="31" t="s">
        <v>24</v>
      </c>
      <c r="B32" s="32">
        <v>706</v>
      </c>
      <c r="C32" s="32">
        <v>704</v>
      </c>
      <c r="D32" s="32">
        <v>746</v>
      </c>
      <c r="E32" s="32">
        <v>1053</v>
      </c>
      <c r="F32" s="33">
        <f t="shared" si="9"/>
        <v>0.4115281501340482</v>
      </c>
      <c r="G32" s="32">
        <f t="shared" si="6"/>
        <v>307</v>
      </c>
      <c r="H32" s="33">
        <f t="shared" si="7"/>
        <v>2.2380351199357282E-3</v>
      </c>
      <c r="I32" s="30"/>
      <c r="J32" s="32">
        <v>1924</v>
      </c>
      <c r="K32" s="32">
        <v>1936</v>
      </c>
      <c r="L32" s="32">
        <v>2078</v>
      </c>
      <c r="M32" s="32">
        <v>2985</v>
      </c>
      <c r="N32" s="33">
        <f t="shared" si="10"/>
        <v>0.43647738209817133</v>
      </c>
      <c r="O32" s="32">
        <f t="shared" si="11"/>
        <v>907</v>
      </c>
      <c r="P32" s="33">
        <f t="shared" si="8"/>
        <v>2.2286314560317519E-3</v>
      </c>
    </row>
    <row r="33" spans="1:16" x14ac:dyDescent="0.25">
      <c r="A33" s="31" t="s">
        <v>25</v>
      </c>
      <c r="B33" s="32">
        <v>10180</v>
      </c>
      <c r="C33" s="32">
        <v>10938</v>
      </c>
      <c r="D33" s="32">
        <v>10039</v>
      </c>
      <c r="E33" s="32">
        <v>10210</v>
      </c>
      <c r="F33" s="33">
        <f t="shared" si="9"/>
        <v>1.703356908058562E-2</v>
      </c>
      <c r="G33" s="32">
        <f t="shared" si="6"/>
        <v>171</v>
      </c>
      <c r="H33" s="33">
        <f t="shared" si="7"/>
        <v>2.1700226566518314E-2</v>
      </c>
      <c r="I33" s="30"/>
      <c r="J33" s="32">
        <v>34916</v>
      </c>
      <c r="K33" s="32">
        <v>31466</v>
      </c>
      <c r="L33" s="32">
        <v>28744</v>
      </c>
      <c r="M33" s="32">
        <v>27742</v>
      </c>
      <c r="N33" s="33">
        <f t="shared" si="10"/>
        <v>-3.4859448928472037E-2</v>
      </c>
      <c r="O33" s="32">
        <f t="shared" si="11"/>
        <v>-1002</v>
      </c>
      <c r="P33" s="33">
        <f t="shared" si="8"/>
        <v>2.0712460252339318E-2</v>
      </c>
    </row>
    <row r="34" spans="1:16" x14ac:dyDescent="0.25">
      <c r="A34" s="31" t="s">
        <v>26</v>
      </c>
      <c r="B34" s="32">
        <v>2872</v>
      </c>
      <c r="C34" s="32">
        <v>3267</v>
      </c>
      <c r="D34" s="32">
        <v>4530</v>
      </c>
      <c r="E34" s="32">
        <v>3712</v>
      </c>
      <c r="F34" s="33">
        <f t="shared" si="9"/>
        <v>-0.18057395143487853</v>
      </c>
      <c r="G34" s="32">
        <f t="shared" si="6"/>
        <v>-818</v>
      </c>
      <c r="H34" s="33">
        <f t="shared" si="7"/>
        <v>7.8894457409320259E-3</v>
      </c>
      <c r="I34" s="30"/>
      <c r="J34" s="32">
        <v>7556</v>
      </c>
      <c r="K34" s="32">
        <v>8852</v>
      </c>
      <c r="L34" s="32">
        <v>10049</v>
      </c>
      <c r="M34" s="32">
        <v>9690</v>
      </c>
      <c r="N34" s="33">
        <f t="shared" si="10"/>
        <v>-3.5724947755995662E-2</v>
      </c>
      <c r="O34" s="32">
        <f t="shared" si="11"/>
        <v>-359</v>
      </c>
      <c r="P34" s="33">
        <f t="shared" si="8"/>
        <v>7.2346528673191543E-3</v>
      </c>
    </row>
    <row r="35" spans="1:16" x14ac:dyDescent="0.25">
      <c r="A35" s="31" t="s">
        <v>27</v>
      </c>
      <c r="B35" s="32">
        <v>9997</v>
      </c>
      <c r="C35" s="32">
        <v>10522</v>
      </c>
      <c r="D35" s="32">
        <v>8450</v>
      </c>
      <c r="E35" s="32">
        <v>7763</v>
      </c>
      <c r="F35" s="33">
        <f t="shared" si="9"/>
        <v>-8.1301775147929023E-2</v>
      </c>
      <c r="G35" s="32">
        <f t="shared" si="6"/>
        <v>-687</v>
      </c>
      <c r="H35" s="33">
        <f t="shared" si="7"/>
        <v>1.6499398514777833E-2</v>
      </c>
      <c r="I35" s="30"/>
      <c r="J35" s="32">
        <v>32053</v>
      </c>
      <c r="K35" s="32">
        <v>33289</v>
      </c>
      <c r="L35" s="32">
        <v>27021</v>
      </c>
      <c r="M35" s="32">
        <v>25313</v>
      </c>
      <c r="N35" s="33">
        <f t="shared" si="10"/>
        <v>-6.3210095851374826E-2</v>
      </c>
      <c r="O35" s="32">
        <f t="shared" si="11"/>
        <v>-1708</v>
      </c>
      <c r="P35" s="33">
        <f t="shared" si="8"/>
        <v>1.889894406918986E-2</v>
      </c>
    </row>
    <row r="36" spans="1:16" x14ac:dyDescent="0.25">
      <c r="A36" s="31" t="s">
        <v>28</v>
      </c>
      <c r="B36" s="32">
        <v>371</v>
      </c>
      <c r="C36" s="32">
        <v>794</v>
      </c>
      <c r="D36" s="32">
        <v>483</v>
      </c>
      <c r="E36" s="32">
        <v>727</v>
      </c>
      <c r="F36" s="33">
        <f t="shared" si="9"/>
        <v>0.50517598343685299</v>
      </c>
      <c r="G36" s="32">
        <f t="shared" si="6"/>
        <v>244</v>
      </c>
      <c r="H36" s="33">
        <f t="shared" si="7"/>
        <v>1.5451581502310299E-3</v>
      </c>
      <c r="I36" s="30"/>
      <c r="J36" s="32">
        <v>1370</v>
      </c>
      <c r="K36" s="32">
        <v>1737</v>
      </c>
      <c r="L36" s="32">
        <v>1602</v>
      </c>
      <c r="M36" s="32">
        <v>2010</v>
      </c>
      <c r="N36" s="33">
        <f t="shared" si="10"/>
        <v>0.25468164794007486</v>
      </c>
      <c r="O36" s="32">
        <f t="shared" si="11"/>
        <v>408</v>
      </c>
      <c r="P36" s="33">
        <f t="shared" si="8"/>
        <v>1.5006865080816822E-3</v>
      </c>
    </row>
    <row r="37" spans="1:16" x14ac:dyDescent="0.25">
      <c r="A37" s="31" t="s">
        <v>29</v>
      </c>
      <c r="B37" s="32">
        <v>166069</v>
      </c>
      <c r="C37" s="32">
        <v>175450</v>
      </c>
      <c r="D37" s="32">
        <v>172131</v>
      </c>
      <c r="E37" s="32">
        <v>177517</v>
      </c>
      <c r="F37" s="33">
        <f t="shared" si="9"/>
        <v>3.129012205819981E-2</v>
      </c>
      <c r="G37" s="32">
        <f t="shared" si="6"/>
        <v>5386</v>
      </c>
      <c r="H37" s="33">
        <f t="shared" si="7"/>
        <v>0.37729276389898447</v>
      </c>
      <c r="I37" s="30"/>
      <c r="J37" s="32">
        <v>436470</v>
      </c>
      <c r="K37" s="32">
        <v>473892</v>
      </c>
      <c r="L37" s="32">
        <v>475616</v>
      </c>
      <c r="M37" s="32">
        <v>482915</v>
      </c>
      <c r="N37" s="33">
        <f t="shared" si="10"/>
        <v>1.5346413913745582E-2</v>
      </c>
      <c r="O37" s="32">
        <f t="shared" si="11"/>
        <v>7299</v>
      </c>
      <c r="P37" s="33">
        <f t="shared" si="8"/>
        <v>0.36054926619416194</v>
      </c>
    </row>
    <row r="38" spans="1:16" x14ac:dyDescent="0.25">
      <c r="A38" s="31" t="s">
        <v>30</v>
      </c>
      <c r="B38" s="32">
        <v>19062</v>
      </c>
      <c r="C38" s="32">
        <v>21366</v>
      </c>
      <c r="D38" s="32">
        <v>19656</v>
      </c>
      <c r="E38" s="32">
        <v>18798</v>
      </c>
      <c r="F38" s="33">
        <f t="shared" si="9"/>
        <v>-4.3650793650793607E-2</v>
      </c>
      <c r="G38" s="32">
        <f t="shared" si="6"/>
        <v>-858</v>
      </c>
      <c r="H38" s="33">
        <f t="shared" si="7"/>
        <v>3.9953071400334113E-2</v>
      </c>
      <c r="I38" s="30"/>
      <c r="J38" s="32">
        <v>57906</v>
      </c>
      <c r="K38" s="32">
        <v>60494</v>
      </c>
      <c r="L38" s="32">
        <v>58080</v>
      </c>
      <c r="M38" s="32">
        <v>56699</v>
      </c>
      <c r="N38" s="33">
        <f t="shared" si="10"/>
        <v>-2.3777548209366395E-2</v>
      </c>
      <c r="O38" s="32">
        <f t="shared" si="11"/>
        <v>-1381</v>
      </c>
      <c r="P38" s="33">
        <f t="shared" si="8"/>
        <v>4.2332051901354875E-2</v>
      </c>
    </row>
    <row r="39" spans="1:16" ht="15.75" customHeight="1" x14ac:dyDescent="0.25">
      <c r="A39" s="31" t="s">
        <v>31</v>
      </c>
      <c r="B39" s="32">
        <v>11637</v>
      </c>
      <c r="C39" s="32">
        <v>12079</v>
      </c>
      <c r="D39" s="32">
        <v>13847</v>
      </c>
      <c r="E39" s="32">
        <v>12185</v>
      </c>
      <c r="F39" s="33">
        <f t="shared" si="9"/>
        <v>-0.1200259984112082</v>
      </c>
      <c r="G39" s="32">
        <f t="shared" si="6"/>
        <v>-1662</v>
      </c>
      <c r="H39" s="33">
        <f t="shared" si="7"/>
        <v>2.5897870784821319E-2</v>
      </c>
      <c r="I39" s="30"/>
      <c r="J39" s="32">
        <v>37295</v>
      </c>
      <c r="K39" s="32">
        <v>41293</v>
      </c>
      <c r="L39" s="32">
        <v>41640</v>
      </c>
      <c r="M39" s="32">
        <v>40282</v>
      </c>
      <c r="N39" s="33">
        <f t="shared" si="10"/>
        <v>-3.2612872238232504E-2</v>
      </c>
      <c r="O39" s="32">
        <f t="shared" si="11"/>
        <v>-1358</v>
      </c>
      <c r="P39" s="33">
        <f t="shared" si="8"/>
        <v>3.0074952198281751E-2</v>
      </c>
    </row>
    <row r="40" spans="1:16" x14ac:dyDescent="0.25">
      <c r="A40" s="31" t="s">
        <v>32</v>
      </c>
      <c r="B40" s="32">
        <v>11046</v>
      </c>
      <c r="C40" s="32">
        <v>14029</v>
      </c>
      <c r="D40" s="32">
        <v>13419</v>
      </c>
      <c r="E40" s="32">
        <v>10952</v>
      </c>
      <c r="F40" s="33">
        <f t="shared" si="9"/>
        <v>-0.18384380356211338</v>
      </c>
      <c r="G40" s="32">
        <f t="shared" si="6"/>
        <v>-2467</v>
      </c>
      <c r="H40" s="33">
        <f t="shared" si="7"/>
        <v>2.3277265558913671E-2</v>
      </c>
      <c r="I40" s="30"/>
      <c r="J40" s="32">
        <v>36778</v>
      </c>
      <c r="K40" s="32">
        <v>40932</v>
      </c>
      <c r="L40" s="32">
        <v>37775</v>
      </c>
      <c r="M40" s="32">
        <v>37587</v>
      </c>
      <c r="N40" s="33">
        <f t="shared" si="10"/>
        <v>-4.9768365320979058E-3</v>
      </c>
      <c r="O40" s="32">
        <f t="shared" si="11"/>
        <v>-188</v>
      </c>
      <c r="P40" s="33">
        <f t="shared" si="8"/>
        <v>2.8062837701127455E-2</v>
      </c>
    </row>
    <row r="41" spans="1:16" x14ac:dyDescent="0.25">
      <c r="A41" s="31" t="s">
        <v>33</v>
      </c>
      <c r="B41" s="32">
        <v>12322</v>
      </c>
      <c r="C41" s="32">
        <v>16969</v>
      </c>
      <c r="D41" s="32">
        <v>18647</v>
      </c>
      <c r="E41" s="32">
        <v>19789</v>
      </c>
      <c r="F41" s="33">
        <f t="shared" si="9"/>
        <v>6.1243095404086345E-2</v>
      </c>
      <c r="G41" s="32">
        <f t="shared" si="6"/>
        <v>1142</v>
      </c>
      <c r="H41" s="33">
        <f t="shared" si="7"/>
        <v>4.2059332372657292E-2</v>
      </c>
      <c r="I41" s="30"/>
      <c r="J41" s="32">
        <v>35592</v>
      </c>
      <c r="K41" s="32">
        <v>47876</v>
      </c>
      <c r="L41" s="32">
        <v>54509</v>
      </c>
      <c r="M41" s="32">
        <v>58766</v>
      </c>
      <c r="N41" s="33">
        <f t="shared" si="10"/>
        <v>7.8097194958630656E-2</v>
      </c>
      <c r="O41" s="32">
        <f t="shared" si="11"/>
        <v>4257</v>
      </c>
      <c r="P41" s="33">
        <f t="shared" si="8"/>
        <v>4.3875295191009023E-2</v>
      </c>
    </row>
    <row r="42" spans="1:16" x14ac:dyDescent="0.25">
      <c r="A42" s="31" t="s">
        <v>34</v>
      </c>
      <c r="B42" s="32">
        <v>5249</v>
      </c>
      <c r="C42" s="32">
        <v>6234</v>
      </c>
      <c r="D42" s="32">
        <v>4471</v>
      </c>
      <c r="E42" s="32">
        <v>5434</v>
      </c>
      <c r="F42" s="33">
        <f t="shared" si="9"/>
        <v>0.21538805636322977</v>
      </c>
      <c r="G42" s="32">
        <f t="shared" si="6"/>
        <v>963</v>
      </c>
      <c r="H42" s="33">
        <f t="shared" si="7"/>
        <v>1.1549366421396721E-2</v>
      </c>
      <c r="I42" s="30"/>
      <c r="J42" s="32">
        <v>16279</v>
      </c>
      <c r="K42" s="32">
        <v>16604</v>
      </c>
      <c r="L42" s="32">
        <v>15162</v>
      </c>
      <c r="M42" s="32">
        <v>14781</v>
      </c>
      <c r="N42" s="33">
        <f t="shared" si="10"/>
        <v>-2.5128611001187129E-2</v>
      </c>
      <c r="O42" s="32">
        <f t="shared" si="11"/>
        <v>-381</v>
      </c>
      <c r="P42" s="33">
        <f t="shared" si="8"/>
        <v>1.1035645410923056E-2</v>
      </c>
    </row>
    <row r="43" spans="1:16" x14ac:dyDescent="0.25">
      <c r="A43" s="31" t="s">
        <v>35</v>
      </c>
      <c r="B43" s="32">
        <v>11883</v>
      </c>
      <c r="C43" s="32">
        <v>15458</v>
      </c>
      <c r="D43" s="32">
        <v>16916</v>
      </c>
      <c r="E43" s="32">
        <v>14506</v>
      </c>
      <c r="F43" s="33">
        <f t="shared" si="9"/>
        <v>-0.1424686687160085</v>
      </c>
      <c r="G43" s="32">
        <f t="shared" si="6"/>
        <v>-2410</v>
      </c>
      <c r="H43" s="33">
        <f t="shared" si="7"/>
        <v>3.0830899762381455E-2</v>
      </c>
      <c r="I43" s="30"/>
      <c r="J43" s="32">
        <v>41071</v>
      </c>
      <c r="K43" s="32">
        <v>47835</v>
      </c>
      <c r="L43" s="32">
        <v>50818</v>
      </c>
      <c r="M43" s="32">
        <v>45418</v>
      </c>
      <c r="N43" s="33">
        <f t="shared" si="10"/>
        <v>-0.10626156086426064</v>
      </c>
      <c r="O43" s="32">
        <f t="shared" si="11"/>
        <v>-5400</v>
      </c>
      <c r="P43" s="33">
        <f t="shared" si="8"/>
        <v>3.3909542201021811E-2</v>
      </c>
    </row>
    <row r="44" spans="1:16" x14ac:dyDescent="0.25">
      <c r="A44" s="31" t="s">
        <v>36</v>
      </c>
      <c r="B44" s="32">
        <v>6363</v>
      </c>
      <c r="C44" s="32">
        <v>9427</v>
      </c>
      <c r="D44" s="32">
        <v>8926</v>
      </c>
      <c r="E44" s="32">
        <v>8486</v>
      </c>
      <c r="F44" s="33">
        <f t="shared" si="9"/>
        <v>-4.9294196728657869E-2</v>
      </c>
      <c r="G44" s="32">
        <f t="shared" si="6"/>
        <v>-440</v>
      </c>
      <c r="H44" s="33">
        <f t="shared" si="7"/>
        <v>1.8036055107098374E-2</v>
      </c>
      <c r="I44" s="30"/>
      <c r="J44" s="32">
        <v>22060</v>
      </c>
      <c r="K44" s="32">
        <v>26709</v>
      </c>
      <c r="L44" s="32">
        <v>26094</v>
      </c>
      <c r="M44" s="32">
        <v>25538</v>
      </c>
      <c r="N44" s="33">
        <f t="shared" si="10"/>
        <v>-2.1307580286655914E-2</v>
      </c>
      <c r="O44" s="32">
        <f t="shared" si="11"/>
        <v>-556</v>
      </c>
      <c r="P44" s="33">
        <f t="shared" si="8"/>
        <v>1.9066931364870646E-2</v>
      </c>
    </row>
    <row r="45" spans="1:16" x14ac:dyDescent="0.25">
      <c r="A45" s="31" t="s">
        <v>37</v>
      </c>
      <c r="B45" s="32">
        <v>9056</v>
      </c>
      <c r="C45" s="32">
        <v>11833</v>
      </c>
      <c r="D45" s="32">
        <v>8417</v>
      </c>
      <c r="E45" s="32">
        <v>9528</v>
      </c>
      <c r="F45" s="33">
        <f t="shared" si="9"/>
        <v>0.13199477248425806</v>
      </c>
      <c r="G45" s="32">
        <f t="shared" si="6"/>
        <v>1111</v>
      </c>
      <c r="H45" s="33">
        <f t="shared" si="7"/>
        <v>2.0250710942780265E-2</v>
      </c>
      <c r="I45" s="30"/>
      <c r="J45" s="32">
        <v>31475</v>
      </c>
      <c r="K45" s="32">
        <v>35706</v>
      </c>
      <c r="L45" s="32">
        <v>27097</v>
      </c>
      <c r="M45" s="32">
        <v>27824</v>
      </c>
      <c r="N45" s="33">
        <f t="shared" si="10"/>
        <v>2.6829538325275903E-2</v>
      </c>
      <c r="O45" s="32">
        <f t="shared" si="11"/>
        <v>727</v>
      </c>
      <c r="P45" s="33">
        <f t="shared" si="8"/>
        <v>2.0773682288987426E-2</v>
      </c>
    </row>
    <row r="46" spans="1:16" x14ac:dyDescent="0.25">
      <c r="A46" s="31" t="s">
        <v>38</v>
      </c>
      <c r="B46" s="32">
        <v>3026</v>
      </c>
      <c r="C46" s="32">
        <v>2766</v>
      </c>
      <c r="D46" s="32">
        <v>2307</v>
      </c>
      <c r="E46" s="32">
        <v>2732</v>
      </c>
      <c r="F46" s="33">
        <f t="shared" si="9"/>
        <v>0.1842219332466406</v>
      </c>
      <c r="G46" s="32">
        <f t="shared" si="6"/>
        <v>425</v>
      </c>
      <c r="H46" s="33">
        <f t="shared" si="7"/>
        <v>5.8065640528626875E-3</v>
      </c>
      <c r="I46" s="30"/>
      <c r="J46" s="32">
        <v>7299</v>
      </c>
      <c r="K46" s="32">
        <v>7773</v>
      </c>
      <c r="L46" s="32">
        <v>6633</v>
      </c>
      <c r="M46" s="32">
        <v>7734</v>
      </c>
      <c r="N46" s="33">
        <f t="shared" si="10"/>
        <v>0.16598824061510631</v>
      </c>
      <c r="O46" s="32">
        <f t="shared" si="11"/>
        <v>1101</v>
      </c>
      <c r="P46" s="33">
        <f t="shared" si="8"/>
        <v>5.7742833102008605E-3</v>
      </c>
    </row>
    <row r="47" spans="1:16" x14ac:dyDescent="0.25">
      <c r="A47" s="31" t="s">
        <v>39</v>
      </c>
      <c r="B47" s="32">
        <v>1409</v>
      </c>
      <c r="C47" s="32">
        <v>2361</v>
      </c>
      <c r="D47" s="32">
        <v>2052</v>
      </c>
      <c r="E47" s="32">
        <v>2449</v>
      </c>
      <c r="F47" s="33">
        <f t="shared" si="9"/>
        <v>0.19346978557504868</v>
      </c>
      <c r="G47" s="32">
        <f t="shared" si="6"/>
        <v>397</v>
      </c>
      <c r="H47" s="33">
        <f t="shared" si="7"/>
        <v>5.205078830695725E-3</v>
      </c>
      <c r="I47" s="30"/>
      <c r="J47" s="32">
        <v>4335</v>
      </c>
      <c r="K47" s="32">
        <v>6939</v>
      </c>
      <c r="L47" s="32">
        <v>6432</v>
      </c>
      <c r="M47" s="32">
        <v>7413</v>
      </c>
      <c r="N47" s="33">
        <f t="shared" si="10"/>
        <v>0.15251865671641784</v>
      </c>
      <c r="O47" s="32">
        <f t="shared" si="11"/>
        <v>981</v>
      </c>
      <c r="P47" s="33">
        <f t="shared" si="8"/>
        <v>5.5346214350296069E-3</v>
      </c>
    </row>
    <row r="48" spans="1:16" x14ac:dyDescent="0.25">
      <c r="A48" s="31" t="s">
        <v>40</v>
      </c>
      <c r="B48" s="32">
        <v>1066</v>
      </c>
      <c r="C48" s="32">
        <v>1214</v>
      </c>
      <c r="D48" s="32">
        <v>1155</v>
      </c>
      <c r="E48" s="32">
        <v>1454</v>
      </c>
      <c r="F48" s="33">
        <f t="shared" si="9"/>
        <v>0.25887445887445892</v>
      </c>
      <c r="G48" s="32">
        <f t="shared" si="6"/>
        <v>299</v>
      </c>
      <c r="H48" s="33">
        <f t="shared" si="7"/>
        <v>3.0903163004620598E-3</v>
      </c>
      <c r="I48" s="30"/>
      <c r="J48" s="32">
        <v>2978</v>
      </c>
      <c r="K48" s="32">
        <v>2888</v>
      </c>
      <c r="L48" s="32">
        <v>2789</v>
      </c>
      <c r="M48" s="32">
        <v>3929</v>
      </c>
      <c r="N48" s="33">
        <f t="shared" si="10"/>
        <v>0.40874865543205452</v>
      </c>
      <c r="O48" s="32">
        <f t="shared" si="11"/>
        <v>1140</v>
      </c>
      <c r="P48" s="33">
        <f t="shared" si="8"/>
        <v>2.9334314876880243E-3</v>
      </c>
    </row>
    <row r="49" spans="1:16" x14ac:dyDescent="0.25">
      <c r="A49" s="31" t="s">
        <v>41</v>
      </c>
      <c r="B49" s="32">
        <v>2731</v>
      </c>
      <c r="C49" s="32">
        <v>3211</v>
      </c>
      <c r="D49" s="32">
        <v>2106</v>
      </c>
      <c r="E49" s="32">
        <v>2368</v>
      </c>
      <c r="F49" s="33">
        <f t="shared" si="9"/>
        <v>0.12440645773979098</v>
      </c>
      <c r="G49" s="32">
        <f t="shared" si="6"/>
        <v>262</v>
      </c>
      <c r="H49" s="33">
        <f t="shared" si="7"/>
        <v>5.0329222830083611E-3</v>
      </c>
      <c r="I49" s="30"/>
      <c r="J49" s="32">
        <v>8916</v>
      </c>
      <c r="K49" s="32">
        <v>9825</v>
      </c>
      <c r="L49" s="32">
        <v>7127</v>
      </c>
      <c r="M49" s="32">
        <v>7038</v>
      </c>
      <c r="N49" s="33">
        <f t="shared" si="10"/>
        <v>-1.2487722744492724E-2</v>
      </c>
      <c r="O49" s="32">
        <f t="shared" si="11"/>
        <v>-89</v>
      </c>
      <c r="P49" s="33">
        <f t="shared" si="8"/>
        <v>5.2546426088949643E-3</v>
      </c>
    </row>
    <row r="50" spans="1:16" x14ac:dyDescent="0.25">
      <c r="A50" s="31" t="s">
        <v>42</v>
      </c>
      <c r="B50" s="32">
        <v>1904</v>
      </c>
      <c r="C50" s="32">
        <v>2881</v>
      </c>
      <c r="D50" s="32">
        <v>2507</v>
      </c>
      <c r="E50" s="32">
        <v>3022</v>
      </c>
      <c r="F50" s="33">
        <f t="shared" si="9"/>
        <v>0.20542481053051453</v>
      </c>
      <c r="G50" s="32">
        <f t="shared" si="6"/>
        <v>515</v>
      </c>
      <c r="H50" s="33">
        <f t="shared" si="7"/>
        <v>6.4229270013730017E-3</v>
      </c>
      <c r="I50" s="30"/>
      <c r="J50" s="32">
        <v>6242</v>
      </c>
      <c r="K50" s="32">
        <v>8965</v>
      </c>
      <c r="L50" s="32">
        <v>8354</v>
      </c>
      <c r="M50" s="32">
        <v>9786</v>
      </c>
      <c r="N50" s="33">
        <f t="shared" si="10"/>
        <v>0.17141489107014607</v>
      </c>
      <c r="O50" s="32">
        <f t="shared" si="11"/>
        <v>1432</v>
      </c>
      <c r="P50" s="33">
        <f t="shared" si="8"/>
        <v>7.3063274468096228E-3</v>
      </c>
    </row>
    <row r="51" spans="1:16" x14ac:dyDescent="0.25">
      <c r="A51" s="31" t="s">
        <v>43</v>
      </c>
      <c r="B51" s="32">
        <v>8109</v>
      </c>
      <c r="C51" s="32">
        <v>10848</v>
      </c>
      <c r="D51" s="32">
        <v>11500</v>
      </c>
      <c r="E51" s="32">
        <v>10383</v>
      </c>
      <c r="F51" s="33">
        <f t="shared" si="9"/>
        <v>-9.7130434782608743E-2</v>
      </c>
      <c r="G51" s="32">
        <f t="shared" si="6"/>
        <v>-1117</v>
      </c>
      <c r="H51" s="33">
        <f t="shared" si="7"/>
        <v>2.2067918946146882E-2</v>
      </c>
      <c r="I51" s="30"/>
      <c r="J51" s="32">
        <v>27653</v>
      </c>
      <c r="K51" s="32">
        <v>37020</v>
      </c>
      <c r="L51" s="32">
        <v>40635</v>
      </c>
      <c r="M51" s="32">
        <v>42991</v>
      </c>
      <c r="N51" s="33">
        <f t="shared" si="10"/>
        <v>5.7979574258643973E-2</v>
      </c>
      <c r="O51" s="32">
        <f t="shared" si="11"/>
        <v>2356</v>
      </c>
      <c r="P51" s="33">
        <f t="shared" si="8"/>
        <v>3.2097519238278409E-2</v>
      </c>
    </row>
    <row r="52" spans="1:16" x14ac:dyDescent="0.25">
      <c r="A52" s="31" t="s">
        <v>44</v>
      </c>
      <c r="B52" s="32">
        <v>3614</v>
      </c>
      <c r="C52" s="32">
        <v>4021</v>
      </c>
      <c r="D52" s="32">
        <v>3777</v>
      </c>
      <c r="E52" s="32">
        <v>3842</v>
      </c>
      <c r="F52" s="33">
        <f t="shared" si="9"/>
        <v>1.7209425469949746E-2</v>
      </c>
      <c r="G52" s="32">
        <f t="shared" si="6"/>
        <v>65</v>
      </c>
      <c r="H52" s="33">
        <f t="shared" si="7"/>
        <v>8.1657463730228572E-3</v>
      </c>
      <c r="I52" s="30"/>
      <c r="J52" s="32">
        <v>11448</v>
      </c>
      <c r="K52" s="32">
        <v>11237</v>
      </c>
      <c r="L52" s="32">
        <v>11146</v>
      </c>
      <c r="M52" s="32">
        <v>11658</v>
      </c>
      <c r="N52" s="33">
        <f t="shared" si="10"/>
        <v>4.59357617082361E-2</v>
      </c>
      <c r="O52" s="32">
        <f t="shared" si="11"/>
        <v>512</v>
      </c>
      <c r="P52" s="33">
        <f t="shared" si="8"/>
        <v>8.7039817468737568E-3</v>
      </c>
    </row>
    <row r="53" spans="1:16" x14ac:dyDescent="0.25">
      <c r="A53" s="52" t="s">
        <v>45</v>
      </c>
      <c r="B53" s="32">
        <v>756</v>
      </c>
      <c r="C53" s="32">
        <v>744</v>
      </c>
      <c r="D53" s="32">
        <v>712</v>
      </c>
      <c r="E53" s="32">
        <v>546</v>
      </c>
      <c r="F53" s="33">
        <f t="shared" si="9"/>
        <v>-0.2331460674157303</v>
      </c>
      <c r="G53" s="32">
        <f t="shared" si="6"/>
        <v>-166</v>
      </c>
      <c r="H53" s="33">
        <f t="shared" si="7"/>
        <v>1.1604626547814887E-3</v>
      </c>
      <c r="I53" s="30"/>
      <c r="J53" s="32">
        <v>2697</v>
      </c>
      <c r="K53" s="32">
        <v>2527</v>
      </c>
      <c r="L53" s="32">
        <v>2290</v>
      </c>
      <c r="M53" s="32">
        <v>1985</v>
      </c>
      <c r="N53" s="33">
        <f t="shared" si="10"/>
        <v>-0.13318777292576423</v>
      </c>
      <c r="O53" s="32">
        <f t="shared" si="11"/>
        <v>-305</v>
      </c>
      <c r="P53" s="33">
        <f t="shared" si="8"/>
        <v>1.4820212530060393E-3</v>
      </c>
    </row>
    <row r="54" spans="1:16" x14ac:dyDescent="0.25">
      <c r="A54" s="34" t="s">
        <v>46</v>
      </c>
      <c r="B54" s="35">
        <f>B29-SUM(B30:B53)</f>
        <v>24462</v>
      </c>
      <c r="C54" s="35">
        <f>C29-SUM(C30:C53)</f>
        <v>22368</v>
      </c>
      <c r="D54" s="35">
        <f>D29-SUM(D30:D53)</f>
        <v>24712</v>
      </c>
      <c r="E54" s="35">
        <f>E29-SUM(E30:E53)</f>
        <v>21730</v>
      </c>
      <c r="F54" s="36">
        <f t="shared" si="9"/>
        <v>-0.12067011977986408</v>
      </c>
      <c r="G54" s="35">
        <f t="shared" si="6"/>
        <v>-2982</v>
      </c>
      <c r="H54" s="36">
        <f t="shared" si="7"/>
        <v>4.6184713348721151E-2</v>
      </c>
      <c r="I54" s="30"/>
      <c r="J54" s="35">
        <f>J29-SUM(J30:J53)</f>
        <v>74197</v>
      </c>
      <c r="K54" s="35">
        <f>K29-SUM(K30:K53)</f>
        <v>64945</v>
      </c>
      <c r="L54" s="35">
        <f>L29-SUM(L30:L53)</f>
        <v>69397</v>
      </c>
      <c r="M54" s="35">
        <f>M29-SUM(M30:M53)</f>
        <v>67291</v>
      </c>
      <c r="N54" s="36">
        <f t="shared" si="10"/>
        <v>-3.0347133161375828E-2</v>
      </c>
      <c r="O54" s="35">
        <f t="shared" si="11"/>
        <v>-2106</v>
      </c>
      <c r="P54" s="36">
        <f t="shared" si="8"/>
        <v>5.0240147171803223E-2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">
        <v>114</v>
      </c>
      <c r="C56" s="12"/>
      <c r="D56" s="12"/>
      <c r="E56" s="12"/>
      <c r="F56" s="12"/>
      <c r="G56" s="12"/>
      <c r="H56" s="13"/>
      <c r="I56" s="14"/>
      <c r="J56" s="11" t="str">
        <f>J$5</f>
        <v>acumulado marzo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v>440377</v>
      </c>
      <c r="C58" s="20">
        <v>489695</v>
      </c>
      <c r="D58" s="20">
        <v>468775</v>
      </c>
      <c r="E58" s="20">
        <v>470502</v>
      </c>
      <c r="F58" s="21">
        <f>E58/D58-1</f>
        <v>3.6840701829234934E-3</v>
      </c>
      <c r="G58" s="20">
        <f t="shared" ref="G58:G68" si="12">E58-D58</f>
        <v>1727</v>
      </c>
      <c r="H58" s="21">
        <f t="shared" ref="H58:H68" si="13">E58/$E$58</f>
        <v>1</v>
      </c>
      <c r="I58" s="22"/>
      <c r="J58" s="20">
        <v>1255136</v>
      </c>
      <c r="K58" s="20">
        <v>1353780</v>
      </c>
      <c r="L58" s="20">
        <v>1324994</v>
      </c>
      <c r="M58" s="20">
        <v>1339387</v>
      </c>
      <c r="N58" s="21">
        <f>M58/L58-1</f>
        <v>1.0862690698976829E-2</v>
      </c>
      <c r="O58" s="20">
        <f>M58-L58</f>
        <v>14393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v>154113</v>
      </c>
      <c r="C59" s="57">
        <v>175927</v>
      </c>
      <c r="D59" s="57">
        <v>158958</v>
      </c>
      <c r="E59" s="57">
        <v>163110</v>
      </c>
      <c r="F59" s="58">
        <f t="shared" ref="F59:F68" si="15">E59/D59-1</f>
        <v>2.6120107198127851E-2</v>
      </c>
      <c r="G59" s="57">
        <f t="shared" si="12"/>
        <v>4152</v>
      </c>
      <c r="H59" s="58">
        <f t="shared" si="13"/>
        <v>0.34667227769488757</v>
      </c>
      <c r="I59" s="59"/>
      <c r="J59" s="57">
        <v>440745</v>
      </c>
      <c r="K59" s="57">
        <v>481470</v>
      </c>
      <c r="L59" s="57">
        <v>452899</v>
      </c>
      <c r="M59" s="57">
        <v>461753</v>
      </c>
      <c r="N59" s="58">
        <f t="shared" ref="N59:N68" si="16">M59/L59-1</f>
        <v>1.9549612606784228E-2</v>
      </c>
      <c r="O59" s="57">
        <f t="shared" ref="O59:O68" si="17">M59-L59</f>
        <v>8854</v>
      </c>
      <c r="P59" s="58">
        <f t="shared" si="14"/>
        <v>0.34474950107773183</v>
      </c>
    </row>
    <row r="60" spans="1:16" x14ac:dyDescent="0.25">
      <c r="A60" s="31" t="s">
        <v>50</v>
      </c>
      <c r="B60" s="32">
        <v>114283</v>
      </c>
      <c r="C60" s="32">
        <v>122937</v>
      </c>
      <c r="D60" s="32">
        <v>123198</v>
      </c>
      <c r="E60" s="32">
        <v>126304</v>
      </c>
      <c r="F60" s="33">
        <f t="shared" si="15"/>
        <v>2.5211448237796086E-2</v>
      </c>
      <c r="G60" s="32">
        <f t="shared" si="12"/>
        <v>3106</v>
      </c>
      <c r="H60" s="33">
        <f t="shared" si="13"/>
        <v>0.26844519258154059</v>
      </c>
      <c r="I60" s="30"/>
      <c r="J60" s="32">
        <v>318583</v>
      </c>
      <c r="K60" s="32">
        <v>337316</v>
      </c>
      <c r="L60" s="32">
        <v>346975</v>
      </c>
      <c r="M60" s="32">
        <v>356200</v>
      </c>
      <c r="N60" s="33">
        <f>M60/L60-1</f>
        <v>2.6586929894084621E-2</v>
      </c>
      <c r="O60" s="32">
        <f>M60-L60</f>
        <v>9225</v>
      </c>
      <c r="P60" s="33">
        <f t="shared" si="14"/>
        <v>0.26594255431775882</v>
      </c>
    </row>
    <row r="61" spans="1:16" x14ac:dyDescent="0.25">
      <c r="A61" s="60" t="s">
        <v>51</v>
      </c>
      <c r="B61" s="61">
        <v>4873</v>
      </c>
      <c r="C61" s="61">
        <v>5862</v>
      </c>
      <c r="D61" s="61">
        <v>4020</v>
      </c>
      <c r="E61" s="61">
        <v>4935</v>
      </c>
      <c r="F61" s="62">
        <f t="shared" si="15"/>
        <v>0.22761194029850751</v>
      </c>
      <c r="G61" s="61">
        <f t="shared" si="12"/>
        <v>915</v>
      </c>
      <c r="H61" s="62">
        <f t="shared" si="13"/>
        <v>1.0488797072063455E-2</v>
      </c>
      <c r="I61" s="30"/>
      <c r="J61" s="61">
        <v>16303</v>
      </c>
      <c r="K61" s="61">
        <v>16423</v>
      </c>
      <c r="L61" s="61">
        <v>12609</v>
      </c>
      <c r="M61" s="61">
        <v>14524</v>
      </c>
      <c r="N61" s="62">
        <f t="shared" si="16"/>
        <v>0.15187564438099765</v>
      </c>
      <c r="O61" s="61">
        <f t="shared" si="17"/>
        <v>1915</v>
      </c>
      <c r="P61" s="62">
        <f t="shared" si="14"/>
        <v>1.0843766588745448E-2</v>
      </c>
    </row>
    <row r="62" spans="1:16" x14ac:dyDescent="0.25">
      <c r="A62" s="31" t="s">
        <v>52</v>
      </c>
      <c r="B62" s="32">
        <v>66430</v>
      </c>
      <c r="C62" s="32">
        <v>76278</v>
      </c>
      <c r="D62" s="32">
        <v>79107</v>
      </c>
      <c r="E62" s="32">
        <v>74337</v>
      </c>
      <c r="F62" s="33">
        <f t="shared" si="15"/>
        <v>-6.0298077287724183E-2</v>
      </c>
      <c r="G62" s="32">
        <f t="shared" si="12"/>
        <v>-4770</v>
      </c>
      <c r="H62" s="33">
        <f t="shared" si="13"/>
        <v>0.15799507759796982</v>
      </c>
      <c r="I62" s="30"/>
      <c r="J62" s="32">
        <v>184347</v>
      </c>
      <c r="K62" s="32">
        <v>209230</v>
      </c>
      <c r="L62" s="32">
        <v>213202</v>
      </c>
      <c r="M62" s="32">
        <v>209903</v>
      </c>
      <c r="N62" s="33">
        <f t="shared" si="16"/>
        <v>-1.5473588427875939E-2</v>
      </c>
      <c r="O62" s="32">
        <f>M62-L62</f>
        <v>-3299</v>
      </c>
      <c r="P62" s="33">
        <f t="shared" si="14"/>
        <v>0.15671572144570614</v>
      </c>
    </row>
    <row r="63" spans="1:16" x14ac:dyDescent="0.25">
      <c r="A63" s="31" t="s">
        <v>53</v>
      </c>
      <c r="B63" s="32">
        <v>21527</v>
      </c>
      <c r="C63" s="32">
        <v>21188</v>
      </c>
      <c r="D63" s="32">
        <v>20505</v>
      </c>
      <c r="E63" s="32">
        <v>18698</v>
      </c>
      <c r="F63" s="33">
        <f t="shared" si="15"/>
        <v>-8.812484759814676E-2</v>
      </c>
      <c r="G63" s="32">
        <f t="shared" si="12"/>
        <v>-1807</v>
      </c>
      <c r="H63" s="33">
        <f t="shared" si="13"/>
        <v>3.9740532452571933E-2</v>
      </c>
      <c r="I63" s="30"/>
      <c r="J63" s="32">
        <v>57673</v>
      </c>
      <c r="K63" s="32">
        <v>56380</v>
      </c>
      <c r="L63" s="32">
        <v>60362</v>
      </c>
      <c r="M63" s="32">
        <v>53218</v>
      </c>
      <c r="N63" s="33">
        <f t="shared" si="16"/>
        <v>-0.11835260594413699</v>
      </c>
      <c r="O63" s="32">
        <f t="shared" si="17"/>
        <v>-7144</v>
      </c>
      <c r="P63" s="33">
        <f t="shared" si="14"/>
        <v>3.9733101784622367E-2</v>
      </c>
    </row>
    <row r="64" spans="1:16" x14ac:dyDescent="0.25">
      <c r="A64" s="31" t="s">
        <v>54</v>
      </c>
      <c r="B64" s="32">
        <v>25174</v>
      </c>
      <c r="C64" s="32">
        <v>22971</v>
      </c>
      <c r="D64" s="32">
        <v>26883</v>
      </c>
      <c r="E64" s="32">
        <v>27912</v>
      </c>
      <c r="F64" s="33">
        <f t="shared" si="15"/>
        <v>3.8276978015846508E-2</v>
      </c>
      <c r="G64" s="32">
        <f t="shared" si="12"/>
        <v>1029</v>
      </c>
      <c r="H64" s="33">
        <f t="shared" si="13"/>
        <v>5.9323871099378964E-2</v>
      </c>
      <c r="I64" s="30"/>
      <c r="J64" s="32">
        <v>71558</v>
      </c>
      <c r="K64" s="32">
        <v>68999</v>
      </c>
      <c r="L64" s="32">
        <v>76411</v>
      </c>
      <c r="M64" s="32">
        <v>84187</v>
      </c>
      <c r="N64" s="33">
        <f t="shared" si="16"/>
        <v>0.10176545261807846</v>
      </c>
      <c r="O64" s="32">
        <f t="shared" si="17"/>
        <v>7776</v>
      </c>
      <c r="P64" s="33">
        <f t="shared" si="14"/>
        <v>6.2854873162125666E-2</v>
      </c>
    </row>
    <row r="65" spans="1:16" x14ac:dyDescent="0.25">
      <c r="A65" s="31" t="s">
        <v>55</v>
      </c>
      <c r="B65" s="32">
        <v>5659</v>
      </c>
      <c r="C65" s="32">
        <v>5168</v>
      </c>
      <c r="D65" s="32">
        <v>5342</v>
      </c>
      <c r="E65" s="32">
        <v>4954</v>
      </c>
      <c r="F65" s="33">
        <f t="shared" si="15"/>
        <v>-7.2631973043803866E-2</v>
      </c>
      <c r="G65" s="32">
        <f t="shared" si="12"/>
        <v>-388</v>
      </c>
      <c r="H65" s="33">
        <f t="shared" si="13"/>
        <v>1.0529179472138269E-2</v>
      </c>
      <c r="I65" s="30"/>
      <c r="J65" s="32">
        <v>16319</v>
      </c>
      <c r="K65" s="32">
        <v>15188</v>
      </c>
      <c r="L65" s="32">
        <v>14847</v>
      </c>
      <c r="M65" s="32">
        <v>14098</v>
      </c>
      <c r="N65" s="33">
        <f t="shared" si="16"/>
        <v>-5.0447901933050487E-2</v>
      </c>
      <c r="O65" s="32">
        <f>M65-L65</f>
        <v>-749</v>
      </c>
      <c r="P65" s="33">
        <f t="shared" si="14"/>
        <v>1.0525710642256495E-2</v>
      </c>
    </row>
    <row r="66" spans="1:16" x14ac:dyDescent="0.25">
      <c r="A66" s="31" t="s">
        <v>56</v>
      </c>
      <c r="B66" s="32">
        <v>21689</v>
      </c>
      <c r="C66" s="32">
        <v>27356</v>
      </c>
      <c r="D66" s="32">
        <v>24054</v>
      </c>
      <c r="E66" s="32">
        <v>23677</v>
      </c>
      <c r="F66" s="33">
        <f t="shared" si="15"/>
        <v>-1.5673068928244827E-2</v>
      </c>
      <c r="G66" s="32">
        <f t="shared" si="12"/>
        <v>-377</v>
      </c>
      <c r="H66" s="33">
        <f t="shared" si="13"/>
        <v>5.0322846661650746E-2</v>
      </c>
      <c r="I66" s="30"/>
      <c r="J66" s="32">
        <v>67265</v>
      </c>
      <c r="K66" s="32">
        <v>74467</v>
      </c>
      <c r="L66" s="32">
        <v>69867</v>
      </c>
      <c r="M66" s="32">
        <v>69424</v>
      </c>
      <c r="N66" s="33">
        <f t="shared" si="16"/>
        <v>-6.3406186039188794E-3</v>
      </c>
      <c r="O66" s="32">
        <f t="shared" si="17"/>
        <v>-443</v>
      </c>
      <c r="P66" s="33">
        <f t="shared" si="14"/>
        <v>5.1832666734857064E-2</v>
      </c>
    </row>
    <row r="67" spans="1:16" x14ac:dyDescent="0.25">
      <c r="A67" s="52" t="s">
        <v>57</v>
      </c>
      <c r="B67" s="39">
        <v>16137</v>
      </c>
      <c r="C67" s="39">
        <v>20474</v>
      </c>
      <c r="D67" s="39">
        <v>15653</v>
      </c>
      <c r="E67" s="39">
        <v>17122</v>
      </c>
      <c r="F67" s="40">
        <f t="shared" si="15"/>
        <v>9.3847824698140903E-2</v>
      </c>
      <c r="G67" s="39">
        <f t="shared" si="12"/>
        <v>1469</v>
      </c>
      <c r="H67" s="40">
        <f t="shared" si="13"/>
        <v>3.6390918635840021E-2</v>
      </c>
      <c r="I67" s="30"/>
      <c r="J67" s="39">
        <v>52473</v>
      </c>
      <c r="K67" s="39">
        <v>60722</v>
      </c>
      <c r="L67" s="39">
        <v>46214</v>
      </c>
      <c r="M67" s="39">
        <v>49433</v>
      </c>
      <c r="N67" s="40">
        <f t="shared" si="16"/>
        <v>6.9654217336737823E-2</v>
      </c>
      <c r="O67" s="39">
        <f>M67-L67</f>
        <v>3219</v>
      </c>
      <c r="P67" s="40">
        <f t="shared" si="14"/>
        <v>3.6907182166170047E-2</v>
      </c>
    </row>
    <row r="68" spans="1:16" x14ac:dyDescent="0.25">
      <c r="A68" s="63" t="s">
        <v>58</v>
      </c>
      <c r="B68" s="64">
        <f>B58-SUM(B59:B67)</f>
        <v>10492</v>
      </c>
      <c r="C68" s="64">
        <f>C58-SUM(C59:C67)</f>
        <v>11534</v>
      </c>
      <c r="D68" s="64">
        <f>D58-SUM(D59:D67)</f>
        <v>11055</v>
      </c>
      <c r="E68" s="64">
        <f>E58-SUM(E59:E67)</f>
        <v>9453</v>
      </c>
      <c r="F68" s="65">
        <f t="shared" si="15"/>
        <v>-0.14491180461329711</v>
      </c>
      <c r="G68" s="64">
        <f t="shared" si="12"/>
        <v>-1602</v>
      </c>
      <c r="H68" s="65">
        <f t="shared" si="13"/>
        <v>2.0091306731958632E-2</v>
      </c>
      <c r="I68" s="30"/>
      <c r="J68" s="64">
        <f>J58-SUM(J59:J67)</f>
        <v>29870</v>
      </c>
      <c r="K68" s="64">
        <f>K58-SUM(K59:K67)</f>
        <v>33585</v>
      </c>
      <c r="L68" s="64">
        <f>L58-SUM(L59:L67)</f>
        <v>31608</v>
      </c>
      <c r="M68" s="64">
        <f>M58-SUM(M59:M67)</f>
        <v>26647</v>
      </c>
      <c r="N68" s="65">
        <f t="shared" si="16"/>
        <v>-0.15695393571247784</v>
      </c>
      <c r="O68" s="64">
        <f t="shared" si="17"/>
        <v>-4961</v>
      </c>
      <c r="P68" s="65">
        <f t="shared" si="14"/>
        <v>1.9894922080026162E-2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">
        <v>114</v>
      </c>
      <c r="C70" s="12"/>
      <c r="D70" s="12"/>
      <c r="E70" s="12"/>
      <c r="F70" s="12"/>
      <c r="G70" s="12"/>
      <c r="H70" s="13"/>
      <c r="I70" s="68"/>
      <c r="J70" s="11" t="str">
        <f>J$5</f>
        <v>acumulado marzo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v>2882541</v>
      </c>
      <c r="C72" s="71">
        <v>3156397</v>
      </c>
      <c r="D72" s="71">
        <v>2951260</v>
      </c>
      <c r="E72" s="71">
        <v>2945364</v>
      </c>
      <c r="F72" s="72">
        <f>E72/D72-1</f>
        <v>-1.9977907741099976E-3</v>
      </c>
      <c r="G72" s="71">
        <f t="shared" ref="G72:G83" si="18">E72-D72</f>
        <v>-5896</v>
      </c>
      <c r="H72" s="72">
        <f t="shared" ref="H72:H83" si="19">E72/$E$72</f>
        <v>1</v>
      </c>
      <c r="I72" s="73"/>
      <c r="J72" s="71">
        <v>8612481</v>
      </c>
      <c r="K72" s="71">
        <v>9193026</v>
      </c>
      <c r="L72" s="71">
        <v>8845981</v>
      </c>
      <c r="M72" s="71">
        <v>8770407</v>
      </c>
      <c r="N72" s="72">
        <f>M72/L72-1</f>
        <v>-8.5433147550283417E-3</v>
      </c>
      <c r="O72" s="71">
        <f>M72-L72</f>
        <v>-75574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v>2166832</v>
      </c>
      <c r="C73" s="75">
        <v>2367869</v>
      </c>
      <c r="D73" s="75">
        <v>2177957</v>
      </c>
      <c r="E73" s="75">
        <v>2201914</v>
      </c>
      <c r="F73" s="76">
        <f t="shared" ref="F73:F83" si="21">E73/D73-1</f>
        <v>1.0999758030117324E-2</v>
      </c>
      <c r="G73" s="75">
        <f t="shared" si="18"/>
        <v>23957</v>
      </c>
      <c r="H73" s="76">
        <f t="shared" si="19"/>
        <v>0.74758637642070724</v>
      </c>
      <c r="I73" s="77"/>
      <c r="J73" s="75">
        <v>6503443</v>
      </c>
      <c r="K73" s="75">
        <v>6859211</v>
      </c>
      <c r="L73" s="75">
        <v>6564762</v>
      </c>
      <c r="M73" s="75">
        <v>6519426</v>
      </c>
      <c r="N73" s="76">
        <f t="shared" ref="N73:N83" si="22">M73/L73-1</f>
        <v>-6.9059624705358758E-3</v>
      </c>
      <c r="O73" s="75">
        <f t="shared" ref="O73:O83" si="23">M73-L73</f>
        <v>-45336</v>
      </c>
      <c r="P73" s="76">
        <f t="shared" si="20"/>
        <v>0.74334360993737236</v>
      </c>
    </row>
    <row r="74" spans="1:16" x14ac:dyDescent="0.25">
      <c r="A74" s="31" t="s">
        <v>6</v>
      </c>
      <c r="B74" s="32">
        <v>411884</v>
      </c>
      <c r="C74" s="32">
        <v>466543</v>
      </c>
      <c r="D74" s="32">
        <v>409555</v>
      </c>
      <c r="E74" s="32">
        <v>445412</v>
      </c>
      <c r="F74" s="33">
        <f t="shared" si="21"/>
        <v>8.7551122559851535E-2</v>
      </c>
      <c r="G74" s="32">
        <f t="shared" si="18"/>
        <v>35857</v>
      </c>
      <c r="H74" s="33">
        <f t="shared" si="19"/>
        <v>0.15122477221830646</v>
      </c>
      <c r="I74" s="78"/>
      <c r="J74" s="32">
        <v>1237839</v>
      </c>
      <c r="K74" s="32">
        <v>1320629</v>
      </c>
      <c r="L74" s="32">
        <v>1230867</v>
      </c>
      <c r="M74" s="32">
        <v>1299143</v>
      </c>
      <c r="N74" s="33">
        <f>M74/L74-1</f>
        <v>5.5469843614297965E-2</v>
      </c>
      <c r="O74" s="32">
        <f>M74-L74</f>
        <v>68276</v>
      </c>
      <c r="P74" s="33">
        <f t="shared" si="20"/>
        <v>0.14812801732006281</v>
      </c>
    </row>
    <row r="75" spans="1:16" x14ac:dyDescent="0.25">
      <c r="A75" s="31" t="s">
        <v>7</v>
      </c>
      <c r="B75" s="32">
        <v>1395535</v>
      </c>
      <c r="C75" s="32">
        <v>1528610</v>
      </c>
      <c r="D75" s="32">
        <v>1430374</v>
      </c>
      <c r="E75" s="32">
        <v>1402394</v>
      </c>
      <c r="F75" s="33">
        <f t="shared" si="21"/>
        <v>-1.9561317529541267E-2</v>
      </c>
      <c r="G75" s="32">
        <f t="shared" si="18"/>
        <v>-27980</v>
      </c>
      <c r="H75" s="33">
        <f t="shared" si="19"/>
        <v>0.47613605652815749</v>
      </c>
      <c r="I75" s="78"/>
      <c r="J75" s="32">
        <v>4182178</v>
      </c>
      <c r="K75" s="32">
        <v>4452237</v>
      </c>
      <c r="L75" s="32">
        <v>4274291</v>
      </c>
      <c r="M75" s="32">
        <v>4165151</v>
      </c>
      <c r="N75" s="33">
        <f t="shared" si="22"/>
        <v>-2.553405933288122E-2</v>
      </c>
      <c r="O75" s="32">
        <f t="shared" si="23"/>
        <v>-109140</v>
      </c>
      <c r="P75" s="33">
        <f t="shared" si="20"/>
        <v>0.47490965926666801</v>
      </c>
    </row>
    <row r="76" spans="1:16" x14ac:dyDescent="0.25">
      <c r="A76" s="31" t="s">
        <v>8</v>
      </c>
      <c r="B76" s="32">
        <v>305531</v>
      </c>
      <c r="C76" s="32">
        <v>315557</v>
      </c>
      <c r="D76" s="32">
        <v>284563</v>
      </c>
      <c r="E76" s="32">
        <v>295366</v>
      </c>
      <c r="F76" s="33">
        <f t="shared" si="21"/>
        <v>3.7963473817748561E-2</v>
      </c>
      <c r="G76" s="32">
        <f t="shared" si="18"/>
        <v>10803</v>
      </c>
      <c r="H76" s="33">
        <f t="shared" si="19"/>
        <v>0.10028166297951628</v>
      </c>
      <c r="I76" s="78"/>
      <c r="J76" s="32">
        <v>923156</v>
      </c>
      <c r="K76" s="32">
        <v>918888</v>
      </c>
      <c r="L76" s="32">
        <v>898226</v>
      </c>
      <c r="M76" s="32">
        <v>884337</v>
      </c>
      <c r="N76" s="33">
        <f t="shared" si="22"/>
        <v>-1.546270092382096E-2</v>
      </c>
      <c r="O76" s="32">
        <f>M76-L76</f>
        <v>-13889</v>
      </c>
      <c r="P76" s="33">
        <f t="shared" si="20"/>
        <v>0.10083192262343127</v>
      </c>
    </row>
    <row r="77" spans="1:16" x14ac:dyDescent="0.25">
      <c r="A77" s="31" t="s">
        <v>9</v>
      </c>
      <c r="B77" s="32">
        <v>40476</v>
      </c>
      <c r="C77" s="32">
        <v>42494</v>
      </c>
      <c r="D77" s="32">
        <v>39950</v>
      </c>
      <c r="E77" s="32">
        <v>44610</v>
      </c>
      <c r="F77" s="33">
        <f t="shared" si="21"/>
        <v>0.11664580725907392</v>
      </c>
      <c r="G77" s="32">
        <f t="shared" si="18"/>
        <v>4660</v>
      </c>
      <c r="H77" s="33">
        <f t="shared" si="19"/>
        <v>1.5145835964587059E-2</v>
      </c>
      <c r="I77" s="78"/>
      <c r="J77" s="32">
        <v>120860</v>
      </c>
      <c r="K77" s="32">
        <v>125134</v>
      </c>
      <c r="L77" s="32">
        <v>120277</v>
      </c>
      <c r="M77" s="32">
        <v>127565</v>
      </c>
      <c r="N77" s="33">
        <f t="shared" si="22"/>
        <v>6.0593463421934279E-2</v>
      </c>
      <c r="O77" s="32">
        <f t="shared" si="23"/>
        <v>7288</v>
      </c>
      <c r="P77" s="33">
        <f t="shared" si="20"/>
        <v>1.4544935029811044E-2</v>
      </c>
    </row>
    <row r="78" spans="1:16" x14ac:dyDescent="0.25">
      <c r="A78" s="34" t="s">
        <v>10</v>
      </c>
      <c r="B78" s="35">
        <v>13406</v>
      </c>
      <c r="C78" s="35">
        <v>14665</v>
      </c>
      <c r="D78" s="35">
        <v>13515</v>
      </c>
      <c r="E78" s="35">
        <v>14132</v>
      </c>
      <c r="F78" s="36">
        <f t="shared" si="21"/>
        <v>4.5652978172401104E-2</v>
      </c>
      <c r="G78" s="35">
        <f t="shared" si="18"/>
        <v>617</v>
      </c>
      <c r="H78" s="36">
        <f t="shared" si="19"/>
        <v>4.7980487301399763E-3</v>
      </c>
      <c r="I78" s="78"/>
      <c r="J78" s="35">
        <v>39410</v>
      </c>
      <c r="K78" s="35">
        <v>42323</v>
      </c>
      <c r="L78" s="35">
        <v>41101</v>
      </c>
      <c r="M78" s="35">
        <v>43230</v>
      </c>
      <c r="N78" s="36">
        <f t="shared" si="22"/>
        <v>5.1799226296197265E-2</v>
      </c>
      <c r="O78" s="35">
        <f t="shared" si="23"/>
        <v>2129</v>
      </c>
      <c r="P78" s="36">
        <f t="shared" si="20"/>
        <v>4.9290756973992197E-3</v>
      </c>
    </row>
    <row r="79" spans="1:16" x14ac:dyDescent="0.25">
      <c r="A79" s="74" t="s">
        <v>11</v>
      </c>
      <c r="B79" s="75">
        <v>715709</v>
      </c>
      <c r="C79" s="75">
        <v>788528</v>
      </c>
      <c r="D79" s="75">
        <v>773303</v>
      </c>
      <c r="E79" s="75">
        <v>743450</v>
      </c>
      <c r="F79" s="76">
        <f t="shared" si="21"/>
        <v>-3.8604531470846526E-2</v>
      </c>
      <c r="G79" s="75">
        <f t="shared" si="18"/>
        <v>-29853</v>
      </c>
      <c r="H79" s="76">
        <f t="shared" si="19"/>
        <v>0.25241362357929276</v>
      </c>
      <c r="I79" s="77"/>
      <c r="J79" s="75">
        <v>2109038</v>
      </c>
      <c r="K79" s="75">
        <v>2333815</v>
      </c>
      <c r="L79" s="75">
        <v>2281219</v>
      </c>
      <c r="M79" s="75">
        <v>2250981</v>
      </c>
      <c r="N79" s="76">
        <f t="shared" si="22"/>
        <v>-1.3255193824003753E-2</v>
      </c>
      <c r="O79" s="75">
        <f t="shared" si="23"/>
        <v>-30238</v>
      </c>
      <c r="P79" s="76">
        <f t="shared" si="20"/>
        <v>0.25665639006262764</v>
      </c>
    </row>
    <row r="80" spans="1:16" x14ac:dyDescent="0.25">
      <c r="A80" s="37" t="s">
        <v>12</v>
      </c>
      <c r="B80" s="32">
        <v>42335</v>
      </c>
      <c r="C80" s="32">
        <v>61141</v>
      </c>
      <c r="D80" s="32">
        <v>59325</v>
      </c>
      <c r="E80" s="32">
        <v>58928</v>
      </c>
      <c r="F80" s="33">
        <f t="shared" si="21"/>
        <v>-6.6919511167299328E-3</v>
      </c>
      <c r="G80" s="32">
        <f t="shared" si="18"/>
        <v>-397</v>
      </c>
      <c r="H80" s="33">
        <f t="shared" si="19"/>
        <v>2.0007034784155709E-2</v>
      </c>
      <c r="I80" s="78"/>
      <c r="J80" s="32">
        <v>127378</v>
      </c>
      <c r="K80" s="32">
        <v>171979</v>
      </c>
      <c r="L80" s="32">
        <v>175745</v>
      </c>
      <c r="M80" s="32">
        <v>176391</v>
      </c>
      <c r="N80" s="33">
        <f t="shared" si="22"/>
        <v>3.6757802497937586E-3</v>
      </c>
      <c r="O80" s="32">
        <f t="shared" si="23"/>
        <v>646</v>
      </c>
      <c r="P80" s="33">
        <f t="shared" si="20"/>
        <v>2.0112065494794027E-2</v>
      </c>
    </row>
    <row r="81" spans="1:16" x14ac:dyDescent="0.25">
      <c r="A81" s="31" t="s">
        <v>8</v>
      </c>
      <c r="B81" s="32">
        <v>437346</v>
      </c>
      <c r="C81" s="32">
        <v>461757</v>
      </c>
      <c r="D81" s="32">
        <v>467105</v>
      </c>
      <c r="E81" s="32">
        <v>453223</v>
      </c>
      <c r="F81" s="33">
        <f t="shared" si="21"/>
        <v>-2.971922801083271E-2</v>
      </c>
      <c r="G81" s="32">
        <f t="shared" si="18"/>
        <v>-13882</v>
      </c>
      <c r="H81" s="33">
        <f t="shared" si="19"/>
        <v>0.15387673645770097</v>
      </c>
      <c r="I81" s="78"/>
      <c r="J81" s="32">
        <v>1263506</v>
      </c>
      <c r="K81" s="32">
        <v>1376654</v>
      </c>
      <c r="L81" s="32">
        <v>1362736</v>
      </c>
      <c r="M81" s="32">
        <v>1373086</v>
      </c>
      <c r="N81" s="33">
        <f t="shared" si="22"/>
        <v>7.5950147350622998E-3</v>
      </c>
      <c r="O81" s="32">
        <f t="shared" si="23"/>
        <v>10350</v>
      </c>
      <c r="P81" s="33">
        <f t="shared" si="20"/>
        <v>0.15655898295255852</v>
      </c>
    </row>
    <row r="82" spans="1:16" x14ac:dyDescent="0.25">
      <c r="A82" s="31" t="s">
        <v>9</v>
      </c>
      <c r="B82" s="32">
        <v>165430</v>
      </c>
      <c r="C82" s="32">
        <v>190175</v>
      </c>
      <c r="D82" s="32">
        <v>166560</v>
      </c>
      <c r="E82" s="32">
        <v>154268</v>
      </c>
      <c r="F82" s="33">
        <f t="shared" si="21"/>
        <v>-7.3799231508165253E-2</v>
      </c>
      <c r="G82" s="32">
        <f t="shared" si="18"/>
        <v>-12292</v>
      </c>
      <c r="H82" s="33">
        <f t="shared" si="19"/>
        <v>5.237654836549914E-2</v>
      </c>
      <c r="I82" s="78"/>
      <c r="J82" s="32">
        <v>508693</v>
      </c>
      <c r="K82" s="32">
        <v>561092</v>
      </c>
      <c r="L82" s="32">
        <v>503508</v>
      </c>
      <c r="M82" s="32">
        <v>466220</v>
      </c>
      <c r="N82" s="33">
        <f t="shared" si="22"/>
        <v>-7.4056420156184188E-2</v>
      </c>
      <c r="O82" s="32">
        <f t="shared" si="23"/>
        <v>-37288</v>
      </c>
      <c r="P82" s="33">
        <f t="shared" si="20"/>
        <v>5.3158308388652889E-2</v>
      </c>
    </row>
    <row r="83" spans="1:16" x14ac:dyDescent="0.25">
      <c r="A83" s="38" t="s">
        <v>10</v>
      </c>
      <c r="B83" s="64">
        <v>70598</v>
      </c>
      <c r="C83" s="64">
        <v>75455</v>
      </c>
      <c r="D83" s="64">
        <v>80313</v>
      </c>
      <c r="E83" s="64">
        <v>77031</v>
      </c>
      <c r="F83" s="65">
        <f t="shared" si="21"/>
        <v>-4.0865115236636607E-2</v>
      </c>
      <c r="G83" s="64">
        <f t="shared" si="18"/>
        <v>-3282</v>
      </c>
      <c r="H83" s="65">
        <f t="shared" si="19"/>
        <v>2.6153303971936916E-2</v>
      </c>
      <c r="I83" s="78"/>
      <c r="J83" s="64">
        <v>209461</v>
      </c>
      <c r="K83" s="64">
        <v>224090</v>
      </c>
      <c r="L83" s="64">
        <v>239230</v>
      </c>
      <c r="M83" s="64">
        <v>235284</v>
      </c>
      <c r="N83" s="65">
        <f t="shared" si="22"/>
        <v>-1.6494586799314481E-2</v>
      </c>
      <c r="O83" s="64">
        <f t="shared" si="23"/>
        <v>-3946</v>
      </c>
      <c r="P83" s="65">
        <f t="shared" si="20"/>
        <v>2.6827033226622207E-2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">
        <v>114</v>
      </c>
      <c r="C86" s="12"/>
      <c r="D86" s="12"/>
      <c r="E86" s="12"/>
      <c r="F86" s="12"/>
      <c r="G86" s="12"/>
      <c r="H86" s="13"/>
      <c r="I86" s="68"/>
      <c r="J86" s="11" t="str">
        <f>J$5</f>
        <v>acumulado marzo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v>2882541</v>
      </c>
      <c r="C88" s="71">
        <v>3156397</v>
      </c>
      <c r="D88" s="71">
        <v>2951260</v>
      </c>
      <c r="E88" s="71">
        <v>2945364</v>
      </c>
      <c r="F88" s="72">
        <f>E88/D88-1</f>
        <v>-1.9977907741099976E-3</v>
      </c>
      <c r="G88" s="71">
        <f t="shared" ref="G88:G119" si="24">E88-D88</f>
        <v>-5896</v>
      </c>
      <c r="H88" s="72">
        <f>E88/$E$88</f>
        <v>1</v>
      </c>
      <c r="I88" s="73"/>
      <c r="J88" s="71">
        <v>8612481</v>
      </c>
      <c r="K88" s="71">
        <v>9193026</v>
      </c>
      <c r="L88" s="71">
        <v>8845981</v>
      </c>
      <c r="M88" s="71">
        <v>8770407</v>
      </c>
      <c r="N88" s="72">
        <f>M88/L88-1</f>
        <v>-8.5433147550283417E-3</v>
      </c>
      <c r="O88" s="71">
        <f>M88-L88</f>
        <v>-75574</v>
      </c>
      <c r="P88" s="72">
        <f>M88/$M$88</f>
        <v>1</v>
      </c>
    </row>
    <row r="89" spans="1:16" x14ac:dyDescent="0.25">
      <c r="A89" s="79" t="s">
        <v>16</v>
      </c>
      <c r="B89" s="80">
        <v>274482</v>
      </c>
      <c r="C89" s="80">
        <v>288230</v>
      </c>
      <c r="D89" s="80">
        <v>252572</v>
      </c>
      <c r="E89" s="80">
        <v>252651</v>
      </c>
      <c r="F89" s="81">
        <f t="shared" ref="F89:F119" si="25">E89/D89-1</f>
        <v>3.1278209777796384E-4</v>
      </c>
      <c r="G89" s="80">
        <f t="shared" si="24"/>
        <v>79</v>
      </c>
      <c r="H89" s="81">
        <f>E89/$E$88</f>
        <v>8.5779210990560087E-2</v>
      </c>
      <c r="I89" s="82"/>
      <c r="J89" s="80">
        <v>783461</v>
      </c>
      <c r="K89" s="80">
        <v>753919</v>
      </c>
      <c r="L89" s="80">
        <v>688088</v>
      </c>
      <c r="M89" s="80">
        <v>697937</v>
      </c>
      <c r="N89" s="81">
        <f t="shared" ref="N89:N119" si="26">M89/L89-1</f>
        <v>1.4313576170489783E-2</v>
      </c>
      <c r="O89" s="80">
        <f t="shared" ref="O89:O119" si="27">M89-L89</f>
        <v>9849</v>
      </c>
      <c r="P89" s="81">
        <f>M89/$M$88</f>
        <v>7.9578633009847771E-2</v>
      </c>
    </row>
    <row r="90" spans="1:16" x14ac:dyDescent="0.25">
      <c r="A90" s="52" t="s">
        <v>17</v>
      </c>
      <c r="B90" s="28">
        <v>70695</v>
      </c>
      <c r="C90" s="28">
        <v>86365</v>
      </c>
      <c r="D90" s="28">
        <v>71613</v>
      </c>
      <c r="E90" s="28">
        <v>61309</v>
      </c>
      <c r="F90" s="29">
        <f t="shared" si="25"/>
        <v>-0.14388449024618433</v>
      </c>
      <c r="G90" s="28">
        <f t="shared" si="24"/>
        <v>-10304</v>
      </c>
      <c r="H90" s="29">
        <f>E90/$E$23</f>
        <v>0.13030550348351336</v>
      </c>
      <c r="I90" s="83"/>
      <c r="J90" s="28">
        <v>225075</v>
      </c>
      <c r="K90" s="28">
        <v>225978</v>
      </c>
      <c r="L90" s="28">
        <v>186532</v>
      </c>
      <c r="M90" s="28">
        <v>172067</v>
      </c>
      <c r="N90" s="29">
        <f t="shared" si="26"/>
        <v>-7.7547016061587315E-2</v>
      </c>
      <c r="O90" s="28">
        <f>M90-L90</f>
        <v>-14465</v>
      </c>
      <c r="P90" s="29">
        <f>M90/$M$23</f>
        <v>0.12846697780402527</v>
      </c>
    </row>
    <row r="91" spans="1:16" x14ac:dyDescent="0.25">
      <c r="A91" s="49" t="s">
        <v>18</v>
      </c>
      <c r="B91" s="28">
        <v>39200</v>
      </c>
      <c r="C91" s="28">
        <v>39265</v>
      </c>
      <c r="D91" s="28">
        <v>46567</v>
      </c>
      <c r="E91" s="28">
        <v>40640</v>
      </c>
      <c r="F91" s="50">
        <f t="shared" si="25"/>
        <v>-0.12727897438099944</v>
      </c>
      <c r="G91" s="28">
        <f t="shared" si="24"/>
        <v>-5927</v>
      </c>
      <c r="H91" s="50">
        <f>E91/$E$23</f>
        <v>8.6375828370548899E-2</v>
      </c>
      <c r="I91" s="84"/>
      <c r="J91" s="28">
        <v>146315</v>
      </c>
      <c r="K91" s="28">
        <v>91817</v>
      </c>
      <c r="L91" s="28">
        <v>109639</v>
      </c>
      <c r="M91" s="28">
        <v>101355</v>
      </c>
      <c r="N91" s="50">
        <f t="shared" si="26"/>
        <v>-7.5557055427357023E-2</v>
      </c>
      <c r="O91" s="51">
        <f t="shared" si="27"/>
        <v>-8284</v>
      </c>
      <c r="P91" s="50">
        <f>M91/$M$23</f>
        <v>7.567267712767109E-2</v>
      </c>
    </row>
    <row r="92" spans="1:16" x14ac:dyDescent="0.25">
      <c r="A92" s="49" t="s">
        <v>19</v>
      </c>
      <c r="B92" s="51">
        <f>B90-B91</f>
        <v>31495</v>
      </c>
      <c r="C92" s="51">
        <f>C90-C91</f>
        <v>47100</v>
      </c>
      <c r="D92" s="51">
        <f>D90-D91</f>
        <v>25046</v>
      </c>
      <c r="E92" s="51">
        <f>E90-E91</f>
        <v>20669</v>
      </c>
      <c r="F92" s="50">
        <f t="shared" si="25"/>
        <v>-0.17475844446218958</v>
      </c>
      <c r="G92" s="51">
        <f t="shared" si="24"/>
        <v>-4377</v>
      </c>
      <c r="H92" s="50">
        <f>E92/$E$23</f>
        <v>4.3929675112964452E-2</v>
      </c>
      <c r="I92" s="84"/>
      <c r="J92" s="51">
        <f>J90-J91</f>
        <v>78760</v>
      </c>
      <c r="K92" s="51">
        <f>K90-K91</f>
        <v>134161</v>
      </c>
      <c r="L92" s="51">
        <f>L90-L91</f>
        <v>76893</v>
      </c>
      <c r="M92" s="51">
        <f>M90-M91</f>
        <v>70712</v>
      </c>
      <c r="N92" s="50">
        <f t="shared" si="26"/>
        <v>-8.0384430312252064E-2</v>
      </c>
      <c r="O92" s="51">
        <f t="shared" si="27"/>
        <v>-6181</v>
      </c>
      <c r="P92" s="50">
        <f>M92/$M$23</f>
        <v>5.2794300676354183E-2</v>
      </c>
    </row>
    <row r="93" spans="1:16" x14ac:dyDescent="0.25">
      <c r="A93" s="85" t="s">
        <v>20</v>
      </c>
      <c r="B93" s="35">
        <v>203787</v>
      </c>
      <c r="C93" s="35">
        <v>201865</v>
      </c>
      <c r="D93" s="35">
        <v>180959</v>
      </c>
      <c r="E93" s="35">
        <v>191342</v>
      </c>
      <c r="F93" s="36">
        <f t="shared" si="25"/>
        <v>5.7377638028503597E-2</v>
      </c>
      <c r="G93" s="35">
        <f t="shared" si="24"/>
        <v>10383</v>
      </c>
      <c r="H93" s="36">
        <f>E93/$E$23</f>
        <v>0.40667627342710549</v>
      </c>
      <c r="I93" s="84"/>
      <c r="J93" s="28">
        <v>558386</v>
      </c>
      <c r="K93" s="28">
        <v>527941</v>
      </c>
      <c r="L93" s="28">
        <v>501556</v>
      </c>
      <c r="M93" s="28">
        <v>525870</v>
      </c>
      <c r="N93" s="36">
        <f t="shared" si="26"/>
        <v>4.8477139142987014E-2</v>
      </c>
      <c r="O93" s="35">
        <f t="shared" si="27"/>
        <v>24314</v>
      </c>
      <c r="P93" s="36">
        <f>M93/$M$23</f>
        <v>0.39261990746513142</v>
      </c>
    </row>
    <row r="94" spans="1:16" x14ac:dyDescent="0.25">
      <c r="A94" s="79" t="s">
        <v>21</v>
      </c>
      <c r="B94" s="80">
        <v>2608059</v>
      </c>
      <c r="C94" s="80">
        <v>2868167</v>
      </c>
      <c r="D94" s="80">
        <v>2698688</v>
      </c>
      <c r="E94" s="80">
        <v>2692713</v>
      </c>
      <c r="F94" s="81">
        <f t="shared" si="25"/>
        <v>-2.2140388218274687E-3</v>
      </c>
      <c r="G94" s="80">
        <f t="shared" si="24"/>
        <v>-5975</v>
      </c>
      <c r="H94" s="81">
        <f t="shared" ref="H94:H119" si="28">E94/$E$88</f>
        <v>0.91422078900943993</v>
      </c>
      <c r="I94" s="82"/>
      <c r="J94" s="80">
        <v>7829020</v>
      </c>
      <c r="K94" s="80">
        <v>8439107</v>
      </c>
      <c r="L94" s="80">
        <v>8157893</v>
      </c>
      <c r="M94" s="80">
        <v>8072470</v>
      </c>
      <c r="N94" s="81">
        <f t="shared" si="26"/>
        <v>-1.0471208680966959E-2</v>
      </c>
      <c r="O94" s="80">
        <f t="shared" si="27"/>
        <v>-85423</v>
      </c>
      <c r="P94" s="81">
        <f t="shared" ref="P94:P119" si="29">M94/$M$88</f>
        <v>0.9204213669901522</v>
      </c>
    </row>
    <row r="95" spans="1:16" x14ac:dyDescent="0.25">
      <c r="A95" s="27" t="s">
        <v>22</v>
      </c>
      <c r="B95" s="86">
        <v>343780</v>
      </c>
      <c r="C95" s="86">
        <v>403382</v>
      </c>
      <c r="D95" s="86">
        <v>367237</v>
      </c>
      <c r="E95" s="86">
        <v>349033</v>
      </c>
      <c r="F95" s="87">
        <f t="shared" si="25"/>
        <v>-4.9570168583231045E-2</v>
      </c>
      <c r="G95" s="86">
        <f t="shared" si="24"/>
        <v>-18204</v>
      </c>
      <c r="H95" s="87">
        <f t="shared" si="28"/>
        <v>0.11850250087934802</v>
      </c>
      <c r="I95" s="83"/>
      <c r="J95" s="86">
        <v>1036263</v>
      </c>
      <c r="K95" s="86">
        <v>1152956</v>
      </c>
      <c r="L95" s="86">
        <v>1075806</v>
      </c>
      <c r="M95" s="86">
        <v>1034262</v>
      </c>
      <c r="N95" s="87">
        <f t="shared" si="26"/>
        <v>-3.8616627905031176E-2</v>
      </c>
      <c r="O95" s="86">
        <f t="shared" si="27"/>
        <v>-41544</v>
      </c>
      <c r="P95" s="87">
        <f t="shared" si="29"/>
        <v>0.11792634024851982</v>
      </c>
    </row>
    <row r="96" spans="1:16" x14ac:dyDescent="0.25">
      <c r="A96" s="31" t="s">
        <v>23</v>
      </c>
      <c r="B96" s="32">
        <v>17472</v>
      </c>
      <c r="C96" s="32">
        <v>28306</v>
      </c>
      <c r="D96" s="32">
        <v>20650</v>
      </c>
      <c r="E96" s="32">
        <v>23344</v>
      </c>
      <c r="F96" s="33">
        <f t="shared" si="25"/>
        <v>0.13046004842615022</v>
      </c>
      <c r="G96" s="32">
        <f t="shared" si="24"/>
        <v>2694</v>
      </c>
      <c r="H96" s="33">
        <f t="shared" si="28"/>
        <v>7.9256757399085477E-3</v>
      </c>
      <c r="I96" s="84"/>
      <c r="J96" s="32">
        <v>72197</v>
      </c>
      <c r="K96" s="32">
        <v>83683</v>
      </c>
      <c r="L96" s="32">
        <v>76265</v>
      </c>
      <c r="M96" s="32">
        <v>81739</v>
      </c>
      <c r="N96" s="33">
        <f t="shared" si="26"/>
        <v>7.1776044056906851E-2</v>
      </c>
      <c r="O96" s="32">
        <f t="shared" si="27"/>
        <v>5474</v>
      </c>
      <c r="P96" s="33">
        <f t="shared" si="29"/>
        <v>9.3198639470209316E-3</v>
      </c>
    </row>
    <row r="97" spans="1:16" x14ac:dyDescent="0.25">
      <c r="A97" s="31" t="s">
        <v>24</v>
      </c>
      <c r="B97" s="32">
        <v>3915</v>
      </c>
      <c r="C97" s="32">
        <v>4487</v>
      </c>
      <c r="D97" s="32">
        <v>4046</v>
      </c>
      <c r="E97" s="32">
        <v>5794</v>
      </c>
      <c r="F97" s="33">
        <f t="shared" si="25"/>
        <v>0.4320316361838854</v>
      </c>
      <c r="G97" s="32">
        <f t="shared" si="24"/>
        <v>1748</v>
      </c>
      <c r="H97" s="33">
        <f t="shared" si="28"/>
        <v>1.9671592373642103E-3</v>
      </c>
      <c r="I97" s="84"/>
      <c r="J97" s="32">
        <v>11202</v>
      </c>
      <c r="K97" s="32">
        <v>11841</v>
      </c>
      <c r="L97" s="32">
        <v>10595</v>
      </c>
      <c r="M97" s="32">
        <v>15345</v>
      </c>
      <c r="N97" s="33">
        <f t="shared" si="26"/>
        <v>0.44832468145351578</v>
      </c>
      <c r="O97" s="32">
        <f t="shared" si="27"/>
        <v>4750</v>
      </c>
      <c r="P97" s="33">
        <f t="shared" si="29"/>
        <v>1.7496337399165169E-3</v>
      </c>
    </row>
    <row r="98" spans="1:16" x14ac:dyDescent="0.25">
      <c r="A98" s="31" t="s">
        <v>25</v>
      </c>
      <c r="B98" s="32">
        <v>88964</v>
      </c>
      <c r="C98" s="32">
        <v>87955</v>
      </c>
      <c r="D98" s="32">
        <v>80392</v>
      </c>
      <c r="E98" s="32">
        <v>76704</v>
      </c>
      <c r="F98" s="33">
        <f t="shared" si="25"/>
        <v>-4.5875211463827226E-2</v>
      </c>
      <c r="G98" s="32">
        <f t="shared" si="24"/>
        <v>-3688</v>
      </c>
      <c r="H98" s="33">
        <f t="shared" si="28"/>
        <v>2.6042282040521985E-2</v>
      </c>
      <c r="I98" s="84"/>
      <c r="J98" s="32">
        <v>275930</v>
      </c>
      <c r="K98" s="32">
        <v>257645</v>
      </c>
      <c r="L98" s="32">
        <v>237378</v>
      </c>
      <c r="M98" s="32">
        <v>219046</v>
      </c>
      <c r="N98" s="33">
        <f t="shared" si="26"/>
        <v>-7.722703873147474E-2</v>
      </c>
      <c r="O98" s="32">
        <f t="shared" si="27"/>
        <v>-18332</v>
      </c>
      <c r="P98" s="33">
        <f t="shared" si="29"/>
        <v>2.4975579810606281E-2</v>
      </c>
    </row>
    <row r="99" spans="1:16" x14ac:dyDescent="0.25">
      <c r="A99" s="31" t="s">
        <v>26</v>
      </c>
      <c r="B99" s="32">
        <v>11460</v>
      </c>
      <c r="C99" s="32">
        <v>14510</v>
      </c>
      <c r="D99" s="32">
        <v>16252</v>
      </c>
      <c r="E99" s="32">
        <v>14157</v>
      </c>
      <c r="F99" s="33">
        <f t="shared" si="25"/>
        <v>-0.12890721142013295</v>
      </c>
      <c r="G99" s="32">
        <f t="shared" si="24"/>
        <v>-2095</v>
      </c>
      <c r="H99" s="33">
        <f t="shared" si="28"/>
        <v>4.8065366453857658E-3</v>
      </c>
      <c r="I99" s="84"/>
      <c r="J99" s="32">
        <v>34690</v>
      </c>
      <c r="K99" s="32">
        <v>39933</v>
      </c>
      <c r="L99" s="32">
        <v>38518</v>
      </c>
      <c r="M99" s="32">
        <v>37617</v>
      </c>
      <c r="N99" s="33">
        <f t="shared" si="26"/>
        <v>-2.3391661041590961E-2</v>
      </c>
      <c r="O99" s="32">
        <f t="shared" si="27"/>
        <v>-901</v>
      </c>
      <c r="P99" s="33">
        <f t="shared" si="29"/>
        <v>4.2890825933163653E-3</v>
      </c>
    </row>
    <row r="100" spans="1:16" x14ac:dyDescent="0.25">
      <c r="A100" s="31" t="s">
        <v>27</v>
      </c>
      <c r="B100" s="32">
        <v>86261</v>
      </c>
      <c r="C100" s="32">
        <v>86315</v>
      </c>
      <c r="D100" s="32">
        <v>69735</v>
      </c>
      <c r="E100" s="32">
        <v>62867</v>
      </c>
      <c r="F100" s="33">
        <f t="shared" si="25"/>
        <v>-9.8487129848712995E-2</v>
      </c>
      <c r="G100" s="32">
        <f t="shared" si="24"/>
        <v>-6868</v>
      </c>
      <c r="H100" s="33">
        <f t="shared" si="28"/>
        <v>2.1344390710282327E-2</v>
      </c>
      <c r="I100" s="84"/>
      <c r="J100" s="32">
        <v>267169</v>
      </c>
      <c r="K100" s="32">
        <v>267688</v>
      </c>
      <c r="L100" s="32">
        <v>223727</v>
      </c>
      <c r="M100" s="32">
        <v>203299</v>
      </c>
      <c r="N100" s="33">
        <f t="shared" si="26"/>
        <v>-9.1307709842799456E-2</v>
      </c>
      <c r="O100" s="32">
        <f t="shared" si="27"/>
        <v>-20428</v>
      </c>
      <c r="P100" s="33">
        <f t="shared" si="29"/>
        <v>2.318011011347592E-2</v>
      </c>
    </row>
    <row r="101" spans="1:16" x14ac:dyDescent="0.25">
      <c r="A101" s="31" t="s">
        <v>28</v>
      </c>
      <c r="B101" s="32">
        <v>3127</v>
      </c>
      <c r="C101" s="32">
        <v>5755</v>
      </c>
      <c r="D101" s="32">
        <v>3883</v>
      </c>
      <c r="E101" s="32">
        <v>5187</v>
      </c>
      <c r="F101" s="33">
        <f t="shared" si="25"/>
        <v>0.33582281740921971</v>
      </c>
      <c r="G101" s="32">
        <f t="shared" si="24"/>
        <v>1304</v>
      </c>
      <c r="H101" s="33">
        <f t="shared" si="28"/>
        <v>1.7610726551964375E-3</v>
      </c>
      <c r="I101" s="84"/>
      <c r="J101" s="32">
        <v>11898</v>
      </c>
      <c r="K101" s="32">
        <v>14339</v>
      </c>
      <c r="L101" s="32">
        <v>13858</v>
      </c>
      <c r="M101" s="32">
        <v>15093</v>
      </c>
      <c r="N101" s="33">
        <f t="shared" si="26"/>
        <v>8.9118198874296395E-2</v>
      </c>
      <c r="O101" s="32">
        <f t="shared" si="27"/>
        <v>1235</v>
      </c>
      <c r="P101" s="33">
        <f t="shared" si="29"/>
        <v>1.7209007518123162E-3</v>
      </c>
    </row>
    <row r="102" spans="1:16" x14ac:dyDescent="0.25">
      <c r="A102" s="31" t="s">
        <v>29</v>
      </c>
      <c r="B102" s="32">
        <v>1094218</v>
      </c>
      <c r="C102" s="32">
        <v>1146041</v>
      </c>
      <c r="D102" s="32">
        <v>1105621</v>
      </c>
      <c r="E102" s="32">
        <v>1175131</v>
      </c>
      <c r="F102" s="33">
        <f t="shared" si="25"/>
        <v>6.2869645203917024E-2</v>
      </c>
      <c r="G102" s="32">
        <f t="shared" si="24"/>
        <v>69510</v>
      </c>
      <c r="H102" s="33">
        <f t="shared" si="28"/>
        <v>0.39897649322800172</v>
      </c>
      <c r="I102" s="84"/>
      <c r="J102" s="32">
        <v>3067931</v>
      </c>
      <c r="K102" s="32">
        <v>3291031</v>
      </c>
      <c r="L102" s="32">
        <v>3242037</v>
      </c>
      <c r="M102" s="32">
        <v>3329549</v>
      </c>
      <c r="N102" s="33">
        <f t="shared" si="26"/>
        <v>2.6992906003231898E-2</v>
      </c>
      <c r="O102" s="32">
        <f t="shared" si="27"/>
        <v>87512</v>
      </c>
      <c r="P102" s="33">
        <f t="shared" si="29"/>
        <v>0.37963449130695986</v>
      </c>
    </row>
    <row r="103" spans="1:16" x14ac:dyDescent="0.25">
      <c r="A103" s="31" t="s">
        <v>30</v>
      </c>
      <c r="B103" s="32">
        <v>131263</v>
      </c>
      <c r="C103" s="32">
        <v>152146</v>
      </c>
      <c r="D103" s="32">
        <v>125957</v>
      </c>
      <c r="E103" s="32">
        <v>121145</v>
      </c>
      <c r="F103" s="33">
        <f t="shared" si="25"/>
        <v>-3.8203513897600017E-2</v>
      </c>
      <c r="G103" s="32">
        <f t="shared" si="24"/>
        <v>-4812</v>
      </c>
      <c r="H103" s="33">
        <f t="shared" si="28"/>
        <v>4.1130739698047508E-2</v>
      </c>
      <c r="I103" s="84"/>
      <c r="J103" s="32">
        <v>402324</v>
      </c>
      <c r="K103" s="32">
        <v>430866</v>
      </c>
      <c r="L103" s="32">
        <v>393544</v>
      </c>
      <c r="M103" s="32">
        <v>369586</v>
      </c>
      <c r="N103" s="33">
        <f t="shared" si="26"/>
        <v>-6.0877563881039931E-2</v>
      </c>
      <c r="O103" s="32">
        <f t="shared" si="27"/>
        <v>-23958</v>
      </c>
      <c r="P103" s="33">
        <f t="shared" si="29"/>
        <v>4.2140119609044367E-2</v>
      </c>
    </row>
    <row r="104" spans="1:16" x14ac:dyDescent="0.25">
      <c r="A104" s="31" t="s">
        <v>31</v>
      </c>
      <c r="B104" s="32">
        <v>92238</v>
      </c>
      <c r="C104" s="32">
        <v>95518</v>
      </c>
      <c r="D104" s="32">
        <v>103373</v>
      </c>
      <c r="E104" s="32">
        <v>94133</v>
      </c>
      <c r="F104" s="33">
        <f t="shared" si="25"/>
        <v>-8.9385042515937485E-2</v>
      </c>
      <c r="G104" s="32">
        <f t="shared" si="24"/>
        <v>-9240</v>
      </c>
      <c r="H104" s="33">
        <f t="shared" si="28"/>
        <v>3.1959717033276699E-2</v>
      </c>
      <c r="I104" s="84"/>
      <c r="J104" s="32">
        <v>286634</v>
      </c>
      <c r="K104" s="32">
        <v>320248</v>
      </c>
      <c r="L104" s="32">
        <v>315657</v>
      </c>
      <c r="M104" s="32">
        <v>304779</v>
      </c>
      <c r="N104" s="33">
        <f t="shared" si="26"/>
        <v>-3.4461456581035721E-2</v>
      </c>
      <c r="O104" s="32">
        <f t="shared" si="27"/>
        <v>-10878</v>
      </c>
      <c r="P104" s="33">
        <f t="shared" si="29"/>
        <v>3.4750838815119985E-2</v>
      </c>
    </row>
    <row r="105" spans="1:16" x14ac:dyDescent="0.25">
      <c r="A105" s="31" t="s">
        <v>32</v>
      </c>
      <c r="B105" s="32">
        <v>85919</v>
      </c>
      <c r="C105" s="32">
        <v>100409</v>
      </c>
      <c r="D105" s="32">
        <v>105403</v>
      </c>
      <c r="E105" s="32">
        <v>88336</v>
      </c>
      <c r="F105" s="33">
        <f t="shared" si="25"/>
        <v>-0.16192138743679019</v>
      </c>
      <c r="G105" s="32">
        <f t="shared" si="24"/>
        <v>-17067</v>
      </c>
      <c r="H105" s="33">
        <f t="shared" si="28"/>
        <v>2.9991539246082995E-2</v>
      </c>
      <c r="I105" s="84"/>
      <c r="J105" s="32">
        <v>293236</v>
      </c>
      <c r="K105" s="32">
        <v>309647</v>
      </c>
      <c r="L105" s="32">
        <v>295544</v>
      </c>
      <c r="M105" s="32">
        <v>290762</v>
      </c>
      <c r="N105" s="33">
        <f t="shared" si="26"/>
        <v>-1.6180331862599151E-2</v>
      </c>
      <c r="O105" s="32">
        <f t="shared" si="27"/>
        <v>-4782</v>
      </c>
      <c r="P105" s="33">
        <f t="shared" si="29"/>
        <v>3.315262336172084E-2</v>
      </c>
    </row>
    <row r="106" spans="1:16" x14ac:dyDescent="0.25">
      <c r="A106" s="31" t="s">
        <v>33</v>
      </c>
      <c r="B106" s="32">
        <v>84122</v>
      </c>
      <c r="C106" s="32">
        <v>114149</v>
      </c>
      <c r="D106" s="32">
        <v>118268</v>
      </c>
      <c r="E106" s="32">
        <v>125727</v>
      </c>
      <c r="F106" s="33">
        <f t="shared" si="25"/>
        <v>6.3068623803564705E-2</v>
      </c>
      <c r="G106" s="32">
        <f t="shared" si="24"/>
        <v>7459</v>
      </c>
      <c r="H106" s="33">
        <f t="shared" si="28"/>
        <v>4.2686404804295836E-2</v>
      </c>
      <c r="I106" s="84"/>
      <c r="J106" s="32">
        <v>254759</v>
      </c>
      <c r="K106" s="32">
        <v>334488</v>
      </c>
      <c r="L106" s="32">
        <v>367913</v>
      </c>
      <c r="M106" s="32">
        <v>380743</v>
      </c>
      <c r="N106" s="33">
        <f t="shared" si="26"/>
        <v>3.4872374719023158E-2</v>
      </c>
      <c r="O106" s="32">
        <f t="shared" si="27"/>
        <v>12830</v>
      </c>
      <c r="P106" s="33">
        <f t="shared" si="29"/>
        <v>4.3412238451419644E-2</v>
      </c>
    </row>
    <row r="107" spans="1:16" x14ac:dyDescent="0.25">
      <c r="A107" s="31" t="s">
        <v>34</v>
      </c>
      <c r="B107" s="32">
        <v>51280</v>
      </c>
      <c r="C107" s="32">
        <v>59854</v>
      </c>
      <c r="D107" s="32">
        <v>44346</v>
      </c>
      <c r="E107" s="32">
        <v>46234</v>
      </c>
      <c r="F107" s="33">
        <f t="shared" si="25"/>
        <v>4.2574302079105175E-2</v>
      </c>
      <c r="G107" s="32">
        <f t="shared" si="24"/>
        <v>1888</v>
      </c>
      <c r="H107" s="33">
        <f t="shared" si="28"/>
        <v>1.5697210938953557E-2</v>
      </c>
      <c r="I107" s="84"/>
      <c r="J107" s="32">
        <v>151412</v>
      </c>
      <c r="K107" s="32">
        <v>147243</v>
      </c>
      <c r="L107" s="32">
        <v>132732</v>
      </c>
      <c r="M107" s="32">
        <v>125479</v>
      </c>
      <c r="N107" s="33">
        <f t="shared" si="26"/>
        <v>-5.4643944188289217E-2</v>
      </c>
      <c r="O107" s="32">
        <f t="shared" si="27"/>
        <v>-7253</v>
      </c>
      <c r="P107" s="33">
        <f t="shared" si="29"/>
        <v>1.4307089739392938E-2</v>
      </c>
    </row>
    <row r="108" spans="1:16" x14ac:dyDescent="0.25">
      <c r="A108" s="31" t="s">
        <v>35</v>
      </c>
      <c r="B108" s="32">
        <v>78463</v>
      </c>
      <c r="C108" s="32">
        <v>95866</v>
      </c>
      <c r="D108" s="32">
        <v>98052</v>
      </c>
      <c r="E108" s="32">
        <v>83176</v>
      </c>
      <c r="F108" s="33">
        <f t="shared" si="25"/>
        <v>-0.15171541630971319</v>
      </c>
      <c r="G108" s="32">
        <f t="shared" si="24"/>
        <v>-14876</v>
      </c>
      <c r="H108" s="33">
        <f t="shared" si="28"/>
        <v>2.8239633539352011E-2</v>
      </c>
      <c r="I108" s="84"/>
      <c r="J108" s="32">
        <v>292813</v>
      </c>
      <c r="K108" s="32">
        <v>321164</v>
      </c>
      <c r="L108" s="32">
        <v>337203</v>
      </c>
      <c r="M108" s="32">
        <v>293147</v>
      </c>
      <c r="N108" s="33">
        <f t="shared" si="26"/>
        <v>-0.13065126941338012</v>
      </c>
      <c r="O108" s="32">
        <f t="shared" si="27"/>
        <v>-44056</v>
      </c>
      <c r="P108" s="33">
        <f t="shared" si="29"/>
        <v>3.3424560570564171E-2</v>
      </c>
    </row>
    <row r="109" spans="1:16" x14ac:dyDescent="0.25">
      <c r="A109" s="31" t="s">
        <v>36</v>
      </c>
      <c r="B109" s="32">
        <v>66251</v>
      </c>
      <c r="C109" s="32">
        <v>83612</v>
      </c>
      <c r="D109" s="32">
        <v>75595</v>
      </c>
      <c r="E109" s="32">
        <v>74088</v>
      </c>
      <c r="F109" s="33">
        <f t="shared" si="25"/>
        <v>-1.9935180898207561E-2</v>
      </c>
      <c r="G109" s="32">
        <f t="shared" si="24"/>
        <v>-1507</v>
      </c>
      <c r="H109" s="33">
        <f t="shared" si="28"/>
        <v>2.5154106589202557E-2</v>
      </c>
      <c r="I109" s="84"/>
      <c r="J109" s="32">
        <v>201099</v>
      </c>
      <c r="K109" s="32">
        <v>246748</v>
      </c>
      <c r="L109" s="32">
        <v>237678</v>
      </c>
      <c r="M109" s="32">
        <v>231074</v>
      </c>
      <c r="N109" s="33">
        <f t="shared" si="26"/>
        <v>-2.778549129494523E-2</v>
      </c>
      <c r="O109" s="32">
        <f t="shared" si="27"/>
        <v>-6604</v>
      </c>
      <c r="P109" s="33">
        <f t="shared" si="29"/>
        <v>2.634700989361155E-2</v>
      </c>
    </row>
    <row r="110" spans="1:16" x14ac:dyDescent="0.25">
      <c r="A110" s="31" t="s">
        <v>37</v>
      </c>
      <c r="B110" s="32">
        <v>78356</v>
      </c>
      <c r="C110" s="32">
        <v>86802</v>
      </c>
      <c r="D110" s="32">
        <v>66686</v>
      </c>
      <c r="E110" s="32">
        <v>69206</v>
      </c>
      <c r="F110" s="33">
        <f t="shared" si="25"/>
        <v>3.7789041178058369E-2</v>
      </c>
      <c r="G110" s="32">
        <f t="shared" si="24"/>
        <v>2520</v>
      </c>
      <c r="H110" s="33">
        <f t="shared" si="28"/>
        <v>2.3496586500004753E-2</v>
      </c>
      <c r="I110" s="84"/>
      <c r="J110" s="32">
        <v>249427</v>
      </c>
      <c r="K110" s="32">
        <v>278629</v>
      </c>
      <c r="L110" s="32">
        <v>233736</v>
      </c>
      <c r="M110" s="32">
        <v>219189</v>
      </c>
      <c r="N110" s="33">
        <f t="shared" si="26"/>
        <v>-6.2236882636821034E-2</v>
      </c>
      <c r="O110" s="32">
        <f t="shared" si="27"/>
        <v>-14547</v>
      </c>
      <c r="P110" s="33">
        <f t="shared" si="29"/>
        <v>2.4991884641157473E-2</v>
      </c>
    </row>
    <row r="111" spans="1:16" x14ac:dyDescent="0.25">
      <c r="A111" s="31" t="s">
        <v>38</v>
      </c>
      <c r="B111" s="32">
        <v>20175</v>
      </c>
      <c r="C111" s="32">
        <v>17387</v>
      </c>
      <c r="D111" s="32">
        <v>13820</v>
      </c>
      <c r="E111" s="32">
        <v>16109</v>
      </c>
      <c r="F111" s="33">
        <f t="shared" si="25"/>
        <v>0.16562952243125895</v>
      </c>
      <c r="G111" s="32">
        <f t="shared" si="24"/>
        <v>2289</v>
      </c>
      <c r="H111" s="33">
        <f t="shared" si="28"/>
        <v>5.469273067777022E-3</v>
      </c>
      <c r="I111" s="84"/>
      <c r="J111" s="32">
        <v>47601</v>
      </c>
      <c r="K111" s="32">
        <v>46579</v>
      </c>
      <c r="L111" s="32">
        <v>39788</v>
      </c>
      <c r="M111" s="32">
        <v>44907</v>
      </c>
      <c r="N111" s="33">
        <f t="shared" si="26"/>
        <v>0.12865688147180054</v>
      </c>
      <c r="O111" s="32">
        <f t="shared" si="27"/>
        <v>5119</v>
      </c>
      <c r="P111" s="33">
        <f t="shared" si="29"/>
        <v>5.1202868920450324E-3</v>
      </c>
    </row>
    <row r="112" spans="1:16" x14ac:dyDescent="0.25">
      <c r="A112" s="31" t="s">
        <v>39</v>
      </c>
      <c r="B112" s="32">
        <v>9023</v>
      </c>
      <c r="C112" s="32">
        <v>13649</v>
      </c>
      <c r="D112" s="32">
        <v>11173</v>
      </c>
      <c r="E112" s="32">
        <v>13239</v>
      </c>
      <c r="F112" s="33">
        <f t="shared" si="25"/>
        <v>0.18491005101584168</v>
      </c>
      <c r="G112" s="32">
        <f t="shared" si="24"/>
        <v>2066</v>
      </c>
      <c r="H112" s="33">
        <f t="shared" si="28"/>
        <v>4.4948603975603699E-3</v>
      </c>
      <c r="I112" s="84"/>
      <c r="J112" s="32">
        <v>28094</v>
      </c>
      <c r="K112" s="32">
        <v>42863</v>
      </c>
      <c r="L112" s="32">
        <v>39610</v>
      </c>
      <c r="M112" s="32">
        <v>42112</v>
      </c>
      <c r="N112" s="33">
        <f t="shared" si="26"/>
        <v>6.3165867205251303E-2</v>
      </c>
      <c r="O112" s="32">
        <f t="shared" si="27"/>
        <v>2502</v>
      </c>
      <c r="P112" s="33">
        <f t="shared" si="29"/>
        <v>4.8016015676353449E-3</v>
      </c>
    </row>
    <row r="113" spans="1:16" x14ac:dyDescent="0.25">
      <c r="A113" s="31" t="s">
        <v>40</v>
      </c>
      <c r="B113" s="32">
        <v>4973</v>
      </c>
      <c r="C113" s="32">
        <v>5697</v>
      </c>
      <c r="D113" s="32">
        <v>5018</v>
      </c>
      <c r="E113" s="32">
        <v>5939</v>
      </c>
      <c r="F113" s="33">
        <f t="shared" si="25"/>
        <v>0.18353925866879228</v>
      </c>
      <c r="G113" s="32">
        <f t="shared" si="24"/>
        <v>921</v>
      </c>
      <c r="H113" s="33">
        <f t="shared" si="28"/>
        <v>2.0163891457897903E-3</v>
      </c>
      <c r="I113" s="84"/>
      <c r="J113" s="32">
        <v>13743</v>
      </c>
      <c r="K113" s="32">
        <v>14286</v>
      </c>
      <c r="L113" s="32">
        <v>13276</v>
      </c>
      <c r="M113" s="32">
        <v>16659</v>
      </c>
      <c r="N113" s="33">
        <f t="shared" si="26"/>
        <v>0.25482072913528175</v>
      </c>
      <c r="O113" s="32">
        <f t="shared" si="27"/>
        <v>3383</v>
      </c>
      <c r="P113" s="33">
        <f t="shared" si="29"/>
        <v>1.899455749316993E-3</v>
      </c>
    </row>
    <row r="114" spans="1:16" x14ac:dyDescent="0.25">
      <c r="A114" s="31" t="s">
        <v>41</v>
      </c>
      <c r="B114" s="32">
        <v>18366</v>
      </c>
      <c r="C114" s="32">
        <v>19937</v>
      </c>
      <c r="D114" s="32">
        <v>13569</v>
      </c>
      <c r="E114" s="32">
        <v>14557</v>
      </c>
      <c r="F114" s="33">
        <f t="shared" si="25"/>
        <v>7.2813029700051546E-2</v>
      </c>
      <c r="G114" s="32">
        <f t="shared" si="24"/>
        <v>988</v>
      </c>
      <c r="H114" s="33">
        <f t="shared" si="28"/>
        <v>4.9423432893184001E-3</v>
      </c>
      <c r="I114" s="84"/>
      <c r="J114" s="32">
        <v>61996</v>
      </c>
      <c r="K114" s="32">
        <v>64687</v>
      </c>
      <c r="L114" s="32">
        <v>45369</v>
      </c>
      <c r="M114" s="32">
        <v>44517</v>
      </c>
      <c r="N114" s="33">
        <f t="shared" si="26"/>
        <v>-1.8779342723004744E-2</v>
      </c>
      <c r="O114" s="32">
        <f t="shared" si="27"/>
        <v>-852</v>
      </c>
      <c r="P114" s="33">
        <f t="shared" si="29"/>
        <v>5.0758191723599601E-3</v>
      </c>
    </row>
    <row r="115" spans="1:16" x14ac:dyDescent="0.25">
      <c r="A115" s="31" t="s">
        <v>42</v>
      </c>
      <c r="B115" s="32">
        <v>10334</v>
      </c>
      <c r="C115" s="32">
        <v>15182</v>
      </c>
      <c r="D115" s="32">
        <v>12388</v>
      </c>
      <c r="E115" s="32">
        <v>14537</v>
      </c>
      <c r="F115" s="33">
        <f t="shared" si="25"/>
        <v>0.17347432999677115</v>
      </c>
      <c r="G115" s="32">
        <f t="shared" si="24"/>
        <v>2149</v>
      </c>
      <c r="H115" s="33">
        <f t="shared" si="28"/>
        <v>4.9355529571217683E-3</v>
      </c>
      <c r="I115" s="84"/>
      <c r="J115" s="32">
        <v>35864</v>
      </c>
      <c r="K115" s="32">
        <v>47414</v>
      </c>
      <c r="L115" s="32">
        <v>45205</v>
      </c>
      <c r="M115" s="32">
        <v>49786</v>
      </c>
      <c r="N115" s="33">
        <f t="shared" si="26"/>
        <v>0.10133834752792836</v>
      </c>
      <c r="O115" s="32">
        <f t="shared" si="27"/>
        <v>4581</v>
      </c>
      <c r="P115" s="33">
        <f t="shared" si="29"/>
        <v>5.6765894672846998E-3</v>
      </c>
    </row>
    <row r="116" spans="1:16" x14ac:dyDescent="0.25">
      <c r="A116" s="31" t="s">
        <v>43</v>
      </c>
      <c r="B116" s="32">
        <v>51192</v>
      </c>
      <c r="C116" s="32">
        <v>69845</v>
      </c>
      <c r="D116" s="32">
        <v>72980</v>
      </c>
      <c r="E116" s="32">
        <v>67836</v>
      </c>
      <c r="F116" s="33">
        <f t="shared" si="25"/>
        <v>-7.0485064401205832E-2</v>
      </c>
      <c r="G116" s="32">
        <f t="shared" si="24"/>
        <v>-5144</v>
      </c>
      <c r="H116" s="33">
        <f t="shared" si="28"/>
        <v>2.3031448744535481E-2</v>
      </c>
      <c r="I116" s="84"/>
      <c r="J116" s="32">
        <v>183338</v>
      </c>
      <c r="K116" s="32">
        <v>237194</v>
      </c>
      <c r="L116" s="32">
        <v>261774</v>
      </c>
      <c r="M116" s="32">
        <v>271173</v>
      </c>
      <c r="N116" s="33">
        <f t="shared" si="26"/>
        <v>3.5905017305003506E-2</v>
      </c>
      <c r="O116" s="32">
        <f t="shared" si="27"/>
        <v>9399</v>
      </c>
      <c r="P116" s="33">
        <f t="shared" si="29"/>
        <v>3.0919089615795481E-2</v>
      </c>
    </row>
    <row r="117" spans="1:16" x14ac:dyDescent="0.25">
      <c r="A117" s="31" t="s">
        <v>44</v>
      </c>
      <c r="B117" s="32">
        <v>27202</v>
      </c>
      <c r="C117" s="32">
        <v>26856</v>
      </c>
      <c r="D117" s="32">
        <v>24362</v>
      </c>
      <c r="E117" s="32">
        <v>24441</v>
      </c>
      <c r="F117" s="33">
        <f t="shared" si="25"/>
        <v>3.2427551104179386E-3</v>
      </c>
      <c r="G117" s="32">
        <f t="shared" si="24"/>
        <v>79</v>
      </c>
      <c r="H117" s="33">
        <f t="shared" si="28"/>
        <v>8.298125460893797E-3</v>
      </c>
      <c r="I117" s="84"/>
      <c r="J117" s="32">
        <v>84745</v>
      </c>
      <c r="K117" s="32">
        <v>80237</v>
      </c>
      <c r="L117" s="32">
        <v>78226</v>
      </c>
      <c r="M117" s="32">
        <v>77019</v>
      </c>
      <c r="N117" s="33">
        <f t="shared" si="26"/>
        <v>-1.5429652545189576E-2</v>
      </c>
      <c r="O117" s="32">
        <f t="shared" si="27"/>
        <v>-1207</v>
      </c>
      <c r="P117" s="33">
        <f t="shared" si="29"/>
        <v>8.7816905190374866E-3</v>
      </c>
    </row>
    <row r="118" spans="1:16" x14ac:dyDescent="0.25">
      <c r="A118" s="52" t="s">
        <v>45</v>
      </c>
      <c r="B118" s="32">
        <v>4995</v>
      </c>
      <c r="C118" s="32">
        <v>3731</v>
      </c>
      <c r="D118" s="32">
        <v>3889</v>
      </c>
      <c r="E118" s="32">
        <v>3075</v>
      </c>
      <c r="F118" s="33">
        <f t="shared" si="25"/>
        <v>-0.20930830547698642</v>
      </c>
      <c r="G118" s="32">
        <f t="shared" si="24"/>
        <v>-814</v>
      </c>
      <c r="H118" s="33">
        <f t="shared" si="28"/>
        <v>1.0440135752321274E-3</v>
      </c>
      <c r="I118" s="84"/>
      <c r="J118" s="32">
        <v>17565</v>
      </c>
      <c r="K118" s="32">
        <v>14447</v>
      </c>
      <c r="L118" s="32">
        <v>13110</v>
      </c>
      <c r="M118" s="32">
        <v>10652</v>
      </c>
      <c r="N118" s="33">
        <f t="shared" si="26"/>
        <v>-0.18749046529366897</v>
      </c>
      <c r="O118" s="32">
        <f t="shared" si="27"/>
        <v>-2458</v>
      </c>
      <c r="P118" s="33">
        <f t="shared" si="29"/>
        <v>1.214538846372808E-3</v>
      </c>
    </row>
    <row r="119" spans="1:16" x14ac:dyDescent="0.25">
      <c r="A119" s="34" t="s">
        <v>46</v>
      </c>
      <c r="B119" s="64">
        <f>B94-SUM(B95:B118)</f>
        <v>144710</v>
      </c>
      <c r="C119" s="64">
        <f>C94-SUM(C95:C118)</f>
        <v>130776</v>
      </c>
      <c r="D119" s="64">
        <f>D94-SUM(D95:D118)</f>
        <v>135993</v>
      </c>
      <c r="E119" s="64">
        <f>E94-SUM(E95:E118)</f>
        <v>118718</v>
      </c>
      <c r="F119" s="65">
        <f t="shared" si="25"/>
        <v>-0.1270285970601428</v>
      </c>
      <c r="G119" s="64">
        <f t="shared" si="24"/>
        <v>-17275</v>
      </c>
      <c r="H119" s="65">
        <f t="shared" si="28"/>
        <v>4.0306732885986248E-2</v>
      </c>
      <c r="I119" s="84"/>
      <c r="J119" s="64">
        <f>J94-SUM(J95:J118)</f>
        <v>447090</v>
      </c>
      <c r="K119" s="64">
        <f>K94-SUM(K95:K118)</f>
        <v>383251</v>
      </c>
      <c r="L119" s="64">
        <f>L94-SUM(L95:L118)</f>
        <v>389344</v>
      </c>
      <c r="M119" s="64">
        <f>M94-SUM(M95:M118)</f>
        <v>364936</v>
      </c>
      <c r="N119" s="65">
        <f t="shared" si="26"/>
        <v>-6.2690063285937403E-2</v>
      </c>
      <c r="O119" s="64">
        <f t="shared" si="27"/>
        <v>-24408</v>
      </c>
      <c r="P119" s="65">
        <f t="shared" si="29"/>
        <v>4.1609927566645423E-2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">
        <v>114</v>
      </c>
      <c r="C121" s="12"/>
      <c r="D121" s="12"/>
      <c r="E121" s="12"/>
      <c r="F121" s="12"/>
      <c r="G121" s="12"/>
      <c r="H121" s="13"/>
      <c r="I121" s="68"/>
      <c r="J121" s="11" t="str">
        <f>J$5</f>
        <v>acumulado marzo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v>2882541</v>
      </c>
      <c r="C123" s="71">
        <v>3156397</v>
      </c>
      <c r="D123" s="71">
        <v>2951260</v>
      </c>
      <c r="E123" s="71">
        <v>2945364</v>
      </c>
      <c r="F123" s="72">
        <f>E123/D123-1</f>
        <v>-1.9977907741099976E-3</v>
      </c>
      <c r="G123" s="71">
        <f t="shared" ref="G123:G133" si="30">E123-D123</f>
        <v>-5896</v>
      </c>
      <c r="H123" s="72">
        <f t="shared" ref="H123:H133" si="31">E123/$E$123</f>
        <v>1</v>
      </c>
      <c r="I123" s="73"/>
      <c r="J123" s="71">
        <v>8612481</v>
      </c>
      <c r="K123" s="71">
        <v>9193026</v>
      </c>
      <c r="L123" s="71">
        <v>8845981</v>
      </c>
      <c r="M123" s="71">
        <v>8770407</v>
      </c>
      <c r="N123" s="72">
        <f>M123/L123-1</f>
        <v>-8.5433147550283417E-3</v>
      </c>
      <c r="O123" s="71">
        <f>M123-L123</f>
        <v>-75574</v>
      </c>
      <c r="P123" s="72">
        <f>M123/$M$123</f>
        <v>1</v>
      </c>
    </row>
    <row r="124" spans="1:16" x14ac:dyDescent="0.25">
      <c r="A124" s="88" t="s">
        <v>49</v>
      </c>
      <c r="B124" s="89">
        <v>1098201</v>
      </c>
      <c r="C124" s="89">
        <v>1198797</v>
      </c>
      <c r="D124" s="89">
        <v>1094097</v>
      </c>
      <c r="E124" s="89">
        <v>1133120</v>
      </c>
      <c r="F124" s="90">
        <f t="shared" ref="F124:F133" si="32">E124/D124-1</f>
        <v>3.5666855863785374E-2</v>
      </c>
      <c r="G124" s="89">
        <f t="shared" si="30"/>
        <v>39023</v>
      </c>
      <c r="H124" s="90">
        <f t="shared" si="31"/>
        <v>0.38471306093236696</v>
      </c>
      <c r="I124" s="84"/>
      <c r="J124" s="89">
        <v>3281102</v>
      </c>
      <c r="K124" s="89">
        <v>3478706</v>
      </c>
      <c r="L124" s="89">
        <v>3274179</v>
      </c>
      <c r="M124" s="89">
        <v>3336860</v>
      </c>
      <c r="N124" s="90">
        <f t="shared" ref="N124:N133" si="33">M124/L124-1</f>
        <v>1.9144035802562964E-2</v>
      </c>
      <c r="O124" s="89">
        <f t="shared" ref="O124:O133" si="34">M124-L124</f>
        <v>62681</v>
      </c>
      <c r="P124" s="90">
        <f t="shared" ref="P124:P133" si="35">M124/$M$123</f>
        <v>0.38046809002136389</v>
      </c>
    </row>
    <row r="125" spans="1:16" x14ac:dyDescent="0.25">
      <c r="A125" s="31" t="s">
        <v>50</v>
      </c>
      <c r="B125" s="32">
        <v>818402</v>
      </c>
      <c r="C125" s="32">
        <v>866668</v>
      </c>
      <c r="D125" s="32">
        <v>828674</v>
      </c>
      <c r="E125" s="32">
        <v>831943</v>
      </c>
      <c r="F125" s="33">
        <f t="shared" si="32"/>
        <v>3.9448564815596221E-3</v>
      </c>
      <c r="G125" s="32">
        <f t="shared" si="30"/>
        <v>3269</v>
      </c>
      <c r="H125" s="33">
        <f t="shared" si="31"/>
        <v>0.28245846693311932</v>
      </c>
      <c r="I125" s="84"/>
      <c r="J125" s="32">
        <v>2402979</v>
      </c>
      <c r="K125" s="32">
        <v>2526527</v>
      </c>
      <c r="L125" s="32">
        <v>2517003</v>
      </c>
      <c r="M125" s="32">
        <v>2500418</v>
      </c>
      <c r="N125" s="33">
        <f t="shared" si="33"/>
        <v>-6.5891856306885543E-3</v>
      </c>
      <c r="O125" s="32">
        <f t="shared" si="34"/>
        <v>-16585</v>
      </c>
      <c r="P125" s="33">
        <f t="shared" si="35"/>
        <v>0.28509714543464176</v>
      </c>
    </row>
    <row r="126" spans="1:16" x14ac:dyDescent="0.25">
      <c r="A126" s="31" t="s">
        <v>51</v>
      </c>
      <c r="B126" s="32">
        <v>18269</v>
      </c>
      <c r="C126" s="32">
        <v>20797</v>
      </c>
      <c r="D126" s="32">
        <v>17777</v>
      </c>
      <c r="E126" s="32">
        <v>17965</v>
      </c>
      <c r="F126" s="33">
        <f t="shared" si="32"/>
        <v>1.0575462676492009E-2</v>
      </c>
      <c r="G126" s="32">
        <f t="shared" si="30"/>
        <v>188</v>
      </c>
      <c r="H126" s="33">
        <f t="shared" si="31"/>
        <v>6.0994158956244457E-3</v>
      </c>
      <c r="I126" s="84"/>
      <c r="J126" s="32">
        <v>52432</v>
      </c>
      <c r="K126" s="32">
        <v>59003</v>
      </c>
      <c r="L126" s="32">
        <v>56753</v>
      </c>
      <c r="M126" s="32">
        <v>54819</v>
      </c>
      <c r="N126" s="33">
        <f t="shared" si="33"/>
        <v>-3.4077493700773509E-2</v>
      </c>
      <c r="O126" s="32">
        <f>M126-L126</f>
        <v>-1934</v>
      </c>
      <c r="P126" s="33">
        <f t="shared" si="35"/>
        <v>6.250451090810267E-3</v>
      </c>
    </row>
    <row r="127" spans="1:16" x14ac:dyDescent="0.25">
      <c r="A127" s="31" t="s">
        <v>52</v>
      </c>
      <c r="B127" s="32">
        <v>435839</v>
      </c>
      <c r="C127" s="32">
        <v>499150</v>
      </c>
      <c r="D127" s="32">
        <v>499373</v>
      </c>
      <c r="E127" s="32">
        <v>462676</v>
      </c>
      <c r="F127" s="33">
        <f t="shared" si="32"/>
        <v>-7.3486151634149177E-2</v>
      </c>
      <c r="G127" s="32">
        <f t="shared" si="30"/>
        <v>-36697</v>
      </c>
      <c r="H127" s="33">
        <f t="shared" si="31"/>
        <v>0.15708618697043897</v>
      </c>
      <c r="I127" s="84"/>
      <c r="J127" s="32">
        <v>1307268</v>
      </c>
      <c r="K127" s="32">
        <v>1468956</v>
      </c>
      <c r="L127" s="32">
        <v>1472865</v>
      </c>
      <c r="M127" s="32">
        <v>1402970</v>
      </c>
      <c r="N127" s="33">
        <f t="shared" si="33"/>
        <v>-4.7455129967783893E-2</v>
      </c>
      <c r="O127" s="32">
        <f t="shared" si="34"/>
        <v>-69895</v>
      </c>
      <c r="P127" s="33">
        <f t="shared" si="35"/>
        <v>0.15996635047837574</v>
      </c>
    </row>
    <row r="128" spans="1:16" x14ac:dyDescent="0.25">
      <c r="A128" s="31" t="s">
        <v>53</v>
      </c>
      <c r="B128" s="32">
        <v>108534</v>
      </c>
      <c r="C128" s="32">
        <v>122553</v>
      </c>
      <c r="D128" s="32">
        <v>112742</v>
      </c>
      <c r="E128" s="32">
        <v>104769</v>
      </c>
      <c r="F128" s="33">
        <f t="shared" si="32"/>
        <v>-7.0718986713026233E-2</v>
      </c>
      <c r="G128" s="32">
        <f t="shared" si="30"/>
        <v>-7973</v>
      </c>
      <c r="H128" s="33">
        <f t="shared" si="31"/>
        <v>3.557081569544545E-2</v>
      </c>
      <c r="I128" s="84"/>
      <c r="J128" s="32">
        <v>315450</v>
      </c>
      <c r="K128" s="32">
        <v>350741</v>
      </c>
      <c r="L128" s="32">
        <v>343323</v>
      </c>
      <c r="M128" s="32">
        <v>301486</v>
      </c>
      <c r="N128" s="33">
        <f t="shared" si="33"/>
        <v>-0.12185900740701905</v>
      </c>
      <c r="O128" s="32">
        <f>M128-L128</f>
        <v>-41837</v>
      </c>
      <c r="P128" s="33">
        <f t="shared" si="35"/>
        <v>3.4375371633266281E-2</v>
      </c>
    </row>
    <row r="129" spans="1:16" x14ac:dyDescent="0.25">
      <c r="A129" s="31" t="s">
        <v>54</v>
      </c>
      <c r="B129" s="32">
        <v>58354</v>
      </c>
      <c r="C129" s="32">
        <v>58643</v>
      </c>
      <c r="D129" s="32">
        <v>56752</v>
      </c>
      <c r="E129" s="32">
        <v>59958</v>
      </c>
      <c r="F129" s="33">
        <f t="shared" si="32"/>
        <v>5.6491401184099344E-2</v>
      </c>
      <c r="G129" s="32">
        <f t="shared" si="30"/>
        <v>3206</v>
      </c>
      <c r="H129" s="33">
        <f t="shared" si="31"/>
        <v>2.0356736892282245E-2</v>
      </c>
      <c r="I129" s="84"/>
      <c r="J129" s="32">
        <v>170126</v>
      </c>
      <c r="K129" s="32">
        <v>176341</v>
      </c>
      <c r="L129" s="32">
        <v>166467</v>
      </c>
      <c r="M129" s="32">
        <v>179684</v>
      </c>
      <c r="N129" s="33">
        <f t="shared" si="33"/>
        <v>7.939711774706093E-2</v>
      </c>
      <c r="O129" s="32">
        <f t="shared" si="34"/>
        <v>13217</v>
      </c>
      <c r="P129" s="33">
        <f t="shared" si="35"/>
        <v>2.048753267664773E-2</v>
      </c>
    </row>
    <row r="130" spans="1:16" x14ac:dyDescent="0.25">
      <c r="A130" s="31" t="s">
        <v>55</v>
      </c>
      <c r="B130" s="32">
        <v>15603</v>
      </c>
      <c r="C130" s="32">
        <v>15292</v>
      </c>
      <c r="D130" s="32">
        <v>14094</v>
      </c>
      <c r="E130" s="32">
        <v>13740</v>
      </c>
      <c r="F130" s="33">
        <f t="shared" si="32"/>
        <v>-2.5117071094082566E-2</v>
      </c>
      <c r="G130" s="32">
        <f t="shared" si="30"/>
        <v>-354</v>
      </c>
      <c r="H130" s="33">
        <f t="shared" si="31"/>
        <v>4.6649582190859944E-3</v>
      </c>
      <c r="I130" s="84"/>
      <c r="J130" s="32">
        <v>44207</v>
      </c>
      <c r="K130" s="32">
        <v>45011</v>
      </c>
      <c r="L130" s="32">
        <v>41460</v>
      </c>
      <c r="M130" s="32">
        <v>40631</v>
      </c>
      <c r="N130" s="33">
        <f t="shared" si="33"/>
        <v>-1.9995176073323684E-2</v>
      </c>
      <c r="O130" s="32">
        <f t="shared" si="34"/>
        <v>-829</v>
      </c>
      <c r="P130" s="33">
        <f t="shared" si="35"/>
        <v>4.6327382526261326E-3</v>
      </c>
    </row>
    <row r="131" spans="1:16" x14ac:dyDescent="0.25">
      <c r="A131" s="31" t="s">
        <v>56</v>
      </c>
      <c r="B131" s="32">
        <v>146134</v>
      </c>
      <c r="C131" s="32">
        <v>176870</v>
      </c>
      <c r="D131" s="32">
        <v>166403</v>
      </c>
      <c r="E131" s="32">
        <v>168396</v>
      </c>
      <c r="F131" s="33">
        <f t="shared" si="32"/>
        <v>1.1976947530994098E-2</v>
      </c>
      <c r="G131" s="32">
        <f t="shared" si="30"/>
        <v>1993</v>
      </c>
      <c r="H131" s="33">
        <f t="shared" si="31"/>
        <v>5.7173239029199789E-2</v>
      </c>
      <c r="I131" s="84"/>
      <c r="J131" s="32">
        <v>466428</v>
      </c>
      <c r="K131" s="32">
        <v>519416</v>
      </c>
      <c r="L131" s="32">
        <v>504513</v>
      </c>
      <c r="M131" s="32">
        <v>509047</v>
      </c>
      <c r="N131" s="33">
        <f t="shared" si="33"/>
        <v>8.9868843815719135E-3</v>
      </c>
      <c r="O131" s="32">
        <f>M131-L131</f>
        <v>4534</v>
      </c>
      <c r="P131" s="33">
        <f t="shared" si="35"/>
        <v>5.80414341090442E-2</v>
      </c>
    </row>
    <row r="132" spans="1:16" x14ac:dyDescent="0.25">
      <c r="A132" s="52" t="s">
        <v>57</v>
      </c>
      <c r="B132" s="39">
        <v>107722</v>
      </c>
      <c r="C132" s="39">
        <v>129096</v>
      </c>
      <c r="D132" s="39">
        <v>94245</v>
      </c>
      <c r="E132" s="39">
        <v>99833</v>
      </c>
      <c r="F132" s="40">
        <f t="shared" si="32"/>
        <v>5.9292270146957371E-2</v>
      </c>
      <c r="G132" s="39">
        <f t="shared" si="30"/>
        <v>5588</v>
      </c>
      <c r="H132" s="40">
        <f t="shared" si="31"/>
        <v>3.3894961709316745E-2</v>
      </c>
      <c r="I132" s="84"/>
      <c r="J132" s="39">
        <v>344543</v>
      </c>
      <c r="K132" s="39">
        <v>364225</v>
      </c>
      <c r="L132" s="39">
        <v>276788</v>
      </c>
      <c r="M132" s="39">
        <v>287729</v>
      </c>
      <c r="N132" s="40">
        <f t="shared" si="33"/>
        <v>3.952844776507658E-2</v>
      </c>
      <c r="O132" s="39">
        <f t="shared" si="34"/>
        <v>10941</v>
      </c>
      <c r="P132" s="40">
        <f t="shared" si="35"/>
        <v>3.2806801326323853E-2</v>
      </c>
    </row>
    <row r="133" spans="1:16" x14ac:dyDescent="0.25">
      <c r="A133" s="38" t="s">
        <v>58</v>
      </c>
      <c r="B133" s="91">
        <f>B123-SUM(B124:B132)</f>
        <v>75483</v>
      </c>
      <c r="C133" s="91">
        <f>C123-SUM(C124:C132)</f>
        <v>68531</v>
      </c>
      <c r="D133" s="91">
        <f>D123-SUM(D124:D132)</f>
        <v>67103</v>
      </c>
      <c r="E133" s="91">
        <f>E123-SUM(E124:E132)</f>
        <v>52964</v>
      </c>
      <c r="F133" s="92">
        <f t="shared" si="32"/>
        <v>-0.21070592969017776</v>
      </c>
      <c r="G133" s="91">
        <f t="shared" si="30"/>
        <v>-14139</v>
      </c>
      <c r="H133" s="92">
        <f t="shared" si="31"/>
        <v>1.7982157723120132E-2</v>
      </c>
      <c r="I133" s="84"/>
      <c r="J133" s="91">
        <f>J123-SUM(J124:J132)</f>
        <v>227946</v>
      </c>
      <c r="K133" s="91">
        <f>K123-SUM(K124:K132)</f>
        <v>204100</v>
      </c>
      <c r="L133" s="91">
        <f>L123-SUM(L124:L132)</f>
        <v>192630</v>
      </c>
      <c r="M133" s="91">
        <f>M123-SUM(M124:M132)</f>
        <v>156763</v>
      </c>
      <c r="N133" s="92">
        <f t="shared" si="33"/>
        <v>-0.1861963349426361</v>
      </c>
      <c r="O133" s="91">
        <f t="shared" si="34"/>
        <v>-35867</v>
      </c>
      <c r="P133" s="92">
        <f t="shared" si="35"/>
        <v>1.787408497690016E-2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">
        <v>114</v>
      </c>
      <c r="C135" s="12"/>
      <c r="D135" s="12"/>
      <c r="E135" s="12"/>
      <c r="F135" s="12"/>
      <c r="G135" s="12"/>
      <c r="H135" s="13"/>
      <c r="I135" s="94"/>
      <c r="J135" s="11" t="str">
        <f>J$5</f>
        <v>acumulado marzo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6.545621138251998</v>
      </c>
      <c r="C137" s="100">
        <f>C72/C7</f>
        <v>6.4456386117889704</v>
      </c>
      <c r="D137" s="100">
        <f>D72/D7</f>
        <v>6.2956855634366171</v>
      </c>
      <c r="E137" s="99">
        <f>E72/E7</f>
        <v>6.260045653365979</v>
      </c>
      <c r="F137" s="101">
        <f t="shared" ref="F137:F148" si="37">E137/D137-1</f>
        <v>-5.661005415776077E-3</v>
      </c>
      <c r="G137" s="100">
        <f t="shared" ref="G137:G148" si="38">E137-D137</f>
        <v>-3.5639910070638159E-2</v>
      </c>
      <c r="H137" s="99"/>
      <c r="I137" s="102"/>
      <c r="J137" s="99">
        <f t="shared" ref="J137:M148" si="39">J72/J7</f>
        <v>6.8617910728399156</v>
      </c>
      <c r="K137" s="100">
        <f t="shared" si="39"/>
        <v>6.7906351105792666</v>
      </c>
      <c r="L137" s="100">
        <f>L72/L7</f>
        <v>6.6762423075123358</v>
      </c>
      <c r="M137" s="99">
        <f>M72/M7</f>
        <v>6.54807535088813</v>
      </c>
      <c r="N137" s="101">
        <f t="shared" ref="N137:N148" si="40">M137/L137-1</f>
        <v>-1.9197469282980939E-2</v>
      </c>
      <c r="O137" s="100">
        <f t="shared" ref="O137:O148" si="41">M137-L137</f>
        <v>-0.12816695662420585</v>
      </c>
      <c r="P137" s="99"/>
    </row>
    <row r="138" spans="1:16" x14ac:dyDescent="0.25">
      <c r="A138" s="103" t="s">
        <v>5</v>
      </c>
      <c r="B138" s="104">
        <f t="shared" si="36"/>
        <v>6.3163737064567851</v>
      </c>
      <c r="C138" s="105">
        <f t="shared" si="36"/>
        <v>6.1819736416136681</v>
      </c>
      <c r="D138" s="105">
        <f t="shared" si="36"/>
        <v>6.0468403386075336</v>
      </c>
      <c r="E138" s="104">
        <f t="shared" si="36"/>
        <v>6.0147615990821803</v>
      </c>
      <c r="F138" s="106">
        <f t="shared" si="37"/>
        <v>-5.3050415967722531E-3</v>
      </c>
      <c r="G138" s="105">
        <f t="shared" si="38"/>
        <v>-3.2078739525353228E-2</v>
      </c>
      <c r="H138" s="104"/>
      <c r="I138" s="102"/>
      <c r="J138" s="104">
        <f t="shared" si="39"/>
        <v>6.5459524149828994</v>
      </c>
      <c r="K138" s="105">
        <f t="shared" si="39"/>
        <v>6.4585059173686945</v>
      </c>
      <c r="L138" s="105">
        <f t="shared" si="39"/>
        <v>6.3438439773333437</v>
      </c>
      <c r="M138" s="104">
        <f t="shared" si="39"/>
        <v>6.2078715504952928</v>
      </c>
      <c r="N138" s="106">
        <f t="shared" si="40"/>
        <v>-2.1433759613868619E-2</v>
      </c>
      <c r="O138" s="105">
        <f t="shared" si="41"/>
        <v>-0.13597242683805089</v>
      </c>
      <c r="P138" s="104"/>
    </row>
    <row r="139" spans="1:16" x14ac:dyDescent="0.25">
      <c r="A139" s="107" t="s">
        <v>6</v>
      </c>
      <c r="B139" s="108">
        <f t="shared" si="36"/>
        <v>6.4364920615076882</v>
      </c>
      <c r="C139" s="109">
        <f t="shared" si="36"/>
        <v>6.2887433108226505</v>
      </c>
      <c r="D139" s="109">
        <f t="shared" si="36"/>
        <v>6.1004692038430033</v>
      </c>
      <c r="E139" s="108">
        <f t="shared" si="36"/>
        <v>6.2819022904208506</v>
      </c>
      <c r="F139" s="110">
        <f t="shared" si="37"/>
        <v>2.9740841321443501E-2</v>
      </c>
      <c r="G139" s="109">
        <f t="shared" si="38"/>
        <v>0.18143308657784729</v>
      </c>
      <c r="H139" s="108"/>
      <c r="I139" s="111"/>
      <c r="J139" s="108">
        <f t="shared" si="39"/>
        <v>6.4889861606206756</v>
      </c>
      <c r="K139" s="109">
        <f t="shared" si="39"/>
        <v>6.3839211477850606</v>
      </c>
      <c r="L139" s="109">
        <f>L74/L9</f>
        <v>6.1594781642671634</v>
      </c>
      <c r="M139" s="108">
        <f t="shared" si="39"/>
        <v>6.2418286208470466</v>
      </c>
      <c r="N139" s="110">
        <f t="shared" si="40"/>
        <v>1.3369713210060752E-2</v>
      </c>
      <c r="O139" s="109">
        <f t="shared" si="41"/>
        <v>8.2350456579883158E-2</v>
      </c>
      <c r="P139" s="108"/>
    </row>
    <row r="140" spans="1:16" x14ac:dyDescent="0.25">
      <c r="A140" s="31" t="s">
        <v>7</v>
      </c>
      <c r="B140" s="112">
        <f t="shared" si="36"/>
        <v>6.6168263737097393</v>
      </c>
      <c r="C140" s="113">
        <f t="shared" si="36"/>
        <v>6.435466827208467</v>
      </c>
      <c r="D140" s="113">
        <f t="shared" si="36"/>
        <v>6.2981828108969697</v>
      </c>
      <c r="E140" s="112">
        <f t="shared" si="36"/>
        <v>6.2511712081162161</v>
      </c>
      <c r="F140" s="33">
        <f t="shared" si="37"/>
        <v>-7.4643121980224603E-3</v>
      </c>
      <c r="G140" s="113">
        <f t="shared" si="38"/>
        <v>-4.701160278075367E-2</v>
      </c>
      <c r="H140" s="112"/>
      <c r="I140" s="111"/>
      <c r="J140" s="112">
        <f t="shared" si="39"/>
        <v>6.8279453852922973</v>
      </c>
      <c r="K140" s="113">
        <f t="shared" si="39"/>
        <v>6.7134669320546454</v>
      </c>
      <c r="L140" s="113">
        <f t="shared" si="39"/>
        <v>6.6505848817633275</v>
      </c>
      <c r="M140" s="112">
        <f t="shared" si="39"/>
        <v>6.4596014267990078</v>
      </c>
      <c r="N140" s="33">
        <f t="shared" si="40"/>
        <v>-2.8716790832640671E-2</v>
      </c>
      <c r="O140" s="113">
        <f t="shared" si="41"/>
        <v>-0.19098345496431968</v>
      </c>
      <c r="P140" s="112"/>
    </row>
    <row r="141" spans="1:16" x14ac:dyDescent="0.25">
      <c r="A141" s="31" t="s">
        <v>8</v>
      </c>
      <c r="B141" s="112">
        <f t="shared" si="36"/>
        <v>5.641891642353289</v>
      </c>
      <c r="C141" s="113">
        <f t="shared" si="36"/>
        <v>5.561259737055444</v>
      </c>
      <c r="D141" s="113">
        <f t="shared" si="36"/>
        <v>5.6300055397277617</v>
      </c>
      <c r="E141" s="112">
        <f t="shared" si="36"/>
        <v>5.5645440844009046</v>
      </c>
      <c r="F141" s="33">
        <f t="shared" si="37"/>
        <v>-1.1627245277989973E-2</v>
      </c>
      <c r="G141" s="113">
        <f t="shared" si="38"/>
        <v>-6.5461455326857099E-2</v>
      </c>
      <c r="H141" s="112"/>
      <c r="I141" s="111"/>
      <c r="J141" s="112">
        <f t="shared" si="39"/>
        <v>6.1322155943191934</v>
      </c>
      <c r="K141" s="113">
        <f t="shared" si="39"/>
        <v>6.1187406776049436</v>
      </c>
      <c r="L141" s="113">
        <f t="shared" si="39"/>
        <v>6.119080870080591</v>
      </c>
      <c r="M141" s="112">
        <f t="shared" si="39"/>
        <v>5.981595341003632</v>
      </c>
      <c r="N141" s="33">
        <f t="shared" si="40"/>
        <v>-2.2468330129317038E-2</v>
      </c>
      <c r="O141" s="113">
        <f t="shared" si="41"/>
        <v>-0.13748552907695899</v>
      </c>
      <c r="P141" s="112"/>
    </row>
    <row r="142" spans="1:16" x14ac:dyDescent="0.25">
      <c r="A142" s="31" t="s">
        <v>9</v>
      </c>
      <c r="B142" s="112">
        <f t="shared" si="36"/>
        <v>3.8814729574223246</v>
      </c>
      <c r="C142" s="113">
        <f t="shared" si="36"/>
        <v>4.0555449513265893</v>
      </c>
      <c r="D142" s="113">
        <f t="shared" si="36"/>
        <v>3.589075554756985</v>
      </c>
      <c r="E142" s="112">
        <f t="shared" si="36"/>
        <v>3.372391895978228</v>
      </c>
      <c r="F142" s="33">
        <f t="shared" si="37"/>
        <v>-6.0373111536078716E-2</v>
      </c>
      <c r="G142" s="113">
        <f t="shared" si="38"/>
        <v>-0.21668365877875706</v>
      </c>
      <c r="H142" s="112"/>
      <c r="I142" s="111"/>
      <c r="J142" s="112">
        <f t="shared" si="39"/>
        <v>4.1188699178679755</v>
      </c>
      <c r="K142" s="113">
        <f t="shared" si="39"/>
        <v>4.1158438312008681</v>
      </c>
      <c r="L142" s="113">
        <f t="shared" si="39"/>
        <v>3.6867643452672878</v>
      </c>
      <c r="M142" s="112">
        <f t="shared" si="39"/>
        <v>3.5072308369075111</v>
      </c>
      <c r="N142" s="33">
        <f t="shared" si="40"/>
        <v>-4.869676809971446E-2</v>
      </c>
      <c r="O142" s="113">
        <f t="shared" si="41"/>
        <v>-0.17953350835977666</v>
      </c>
      <c r="P142" s="112"/>
    </row>
    <row r="143" spans="1:16" x14ac:dyDescent="0.25">
      <c r="A143" s="114" t="s">
        <v>10</v>
      </c>
      <c r="B143" s="115">
        <f t="shared" si="36"/>
        <v>3.7562342392827124</v>
      </c>
      <c r="C143" s="116">
        <f t="shared" si="36"/>
        <v>3.5838220918866082</v>
      </c>
      <c r="D143" s="116">
        <f t="shared" si="36"/>
        <v>3.1710464570624119</v>
      </c>
      <c r="E143" s="115">
        <f t="shared" si="36"/>
        <v>3.1182700794351281</v>
      </c>
      <c r="F143" s="117">
        <f t="shared" si="37"/>
        <v>-1.6643205434516029E-2</v>
      </c>
      <c r="G143" s="116">
        <f t="shared" si="38"/>
        <v>-5.2776377627283821E-2</v>
      </c>
      <c r="H143" s="115"/>
      <c r="I143" s="111"/>
      <c r="J143" s="115">
        <f t="shared" si="39"/>
        <v>3.8069938176197837</v>
      </c>
      <c r="K143" s="116">
        <f t="shared" si="39"/>
        <v>3.7073405746320951</v>
      </c>
      <c r="L143" s="116">
        <f t="shared" si="39"/>
        <v>3.1905759975159138</v>
      </c>
      <c r="M143" s="115">
        <f t="shared" si="39"/>
        <v>3.3159469203037508</v>
      </c>
      <c r="N143" s="117">
        <f t="shared" si="40"/>
        <v>3.9294134628182098E-2</v>
      </c>
      <c r="O143" s="116">
        <f t="shared" si="41"/>
        <v>0.12537092278783701</v>
      </c>
      <c r="P143" s="115"/>
    </row>
    <row r="144" spans="1:16" x14ac:dyDescent="0.25">
      <c r="A144" s="118" t="s">
        <v>11</v>
      </c>
      <c r="B144" s="119">
        <f t="shared" si="36"/>
        <v>7.3536531486637831</v>
      </c>
      <c r="C144" s="105">
        <f t="shared" si="36"/>
        <v>7.392426898665942</v>
      </c>
      <c r="D144" s="105">
        <f t="shared" si="36"/>
        <v>7.1210472033445678</v>
      </c>
      <c r="E144" s="119">
        <f t="shared" si="36"/>
        <v>7.120009193905207</v>
      </c>
      <c r="F144" s="120">
        <f t="shared" si="37"/>
        <v>-1.457664034123507E-4</v>
      </c>
      <c r="G144" s="105">
        <f t="shared" si="38"/>
        <v>-1.0380094393607209E-3</v>
      </c>
      <c r="H144" s="119"/>
      <c r="I144" s="102"/>
      <c r="J144" s="119">
        <f t="shared" si="39"/>
        <v>8.0611474219317358</v>
      </c>
      <c r="K144" s="105">
        <f t="shared" si="39"/>
        <v>7.9997223526669572</v>
      </c>
      <c r="L144" s="105">
        <f t="shared" si="39"/>
        <v>7.8616638522245577</v>
      </c>
      <c r="M144" s="119">
        <f t="shared" si="39"/>
        <v>7.7834751037344398</v>
      </c>
      <c r="N144" s="120">
        <f t="shared" si="40"/>
        <v>-9.9455725861381516E-3</v>
      </c>
      <c r="O144" s="105">
        <f t="shared" si="41"/>
        <v>-7.818874849011781E-2</v>
      </c>
      <c r="P144" s="119"/>
    </row>
    <row r="145" spans="1:16" x14ac:dyDescent="0.25">
      <c r="A145" s="37" t="s">
        <v>12</v>
      </c>
      <c r="B145" s="121">
        <f t="shared" si="36"/>
        <v>6.34612501873782</v>
      </c>
      <c r="C145" s="122">
        <f t="shared" si="36"/>
        <v>5.7253488154321568</v>
      </c>
      <c r="D145" s="122">
        <f t="shared" si="36"/>
        <v>6.0996298581122765</v>
      </c>
      <c r="E145" s="121">
        <f t="shared" si="36"/>
        <v>5.7874680809271259</v>
      </c>
      <c r="F145" s="123">
        <f t="shared" si="37"/>
        <v>-5.1177167212857588E-2</v>
      </c>
      <c r="G145" s="122">
        <f t="shared" si="38"/>
        <v>-0.31216177718515059</v>
      </c>
      <c r="H145" s="121"/>
      <c r="I145" s="111"/>
      <c r="J145" s="121">
        <f t="shared" si="39"/>
        <v>6.4942388090139698</v>
      </c>
      <c r="K145" s="122">
        <f t="shared" si="39"/>
        <v>5.7297684491087786</v>
      </c>
      <c r="L145" s="122">
        <f t="shared" si="39"/>
        <v>6.2817671658862642</v>
      </c>
      <c r="M145" s="121">
        <f t="shared" si="39"/>
        <v>6.2487955221765619</v>
      </c>
      <c r="N145" s="123">
        <f t="shared" si="40"/>
        <v>-5.2487847510105379E-3</v>
      </c>
      <c r="O145" s="122">
        <f t="shared" si="41"/>
        <v>-3.2971643709702292E-2</v>
      </c>
      <c r="P145" s="121"/>
    </row>
    <row r="146" spans="1:16" x14ac:dyDescent="0.25">
      <c r="A146" s="31" t="s">
        <v>8</v>
      </c>
      <c r="B146" s="124">
        <f t="shared" si="36"/>
        <v>7.7811265701170695</v>
      </c>
      <c r="C146" s="125">
        <f t="shared" si="36"/>
        <v>7.967509274437063</v>
      </c>
      <c r="D146" s="125">
        <f t="shared" si="36"/>
        <v>7.4691387636317117</v>
      </c>
      <c r="E146" s="124">
        <f t="shared" si="36"/>
        <v>7.2676148936852574</v>
      </c>
      <c r="F146" s="126">
        <f t="shared" si="37"/>
        <v>-2.6980871064774203E-2</v>
      </c>
      <c r="G146" s="125">
        <f t="shared" si="38"/>
        <v>-0.20152386994645433</v>
      </c>
      <c r="H146" s="124"/>
      <c r="I146" s="111"/>
      <c r="J146" s="124">
        <f t="shared" si="39"/>
        <v>8.6162627350963579</v>
      </c>
      <c r="K146" s="125">
        <f t="shared" si="39"/>
        <v>8.6434150384248323</v>
      </c>
      <c r="L146" s="125">
        <f t="shared" si="39"/>
        <v>8.4385163167998023</v>
      </c>
      <c r="M146" s="124">
        <f t="shared" si="39"/>
        <v>8.0877760303464044</v>
      </c>
      <c r="N146" s="126">
        <f t="shared" si="40"/>
        <v>-4.1564212627654418E-2</v>
      </c>
      <c r="O146" s="125">
        <f t="shared" si="41"/>
        <v>-0.35074028645339794</v>
      </c>
      <c r="P146" s="124"/>
    </row>
    <row r="147" spans="1:16" x14ac:dyDescent="0.25">
      <c r="A147" s="31" t="s">
        <v>9</v>
      </c>
      <c r="B147" s="124">
        <f t="shared" si="36"/>
        <v>6.6837703527130214</v>
      </c>
      <c r="C147" s="125">
        <f t="shared" si="36"/>
        <v>6.8687470654097593</v>
      </c>
      <c r="D147" s="125">
        <f t="shared" si="36"/>
        <v>6.4821949795680096</v>
      </c>
      <c r="E147" s="124">
        <f t="shared" si="36"/>
        <v>7.2898591815518383</v>
      </c>
      <c r="F147" s="126">
        <f t="shared" si="37"/>
        <v>0.1245973323125269</v>
      </c>
      <c r="G147" s="125">
        <f t="shared" si="38"/>
        <v>0.80766420198382871</v>
      </c>
      <c r="H147" s="124"/>
      <c r="I147" s="111"/>
      <c r="J147" s="124">
        <f t="shared" si="39"/>
        <v>7.3923967854911137</v>
      </c>
      <c r="K147" s="125">
        <f t="shared" si="39"/>
        <v>7.5293138846768022</v>
      </c>
      <c r="L147" s="125">
        <f t="shared" si="39"/>
        <v>7.0998618122338479</v>
      </c>
      <c r="M147" s="124">
        <f t="shared" si="39"/>
        <v>7.7044601986350036</v>
      </c>
      <c r="N147" s="126">
        <f t="shared" si="40"/>
        <v>8.5156359713842056E-2</v>
      </c>
      <c r="O147" s="125">
        <f t="shared" si="41"/>
        <v>0.60459838640115571</v>
      </c>
      <c r="P147" s="124"/>
    </row>
    <row r="148" spans="1:16" x14ac:dyDescent="0.25">
      <c r="A148" s="38" t="s">
        <v>10</v>
      </c>
      <c r="B148" s="127">
        <f t="shared" si="36"/>
        <v>7.2788947314156101</v>
      </c>
      <c r="C148" s="128">
        <f t="shared" si="36"/>
        <v>7.2931567755654356</v>
      </c>
      <c r="D148" s="128">
        <f t="shared" si="36"/>
        <v>7.551763046544429</v>
      </c>
      <c r="E148" s="127">
        <f t="shared" si="36"/>
        <v>7.1917654747455888</v>
      </c>
      <c r="F148" s="129">
        <f t="shared" si="37"/>
        <v>-4.7670665721373462E-2</v>
      </c>
      <c r="G148" s="128">
        <f t="shared" si="38"/>
        <v>-0.35999757179884018</v>
      </c>
      <c r="H148" s="127"/>
      <c r="I148" s="111"/>
      <c r="J148" s="127">
        <f t="shared" si="39"/>
        <v>7.8860359173223902</v>
      </c>
      <c r="K148" s="128">
        <f t="shared" si="39"/>
        <v>8.0235597407712422</v>
      </c>
      <c r="L148" s="128">
        <f t="shared" si="39"/>
        <v>8.0318952492865545</v>
      </c>
      <c r="M148" s="127">
        <f t="shared" si="39"/>
        <v>7.667470507723392</v>
      </c>
      <c r="N148" s="129">
        <f t="shared" si="40"/>
        <v>-4.5372197999660524E-2</v>
      </c>
      <c r="O148" s="128">
        <f t="shared" si="41"/>
        <v>-0.36442474156316251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">
        <v>114</v>
      </c>
      <c r="C151" s="12"/>
      <c r="D151" s="12"/>
      <c r="E151" s="12"/>
      <c r="F151" s="12"/>
      <c r="G151" s="12"/>
      <c r="H151" s="13"/>
      <c r="I151" s="94"/>
      <c r="J151" s="11" t="str">
        <f>J$5</f>
        <v>acumulado marzo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6.545621138251998</v>
      </c>
      <c r="C153" s="99">
        <f t="shared" si="42"/>
        <v>6.4456386117889704</v>
      </c>
      <c r="D153" s="131">
        <f t="shared" si="42"/>
        <v>6.2956855634366171</v>
      </c>
      <c r="E153" s="130">
        <f t="shared" si="42"/>
        <v>6.260045653365979</v>
      </c>
      <c r="F153" s="101">
        <f t="shared" ref="F153:F184" si="43">E153/D153-1</f>
        <v>-5.661005415776077E-3</v>
      </c>
      <c r="G153" s="100">
        <f t="shared" ref="G153:G184" si="44">E153-D153</f>
        <v>-3.5639910070638159E-2</v>
      </c>
      <c r="H153" s="130"/>
      <c r="I153" s="102"/>
      <c r="J153" s="130">
        <f t="shared" ref="J153:M168" si="45">J88/J23</f>
        <v>6.8617910728399156</v>
      </c>
      <c r="K153" s="99">
        <f>K88/K23</f>
        <v>6.7906351105792666</v>
      </c>
      <c r="L153" s="131">
        <f>L88/L23</f>
        <v>6.6762423075123358</v>
      </c>
      <c r="M153" s="130">
        <f>M88/M23</f>
        <v>6.54807535088813</v>
      </c>
      <c r="N153" s="101">
        <f t="shared" ref="N153:N184" si="46">M153/L153-1</f>
        <v>-1.9197469282980939E-2</v>
      </c>
      <c r="O153" s="100">
        <f t="shared" ref="O153:O184" si="47">M153-L153</f>
        <v>-0.12816695662420585</v>
      </c>
      <c r="P153" s="131"/>
    </row>
    <row r="154" spans="1:16" x14ac:dyDescent="0.25">
      <c r="A154" s="132" t="s">
        <v>16</v>
      </c>
      <c r="B154" s="99">
        <f t="shared" si="42"/>
        <v>3.8621902657980272</v>
      </c>
      <c r="C154" s="99">
        <f t="shared" si="42"/>
        <v>3.8710933827578335</v>
      </c>
      <c r="D154" s="100">
        <f t="shared" si="42"/>
        <v>3.813040655807002</v>
      </c>
      <c r="E154" s="99">
        <f t="shared" si="42"/>
        <v>3.5450336050737348</v>
      </c>
      <c r="F154" s="101">
        <f t="shared" si="43"/>
        <v>-7.0286963849994777E-2</v>
      </c>
      <c r="G154" s="105">
        <f t="shared" si="44"/>
        <v>-0.26800705073326725</v>
      </c>
      <c r="H154" s="99"/>
      <c r="I154" s="102"/>
      <c r="J154" s="130">
        <f t="shared" si="45"/>
        <v>4.1768102189002736</v>
      </c>
      <c r="K154" s="99">
        <f t="shared" si="45"/>
        <v>4.060685219995368</v>
      </c>
      <c r="L154" s="100">
        <f t="shared" si="45"/>
        <v>3.9143504033313232</v>
      </c>
      <c r="M154" s="130">
        <f t="shared" si="45"/>
        <v>3.8412559509067394</v>
      </c>
      <c r="N154" s="101">
        <f t="shared" si="46"/>
        <v>-1.8673456612973705E-2</v>
      </c>
      <c r="O154" s="105">
        <f t="shared" si="47"/>
        <v>-7.3094452424583789E-2</v>
      </c>
      <c r="P154" s="100"/>
    </row>
    <row r="155" spans="1:16" x14ac:dyDescent="0.25">
      <c r="A155" s="107" t="s">
        <v>17</v>
      </c>
      <c r="B155" s="108">
        <f t="shared" si="42"/>
        <v>2.9117756085505992</v>
      </c>
      <c r="C155" s="108">
        <f t="shared" si="42"/>
        <v>3.0719570320836596</v>
      </c>
      <c r="D155" s="133">
        <f t="shared" si="42"/>
        <v>3.1134733272466413</v>
      </c>
      <c r="E155" s="108">
        <f t="shared" si="42"/>
        <v>2.4575700485028258</v>
      </c>
      <c r="F155" s="110">
        <f t="shared" si="43"/>
        <v>-0.21066609853499363</v>
      </c>
      <c r="G155" s="133">
        <f t="shared" si="44"/>
        <v>-0.65590327874381549</v>
      </c>
      <c r="H155" s="108"/>
      <c r="I155" s="111"/>
      <c r="J155" s="134">
        <f t="shared" si="45"/>
        <v>3.2487730946882216</v>
      </c>
      <c r="K155" s="108">
        <f t="shared" si="45"/>
        <v>3.3346319004825355</v>
      </c>
      <c r="L155" s="133">
        <f t="shared" si="45"/>
        <v>3.1604879701796</v>
      </c>
      <c r="M155" s="134">
        <f t="shared" si="45"/>
        <v>2.7163469887126057</v>
      </c>
      <c r="N155" s="110">
        <f t="shared" si="46"/>
        <v>-0.14052924284402679</v>
      </c>
      <c r="O155" s="109">
        <f t="shared" si="47"/>
        <v>-0.44414098146699432</v>
      </c>
      <c r="P155" s="133"/>
    </row>
    <row r="156" spans="1:16" x14ac:dyDescent="0.25">
      <c r="A156" s="107" t="s">
        <v>18</v>
      </c>
      <c r="B156" s="108">
        <f t="shared" si="42"/>
        <v>2.93720965083171</v>
      </c>
      <c r="C156" s="108">
        <f t="shared" si="42"/>
        <v>2.7645567837780751</v>
      </c>
      <c r="D156" s="133">
        <f t="shared" si="42"/>
        <v>3.7758047514797699</v>
      </c>
      <c r="E156" s="108">
        <f t="shared" si="42"/>
        <v>2.8019856591285164</v>
      </c>
      <c r="F156" s="110">
        <f t="shared" si="43"/>
        <v>-0.25791034135692681</v>
      </c>
      <c r="G156" s="133">
        <f t="shared" si="44"/>
        <v>-0.97381909235125352</v>
      </c>
      <c r="H156" s="108"/>
      <c r="I156" s="111"/>
      <c r="J156" s="134">
        <f t="shared" si="45"/>
        <v>3.4917547669617925</v>
      </c>
      <c r="K156" s="108">
        <f t="shared" si="45"/>
        <v>3.1297337832770902</v>
      </c>
      <c r="L156" s="133">
        <f t="shared" si="45"/>
        <v>3.5697912935890339</v>
      </c>
      <c r="M156" s="134">
        <f t="shared" si="45"/>
        <v>2.9793644727946149</v>
      </c>
      <c r="N156" s="110">
        <f t="shared" si="46"/>
        <v>-0.16539533329434775</v>
      </c>
      <c r="O156" s="109">
        <f t="shared" si="47"/>
        <v>-0.59042682079441899</v>
      </c>
      <c r="P156" s="133"/>
    </row>
    <row r="157" spans="1:16" x14ac:dyDescent="0.25">
      <c r="A157" s="107" t="s">
        <v>19</v>
      </c>
      <c r="B157" s="108">
        <f t="shared" si="42"/>
        <v>2.8807280709777738</v>
      </c>
      <c r="C157" s="108">
        <f t="shared" si="42"/>
        <v>3.3858097908130258</v>
      </c>
      <c r="D157" s="109">
        <f t="shared" si="42"/>
        <v>2.3477690288713911</v>
      </c>
      <c r="E157" s="108">
        <f t="shared" si="42"/>
        <v>1.9792205304988988</v>
      </c>
      <c r="F157" s="110">
        <f t="shared" si="43"/>
        <v>-0.15697817538280556</v>
      </c>
      <c r="G157" s="109">
        <f t="shared" si="44"/>
        <v>-0.36854849837249226</v>
      </c>
      <c r="H157" s="108"/>
      <c r="I157" s="111"/>
      <c r="J157" s="134">
        <f t="shared" si="45"/>
        <v>2.8768674434744494</v>
      </c>
      <c r="K157" s="108">
        <f t="shared" si="45"/>
        <v>3.4910486599011188</v>
      </c>
      <c r="L157" s="109">
        <f t="shared" si="45"/>
        <v>2.7163952379270144</v>
      </c>
      <c r="M157" s="134">
        <f t="shared" si="45"/>
        <v>2.4112391734297209</v>
      </c>
      <c r="N157" s="110">
        <f t="shared" si="46"/>
        <v>-0.11233860972682674</v>
      </c>
      <c r="O157" s="109">
        <f t="shared" si="47"/>
        <v>-0.30515606449729349</v>
      </c>
      <c r="P157" s="109"/>
    </row>
    <row r="158" spans="1:16" x14ac:dyDescent="0.25">
      <c r="A158" s="114" t="s">
        <v>64</v>
      </c>
      <c r="B158" s="115">
        <f t="shared" si="42"/>
        <v>4.3553537080572768</v>
      </c>
      <c r="C158" s="115">
        <f t="shared" si="42"/>
        <v>4.3558897783915587</v>
      </c>
      <c r="D158" s="116">
        <f t="shared" si="42"/>
        <v>4.1851843285998429</v>
      </c>
      <c r="E158" s="115">
        <f t="shared" si="42"/>
        <v>4.1306938387807088</v>
      </c>
      <c r="F158" s="117">
        <f t="shared" si="43"/>
        <v>-1.3019854214489035E-2</v>
      </c>
      <c r="G158" s="116">
        <f t="shared" si="44"/>
        <v>-5.4490489819134069E-2</v>
      </c>
      <c r="H158" s="115"/>
      <c r="I158" s="111"/>
      <c r="J158" s="135">
        <f t="shared" si="45"/>
        <v>4.7203239386613012</v>
      </c>
      <c r="K158" s="115">
        <f t="shared" si="45"/>
        <v>4.4780230033249646</v>
      </c>
      <c r="L158" s="116">
        <f t="shared" si="45"/>
        <v>4.2953942072178544</v>
      </c>
      <c r="M158" s="135">
        <f t="shared" si="45"/>
        <v>4.4433460076045623</v>
      </c>
      <c r="N158" s="117">
        <f t="shared" si="46"/>
        <v>3.4444289219856428E-2</v>
      </c>
      <c r="O158" s="113">
        <f t="shared" si="47"/>
        <v>0.14795180038670797</v>
      </c>
      <c r="P158" s="116"/>
    </row>
    <row r="159" spans="1:16" x14ac:dyDescent="0.25">
      <c r="A159" s="103" t="s">
        <v>21</v>
      </c>
      <c r="B159" s="104">
        <f t="shared" si="42"/>
        <v>7.0620159866561245</v>
      </c>
      <c r="C159" s="104">
        <f t="shared" si="42"/>
        <v>6.9072844970835998</v>
      </c>
      <c r="D159" s="105">
        <f t="shared" si="42"/>
        <v>6.704215275155514</v>
      </c>
      <c r="E159" s="104">
        <f t="shared" si="42"/>
        <v>6.7447154919558256</v>
      </c>
      <c r="F159" s="106">
        <f t="shared" si="43"/>
        <v>6.0410078045072257E-3</v>
      </c>
      <c r="G159" s="105">
        <f t="shared" si="44"/>
        <v>4.0500216800311684E-2</v>
      </c>
      <c r="H159" s="104"/>
      <c r="I159" s="102"/>
      <c r="J159" s="136">
        <f t="shared" si="45"/>
        <v>7.3335506509223825</v>
      </c>
      <c r="K159" s="104">
        <f t="shared" si="45"/>
        <v>7.2245391514719843</v>
      </c>
      <c r="L159" s="105">
        <f t="shared" si="45"/>
        <v>7.0987088499209889</v>
      </c>
      <c r="M159" s="136">
        <f t="shared" si="45"/>
        <v>6.972899527680938</v>
      </c>
      <c r="N159" s="106">
        <f t="shared" si="46"/>
        <v>-1.7722845787857766E-2</v>
      </c>
      <c r="O159" s="105">
        <f t="shared" si="47"/>
        <v>-0.12580932224005092</v>
      </c>
      <c r="P159" s="105"/>
    </row>
    <row r="160" spans="1:16" x14ac:dyDescent="0.25">
      <c r="A160" s="27" t="s">
        <v>22</v>
      </c>
      <c r="B160" s="124">
        <f t="shared" si="42"/>
        <v>7.9404088231897445</v>
      </c>
      <c r="C160" s="137">
        <f t="shared" si="42"/>
        <v>7.7113744981839041</v>
      </c>
      <c r="D160" s="122">
        <f t="shared" si="42"/>
        <v>7.6116027939561013</v>
      </c>
      <c r="E160" s="137">
        <f t="shared" si="42"/>
        <v>7.4355680535139852</v>
      </c>
      <c r="F160" s="138">
        <f t="shared" si="43"/>
        <v>-2.3127157999087156E-2</v>
      </c>
      <c r="G160" s="122">
        <f t="shared" si="44"/>
        <v>-0.17603474044211609</v>
      </c>
      <c r="H160" s="137"/>
      <c r="I160" s="111"/>
      <c r="J160" s="139">
        <f t="shared" si="45"/>
        <v>8.5720206139516417</v>
      </c>
      <c r="K160" s="137">
        <f t="shared" si="45"/>
        <v>8.375997094079187</v>
      </c>
      <c r="L160" s="122">
        <f t="shared" si="45"/>
        <v>8.3727478616846582</v>
      </c>
      <c r="M160" s="139">
        <f t="shared" si="45"/>
        <v>7.9551272190259361</v>
      </c>
      <c r="N160" s="138">
        <f t="shared" si="46"/>
        <v>-4.9878564308598938E-2</v>
      </c>
      <c r="O160" s="122">
        <f t="shared" si="47"/>
        <v>-0.41762064265872212</v>
      </c>
      <c r="P160" s="122"/>
    </row>
    <row r="161" spans="1:16" x14ac:dyDescent="0.25">
      <c r="A161" s="31" t="s">
        <v>23</v>
      </c>
      <c r="B161" s="124">
        <f t="shared" si="42"/>
        <v>8.2298634008478562</v>
      </c>
      <c r="C161" s="124">
        <f t="shared" si="42"/>
        <v>8.2189314750290361</v>
      </c>
      <c r="D161" s="125">
        <f t="shared" si="42"/>
        <v>7.4200503054257991</v>
      </c>
      <c r="E161" s="124">
        <f t="shared" si="42"/>
        <v>7.5157759175788792</v>
      </c>
      <c r="F161" s="126">
        <f t="shared" si="43"/>
        <v>1.2900938432059084E-2</v>
      </c>
      <c r="G161" s="125">
        <f t="shared" si="44"/>
        <v>9.5725612153080064E-2</v>
      </c>
      <c r="H161" s="124"/>
      <c r="I161" s="111"/>
      <c r="J161" s="140">
        <f t="shared" si="45"/>
        <v>8.8444199436481679</v>
      </c>
      <c r="K161" s="124">
        <f t="shared" si="45"/>
        <v>8.6031664439189885</v>
      </c>
      <c r="L161" s="125">
        <f t="shared" si="45"/>
        <v>7.9187000311494131</v>
      </c>
      <c r="M161" s="140">
        <f t="shared" si="45"/>
        <v>7.9319747695293543</v>
      </c>
      <c r="N161" s="126">
        <f t="shared" si="46"/>
        <v>1.6763784873430332E-3</v>
      </c>
      <c r="O161" s="125">
        <f t="shared" si="47"/>
        <v>1.3274738379941198E-2</v>
      </c>
      <c r="P161" s="125"/>
    </row>
    <row r="162" spans="1:16" x14ac:dyDescent="0.25">
      <c r="A162" s="31" t="s">
        <v>24</v>
      </c>
      <c r="B162" s="124">
        <f t="shared" si="42"/>
        <v>5.5453257790368271</v>
      </c>
      <c r="C162" s="124">
        <f t="shared" si="42"/>
        <v>6.3735795454545459</v>
      </c>
      <c r="D162" s="125">
        <f t="shared" si="42"/>
        <v>5.423592493297587</v>
      </c>
      <c r="E162" s="124">
        <f t="shared" si="42"/>
        <v>5.5023741690408361</v>
      </c>
      <c r="F162" s="126">
        <f t="shared" si="43"/>
        <v>1.4525736555725199E-2</v>
      </c>
      <c r="G162" s="125">
        <f t="shared" si="44"/>
        <v>7.8781675743249124E-2</v>
      </c>
      <c r="H162" s="124"/>
      <c r="I162" s="111"/>
      <c r="J162" s="140">
        <f t="shared" si="45"/>
        <v>5.8222453222453225</v>
      </c>
      <c r="K162" s="124">
        <f t="shared" si="45"/>
        <v>6.116219008264463</v>
      </c>
      <c r="L162" s="125">
        <f t="shared" si="45"/>
        <v>5.098652550529355</v>
      </c>
      <c r="M162" s="140">
        <f t="shared" si="45"/>
        <v>5.1407035175879399</v>
      </c>
      <c r="N162" s="126">
        <f t="shared" si="46"/>
        <v>8.2474666869032376E-3</v>
      </c>
      <c r="O162" s="125">
        <f t="shared" si="47"/>
        <v>4.2050967058584909E-2</v>
      </c>
      <c r="P162" s="125"/>
    </row>
    <row r="163" spans="1:16" x14ac:dyDescent="0.25">
      <c r="A163" s="31" t="s">
        <v>25</v>
      </c>
      <c r="B163" s="124">
        <f t="shared" si="42"/>
        <v>8.7390962671905701</v>
      </c>
      <c r="C163" s="124">
        <f t="shared" si="42"/>
        <v>8.0412324008045353</v>
      </c>
      <c r="D163" s="125">
        <f t="shared" si="42"/>
        <v>8.0079689212072918</v>
      </c>
      <c r="E163" s="124">
        <f t="shared" si="42"/>
        <v>7.5126346718903037</v>
      </c>
      <c r="F163" s="126">
        <f t="shared" si="43"/>
        <v>-6.1855166296313602E-2</v>
      </c>
      <c r="G163" s="125">
        <f t="shared" si="44"/>
        <v>-0.49533424931698811</v>
      </c>
      <c r="H163" s="124"/>
      <c r="I163" s="111"/>
      <c r="J163" s="140">
        <f t="shared" si="45"/>
        <v>7.9026807194409443</v>
      </c>
      <c r="K163" s="124">
        <f t="shared" si="45"/>
        <v>8.1880442382253857</v>
      </c>
      <c r="L163" s="125">
        <f t="shared" si="45"/>
        <v>8.2583495686056221</v>
      </c>
      <c r="M163" s="140">
        <f t="shared" si="45"/>
        <v>7.8958258236608749</v>
      </c>
      <c r="N163" s="126">
        <f t="shared" si="46"/>
        <v>-4.3897844470388248E-2</v>
      </c>
      <c r="O163" s="125">
        <f t="shared" si="47"/>
        <v>-0.36252374494474715</v>
      </c>
      <c r="P163" s="125"/>
    </row>
    <row r="164" spans="1:16" x14ac:dyDescent="0.25">
      <c r="A164" s="31" t="s">
        <v>26</v>
      </c>
      <c r="B164" s="124">
        <f t="shared" si="42"/>
        <v>3.9902506963788302</v>
      </c>
      <c r="C164" s="124">
        <f t="shared" si="42"/>
        <v>4.4413835322926234</v>
      </c>
      <c r="D164" s="125">
        <f t="shared" si="42"/>
        <v>3.5876379690949229</v>
      </c>
      <c r="E164" s="124">
        <f t="shared" si="42"/>
        <v>3.8138469827586206</v>
      </c>
      <c r="F164" s="126">
        <f t="shared" si="43"/>
        <v>6.3052352442563908E-2</v>
      </c>
      <c r="G164" s="125">
        <f t="shared" si="44"/>
        <v>0.22620901366369761</v>
      </c>
      <c r="H164" s="124"/>
      <c r="I164" s="111"/>
      <c r="J164" s="140">
        <f t="shared" si="45"/>
        <v>4.5910534674430918</v>
      </c>
      <c r="K164" s="124">
        <f t="shared" si="45"/>
        <v>4.5111839132399458</v>
      </c>
      <c r="L164" s="125">
        <f t="shared" si="45"/>
        <v>3.8330182107672406</v>
      </c>
      <c r="M164" s="140">
        <f t="shared" si="45"/>
        <v>3.8820433436532507</v>
      </c>
      <c r="N164" s="126">
        <f t="shared" si="46"/>
        <v>1.2790216531790799E-2</v>
      </c>
      <c r="O164" s="125">
        <f t="shared" si="47"/>
        <v>4.902513288601007E-2</v>
      </c>
      <c r="P164" s="125"/>
    </row>
    <row r="165" spans="1:16" x14ac:dyDescent="0.25">
      <c r="A165" s="31" t="s">
        <v>27</v>
      </c>
      <c r="B165" s="124">
        <f t="shared" si="42"/>
        <v>8.6286886065819743</v>
      </c>
      <c r="C165" s="124">
        <f t="shared" si="42"/>
        <v>8.2032883482227721</v>
      </c>
      <c r="D165" s="125">
        <f t="shared" si="42"/>
        <v>8.2526627218934916</v>
      </c>
      <c r="E165" s="124">
        <f t="shared" si="42"/>
        <v>8.0982867448151481</v>
      </c>
      <c r="F165" s="126">
        <f t="shared" si="43"/>
        <v>-1.8706202141134276E-2</v>
      </c>
      <c r="G165" s="125">
        <f t="shared" si="44"/>
        <v>-0.1543759770783435</v>
      </c>
      <c r="H165" s="124"/>
      <c r="I165" s="111"/>
      <c r="J165" s="140">
        <f t="shared" si="45"/>
        <v>8.3352260318846909</v>
      </c>
      <c r="K165" s="124">
        <f t="shared" si="45"/>
        <v>8.0413349755174384</v>
      </c>
      <c r="L165" s="125">
        <f t="shared" si="45"/>
        <v>8.2797453832204582</v>
      </c>
      <c r="M165" s="140">
        <f t="shared" si="45"/>
        <v>8.0314067870264285</v>
      </c>
      <c r="N165" s="126">
        <f t="shared" si="46"/>
        <v>-2.9993506406284731E-2</v>
      </c>
      <c r="O165" s="125">
        <f t="shared" si="47"/>
        <v>-0.24833859619402965</v>
      </c>
      <c r="P165" s="125"/>
    </row>
    <row r="166" spans="1:16" x14ac:dyDescent="0.25">
      <c r="A166" s="31" t="s">
        <v>28</v>
      </c>
      <c r="B166" s="124">
        <f t="shared" si="42"/>
        <v>8.4285714285714288</v>
      </c>
      <c r="C166" s="124">
        <f t="shared" si="42"/>
        <v>7.248110831234257</v>
      </c>
      <c r="D166" s="125">
        <f t="shared" si="42"/>
        <v>8.0393374741200834</v>
      </c>
      <c r="E166" s="124">
        <f t="shared" si="42"/>
        <v>7.134800550206327</v>
      </c>
      <c r="F166" s="126">
        <f t="shared" si="43"/>
        <v>-0.11251386408713482</v>
      </c>
      <c r="G166" s="125">
        <f t="shared" si="44"/>
        <v>-0.9045369239137564</v>
      </c>
      <c r="H166" s="124"/>
      <c r="I166" s="111"/>
      <c r="J166" s="140">
        <f t="shared" si="45"/>
        <v>8.6846715328467159</v>
      </c>
      <c r="K166" s="124">
        <f t="shared" si="45"/>
        <v>8.2550374208405302</v>
      </c>
      <c r="L166" s="125">
        <f t="shared" si="45"/>
        <v>8.6504369538077395</v>
      </c>
      <c r="M166" s="140">
        <f t="shared" si="45"/>
        <v>7.508955223880597</v>
      </c>
      <c r="N166" s="126">
        <f t="shared" si="46"/>
        <v>-0.13195654000168011</v>
      </c>
      <c r="O166" s="125">
        <f t="shared" si="47"/>
        <v>-1.1414817299271425</v>
      </c>
      <c r="P166" s="125"/>
    </row>
    <row r="167" spans="1:16" x14ac:dyDescent="0.25">
      <c r="A167" s="31" t="s">
        <v>29</v>
      </c>
      <c r="B167" s="124">
        <f t="shared" si="42"/>
        <v>6.588935924224268</v>
      </c>
      <c r="C167" s="124">
        <f t="shared" si="42"/>
        <v>6.5320091194072383</v>
      </c>
      <c r="D167" s="125">
        <f>D102/D37</f>
        <v>6.4231370293555488</v>
      </c>
      <c r="E167" s="124">
        <f t="shared" si="42"/>
        <v>6.6198223268757355</v>
      </c>
      <c r="F167" s="126">
        <f t="shared" si="43"/>
        <v>3.0621376536306144E-2</v>
      </c>
      <c r="G167" s="125">
        <f t="shared" si="44"/>
        <v>0.19668529752018671</v>
      </c>
      <c r="H167" s="124"/>
      <c r="I167" s="111"/>
      <c r="J167" s="140">
        <f t="shared" si="45"/>
        <v>7.0289618988704836</v>
      </c>
      <c r="K167" s="124">
        <f t="shared" si="45"/>
        <v>6.9446857089801055</v>
      </c>
      <c r="L167" s="125">
        <f t="shared" si="45"/>
        <v>6.8165011269595643</v>
      </c>
      <c r="M167" s="140">
        <f t="shared" si="45"/>
        <v>6.8946895416377627</v>
      </c>
      <c r="N167" s="126">
        <f t="shared" si="46"/>
        <v>1.1470461637416829E-2</v>
      </c>
      <c r="O167" s="125">
        <f t="shared" si="47"/>
        <v>7.818841467819837E-2</v>
      </c>
      <c r="P167" s="125"/>
    </row>
    <row r="168" spans="1:16" x14ac:dyDescent="0.25">
      <c r="A168" s="31" t="s">
        <v>30</v>
      </c>
      <c r="B168" s="124">
        <f t="shared" si="42"/>
        <v>6.8861084880914909</v>
      </c>
      <c r="C168" s="124">
        <f t="shared" si="42"/>
        <v>7.1209398109145372</v>
      </c>
      <c r="D168" s="125">
        <f t="shared" si="42"/>
        <v>6.4080687830687832</v>
      </c>
      <c r="E168" s="124">
        <f t="shared" si="42"/>
        <v>6.4445685711245879</v>
      </c>
      <c r="F168" s="126">
        <f t="shared" si="43"/>
        <v>5.6959107792731167E-3</v>
      </c>
      <c r="G168" s="125">
        <f t="shared" si="44"/>
        <v>3.6499788055804672E-2</v>
      </c>
      <c r="H168" s="124"/>
      <c r="I168" s="111"/>
      <c r="J168" s="140">
        <f t="shared" si="45"/>
        <v>6.9478810485960008</v>
      </c>
      <c r="K168" s="124">
        <f t="shared" si="45"/>
        <v>7.122458425628988</v>
      </c>
      <c r="L168" s="125">
        <f t="shared" si="45"/>
        <v>6.7758953168044078</v>
      </c>
      <c r="M168" s="140">
        <f t="shared" si="45"/>
        <v>6.5183865676643329</v>
      </c>
      <c r="N168" s="126">
        <f t="shared" si="46"/>
        <v>-3.800364927442812E-2</v>
      </c>
      <c r="O168" s="125">
        <f t="shared" si="47"/>
        <v>-0.25750874914007493</v>
      </c>
      <c r="P168" s="125"/>
    </row>
    <row r="169" spans="1:16" x14ac:dyDescent="0.25">
      <c r="A169" s="31" t="s">
        <v>31</v>
      </c>
      <c r="B169" s="124">
        <f t="shared" ref="B169:E184" si="48">B104/B39</f>
        <v>7.9262696571281257</v>
      </c>
      <c r="C169" s="124">
        <f t="shared" si="48"/>
        <v>7.9077738223362859</v>
      </c>
      <c r="D169" s="125">
        <f t="shared" si="48"/>
        <v>7.4653715606268509</v>
      </c>
      <c r="E169" s="124">
        <f t="shared" si="48"/>
        <v>7.72531801395158</v>
      </c>
      <c r="F169" s="126">
        <f t="shared" si="43"/>
        <v>3.4820296781437277E-2</v>
      </c>
      <c r="G169" s="125">
        <f t="shared" si="44"/>
        <v>0.2599464533247291</v>
      </c>
      <c r="H169" s="124"/>
      <c r="I169" s="111"/>
      <c r="J169" s="140">
        <f t="shared" ref="J169:M184" si="49">J104/J39</f>
        <v>7.6855878804129238</v>
      </c>
      <c r="K169" s="124">
        <f t="shared" si="49"/>
        <v>7.7555033540793836</v>
      </c>
      <c r="L169" s="125">
        <f t="shared" si="49"/>
        <v>7.5806195965417871</v>
      </c>
      <c r="M169" s="140">
        <f t="shared" si="49"/>
        <v>7.5661337570130582</v>
      </c>
      <c r="N169" s="126">
        <f t="shared" si="46"/>
        <v>-1.9109044246643503E-3</v>
      </c>
      <c r="O169" s="125">
        <f t="shared" si="47"/>
        <v>-1.4485839528728839E-2</v>
      </c>
      <c r="P169" s="125"/>
    </row>
    <row r="170" spans="1:16" x14ac:dyDescent="0.25">
      <c r="A170" s="31" t="s">
        <v>32</v>
      </c>
      <c r="B170" s="124">
        <f t="shared" si="48"/>
        <v>7.7782907839942057</v>
      </c>
      <c r="C170" s="124">
        <f t="shared" si="48"/>
        <v>7.1572457053246845</v>
      </c>
      <c r="D170" s="125">
        <f>D105/D40</f>
        <v>7.8547581787018403</v>
      </c>
      <c r="E170" s="124">
        <f t="shared" si="48"/>
        <v>8.0657414170927684</v>
      </c>
      <c r="F170" s="126">
        <f t="shared" si="43"/>
        <v>2.6860564461807179E-2</v>
      </c>
      <c r="G170" s="125">
        <f t="shared" si="44"/>
        <v>0.21098323839092803</v>
      </c>
      <c r="H170" s="124"/>
      <c r="I170" s="111"/>
      <c r="J170" s="140">
        <f t="shared" si="49"/>
        <v>7.9731361139811847</v>
      </c>
      <c r="K170" s="124">
        <f t="shared" si="49"/>
        <v>7.5649125378676834</v>
      </c>
      <c r="L170" s="125">
        <f t="shared" si="49"/>
        <v>7.823798808735936</v>
      </c>
      <c r="M170" s="140">
        <f t="shared" si="49"/>
        <v>7.7357064942666351</v>
      </c>
      <c r="N170" s="126">
        <f t="shared" si="46"/>
        <v>-1.125953218159681E-2</v>
      </c>
      <c r="O170" s="125">
        <f t="shared" si="47"/>
        <v>-8.8092314469300881E-2</v>
      </c>
      <c r="P170" s="125"/>
    </row>
    <row r="171" spans="1:16" x14ac:dyDescent="0.25">
      <c r="A171" s="31" t="s">
        <v>33</v>
      </c>
      <c r="B171" s="124">
        <f t="shared" si="48"/>
        <v>6.8269761402369742</v>
      </c>
      <c r="C171" s="124">
        <f t="shared" si="48"/>
        <v>6.7269137839589837</v>
      </c>
      <c r="D171" s="125">
        <f t="shared" si="48"/>
        <v>6.3424679573121683</v>
      </c>
      <c r="E171" s="124">
        <f t="shared" si="48"/>
        <v>6.3533781393703572</v>
      </c>
      <c r="F171" s="126">
        <f t="shared" si="43"/>
        <v>1.7201792948138284E-3</v>
      </c>
      <c r="G171" s="125">
        <f t="shared" si="44"/>
        <v>1.0910182058188944E-2</v>
      </c>
      <c r="H171" s="124"/>
      <c r="I171" s="111"/>
      <c r="J171" s="140">
        <f t="shared" si="49"/>
        <v>7.1577601708249041</v>
      </c>
      <c r="K171" s="124">
        <f t="shared" si="49"/>
        <v>6.9865485838415911</v>
      </c>
      <c r="L171" s="125">
        <f t="shared" si="49"/>
        <v>6.7495826377295494</v>
      </c>
      <c r="M171" s="140">
        <f t="shared" si="49"/>
        <v>6.4789674301466835</v>
      </c>
      <c r="N171" s="126">
        <f t="shared" si="46"/>
        <v>-4.0093620910743644E-2</v>
      </c>
      <c r="O171" s="125">
        <f t="shared" si="47"/>
        <v>-0.27061520758286584</v>
      </c>
      <c r="P171" s="125"/>
    </row>
    <row r="172" spans="1:16" x14ac:dyDescent="0.25">
      <c r="A172" s="31" t="s">
        <v>34</v>
      </c>
      <c r="B172" s="124">
        <f t="shared" si="48"/>
        <v>9.7694799009335114</v>
      </c>
      <c r="C172" s="124">
        <f t="shared" si="48"/>
        <v>9.6012191209496311</v>
      </c>
      <c r="D172" s="125">
        <f t="shared" si="48"/>
        <v>9.9185864459852375</v>
      </c>
      <c r="E172" s="124">
        <f t="shared" si="48"/>
        <v>8.5082811924917188</v>
      </c>
      <c r="F172" s="126">
        <f t="shared" si="43"/>
        <v>-0.14218812944503501</v>
      </c>
      <c r="G172" s="125">
        <f t="shared" si="44"/>
        <v>-1.4103052534935188</v>
      </c>
      <c r="H172" s="124"/>
      <c r="I172" s="111"/>
      <c r="J172" s="140">
        <f t="shared" si="49"/>
        <v>9.3010627188402228</v>
      </c>
      <c r="K172" s="124">
        <f t="shared" si="49"/>
        <v>8.8679233919537452</v>
      </c>
      <c r="L172" s="125">
        <f t="shared" si="49"/>
        <v>8.7542540561931137</v>
      </c>
      <c r="M172" s="140">
        <f t="shared" si="49"/>
        <v>8.48920911981598</v>
      </c>
      <c r="N172" s="126">
        <f t="shared" si="46"/>
        <v>-3.0276130287723357E-2</v>
      </c>
      <c r="O172" s="125">
        <f t="shared" si="47"/>
        <v>-0.26504493637713367</v>
      </c>
      <c r="P172" s="125"/>
    </row>
    <row r="173" spans="1:16" x14ac:dyDescent="0.25">
      <c r="A173" s="31" t="s">
        <v>35</v>
      </c>
      <c r="B173" s="124">
        <f t="shared" si="48"/>
        <v>6.6029622149288896</v>
      </c>
      <c r="C173" s="124">
        <f t="shared" si="48"/>
        <v>6.201707853538621</v>
      </c>
      <c r="D173" s="125">
        <f t="shared" si="48"/>
        <v>5.7964057696855047</v>
      </c>
      <c r="E173" s="124">
        <f t="shared" si="48"/>
        <v>5.7339032124638081</v>
      </c>
      <c r="F173" s="126">
        <f t="shared" si="43"/>
        <v>-1.0782985129953682E-2</v>
      </c>
      <c r="G173" s="125">
        <f t="shared" si="44"/>
        <v>-6.250255722169662E-2</v>
      </c>
      <c r="H173" s="124"/>
      <c r="I173" s="111"/>
      <c r="J173" s="140">
        <f t="shared" si="49"/>
        <v>7.1294343940980252</v>
      </c>
      <c r="K173" s="124">
        <f t="shared" si="49"/>
        <v>6.7139960280129616</v>
      </c>
      <c r="L173" s="125">
        <f t="shared" si="49"/>
        <v>6.6355031681687588</v>
      </c>
      <c r="M173" s="140">
        <f t="shared" si="49"/>
        <v>6.4544233563785287</v>
      </c>
      <c r="N173" s="126">
        <f t="shared" si="46"/>
        <v>-2.7289537387140461E-2</v>
      </c>
      <c r="O173" s="125">
        <f t="shared" si="47"/>
        <v>-0.18107981179023014</v>
      </c>
      <c r="P173" s="125"/>
    </row>
    <row r="174" spans="1:16" x14ac:dyDescent="0.25">
      <c r="A174" s="31" t="s">
        <v>36</v>
      </c>
      <c r="B174" s="124">
        <f t="shared" si="48"/>
        <v>10.411912619833412</v>
      </c>
      <c r="C174" s="124">
        <f t="shared" si="48"/>
        <v>8.8694176302110961</v>
      </c>
      <c r="D174" s="125">
        <f t="shared" si="48"/>
        <v>8.4690790947792962</v>
      </c>
      <c r="E174" s="124">
        <f t="shared" si="48"/>
        <v>8.7306151308036775</v>
      </c>
      <c r="F174" s="126">
        <f t="shared" si="43"/>
        <v>3.0881283914989455E-2</v>
      </c>
      <c r="G174" s="125">
        <f t="shared" si="44"/>
        <v>0.26153603602438125</v>
      </c>
      <c r="H174" s="124"/>
      <c r="I174" s="111"/>
      <c r="J174" s="140">
        <f t="shared" si="49"/>
        <v>9.1160018132366272</v>
      </c>
      <c r="K174" s="124">
        <f t="shared" si="49"/>
        <v>9.2383840652963425</v>
      </c>
      <c r="L174" s="125">
        <f t="shared" si="49"/>
        <v>9.1085306967118882</v>
      </c>
      <c r="M174" s="140">
        <f t="shared" si="49"/>
        <v>9.0482418356958263</v>
      </c>
      <c r="N174" s="126">
        <f t="shared" si="46"/>
        <v>-6.6189447039823879E-3</v>
      </c>
      <c r="O174" s="125">
        <f t="shared" si="47"/>
        <v>-6.0288861016061901E-2</v>
      </c>
      <c r="P174" s="125"/>
    </row>
    <row r="175" spans="1:16" x14ac:dyDescent="0.25">
      <c r="A175" s="31" t="s">
        <v>37</v>
      </c>
      <c r="B175" s="124">
        <f t="shared" si="48"/>
        <v>8.6523851590106009</v>
      </c>
      <c r="C175" s="124">
        <f t="shared" si="48"/>
        <v>7.3355869179413506</v>
      </c>
      <c r="D175" s="125">
        <f t="shared" si="48"/>
        <v>7.9227753356302717</v>
      </c>
      <c r="E175" s="124">
        <f t="shared" si="48"/>
        <v>7.2634340890008398</v>
      </c>
      <c r="F175" s="126">
        <f t="shared" si="43"/>
        <v>-8.3220995004647635E-2</v>
      </c>
      <c r="G175" s="125">
        <f t="shared" si="44"/>
        <v>-0.65934124662943194</v>
      </c>
      <c r="H175" s="124"/>
      <c r="I175" s="111"/>
      <c r="J175" s="140">
        <f t="shared" si="49"/>
        <v>7.9246068308181092</v>
      </c>
      <c r="K175" s="124">
        <f t="shared" si="49"/>
        <v>7.8034223939954073</v>
      </c>
      <c r="L175" s="125">
        <f t="shared" si="49"/>
        <v>8.6258995460752121</v>
      </c>
      <c r="M175" s="140">
        <f t="shared" si="49"/>
        <v>7.8776955146635999</v>
      </c>
      <c r="N175" s="126">
        <f t="shared" si="46"/>
        <v>-8.6739247010133025E-2</v>
      </c>
      <c r="O175" s="125">
        <f t="shared" si="47"/>
        <v>-0.74820403141161229</v>
      </c>
      <c r="P175" s="125"/>
    </row>
    <row r="176" spans="1:16" x14ac:dyDescent="0.25">
      <c r="A176" s="31" t="s">
        <v>38</v>
      </c>
      <c r="B176" s="124">
        <f t="shared" si="48"/>
        <v>6.6672174487772633</v>
      </c>
      <c r="C176" s="124">
        <f t="shared" si="48"/>
        <v>6.2859725234996384</v>
      </c>
      <c r="D176" s="125">
        <f t="shared" si="48"/>
        <v>5.9904638058084094</v>
      </c>
      <c r="E176" s="124">
        <f t="shared" si="48"/>
        <v>5.896412884333821</v>
      </c>
      <c r="F176" s="126">
        <f t="shared" si="43"/>
        <v>-1.5700106790294877E-2</v>
      </c>
      <c r="G176" s="125">
        <f t="shared" si="44"/>
        <v>-9.4050921474588378E-2</v>
      </c>
      <c r="H176" s="124"/>
      <c r="I176" s="111"/>
      <c r="J176" s="140">
        <f t="shared" si="49"/>
        <v>6.5215782983970403</v>
      </c>
      <c r="K176" s="124">
        <f t="shared" si="49"/>
        <v>5.9924096230541615</v>
      </c>
      <c r="L176" s="125">
        <f t="shared" si="49"/>
        <v>5.9984923865520878</v>
      </c>
      <c r="M176" s="140">
        <f t="shared" si="49"/>
        <v>5.8064391000775792</v>
      </c>
      <c r="N176" s="126">
        <f t="shared" si="46"/>
        <v>-3.2016925937102036E-2</v>
      </c>
      <c r="O176" s="125">
        <f t="shared" si="47"/>
        <v>-0.19205328647450859</v>
      </c>
      <c r="P176" s="125"/>
    </row>
    <row r="177" spans="1:16" x14ac:dyDescent="0.25">
      <c r="A177" s="31" t="s">
        <v>39</v>
      </c>
      <c r="B177" s="124">
        <f t="shared" si="48"/>
        <v>6.4038325053229244</v>
      </c>
      <c r="C177" s="124">
        <f t="shared" si="48"/>
        <v>5.7810249894112662</v>
      </c>
      <c r="D177" s="125">
        <f t="shared" si="48"/>
        <v>5.4449317738791425</v>
      </c>
      <c r="E177" s="124">
        <f t="shared" si="48"/>
        <v>5.4058799510004087</v>
      </c>
      <c r="F177" s="126">
        <f t="shared" si="43"/>
        <v>-7.1721418193110287E-3</v>
      </c>
      <c r="G177" s="125">
        <f t="shared" si="44"/>
        <v>-3.9051822878733766E-2</v>
      </c>
      <c r="H177" s="124"/>
      <c r="I177" s="111"/>
      <c r="J177" s="140">
        <f t="shared" si="49"/>
        <v>6.4807381776239907</v>
      </c>
      <c r="K177" s="124">
        <f t="shared" si="49"/>
        <v>6.1771148580487099</v>
      </c>
      <c r="L177" s="125">
        <f t="shared" si="49"/>
        <v>6.1582711442786069</v>
      </c>
      <c r="M177" s="140">
        <f t="shared" si="49"/>
        <v>5.6808309726156754</v>
      </c>
      <c r="N177" s="126">
        <f t="shared" si="46"/>
        <v>-7.7528280336682021E-2</v>
      </c>
      <c r="O177" s="125">
        <f t="shared" si="47"/>
        <v>-0.47744017166293151</v>
      </c>
      <c r="P177" s="125"/>
    </row>
    <row r="178" spans="1:16" x14ac:dyDescent="0.25">
      <c r="A178" s="31" t="s">
        <v>40</v>
      </c>
      <c r="B178" s="124">
        <f t="shared" si="48"/>
        <v>4.6651031894934336</v>
      </c>
      <c r="C178" s="124">
        <f t="shared" si="48"/>
        <v>4.6927512355848435</v>
      </c>
      <c r="D178" s="125">
        <f t="shared" si="48"/>
        <v>4.3445887445887443</v>
      </c>
      <c r="E178" s="124">
        <f t="shared" si="48"/>
        <v>4.0845942228335623</v>
      </c>
      <c r="F178" s="126">
        <f t="shared" si="43"/>
        <v>-5.9843298650305909E-2</v>
      </c>
      <c r="G178" s="125">
        <f t="shared" si="44"/>
        <v>-0.25999452175518201</v>
      </c>
      <c r="H178" s="124"/>
      <c r="I178" s="111"/>
      <c r="J178" s="140">
        <f t="shared" si="49"/>
        <v>4.6148421759570182</v>
      </c>
      <c r="K178" s="124">
        <f t="shared" si="49"/>
        <v>4.9466759002770084</v>
      </c>
      <c r="L178" s="125">
        <f t="shared" si="49"/>
        <v>4.7601290785227679</v>
      </c>
      <c r="M178" s="140">
        <f t="shared" si="49"/>
        <v>4.240010180707559</v>
      </c>
      <c r="N178" s="126">
        <f t="shared" si="46"/>
        <v>-0.10926571301646715</v>
      </c>
      <c r="O178" s="125">
        <f t="shared" si="47"/>
        <v>-0.52011889781520892</v>
      </c>
      <c r="P178" s="125"/>
    </row>
    <row r="179" spans="1:16" x14ac:dyDescent="0.25">
      <c r="A179" s="31" t="s">
        <v>41</v>
      </c>
      <c r="B179" s="124">
        <f t="shared" si="48"/>
        <v>6.7250091541559867</v>
      </c>
      <c r="C179" s="124">
        <f t="shared" si="48"/>
        <v>6.2089691684833381</v>
      </c>
      <c r="D179" s="125">
        <f t="shared" si="48"/>
        <v>6.4430199430199426</v>
      </c>
      <c r="E179" s="124">
        <f t="shared" si="48"/>
        <v>6.147381756756757</v>
      </c>
      <c r="F179" s="126">
        <f t="shared" si="43"/>
        <v>-4.5885033552234389E-2</v>
      </c>
      <c r="G179" s="125">
        <f t="shared" si="44"/>
        <v>-0.29563818626318561</v>
      </c>
      <c r="H179" s="124"/>
      <c r="I179" s="111"/>
      <c r="J179" s="140">
        <f t="shared" si="49"/>
        <v>6.9533423059668014</v>
      </c>
      <c r="K179" s="124">
        <f t="shared" si="49"/>
        <v>6.5839185750636133</v>
      </c>
      <c r="L179" s="125">
        <f t="shared" si="49"/>
        <v>6.3657920583695802</v>
      </c>
      <c r="M179" s="140">
        <f t="shared" si="49"/>
        <v>6.3252344416027277</v>
      </c>
      <c r="N179" s="126">
        <f t="shared" si="46"/>
        <v>-6.3711815269755778E-3</v>
      </c>
      <c r="O179" s="125">
        <f t="shared" si="47"/>
        <v>-4.0557616766852433E-2</v>
      </c>
      <c r="P179" s="125"/>
    </row>
    <row r="180" spans="1:16" x14ac:dyDescent="0.25">
      <c r="A180" s="31" t="s">
        <v>42</v>
      </c>
      <c r="B180" s="124">
        <f t="shared" si="48"/>
        <v>5.4275210084033612</v>
      </c>
      <c r="C180" s="124">
        <f t="shared" si="48"/>
        <v>5.2696980215203055</v>
      </c>
      <c r="D180" s="125">
        <f t="shared" si="48"/>
        <v>4.9413641802951735</v>
      </c>
      <c r="E180" s="124">
        <f t="shared" si="48"/>
        <v>4.8103904698874915</v>
      </c>
      <c r="F180" s="126">
        <f t="shared" si="43"/>
        <v>-2.6505577332261776E-2</v>
      </c>
      <c r="G180" s="125">
        <f t="shared" si="44"/>
        <v>-0.13097371040768202</v>
      </c>
      <c r="H180" s="124"/>
      <c r="I180" s="111"/>
      <c r="J180" s="140">
        <f t="shared" si="49"/>
        <v>5.7455943607818005</v>
      </c>
      <c r="K180" s="124">
        <f t="shared" si="49"/>
        <v>5.2887897378694921</v>
      </c>
      <c r="L180" s="125">
        <f t="shared" si="49"/>
        <v>5.4111802729231506</v>
      </c>
      <c r="M180" s="140">
        <f t="shared" si="49"/>
        <v>5.0874718986306968</v>
      </c>
      <c r="N180" s="126">
        <f t="shared" si="46"/>
        <v>-5.9822138233362687E-2</v>
      </c>
      <c r="O180" s="125">
        <f t="shared" si="47"/>
        <v>-0.3237083742924538</v>
      </c>
      <c r="P180" s="125"/>
    </row>
    <row r="181" spans="1:16" x14ac:dyDescent="0.25">
      <c r="A181" s="31" t="s">
        <v>43</v>
      </c>
      <c r="B181" s="124">
        <f t="shared" si="48"/>
        <v>6.3129855715871255</v>
      </c>
      <c r="C181" s="124">
        <f t="shared" si="48"/>
        <v>6.43851401179941</v>
      </c>
      <c r="D181" s="125">
        <f t="shared" si="48"/>
        <v>6.3460869565217388</v>
      </c>
      <c r="E181" s="124">
        <f t="shared" si="48"/>
        <v>6.5333718578445534</v>
      </c>
      <c r="F181" s="126">
        <f t="shared" si="43"/>
        <v>2.9511871269010337E-2</v>
      </c>
      <c r="G181" s="125">
        <f t="shared" si="44"/>
        <v>0.18728490132281461</v>
      </c>
      <c r="H181" s="124"/>
      <c r="I181" s="111"/>
      <c r="J181" s="140">
        <f t="shared" si="49"/>
        <v>6.6299497342060532</v>
      </c>
      <c r="K181" s="124">
        <f t="shared" si="49"/>
        <v>6.4071853052404109</v>
      </c>
      <c r="L181" s="125">
        <f t="shared" si="49"/>
        <v>6.4420819490586929</v>
      </c>
      <c r="M181" s="140">
        <f t="shared" si="49"/>
        <v>6.3076690470098393</v>
      </c>
      <c r="N181" s="126">
        <f t="shared" si="46"/>
        <v>-2.0864823377245934E-2</v>
      </c>
      <c r="O181" s="125">
        <f t="shared" si="47"/>
        <v>-0.13441290204885359</v>
      </c>
      <c r="P181" s="125"/>
    </row>
    <row r="182" spans="1:16" x14ac:dyDescent="0.25">
      <c r="A182" s="31" t="s">
        <v>44</v>
      </c>
      <c r="B182" s="124">
        <f t="shared" si="48"/>
        <v>7.5268400664084121</v>
      </c>
      <c r="C182" s="124">
        <f t="shared" si="48"/>
        <v>6.6789355881621484</v>
      </c>
      <c r="D182" s="125">
        <f t="shared" si="48"/>
        <v>6.450092666137146</v>
      </c>
      <c r="E182" s="124">
        <f t="shared" si="48"/>
        <v>6.3615304528891201</v>
      </c>
      <c r="F182" s="126">
        <f t="shared" si="43"/>
        <v>-1.3730378435177437E-2</v>
      </c>
      <c r="G182" s="125">
        <f t="shared" si="44"/>
        <v>-8.8562213248025934E-2</v>
      </c>
      <c r="H182" s="124"/>
      <c r="I182" s="111"/>
      <c r="J182" s="140">
        <f t="shared" si="49"/>
        <v>7.4026030747728857</v>
      </c>
      <c r="K182" s="124">
        <f t="shared" si="49"/>
        <v>7.1404289401085697</v>
      </c>
      <c r="L182" s="125">
        <f t="shared" si="49"/>
        <v>7.0183025300556254</v>
      </c>
      <c r="M182" s="140">
        <f t="shared" si="49"/>
        <v>6.6065362840967579</v>
      </c>
      <c r="N182" s="126">
        <f t="shared" si="46"/>
        <v>-5.8670347166639436E-2</v>
      </c>
      <c r="O182" s="125">
        <f t="shared" si="47"/>
        <v>-0.41176624595886757</v>
      </c>
      <c r="P182" s="125"/>
    </row>
    <row r="183" spans="1:16" x14ac:dyDescent="0.25">
      <c r="A183" s="52" t="s">
        <v>45</v>
      </c>
      <c r="B183" s="124">
        <f t="shared" si="48"/>
        <v>6.6071428571428568</v>
      </c>
      <c r="C183" s="124">
        <f t="shared" si="48"/>
        <v>5.014784946236559</v>
      </c>
      <c r="D183" s="125">
        <f t="shared" si="48"/>
        <v>5.4620786516853936</v>
      </c>
      <c r="E183" s="124">
        <f t="shared" si="48"/>
        <v>5.6318681318681323</v>
      </c>
      <c r="F183" s="126">
        <f t="shared" si="43"/>
        <v>3.1085140110596488E-2</v>
      </c>
      <c r="G183" s="125">
        <f t="shared" si="44"/>
        <v>0.16978948018273865</v>
      </c>
      <c r="H183" s="124"/>
      <c r="I183" s="111"/>
      <c r="J183" s="140">
        <f t="shared" si="49"/>
        <v>6.5127919911012233</v>
      </c>
      <c r="K183" s="124">
        <f t="shared" si="49"/>
        <v>5.7170557973882072</v>
      </c>
      <c r="L183" s="125">
        <f t="shared" si="49"/>
        <v>5.7248908296943233</v>
      </c>
      <c r="M183" s="140">
        <f t="shared" si="49"/>
        <v>5.36624685138539</v>
      </c>
      <c r="N183" s="126">
        <f t="shared" si="46"/>
        <v>-6.2646430993703817E-2</v>
      </c>
      <c r="O183" s="125">
        <f t="shared" si="47"/>
        <v>-0.35864397830893324</v>
      </c>
      <c r="P183" s="125"/>
    </row>
    <row r="184" spans="1:16" x14ac:dyDescent="0.25">
      <c r="A184" s="34" t="s">
        <v>46</v>
      </c>
      <c r="B184" s="124">
        <f t="shared" si="48"/>
        <v>5.9157059929686859</v>
      </c>
      <c r="C184" s="124">
        <f t="shared" si="48"/>
        <v>5.8465665236051505</v>
      </c>
      <c r="D184" s="125">
        <f t="shared" si="48"/>
        <v>5.5031158951116863</v>
      </c>
      <c r="E184" s="124">
        <f t="shared" si="48"/>
        <v>5.4633225954901059</v>
      </c>
      <c r="F184" s="126">
        <f t="shared" si="43"/>
        <v>-7.2310488058098255E-3</v>
      </c>
      <c r="G184" s="125">
        <f t="shared" si="44"/>
        <v>-3.9793299621580402E-2</v>
      </c>
      <c r="H184" s="124"/>
      <c r="I184" s="111"/>
      <c r="J184" s="140">
        <f t="shared" si="49"/>
        <v>6.0257153254174698</v>
      </c>
      <c r="K184" s="124">
        <f t="shared" si="49"/>
        <v>5.9011625221341131</v>
      </c>
      <c r="L184" s="125">
        <f t="shared" si="49"/>
        <v>5.610386616136144</v>
      </c>
      <c r="M184" s="140">
        <f t="shared" si="49"/>
        <v>5.4232512520247882</v>
      </c>
      <c r="N184" s="126">
        <f t="shared" si="46"/>
        <v>-3.3355163719579028E-2</v>
      </c>
      <c r="O184" s="125">
        <f t="shared" si="47"/>
        <v>-0.18713536411135578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">
        <v>114</v>
      </c>
      <c r="C186" s="12"/>
      <c r="D186" s="12"/>
      <c r="E186" s="12"/>
      <c r="F186" s="12"/>
      <c r="G186" s="12"/>
      <c r="H186" s="13"/>
      <c r="I186" s="94"/>
      <c r="J186" s="11" t="str">
        <f>J$5</f>
        <v>acumulado marzo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6.545621138251998</v>
      </c>
      <c r="C188" s="131">
        <f t="shared" si="50"/>
        <v>6.4456386117889704</v>
      </c>
      <c r="D188" s="131">
        <f>D123/D58</f>
        <v>6.2956855634366171</v>
      </c>
      <c r="E188" s="99">
        <f>E123/E58</f>
        <v>6.260045653365979</v>
      </c>
      <c r="F188" s="101">
        <f t="shared" ref="F188:F198" si="51">E188/D188-1</f>
        <v>-5.661005415776077E-3</v>
      </c>
      <c r="G188" s="100">
        <f t="shared" ref="G188:G198" si="52">E188-D188</f>
        <v>-3.5639910070638159E-2</v>
      </c>
      <c r="H188" s="131"/>
      <c r="I188" s="102"/>
      <c r="J188" s="99">
        <f t="shared" ref="J188:M198" si="53">J123/J58</f>
        <v>6.8617910728399156</v>
      </c>
      <c r="K188" s="99">
        <f t="shared" si="53"/>
        <v>6.7906351105792666</v>
      </c>
      <c r="L188" s="131">
        <f>L123/L58</f>
        <v>6.6762423075123358</v>
      </c>
      <c r="M188" s="99">
        <f>M123/M58</f>
        <v>6.54807535088813</v>
      </c>
      <c r="N188" s="101">
        <f t="shared" ref="N188:N198" si="54">M188/L188-1</f>
        <v>-1.9197469282980939E-2</v>
      </c>
      <c r="O188" s="105">
        <f t="shared" ref="O188:O198" si="55">M188-L188</f>
        <v>-0.12816695662420585</v>
      </c>
      <c r="P188" s="99"/>
    </row>
    <row r="189" spans="1:16" x14ac:dyDescent="0.25">
      <c r="A189" s="141" t="s">
        <v>49</v>
      </c>
      <c r="B189" s="142">
        <f t="shared" si="50"/>
        <v>7.125946545716455</v>
      </c>
      <c r="C189" s="142">
        <f t="shared" si="50"/>
        <v>6.8141729239968853</v>
      </c>
      <c r="D189" s="143">
        <f>D124/D59</f>
        <v>6.8829313403540562</v>
      </c>
      <c r="E189" s="142">
        <f>E124/E59</f>
        <v>6.9469683035987986</v>
      </c>
      <c r="F189" s="144">
        <f t="shared" si="51"/>
        <v>9.303734132766861E-3</v>
      </c>
      <c r="G189" s="122">
        <f t="shared" si="52"/>
        <v>6.4036963244742395E-2</v>
      </c>
      <c r="H189" s="143"/>
      <c r="I189" s="111"/>
      <c r="J189" s="142">
        <f t="shared" si="53"/>
        <v>7.4444452007396569</v>
      </c>
      <c r="K189" s="142">
        <f t="shared" si="53"/>
        <v>7.225177061914553</v>
      </c>
      <c r="L189" s="143">
        <f t="shared" si="53"/>
        <v>7.2293800604549796</v>
      </c>
      <c r="M189" s="142">
        <f t="shared" si="53"/>
        <v>7.2265042132915216</v>
      </c>
      <c r="N189" s="144">
        <f t="shared" si="54"/>
        <v>-3.9779996893363201E-4</v>
      </c>
      <c r="O189" s="122">
        <f t="shared" si="55"/>
        <v>-2.8758471634580118E-3</v>
      </c>
      <c r="P189" s="142"/>
    </row>
    <row r="190" spans="1:16" x14ac:dyDescent="0.25">
      <c r="A190" s="145" t="s">
        <v>50</v>
      </c>
      <c r="B190" s="124">
        <f t="shared" si="50"/>
        <v>7.1611875782049825</v>
      </c>
      <c r="C190" s="124">
        <f t="shared" si="50"/>
        <v>7.0496921187274779</v>
      </c>
      <c r="D190" s="125">
        <f t="shared" si="50"/>
        <v>6.7263591941427618</v>
      </c>
      <c r="E190" s="124">
        <f t="shared" si="50"/>
        <v>6.586830187484165</v>
      </c>
      <c r="F190" s="126">
        <f t="shared" si="51"/>
        <v>-2.0743615175962793E-2</v>
      </c>
      <c r="G190" s="125">
        <f t="shared" si="52"/>
        <v>-0.1395290066585968</v>
      </c>
      <c r="H190" s="125"/>
      <c r="I190" s="111"/>
      <c r="J190" s="124">
        <f t="shared" si="53"/>
        <v>7.5427094352178239</v>
      </c>
      <c r="K190" s="124">
        <f t="shared" si="53"/>
        <v>7.4900894117089019</v>
      </c>
      <c r="L190" s="125">
        <f t="shared" si="53"/>
        <v>7.2541335831111748</v>
      </c>
      <c r="M190" s="124">
        <f t="shared" si="53"/>
        <v>7.0197024143739473</v>
      </c>
      <c r="N190" s="126">
        <f t="shared" si="54"/>
        <v>-3.2316908153307566E-2</v>
      </c>
      <c r="O190" s="125">
        <f t="shared" si="55"/>
        <v>-0.23443116873722758</v>
      </c>
      <c r="P190" s="124"/>
    </row>
    <row r="191" spans="1:16" x14ac:dyDescent="0.25">
      <c r="A191" s="145" t="s">
        <v>51</v>
      </c>
      <c r="B191" s="124">
        <f t="shared" si="50"/>
        <v>3.7490252411245639</v>
      </c>
      <c r="C191" s="124">
        <f t="shared" si="50"/>
        <v>3.5477652678266804</v>
      </c>
      <c r="D191" s="125">
        <f t="shared" si="50"/>
        <v>4.4221393034825871</v>
      </c>
      <c r="E191" s="124">
        <f t="shared" si="50"/>
        <v>3.6403242147923001</v>
      </c>
      <c r="F191" s="126">
        <f t="shared" si="51"/>
        <v>-0.17679567174072985</v>
      </c>
      <c r="G191" s="125">
        <f t="shared" si="52"/>
        <v>-0.78181508869028704</v>
      </c>
      <c r="H191" s="125"/>
      <c r="I191" s="111"/>
      <c r="J191" s="124">
        <f t="shared" si="53"/>
        <v>3.2160951972029688</v>
      </c>
      <c r="K191" s="124">
        <f t="shared" si="53"/>
        <v>3.5927053522498933</v>
      </c>
      <c r="L191" s="125">
        <f t="shared" si="53"/>
        <v>4.5009913553810774</v>
      </c>
      <c r="M191" s="124">
        <f t="shared" si="53"/>
        <v>3.7743734508399891</v>
      </c>
      <c r="N191" s="126">
        <f t="shared" si="54"/>
        <v>-0.16143508111216287</v>
      </c>
      <c r="O191" s="125">
        <f t="shared" si="55"/>
        <v>-0.72661790454108832</v>
      </c>
      <c r="P191" s="124"/>
    </row>
    <row r="192" spans="1:16" x14ac:dyDescent="0.25">
      <c r="A192" s="145" t="s">
        <v>52</v>
      </c>
      <c r="B192" s="124">
        <f t="shared" si="50"/>
        <v>6.5608761101911783</v>
      </c>
      <c r="C192" s="124">
        <f t="shared" si="50"/>
        <v>6.5438265292744955</v>
      </c>
      <c r="D192" s="125">
        <f t="shared" si="50"/>
        <v>6.312627201132643</v>
      </c>
      <c r="E192" s="124">
        <f t="shared" si="50"/>
        <v>6.2240337920551001</v>
      </c>
      <c r="F192" s="126">
        <f t="shared" si="51"/>
        <v>-1.4034316656882151E-2</v>
      </c>
      <c r="G192" s="125">
        <f t="shared" si="52"/>
        <v>-8.8593409077542873E-2</v>
      </c>
      <c r="H192" s="125"/>
      <c r="I192" s="111"/>
      <c r="J192" s="124">
        <f t="shared" si="53"/>
        <v>7.0913440414001858</v>
      </c>
      <c r="K192" s="124">
        <f t="shared" si="53"/>
        <v>7.0207713998948522</v>
      </c>
      <c r="L192" s="125">
        <f t="shared" si="53"/>
        <v>6.9083076143750999</v>
      </c>
      <c r="M192" s="124">
        <f t="shared" si="53"/>
        <v>6.6838968475915062</v>
      </c>
      <c r="N192" s="126">
        <f t="shared" si="54"/>
        <v>-3.2484188503220435E-2</v>
      </c>
      <c r="O192" s="125">
        <f t="shared" si="55"/>
        <v>-0.22441076678359373</v>
      </c>
      <c r="P192" s="124"/>
    </row>
    <row r="193" spans="1:16" x14ac:dyDescent="0.25">
      <c r="A193" s="145" t="s">
        <v>53</v>
      </c>
      <c r="B193" s="124">
        <f t="shared" si="50"/>
        <v>5.0417615088028986</v>
      </c>
      <c r="C193" s="124">
        <f t="shared" si="50"/>
        <v>5.7840758920143474</v>
      </c>
      <c r="D193" s="125">
        <f t="shared" si="50"/>
        <v>5.4982687149475735</v>
      </c>
      <c r="E193" s="124">
        <f t="shared" si="50"/>
        <v>5.6032195956786826</v>
      </c>
      <c r="F193" s="126">
        <f t="shared" si="51"/>
        <v>1.9087986814065649E-2</v>
      </c>
      <c r="G193" s="125">
        <f t="shared" si="52"/>
        <v>0.10495088073110903</v>
      </c>
      <c r="H193" s="125"/>
      <c r="I193" s="111"/>
      <c r="J193" s="124">
        <f t="shared" si="53"/>
        <v>5.4696305030083403</v>
      </c>
      <c r="K193" s="124">
        <f t="shared" si="53"/>
        <v>6.2210180915218158</v>
      </c>
      <c r="L193" s="125">
        <f t="shared" si="53"/>
        <v>5.6877340048374805</v>
      </c>
      <c r="M193" s="124">
        <f t="shared" si="53"/>
        <v>5.6651133075275286</v>
      </c>
      <c r="N193" s="126">
        <f t="shared" si="54"/>
        <v>-3.9771018283754067E-3</v>
      </c>
      <c r="O193" s="125">
        <f t="shared" si="55"/>
        <v>-2.2620697309951865E-2</v>
      </c>
      <c r="P193" s="124"/>
    </row>
    <row r="194" spans="1:16" x14ac:dyDescent="0.25">
      <c r="A194" s="145" t="s">
        <v>54</v>
      </c>
      <c r="B194" s="124">
        <f t="shared" si="50"/>
        <v>2.3180265353142131</v>
      </c>
      <c r="C194" s="124">
        <f t="shared" si="50"/>
        <v>2.5529145444255801</v>
      </c>
      <c r="D194" s="125">
        <f t="shared" si="50"/>
        <v>2.1110739128817468</v>
      </c>
      <c r="E194" s="124">
        <f t="shared" si="50"/>
        <v>2.1481083404987102</v>
      </c>
      <c r="F194" s="126">
        <f t="shared" si="51"/>
        <v>1.754293271826235E-2</v>
      </c>
      <c r="G194" s="125">
        <f t="shared" si="52"/>
        <v>3.7034427616963406E-2</v>
      </c>
      <c r="H194" s="125"/>
      <c r="I194" s="111"/>
      <c r="J194" s="124">
        <f t="shared" si="53"/>
        <v>2.3774560496380559</v>
      </c>
      <c r="K194" s="124">
        <f t="shared" si="53"/>
        <v>2.5557037058508096</v>
      </c>
      <c r="L194" s="125">
        <f t="shared" si="53"/>
        <v>2.178573765557315</v>
      </c>
      <c r="M194" s="124">
        <f t="shared" si="53"/>
        <v>2.1343437822941786</v>
      </c>
      <c r="N194" s="126">
        <f t="shared" si="54"/>
        <v>-2.0302265620930959E-2</v>
      </c>
      <c r="O194" s="125">
        <f t="shared" si="55"/>
        <v>-4.4229983263136319E-2</v>
      </c>
      <c r="P194" s="124"/>
    </row>
    <row r="195" spans="1:16" x14ac:dyDescent="0.25">
      <c r="A195" s="145" t="s">
        <v>55</v>
      </c>
      <c r="B195" s="124">
        <f t="shared" si="50"/>
        <v>2.7572009188902631</v>
      </c>
      <c r="C195" s="124">
        <f t="shared" si="50"/>
        <v>2.9589783281733748</v>
      </c>
      <c r="D195" s="125">
        <f t="shared" si="50"/>
        <v>2.6383377012354923</v>
      </c>
      <c r="E195" s="124">
        <f t="shared" si="50"/>
        <v>2.7735163504239</v>
      </c>
      <c r="F195" s="126">
        <f t="shared" si="51"/>
        <v>5.1236295158540779E-2</v>
      </c>
      <c r="G195" s="125">
        <f t="shared" si="52"/>
        <v>0.13517864918840772</v>
      </c>
      <c r="H195" s="125"/>
      <c r="I195" s="111"/>
      <c r="J195" s="124">
        <f t="shared" si="53"/>
        <v>2.7089282431521537</v>
      </c>
      <c r="K195" s="124">
        <f t="shared" si="53"/>
        <v>2.9635896760600473</v>
      </c>
      <c r="L195" s="125">
        <f t="shared" si="53"/>
        <v>2.7924833299656497</v>
      </c>
      <c r="M195" s="124">
        <f t="shared" si="53"/>
        <v>2.8820400056745639</v>
      </c>
      <c r="N195" s="126">
        <f t="shared" si="54"/>
        <v>3.2070621424270307E-2</v>
      </c>
      <c r="O195" s="125">
        <f t="shared" si="55"/>
        <v>8.9556675708914124E-2</v>
      </c>
      <c r="P195" s="124"/>
    </row>
    <row r="196" spans="1:16" x14ac:dyDescent="0.25">
      <c r="A196" s="145" t="s">
        <v>56</v>
      </c>
      <c r="B196" s="124">
        <f t="shared" si="50"/>
        <v>6.7377011388261332</v>
      </c>
      <c r="C196" s="124">
        <f t="shared" si="50"/>
        <v>6.4654920309986839</v>
      </c>
      <c r="D196" s="125">
        <f t="shared" si="50"/>
        <v>6.9178930739170204</v>
      </c>
      <c r="E196" s="124">
        <f t="shared" si="50"/>
        <v>7.1122186087764501</v>
      </c>
      <c r="F196" s="126">
        <f t="shared" si="51"/>
        <v>2.8090277311759504E-2</v>
      </c>
      <c r="G196" s="125">
        <f t="shared" si="52"/>
        <v>0.19432553485942972</v>
      </c>
      <c r="H196" s="125"/>
      <c r="I196" s="111"/>
      <c r="J196" s="124">
        <f t="shared" si="53"/>
        <v>6.9341856834906714</v>
      </c>
      <c r="K196" s="124">
        <f t="shared" si="53"/>
        <v>6.9751164945546353</v>
      </c>
      <c r="L196" s="125">
        <f t="shared" si="53"/>
        <v>7.2210485636996005</v>
      </c>
      <c r="M196" s="124">
        <f t="shared" si="53"/>
        <v>7.3324354690020739</v>
      </c>
      <c r="N196" s="126">
        <f t="shared" si="54"/>
        <v>1.5425308986622532E-2</v>
      </c>
      <c r="O196" s="125">
        <f t="shared" si="55"/>
        <v>0.11138690530247342</v>
      </c>
      <c r="P196" s="124"/>
    </row>
    <row r="197" spans="1:16" x14ac:dyDescent="0.25">
      <c r="A197" s="146" t="s">
        <v>57</v>
      </c>
      <c r="B197" s="124">
        <f t="shared" si="50"/>
        <v>6.6754663196380992</v>
      </c>
      <c r="C197" s="125">
        <f t="shared" si="50"/>
        <v>6.3053628992869006</v>
      </c>
      <c r="D197" s="125">
        <f t="shared" si="50"/>
        <v>6.0208905641091164</v>
      </c>
      <c r="E197" s="147">
        <f t="shared" si="50"/>
        <v>5.830685667562201</v>
      </c>
      <c r="F197" s="148">
        <f t="shared" si="51"/>
        <v>-3.1590824400751893E-2</v>
      </c>
      <c r="G197" s="125">
        <f t="shared" si="52"/>
        <v>-0.19020489654691541</v>
      </c>
      <c r="H197" s="125"/>
      <c r="I197" s="111"/>
      <c r="J197" s="124">
        <f t="shared" si="53"/>
        <v>6.5661006612924746</v>
      </c>
      <c r="K197" s="125">
        <f t="shared" si="53"/>
        <v>5.9982378709528668</v>
      </c>
      <c r="L197" s="125">
        <f t="shared" si="53"/>
        <v>5.9892673215908596</v>
      </c>
      <c r="M197" s="147">
        <f t="shared" si="53"/>
        <v>5.8205854388768632</v>
      </c>
      <c r="N197" s="148">
        <f t="shared" si="54"/>
        <v>-2.8164026358601602E-2</v>
      </c>
      <c r="O197" s="125">
        <f t="shared" si="55"/>
        <v>-0.16868188271399642</v>
      </c>
      <c r="P197" s="147"/>
    </row>
    <row r="198" spans="1:16" x14ac:dyDescent="0.25">
      <c r="A198" s="149" t="s">
        <v>58</v>
      </c>
      <c r="B198" s="127">
        <f t="shared" si="50"/>
        <v>7.1943385436523064</v>
      </c>
      <c r="C198" s="127">
        <f t="shared" si="50"/>
        <v>5.9416507716316973</v>
      </c>
      <c r="D198" s="150">
        <f t="shared" si="50"/>
        <v>6.0699231117141563</v>
      </c>
      <c r="E198" s="127">
        <f t="shared" si="50"/>
        <v>5.6028773934200782</v>
      </c>
      <c r="F198" s="129">
        <f t="shared" si="51"/>
        <v>-7.6944256080071494E-2</v>
      </c>
      <c r="G198" s="125">
        <f t="shared" si="52"/>
        <v>-0.46704571829407815</v>
      </c>
      <c r="H198" s="150"/>
      <c r="I198" s="111"/>
      <c r="J198" s="127">
        <f t="shared" si="53"/>
        <v>7.6312688316036157</v>
      </c>
      <c r="K198" s="127">
        <f t="shared" si="53"/>
        <v>6.0771177609051659</v>
      </c>
      <c r="L198" s="150">
        <f t="shared" si="53"/>
        <v>6.0943432042520884</v>
      </c>
      <c r="M198" s="127">
        <f t="shared" si="53"/>
        <v>5.8829511764926634</v>
      </c>
      <c r="N198" s="129">
        <f t="shared" si="54"/>
        <v>-3.4686597172921663E-2</v>
      </c>
      <c r="O198" s="125">
        <f t="shared" si="55"/>
        <v>-0.21139202775942501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">
        <v>114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marzo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v>0.74109999999999998</v>
      </c>
      <c r="C202" s="155">
        <v>0.8012999999999999</v>
      </c>
      <c r="D202" s="155">
        <v>0.75709999999999988</v>
      </c>
      <c r="E202" s="155">
        <v>0.73439999999999994</v>
      </c>
      <c r="F202" s="155">
        <f>E202/D202-1</f>
        <v>-2.9982829216747997E-2</v>
      </c>
      <c r="G202" s="156">
        <f t="shared" ref="G202:G213" si="56">(E202-D202)*100</f>
        <v>-2.2699999999999942</v>
      </c>
      <c r="H202" s="157"/>
      <c r="I202" s="158"/>
      <c r="J202" s="155">
        <v>0.75822289592572156</v>
      </c>
      <c r="K202" s="155">
        <v>0.79190032886210537</v>
      </c>
      <c r="L202" s="155">
        <v>0.77564944778480849</v>
      </c>
      <c r="M202" s="155">
        <v>0.75542660974844422</v>
      </c>
      <c r="N202" s="155">
        <f>M202/L202-1</f>
        <v>-2.6072136187447859E-2</v>
      </c>
      <c r="O202" s="156">
        <f>(M202-L202)*100</f>
        <v>-2.0222838036364266</v>
      </c>
      <c r="P202" s="157"/>
    </row>
    <row r="203" spans="1:16" x14ac:dyDescent="0.25">
      <c r="A203" s="159" t="s">
        <v>5</v>
      </c>
      <c r="B203" s="155">
        <v>0.78590000000000004</v>
      </c>
      <c r="C203" s="155">
        <v>0.83840000000000003</v>
      </c>
      <c r="D203" s="155">
        <v>0.78310000000000002</v>
      </c>
      <c r="E203" s="155">
        <v>0.7609999999999999</v>
      </c>
      <c r="F203" s="160">
        <f t="shared" ref="F203:F213" si="57">E203/D203-1</f>
        <v>-2.8221172264078831E-2</v>
      </c>
      <c r="G203" s="161">
        <f t="shared" si="56"/>
        <v>-2.210000000000012</v>
      </c>
      <c r="H203" s="162"/>
      <c r="I203" s="158"/>
      <c r="J203" s="160">
        <v>0.80566668557948673</v>
      </c>
      <c r="K203" s="160">
        <v>0.8248490178297313</v>
      </c>
      <c r="L203" s="160">
        <v>0.80426958280601635</v>
      </c>
      <c r="M203" s="160">
        <v>0.77976485149254993</v>
      </c>
      <c r="N203" s="160">
        <f t="shared" ref="N203:N213" si="58">M203/L203-1</f>
        <v>-3.046830545048318E-2</v>
      </c>
      <c r="O203" s="161">
        <f>(M203-L203)*100</f>
        <v>-2.4504731313466421</v>
      </c>
      <c r="P203" s="162"/>
    </row>
    <row r="204" spans="1:16" x14ac:dyDescent="0.25">
      <c r="A204" s="163" t="s">
        <v>6</v>
      </c>
      <c r="B204" s="164">
        <v>0.80400000000000005</v>
      </c>
      <c r="C204" s="164">
        <v>0.85909999999999997</v>
      </c>
      <c r="D204" s="164">
        <v>0.74269999999999992</v>
      </c>
      <c r="E204" s="164">
        <v>0.72489999999999999</v>
      </c>
      <c r="F204" s="164">
        <f t="shared" si="57"/>
        <v>-2.3966608320990845E-2</v>
      </c>
      <c r="G204" s="165">
        <f t="shared" si="56"/>
        <v>-1.7799999999999927</v>
      </c>
      <c r="H204" s="166"/>
      <c r="I204" s="167"/>
      <c r="J204" s="164">
        <v>0.81406141899232654</v>
      </c>
      <c r="K204" s="164">
        <v>0.82842827910758043</v>
      </c>
      <c r="L204" s="164">
        <v>0.75709227928467659</v>
      </c>
      <c r="M204" s="164">
        <v>0.73907958026721132</v>
      </c>
      <c r="N204" s="164">
        <f>M204/L204-1</f>
        <v>-2.3791946517383811E-2</v>
      </c>
      <c r="O204" s="165">
        <f t="shared" ref="O204:O213" si="59">(M204-L204)*100</f>
        <v>-1.8012699017465272</v>
      </c>
      <c r="P204" s="166"/>
    </row>
    <row r="205" spans="1:16" x14ac:dyDescent="0.25">
      <c r="A205" s="31" t="s">
        <v>7</v>
      </c>
      <c r="B205" s="33">
        <v>0.80959999999999999</v>
      </c>
      <c r="C205" s="33">
        <v>0.86790000000000012</v>
      </c>
      <c r="D205" s="33">
        <v>0.81830000000000003</v>
      </c>
      <c r="E205" s="33">
        <v>0.8014</v>
      </c>
      <c r="F205" s="33">
        <f t="shared" si="57"/>
        <v>-2.0652572406207992E-2</v>
      </c>
      <c r="G205" s="168">
        <f t="shared" si="56"/>
        <v>-1.6900000000000026</v>
      </c>
      <c r="H205" s="169"/>
      <c r="I205" s="167"/>
      <c r="J205" s="33">
        <v>0.84053809835042881</v>
      </c>
      <c r="K205" s="33">
        <v>0.85927098636433463</v>
      </c>
      <c r="L205" s="33">
        <v>0.84261367511864593</v>
      </c>
      <c r="M205" s="33">
        <v>0.81483812404262435</v>
      </c>
      <c r="N205" s="33">
        <f t="shared" si="58"/>
        <v>-3.2963565505996106E-2</v>
      </c>
      <c r="O205" s="168">
        <f>(M205-L205)*100</f>
        <v>-2.7775551076021587</v>
      </c>
      <c r="P205" s="169"/>
    </row>
    <row r="206" spans="1:16" x14ac:dyDescent="0.25">
      <c r="A206" s="31" t="s">
        <v>8</v>
      </c>
      <c r="B206" s="33">
        <v>0.70069999999999988</v>
      </c>
      <c r="C206" s="33">
        <v>0.72799999999999998</v>
      </c>
      <c r="D206" s="33">
        <v>0.71939999999999993</v>
      </c>
      <c r="E206" s="33">
        <v>0.67359999999999998</v>
      </c>
      <c r="F206" s="33">
        <f>E206/D206-1</f>
        <v>-6.3664164581595739E-2</v>
      </c>
      <c r="G206" s="168">
        <f t="shared" si="56"/>
        <v>-4.5799999999999947</v>
      </c>
      <c r="H206" s="169"/>
      <c r="I206" s="167"/>
      <c r="J206" s="33">
        <v>0.69525700957454906</v>
      </c>
      <c r="K206" s="33">
        <v>0.71253003808119175</v>
      </c>
      <c r="L206" s="33">
        <v>0.74037141137972817</v>
      </c>
      <c r="M206" s="33">
        <v>0.71896732546889863</v>
      </c>
      <c r="N206" s="33">
        <f t="shared" si="58"/>
        <v>-2.8909930315841992E-2</v>
      </c>
      <c r="O206" s="168">
        <f t="shared" si="59"/>
        <v>-2.140408591082954</v>
      </c>
      <c r="P206" s="169"/>
    </row>
    <row r="207" spans="1:16" x14ac:dyDescent="0.25">
      <c r="A207" s="31" t="s">
        <v>9</v>
      </c>
      <c r="B207" s="33">
        <v>0.60389999999999999</v>
      </c>
      <c r="C207" s="33">
        <v>0.65459999999999996</v>
      </c>
      <c r="D207" s="33">
        <v>0.61539999999999995</v>
      </c>
      <c r="E207" s="33">
        <v>0.66010000000000002</v>
      </c>
      <c r="F207" s="33">
        <f t="shared" si="57"/>
        <v>7.2635684107897447E-2</v>
      </c>
      <c r="G207" s="168">
        <f t="shared" si="56"/>
        <v>4.4700000000000077</v>
      </c>
      <c r="H207" s="169"/>
      <c r="I207" s="167"/>
      <c r="J207" s="33">
        <v>0.61815596597738309</v>
      </c>
      <c r="K207" s="33">
        <v>0.65990591908197271</v>
      </c>
      <c r="L207" s="33">
        <v>0.63820969967101771</v>
      </c>
      <c r="M207" s="33">
        <v>0.65598259832154027</v>
      </c>
      <c r="N207" s="33">
        <f t="shared" si="58"/>
        <v>2.7848054737626304E-2</v>
      </c>
      <c r="O207" s="168">
        <f t="shared" si="59"/>
        <v>1.7772898650522562</v>
      </c>
      <c r="P207" s="169"/>
    </row>
    <row r="208" spans="1:16" x14ac:dyDescent="0.25">
      <c r="A208" s="170" t="s">
        <v>10</v>
      </c>
      <c r="B208" s="171">
        <v>0.73919999999999997</v>
      </c>
      <c r="C208" s="171">
        <v>0.68559999999999999</v>
      </c>
      <c r="D208" s="171">
        <v>0.63</v>
      </c>
      <c r="E208" s="171">
        <v>0.61360000000000003</v>
      </c>
      <c r="F208" s="171">
        <f t="shared" si="57"/>
        <v>-2.6031746031745961E-2</v>
      </c>
      <c r="G208" s="172">
        <f t="shared" si="56"/>
        <v>-1.639999999999997</v>
      </c>
      <c r="H208" s="173"/>
      <c r="I208" s="167"/>
      <c r="J208" s="171">
        <v>0.74852801519468182</v>
      </c>
      <c r="K208" s="171">
        <v>0.6946167733464631</v>
      </c>
      <c r="L208" s="171">
        <v>0.65993898522800254</v>
      </c>
      <c r="M208" s="171">
        <v>0.64647824136384024</v>
      </c>
      <c r="N208" s="171">
        <f t="shared" si="58"/>
        <v>-2.0396952090217413E-2</v>
      </c>
      <c r="O208" s="172">
        <f t="shared" si="59"/>
        <v>-1.3460743864162295</v>
      </c>
      <c r="P208" s="173"/>
    </row>
    <row r="209" spans="1:16" x14ac:dyDescent="0.25">
      <c r="A209" s="159" t="s">
        <v>11</v>
      </c>
      <c r="B209" s="155">
        <v>0.63200000000000001</v>
      </c>
      <c r="C209" s="155">
        <v>0.70719999999999994</v>
      </c>
      <c r="D209" s="155">
        <v>0.69230000000000003</v>
      </c>
      <c r="E209" s="155">
        <v>0.66559999999999997</v>
      </c>
      <c r="F209" s="160">
        <f t="shared" si="57"/>
        <v>-3.856709518994661E-2</v>
      </c>
      <c r="G209" s="161">
        <f t="shared" si="56"/>
        <v>-2.6700000000000057</v>
      </c>
      <c r="H209" s="162"/>
      <c r="I209" s="158"/>
      <c r="J209" s="160">
        <v>0.64169916687102901</v>
      </c>
      <c r="K209" s="160">
        <v>0.70869849078376002</v>
      </c>
      <c r="L209" s="160">
        <v>0.70359740943093962</v>
      </c>
      <c r="M209" s="160">
        <v>0.69279840596544162</v>
      </c>
      <c r="N209" s="160">
        <f t="shared" si="58"/>
        <v>-1.5348270645612616E-2</v>
      </c>
      <c r="O209" s="161">
        <f t="shared" si="59"/>
        <v>-1.0799003465498003</v>
      </c>
      <c r="P209" s="162"/>
    </row>
    <row r="210" spans="1:16" x14ac:dyDescent="0.25">
      <c r="A210" s="37" t="s">
        <v>12</v>
      </c>
      <c r="B210" s="164">
        <v>0.64510000000000001</v>
      </c>
      <c r="C210" s="164">
        <v>0.93159999999999998</v>
      </c>
      <c r="D210" s="164">
        <v>0.86950000000000005</v>
      </c>
      <c r="E210" s="164">
        <v>0.86370000000000002</v>
      </c>
      <c r="F210" s="164">
        <f t="shared" si="57"/>
        <v>-6.6705002875215857E-3</v>
      </c>
      <c r="G210" s="165">
        <f t="shared" si="56"/>
        <v>-0.58000000000000274</v>
      </c>
      <c r="H210" s="166"/>
      <c r="I210" s="167"/>
      <c r="J210" s="164">
        <v>0.66854563585787019</v>
      </c>
      <c r="K210" s="164">
        <v>0.89271569243227245</v>
      </c>
      <c r="L210" s="164">
        <v>0.88719773840173655</v>
      </c>
      <c r="M210" s="164">
        <v>0.8904588823262154</v>
      </c>
      <c r="N210" s="164">
        <f t="shared" si="58"/>
        <v>3.6757802497937586E-3</v>
      </c>
      <c r="O210" s="165">
        <f t="shared" si="59"/>
        <v>0.32611439244788487</v>
      </c>
      <c r="P210" s="166"/>
    </row>
    <row r="211" spans="1:16" x14ac:dyDescent="0.25">
      <c r="A211" s="31" t="s">
        <v>8</v>
      </c>
      <c r="B211" s="33">
        <v>0.65139999999999998</v>
      </c>
      <c r="C211" s="33">
        <v>0.70739999999999992</v>
      </c>
      <c r="D211" s="33">
        <v>0.69950000000000001</v>
      </c>
      <c r="E211" s="33">
        <v>0.67059999999999997</v>
      </c>
      <c r="F211" s="33">
        <f t="shared" si="57"/>
        <v>-4.1315225160829194E-2</v>
      </c>
      <c r="G211" s="168">
        <f t="shared" si="56"/>
        <v>-2.8900000000000037</v>
      </c>
      <c r="H211" s="169"/>
      <c r="I211" s="167"/>
      <c r="J211" s="33">
        <v>0.64820176806645435</v>
      </c>
      <c r="K211" s="33">
        <v>0.71065653911554971</v>
      </c>
      <c r="L211" s="33">
        <v>0.70327283912007288</v>
      </c>
      <c r="M211" s="33">
        <v>0.69938439691169563</v>
      </c>
      <c r="N211" s="33">
        <f t="shared" si="58"/>
        <v>-5.5290663766318637E-3</v>
      </c>
      <c r="O211" s="168">
        <f t="shared" si="59"/>
        <v>-0.38884422083772519</v>
      </c>
      <c r="P211" s="169"/>
    </row>
    <row r="212" spans="1:16" x14ac:dyDescent="0.25">
      <c r="A212" s="31" t="s">
        <v>9</v>
      </c>
      <c r="B212" s="33">
        <v>0.57229999999999992</v>
      </c>
      <c r="C212" s="33">
        <v>0.65370000000000006</v>
      </c>
      <c r="D212" s="33">
        <v>0.61260000000000003</v>
      </c>
      <c r="E212" s="33">
        <v>0.58689999999999998</v>
      </c>
      <c r="F212" s="33">
        <f t="shared" si="57"/>
        <v>-4.1952334312765349E-2</v>
      </c>
      <c r="G212" s="168">
        <f t="shared" si="56"/>
        <v>-2.5700000000000056</v>
      </c>
      <c r="H212" s="169"/>
      <c r="I212" s="167"/>
      <c r="J212" s="33">
        <v>0.60612809055704497</v>
      </c>
      <c r="K212" s="33">
        <v>0.65705947931011865</v>
      </c>
      <c r="L212" s="33">
        <v>0.63784441150761984</v>
      </c>
      <c r="M212" s="33">
        <v>0.61018768159568615</v>
      </c>
      <c r="N212" s="33">
        <f t="shared" si="58"/>
        <v>-4.3359680531751876E-2</v>
      </c>
      <c r="O212" s="168">
        <f t="shared" si="59"/>
        <v>-2.7656729911933686</v>
      </c>
      <c r="P212" s="169"/>
    </row>
    <row r="213" spans="1:16" x14ac:dyDescent="0.25">
      <c r="A213" s="38" t="s">
        <v>10</v>
      </c>
      <c r="B213" s="92">
        <v>0.66409999999999991</v>
      </c>
      <c r="C213" s="92">
        <v>0.71400000000000008</v>
      </c>
      <c r="D213" s="92">
        <v>0.73599999999999999</v>
      </c>
      <c r="E213" s="92">
        <v>0.70040000000000002</v>
      </c>
      <c r="F213" s="92">
        <f t="shared" si="57"/>
        <v>-4.8369565217391219E-2</v>
      </c>
      <c r="G213" s="174">
        <f t="shared" si="56"/>
        <v>-3.5599999999999965</v>
      </c>
      <c r="H213" s="175"/>
      <c r="I213" s="167"/>
      <c r="J213" s="92">
        <v>0.68091269041473512</v>
      </c>
      <c r="K213" s="92">
        <v>0.72438750804102781</v>
      </c>
      <c r="L213" s="92">
        <v>0.75458307573903283</v>
      </c>
      <c r="M213" s="92">
        <v>0.72688963995971401</v>
      </c>
      <c r="N213" s="92">
        <f t="shared" si="58"/>
        <v>-3.6700313947799712E-2</v>
      </c>
      <c r="O213" s="174">
        <f t="shared" si="59"/>
        <v>-2.769343577931882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">
        <v>114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marzo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v>0.74109999999999998</v>
      </c>
      <c r="C218" s="155">
        <v>0.8012999999999999</v>
      </c>
      <c r="D218" s="155">
        <v>0.75709999999999988</v>
      </c>
      <c r="E218" s="155">
        <v>0.73439999999999994</v>
      </c>
      <c r="F218" s="155">
        <f>IFERROR(E218/D218-1,"-")</f>
        <v>-2.9982829216747997E-2</v>
      </c>
      <c r="G218" s="156">
        <f t="shared" ref="G218:G228" si="60">IFERROR((E218-D218)*100,"-")</f>
        <v>-2.2699999999999942</v>
      </c>
      <c r="H218" s="157"/>
      <c r="I218" s="158"/>
      <c r="J218" s="155">
        <v>0.75822289592572156</v>
      </c>
      <c r="K218" s="155">
        <v>0.79190032886210537</v>
      </c>
      <c r="L218" s="155">
        <v>0.77564944778480849</v>
      </c>
      <c r="M218" s="155">
        <v>0.75542660974844422</v>
      </c>
      <c r="N218" s="155">
        <f>IFERROR(M218/L218-1,"-")</f>
        <v>-2.6072136187447859E-2</v>
      </c>
      <c r="O218" s="156">
        <f>IFERROR((M218-L218)*100,"-")</f>
        <v>-2.0222838036364266</v>
      </c>
      <c r="P218" s="157"/>
    </row>
    <row r="219" spans="1:16" x14ac:dyDescent="0.25">
      <c r="A219" s="163" t="s">
        <v>49</v>
      </c>
      <c r="B219" s="164">
        <v>0.77450000000000008</v>
      </c>
      <c r="C219" s="164">
        <v>0.82980000000000009</v>
      </c>
      <c r="D219" s="164">
        <v>0.78890000000000005</v>
      </c>
      <c r="E219" s="164">
        <v>0.7823</v>
      </c>
      <c r="F219" s="33">
        <f>IFERROR(E219/D219-1,"-")</f>
        <v>-8.3660793509950926E-3</v>
      </c>
      <c r="G219" s="168">
        <f t="shared" si="60"/>
        <v>-0.66000000000000503</v>
      </c>
      <c r="H219" s="169"/>
      <c r="I219" s="152"/>
      <c r="J219" s="164">
        <v>0.79396239527692969</v>
      </c>
      <c r="K219" s="164">
        <v>0.82029262799025937</v>
      </c>
      <c r="L219" s="164">
        <v>0.80526710336614726</v>
      </c>
      <c r="M219" s="164">
        <v>0.78747519714845082</v>
      </c>
      <c r="N219" s="33">
        <f t="shared" ref="N219:N228" si="61">IFERROR(M219/L219-1,"-")</f>
        <v>-2.2094415807281109E-2</v>
      </c>
      <c r="O219" s="168">
        <f t="shared" ref="O219:O228" si="62">IFERROR((M219-L219)*100,"-")</f>
        <v>-1.779190621769644</v>
      </c>
      <c r="P219" s="169"/>
    </row>
    <row r="220" spans="1:16" x14ac:dyDescent="0.25">
      <c r="A220" s="31" t="s">
        <v>50</v>
      </c>
      <c r="B220" s="33">
        <v>0.70920000000000005</v>
      </c>
      <c r="C220" s="33">
        <v>0.74159999999999993</v>
      </c>
      <c r="D220" s="33">
        <v>0.72219999999999995</v>
      </c>
      <c r="E220" s="33">
        <v>0.70709999999999995</v>
      </c>
      <c r="F220" s="33">
        <f t="shared" ref="F220:F228" si="63">IFERROR(E220/D220-1,"-")</f>
        <v>-2.090833564109662E-2</v>
      </c>
      <c r="G220" s="168">
        <f t="shared" si="60"/>
        <v>-1.5100000000000002</v>
      </c>
      <c r="H220" s="169"/>
      <c r="I220" s="152"/>
      <c r="J220" s="33">
        <v>0.70527082284076059</v>
      </c>
      <c r="K220" s="33">
        <v>0.73184576975071747</v>
      </c>
      <c r="L220" s="33">
        <v>0.73852384604686294</v>
      </c>
      <c r="M220" s="33">
        <v>0.73699813659067426</v>
      </c>
      <c r="N220" s="33">
        <f t="shared" si="61"/>
        <v>-2.0658905793704552E-3</v>
      </c>
      <c r="O220" s="168">
        <f t="shared" si="62"/>
        <v>-0.15257094561886841</v>
      </c>
      <c r="P220" s="169"/>
    </row>
    <row r="221" spans="1:16" x14ac:dyDescent="0.25">
      <c r="A221" s="31" t="s">
        <v>51</v>
      </c>
      <c r="B221" s="33">
        <v>0.6462</v>
      </c>
      <c r="C221" s="33">
        <v>0.73560000000000003</v>
      </c>
      <c r="D221" s="33">
        <v>0.62880000000000003</v>
      </c>
      <c r="E221" s="33">
        <v>0.64029999999999998</v>
      </c>
      <c r="F221" s="33">
        <f>IFERROR(E221/D221-1,"-")</f>
        <v>1.8288804071246778E-2</v>
      </c>
      <c r="G221" s="168">
        <f t="shared" si="60"/>
        <v>1.1499999999999955</v>
      </c>
      <c r="H221" s="169"/>
      <c r="I221" s="152"/>
      <c r="J221" s="33">
        <v>0.63879142300194935</v>
      </c>
      <c r="K221" s="33">
        <v>0.71094804318488525</v>
      </c>
      <c r="L221" s="33">
        <v>0.68945284027406584</v>
      </c>
      <c r="M221" s="33">
        <v>0.67303867403314921</v>
      </c>
      <c r="N221" s="33">
        <f t="shared" si="61"/>
        <v>-2.3807525739384605E-2</v>
      </c>
      <c r="O221" s="168">
        <f t="shared" si="62"/>
        <v>-1.6414166240916628</v>
      </c>
      <c r="P221" s="169"/>
    </row>
    <row r="222" spans="1:16" x14ac:dyDescent="0.25">
      <c r="A222" s="31" t="s">
        <v>52</v>
      </c>
      <c r="B222" s="33">
        <v>0.73129999999999995</v>
      </c>
      <c r="C222" s="33">
        <v>0.81389999999999996</v>
      </c>
      <c r="D222" s="33">
        <v>0.7802</v>
      </c>
      <c r="E222" s="33">
        <v>0.70250000000000001</v>
      </c>
      <c r="F222" s="33">
        <f t="shared" si="63"/>
        <v>-9.9589848756729049E-2</v>
      </c>
      <c r="G222" s="168">
        <f t="shared" si="60"/>
        <v>-7.77</v>
      </c>
      <c r="H222" s="169"/>
      <c r="I222" s="152"/>
      <c r="J222" s="33">
        <v>0.75771309137468046</v>
      </c>
      <c r="K222" s="33">
        <v>0.81138962229758838</v>
      </c>
      <c r="L222" s="33">
        <v>0.80550539295093571</v>
      </c>
      <c r="M222" s="33">
        <v>0.74963919836582638</v>
      </c>
      <c r="N222" s="33">
        <f t="shared" si="61"/>
        <v>-6.9355456926794568E-2</v>
      </c>
      <c r="O222" s="168">
        <f>IFERROR((M222-L222)*100,"-")</f>
        <v>-5.586619458510933</v>
      </c>
      <c r="P222" s="169"/>
    </row>
    <row r="223" spans="1:16" x14ac:dyDescent="0.25">
      <c r="A223" s="31" t="s">
        <v>53</v>
      </c>
      <c r="B223" s="33">
        <v>0.73080000000000001</v>
      </c>
      <c r="C223" s="33">
        <v>0.82409999999999994</v>
      </c>
      <c r="D223" s="33">
        <v>0.74790000000000001</v>
      </c>
      <c r="E223" s="33">
        <v>0.72920000000000007</v>
      </c>
      <c r="F223" s="33">
        <f t="shared" si="63"/>
        <v>-2.5003342692873298E-2</v>
      </c>
      <c r="G223" s="168">
        <f t="shared" si="60"/>
        <v>-1.8699999999999939</v>
      </c>
      <c r="H223" s="169"/>
      <c r="I223" s="152"/>
      <c r="J223" s="33">
        <v>0.73158004591943226</v>
      </c>
      <c r="K223" s="33">
        <v>0.80348065526301926</v>
      </c>
      <c r="L223" s="33">
        <v>0.78443347727740076</v>
      </c>
      <c r="M223" s="33">
        <v>0.72272803547884457</v>
      </c>
      <c r="N223" s="33">
        <f t="shared" si="61"/>
        <v>-7.8662427836102111E-2</v>
      </c>
      <c r="O223" s="168">
        <f t="shared" si="62"/>
        <v>-6.1705441798556198</v>
      </c>
      <c r="P223" s="169"/>
    </row>
    <row r="224" spans="1:16" x14ac:dyDescent="0.25">
      <c r="A224" s="31" t="s">
        <v>54</v>
      </c>
      <c r="B224" s="33">
        <v>0.65930000000000011</v>
      </c>
      <c r="C224" s="33">
        <v>0.68220000000000003</v>
      </c>
      <c r="D224" s="33">
        <v>0.68340000000000001</v>
      </c>
      <c r="E224" s="33">
        <v>0.64359999999999995</v>
      </c>
      <c r="F224" s="33">
        <f t="shared" si="63"/>
        <v>-5.8238220661398943E-2</v>
      </c>
      <c r="G224" s="168">
        <f t="shared" si="60"/>
        <v>-3.9800000000000058</v>
      </c>
      <c r="H224" s="169"/>
      <c r="I224" s="152"/>
      <c r="J224" s="33">
        <v>0.66561290802173767</v>
      </c>
      <c r="K224" s="33">
        <v>0.69881470855145578</v>
      </c>
      <c r="L224" s="33">
        <v>0.69041931068806772</v>
      </c>
      <c r="M224" s="33">
        <v>0.66868120008633714</v>
      </c>
      <c r="N224" s="33">
        <f t="shared" si="61"/>
        <v>-3.1485374561824653E-2</v>
      </c>
      <c r="O224" s="168">
        <f t="shared" si="62"/>
        <v>-2.1738110601730587</v>
      </c>
      <c r="P224" s="169"/>
    </row>
    <row r="225" spans="1:16" x14ac:dyDescent="0.25">
      <c r="A225" s="31" t="s">
        <v>55</v>
      </c>
      <c r="B225" s="33">
        <v>0.75919999999999999</v>
      </c>
      <c r="C225" s="33">
        <v>0.73299999999999998</v>
      </c>
      <c r="D225" s="33">
        <v>0.67559999999999998</v>
      </c>
      <c r="E225" s="33">
        <v>0.65859999999999996</v>
      </c>
      <c r="F225" s="33">
        <f t="shared" si="63"/>
        <v>-2.516281823564237E-2</v>
      </c>
      <c r="G225" s="168">
        <f t="shared" si="60"/>
        <v>-1.7000000000000015</v>
      </c>
      <c r="H225" s="169"/>
      <c r="I225" s="152"/>
      <c r="J225" s="33">
        <v>0.7408580526227585</v>
      </c>
      <c r="K225" s="33">
        <v>0.73495746452655819</v>
      </c>
      <c r="L225" s="33">
        <v>0.6844972758791481</v>
      </c>
      <c r="M225" s="33">
        <v>0.67081063232623406</v>
      </c>
      <c r="N225" s="33">
        <f t="shared" si="61"/>
        <v>-1.9995176073323795E-2</v>
      </c>
      <c r="O225" s="168">
        <f t="shared" si="62"/>
        <v>-1.3686643552914046</v>
      </c>
      <c r="P225" s="169"/>
    </row>
    <row r="226" spans="1:16" x14ac:dyDescent="0.25">
      <c r="A226" s="31" t="s">
        <v>56</v>
      </c>
      <c r="B226" s="33">
        <v>0.73480000000000001</v>
      </c>
      <c r="C226" s="33">
        <v>0.88939999999999997</v>
      </c>
      <c r="D226" s="33">
        <v>0.82620000000000005</v>
      </c>
      <c r="E226" s="33">
        <v>0.83609999999999995</v>
      </c>
      <c r="F226" s="33">
        <f t="shared" si="63"/>
        <v>1.1982570806100101E-2</v>
      </c>
      <c r="G226" s="168">
        <f t="shared" si="60"/>
        <v>0.98999999999999089</v>
      </c>
      <c r="H226" s="169"/>
      <c r="I226" s="152"/>
      <c r="J226" s="33">
        <v>0.80787737074564825</v>
      </c>
      <c r="K226" s="33">
        <v>0.88976899951178989</v>
      </c>
      <c r="L226" s="33">
        <v>0.86281360627982151</v>
      </c>
      <c r="M226" s="33">
        <v>0.87056761240230529</v>
      </c>
      <c r="N226" s="33">
        <f t="shared" si="61"/>
        <v>8.9868843815719135E-3</v>
      </c>
      <c r="O226" s="168">
        <f t="shared" si="62"/>
        <v>0.77540061224837808</v>
      </c>
      <c r="P226" s="169"/>
    </row>
    <row r="227" spans="1:16" x14ac:dyDescent="0.25">
      <c r="A227" s="52" t="s">
        <v>57</v>
      </c>
      <c r="B227" s="40">
        <v>0.76170000000000004</v>
      </c>
      <c r="C227" s="40">
        <v>0.96689999999999998</v>
      </c>
      <c r="D227" s="40">
        <v>0.65859999999999996</v>
      </c>
      <c r="E227" s="40">
        <v>0.69769999999999999</v>
      </c>
      <c r="F227" s="40">
        <f t="shared" si="63"/>
        <v>5.936835712116606E-2</v>
      </c>
      <c r="G227" s="176">
        <f t="shared" si="60"/>
        <v>3.9100000000000024</v>
      </c>
      <c r="H227" s="177"/>
      <c r="I227" s="152"/>
      <c r="J227" s="40">
        <v>0.83916167372984563</v>
      </c>
      <c r="K227" s="40">
        <v>0.89438091332565561</v>
      </c>
      <c r="L227" s="40">
        <v>0.66625264779510884</v>
      </c>
      <c r="M227" s="40">
        <v>0.69258858078182173</v>
      </c>
      <c r="N227" s="40">
        <f t="shared" si="61"/>
        <v>3.952844776507658E-2</v>
      </c>
      <c r="O227" s="176">
        <f t="shared" si="62"/>
        <v>2.6335932986712884</v>
      </c>
      <c r="P227" s="177"/>
    </row>
    <row r="228" spans="1:16" x14ac:dyDescent="0.25">
      <c r="A228" s="31" t="s">
        <v>58</v>
      </c>
      <c r="B228" s="33">
        <v>0.7903</v>
      </c>
      <c r="C228" s="33">
        <v>0.71079999999999999</v>
      </c>
      <c r="D228" s="33">
        <v>0.69530000000000003</v>
      </c>
      <c r="E228" s="33">
        <v>0.54880000000000007</v>
      </c>
      <c r="F228" s="33">
        <f t="shared" si="63"/>
        <v>-0.21070041708614984</v>
      </c>
      <c r="G228" s="168">
        <f t="shared" si="60"/>
        <v>-14.649999999999997</v>
      </c>
      <c r="H228" s="169"/>
      <c r="I228" s="152"/>
      <c r="J228" s="33">
        <v>0.82204911825164995</v>
      </c>
      <c r="K228" s="33">
        <v>0.72578695077023736</v>
      </c>
      <c r="L228" s="33">
        <v>0.68754684655744724</v>
      </c>
      <c r="M228" s="33">
        <v>0.55952814362708359</v>
      </c>
      <c r="N228" s="33">
        <f t="shared" si="61"/>
        <v>-0.1861963349426361</v>
      </c>
      <c r="O228" s="168">
        <f t="shared" si="62"/>
        <v>-12.801870293036366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">
        <v>114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marzo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v>162214324.43000001</v>
      </c>
      <c r="C233" s="182">
        <v>197324192.98000002</v>
      </c>
      <c r="D233" s="182">
        <v>196267123.58000001</v>
      </c>
      <c r="E233" s="182">
        <v>215167630.59</v>
      </c>
      <c r="F233" s="183">
        <f>E233/D233-1</f>
        <v>9.6299913430462958E-2</v>
      </c>
      <c r="G233" s="182">
        <f t="shared" ref="G233:G244" si="64">E233-D233</f>
        <v>18900507.00999999</v>
      </c>
      <c r="H233" s="183">
        <f t="shared" ref="H233:H244" si="65">E233/$E$233</f>
        <v>1</v>
      </c>
      <c r="I233" s="184"/>
      <c r="J233" s="182">
        <v>479732883.94</v>
      </c>
      <c r="K233" s="182">
        <v>571477079.98000002</v>
      </c>
      <c r="L233" s="182">
        <v>587349543.13</v>
      </c>
      <c r="M233" s="182">
        <v>646311647.51999998</v>
      </c>
      <c r="N233" s="183">
        <f>M233/L233-1</f>
        <v>0.10038673747116489</v>
      </c>
      <c r="O233" s="182">
        <f>M233-L233</f>
        <v>58962104.389999986</v>
      </c>
      <c r="P233" s="183">
        <f>M233/$M$233</f>
        <v>1</v>
      </c>
    </row>
    <row r="234" spans="1:16" x14ac:dyDescent="0.25">
      <c r="A234" s="185" t="s">
        <v>5</v>
      </c>
      <c r="B234" s="186">
        <v>136221152.56999999</v>
      </c>
      <c r="C234" s="186">
        <v>168511394.03999999</v>
      </c>
      <c r="D234" s="186">
        <v>164670850.58000001</v>
      </c>
      <c r="E234" s="186">
        <v>182220801.65000001</v>
      </c>
      <c r="F234" s="187">
        <f t="shared" ref="F234:F244" si="66">E234/D234-1</f>
        <v>0.10657594230057077</v>
      </c>
      <c r="G234" s="186">
        <f t="shared" si="64"/>
        <v>17549951.069999993</v>
      </c>
      <c r="H234" s="187">
        <f t="shared" si="65"/>
        <v>0.84687832063931645</v>
      </c>
      <c r="I234" s="188"/>
      <c r="J234" s="186">
        <v>401659400.60999995</v>
      </c>
      <c r="K234" s="186">
        <v>487317161.34000003</v>
      </c>
      <c r="L234" s="186">
        <v>492114395.76000005</v>
      </c>
      <c r="M234" s="186">
        <v>547052147.99000001</v>
      </c>
      <c r="N234" s="187">
        <f t="shared" ref="N234:N244" si="67">M234/L234-1</f>
        <v>0.11163614131863886</v>
      </c>
      <c r="O234" s="189">
        <f t="shared" ref="O234:O244" si="68">M234-L234</f>
        <v>54937752.229999959</v>
      </c>
      <c r="P234" s="187">
        <f>M234/$M$233</f>
        <v>0.84642161423072848</v>
      </c>
    </row>
    <row r="235" spans="1:16" x14ac:dyDescent="0.25">
      <c r="A235" s="190" t="s">
        <v>6</v>
      </c>
      <c r="B235" s="191">
        <v>39477273.920000002</v>
      </c>
      <c r="C235" s="191">
        <v>49221583.649999999</v>
      </c>
      <c r="D235" s="191">
        <v>52165418.579999998</v>
      </c>
      <c r="E235" s="191">
        <v>61307128.240000002</v>
      </c>
      <c r="F235" s="192">
        <f t="shared" si="66"/>
        <v>0.17524463349183006</v>
      </c>
      <c r="G235" s="191">
        <f t="shared" si="64"/>
        <v>9141709.6600000039</v>
      </c>
      <c r="H235" s="192">
        <f t="shared" si="65"/>
        <v>0.28492728237929144</v>
      </c>
      <c r="I235" s="193"/>
      <c r="J235" s="191">
        <v>118489123.41</v>
      </c>
      <c r="K235" s="191">
        <v>146157573.03999999</v>
      </c>
      <c r="L235" s="191">
        <v>162695310.15000001</v>
      </c>
      <c r="M235" s="191">
        <v>186312999.58000001</v>
      </c>
      <c r="N235" s="194">
        <f t="shared" si="67"/>
        <v>0.14516515201467839</v>
      </c>
      <c r="O235" s="195">
        <f t="shared" si="68"/>
        <v>23617689.430000007</v>
      </c>
      <c r="P235" s="194">
        <f t="shared" ref="P235:P244" si="69">M235/$M$233</f>
        <v>0.28827114642744328</v>
      </c>
    </row>
    <row r="236" spans="1:16" x14ac:dyDescent="0.25">
      <c r="A236" s="196" t="s">
        <v>7</v>
      </c>
      <c r="B236" s="197">
        <v>82290518.930000007</v>
      </c>
      <c r="C236" s="197">
        <v>103188539.48999999</v>
      </c>
      <c r="D236" s="197">
        <v>97107106</v>
      </c>
      <c r="E236" s="197">
        <v>103122416.54000001</v>
      </c>
      <c r="F236" s="33">
        <f t="shared" si="66"/>
        <v>6.1945111823227483E-2</v>
      </c>
      <c r="G236" s="197">
        <f t="shared" si="64"/>
        <v>6015310.5400000066</v>
      </c>
      <c r="H236" s="33">
        <f t="shared" si="65"/>
        <v>0.47926547435240779</v>
      </c>
      <c r="I236" s="193"/>
      <c r="J236" s="197">
        <v>240465704.27000004</v>
      </c>
      <c r="K236" s="197">
        <v>293095115.18000001</v>
      </c>
      <c r="L236" s="197">
        <v>281448137.41000003</v>
      </c>
      <c r="M236" s="197">
        <v>308785744.66000003</v>
      </c>
      <c r="N236" s="33">
        <f t="shared" si="67"/>
        <v>9.713195298278321E-2</v>
      </c>
      <c r="O236" s="32">
        <f t="shared" si="68"/>
        <v>27337607.25</v>
      </c>
      <c r="P236" s="33">
        <f t="shared" si="69"/>
        <v>0.47776602177116839</v>
      </c>
    </row>
    <row r="237" spans="1:16" x14ac:dyDescent="0.25">
      <c r="A237" s="198" t="s">
        <v>8</v>
      </c>
      <c r="B237" s="197">
        <v>12877542.32</v>
      </c>
      <c r="C237" s="197">
        <v>14055792.82</v>
      </c>
      <c r="D237" s="197">
        <v>13391573.449999999</v>
      </c>
      <c r="E237" s="197">
        <v>15910588.35</v>
      </c>
      <c r="F237" s="33">
        <f t="shared" si="66"/>
        <v>0.18810447550507958</v>
      </c>
      <c r="G237" s="197">
        <f t="shared" si="64"/>
        <v>2519014.9000000004</v>
      </c>
      <c r="H237" s="33">
        <f t="shared" si="65"/>
        <v>7.3945083218941443E-2</v>
      </c>
      <c r="I237" s="193"/>
      <c r="J237" s="197">
        <v>37677324.850000001</v>
      </c>
      <c r="K237" s="197">
        <v>42337235.890000001</v>
      </c>
      <c r="L237" s="197">
        <v>43259811.57</v>
      </c>
      <c r="M237" s="197">
        <v>46381186.710000001</v>
      </c>
      <c r="N237" s="33">
        <f t="shared" si="67"/>
        <v>7.2154154785191604E-2</v>
      </c>
      <c r="O237" s="32">
        <f t="shared" si="68"/>
        <v>3121375.1400000006</v>
      </c>
      <c r="P237" s="33">
        <f t="shared" si="69"/>
        <v>7.1762882330794975E-2</v>
      </c>
    </row>
    <row r="238" spans="1:16" x14ac:dyDescent="0.25">
      <c r="A238" s="198" t="s">
        <v>9</v>
      </c>
      <c r="B238" s="197">
        <v>1164350.18</v>
      </c>
      <c r="C238" s="197">
        <v>1568439.65</v>
      </c>
      <c r="D238" s="197">
        <v>1648847.39</v>
      </c>
      <c r="E238" s="197">
        <v>1524578.32</v>
      </c>
      <c r="F238" s="33">
        <f t="shared" si="66"/>
        <v>-7.5367235775531616E-2</v>
      </c>
      <c r="G238" s="197">
        <f t="shared" si="64"/>
        <v>-124269.06999999983</v>
      </c>
      <c r="H238" s="33">
        <f t="shared" si="65"/>
        <v>7.0855375216966089E-3</v>
      </c>
      <c r="I238" s="193"/>
      <c r="J238" s="197">
        <v>3742638.0800000001</v>
      </c>
      <c r="K238" s="197">
        <v>4311955.43</v>
      </c>
      <c r="L238" s="197">
        <v>3590522.38</v>
      </c>
      <c r="M238" s="197">
        <v>4439080.57</v>
      </c>
      <c r="N238" s="33">
        <f t="shared" si="67"/>
        <v>0.23633279511824146</v>
      </c>
      <c r="O238" s="32">
        <f>M238-L238</f>
        <v>848558.19000000041</v>
      </c>
      <c r="P238" s="33">
        <f t="shared" si="69"/>
        <v>6.8683282856396828E-3</v>
      </c>
    </row>
    <row r="239" spans="1:16" x14ac:dyDescent="0.25">
      <c r="A239" s="199" t="s">
        <v>10</v>
      </c>
      <c r="B239" s="200">
        <v>411467.23</v>
      </c>
      <c r="C239" s="200">
        <v>477038.43000000005</v>
      </c>
      <c r="D239" s="200">
        <v>357905.16</v>
      </c>
      <c r="E239" s="200">
        <v>356090.2</v>
      </c>
      <c r="F239" s="201">
        <f t="shared" si="66"/>
        <v>-5.0710640774219717E-3</v>
      </c>
      <c r="G239" s="200">
        <f t="shared" si="64"/>
        <v>-1814.9599999999627</v>
      </c>
      <c r="H239" s="201">
        <f t="shared" si="65"/>
        <v>1.654943166979083E-3</v>
      </c>
      <c r="I239" s="193"/>
      <c r="J239" s="200">
        <v>1284610.01</v>
      </c>
      <c r="K239" s="200">
        <v>1415281.81</v>
      </c>
      <c r="L239" s="200">
        <v>1120614.26</v>
      </c>
      <c r="M239" s="200">
        <v>1133136.47</v>
      </c>
      <c r="N239" s="201">
        <f t="shared" si="67"/>
        <v>1.1174416074269722E-2</v>
      </c>
      <c r="O239" s="202">
        <f t="shared" si="68"/>
        <v>12522.209999999963</v>
      </c>
      <c r="P239" s="201">
        <f t="shared" si="69"/>
        <v>1.7532354156822392E-3</v>
      </c>
    </row>
    <row r="240" spans="1:16" x14ac:dyDescent="0.25">
      <c r="A240" s="185" t="s">
        <v>11</v>
      </c>
      <c r="B240" s="186">
        <v>25993171.860000003</v>
      </c>
      <c r="C240" s="186">
        <v>28812798.940000001</v>
      </c>
      <c r="D240" s="186">
        <v>31596273</v>
      </c>
      <c r="E240" s="186">
        <v>32946828.939999998</v>
      </c>
      <c r="F240" s="187">
        <f t="shared" si="66"/>
        <v>4.2744153400624096E-2</v>
      </c>
      <c r="G240" s="186">
        <f t="shared" si="64"/>
        <v>1350555.9399999976</v>
      </c>
      <c r="H240" s="187">
        <f t="shared" si="65"/>
        <v>0.1531216793606836</v>
      </c>
      <c r="I240" s="188"/>
      <c r="J240" s="186">
        <v>78073483.329999998</v>
      </c>
      <c r="K240" s="186">
        <v>84159918.640000001</v>
      </c>
      <c r="L240" s="186">
        <v>95235147.359999999</v>
      </c>
      <c r="M240" s="186">
        <v>99259499.529999986</v>
      </c>
      <c r="N240" s="187">
        <f t="shared" si="67"/>
        <v>4.2257005754267052E-2</v>
      </c>
      <c r="O240" s="189">
        <f t="shared" si="68"/>
        <v>4024352.1699999869</v>
      </c>
      <c r="P240" s="187">
        <f>M240/$M$233</f>
        <v>0.15357838576927149</v>
      </c>
    </row>
    <row r="241" spans="1:16" x14ac:dyDescent="0.25">
      <c r="A241" s="37" t="s">
        <v>12</v>
      </c>
      <c r="B241" s="203">
        <v>2332451.5699999998</v>
      </c>
      <c r="C241" s="203">
        <v>2421042.34</v>
      </c>
      <c r="D241" s="203">
        <v>2811873.31</v>
      </c>
      <c r="E241" s="203">
        <v>3254144.31</v>
      </c>
      <c r="F241" s="204">
        <f t="shared" si="66"/>
        <v>0.15728695828049233</v>
      </c>
      <c r="G241" s="203">
        <f t="shared" si="64"/>
        <v>442271</v>
      </c>
      <c r="H241" s="204">
        <f t="shared" si="65"/>
        <v>1.5123763277389724E-2</v>
      </c>
      <c r="I241" s="193"/>
      <c r="J241" s="203">
        <v>6953111.5199999996</v>
      </c>
      <c r="K241" s="203">
        <v>7379116.0699999994</v>
      </c>
      <c r="L241" s="203">
        <v>8639280.3900000006</v>
      </c>
      <c r="M241" s="203">
        <v>9798164.3300000001</v>
      </c>
      <c r="N241" s="204">
        <f t="shared" si="67"/>
        <v>0.13414125803132992</v>
      </c>
      <c r="O241" s="205">
        <f t="shared" si="68"/>
        <v>1158883.9399999995</v>
      </c>
      <c r="P241" s="204">
        <f t="shared" si="69"/>
        <v>1.5160123398049697E-2</v>
      </c>
    </row>
    <row r="242" spans="1:16" x14ac:dyDescent="0.25">
      <c r="A242" s="31" t="s">
        <v>8</v>
      </c>
      <c r="B242" s="197">
        <v>16659341.32</v>
      </c>
      <c r="C242" s="197">
        <v>17801777.800000001</v>
      </c>
      <c r="D242" s="197">
        <v>19339247.009999998</v>
      </c>
      <c r="E242" s="197">
        <v>21021129.16</v>
      </c>
      <c r="F242" s="33">
        <f t="shared" si="66"/>
        <v>8.6967302766769006E-2</v>
      </c>
      <c r="G242" s="197">
        <f t="shared" si="64"/>
        <v>1681882.1500000022</v>
      </c>
      <c r="H242" s="33">
        <f t="shared" si="65"/>
        <v>9.7696522020338517E-2</v>
      </c>
      <c r="I242" s="193"/>
      <c r="J242" s="197">
        <v>49716805.710000001</v>
      </c>
      <c r="K242" s="197">
        <v>51212891.82</v>
      </c>
      <c r="L242" s="197">
        <v>58053150.209999993</v>
      </c>
      <c r="M242" s="197">
        <v>62055868.420000002</v>
      </c>
      <c r="N242" s="33">
        <f t="shared" si="67"/>
        <v>6.8949199061905775E-2</v>
      </c>
      <c r="O242" s="32">
        <f t="shared" si="68"/>
        <v>4002718.2100000083</v>
      </c>
      <c r="P242" s="33">
        <f t="shared" si="69"/>
        <v>9.6015395449112181E-2</v>
      </c>
    </row>
    <row r="243" spans="1:16" x14ac:dyDescent="0.25">
      <c r="A243" s="31" t="s">
        <v>9</v>
      </c>
      <c r="B243" s="197">
        <v>4645827.66</v>
      </c>
      <c r="C243" s="197">
        <v>5758554.6699999999</v>
      </c>
      <c r="D243" s="197">
        <v>6019248.1100000003</v>
      </c>
      <c r="E243" s="197">
        <v>5157932.1500000004</v>
      </c>
      <c r="F243" s="33">
        <f t="shared" si="66"/>
        <v>-0.14309361306590163</v>
      </c>
      <c r="G243" s="197">
        <f t="shared" si="64"/>
        <v>-861315.96</v>
      </c>
      <c r="H243" s="33">
        <f t="shared" si="65"/>
        <v>2.3971691912285792E-2</v>
      </c>
      <c r="I243" s="193"/>
      <c r="J243" s="197">
        <v>14560962.460000001</v>
      </c>
      <c r="K243" s="197">
        <v>16914950.190000001</v>
      </c>
      <c r="L243" s="197">
        <v>18008788.399999999</v>
      </c>
      <c r="M243" s="197">
        <v>16595440.33</v>
      </c>
      <c r="N243" s="33">
        <f t="shared" si="67"/>
        <v>-7.8481019300554289E-2</v>
      </c>
      <c r="O243" s="32">
        <f t="shared" si="68"/>
        <v>-1413348.0699999984</v>
      </c>
      <c r="P243" s="33">
        <f t="shared" si="69"/>
        <v>2.567714877749663E-2</v>
      </c>
    </row>
    <row r="244" spans="1:16" x14ac:dyDescent="0.25">
      <c r="A244" s="38" t="s">
        <v>10</v>
      </c>
      <c r="B244" s="206">
        <v>2355551.31</v>
      </c>
      <c r="C244" s="206">
        <v>2831424.14</v>
      </c>
      <c r="D244" s="206">
        <v>3425904.5700000003</v>
      </c>
      <c r="E244" s="206">
        <v>3513623.31</v>
      </c>
      <c r="F244" s="92">
        <f t="shared" si="66"/>
        <v>2.5604548582040643E-2</v>
      </c>
      <c r="G244" s="206">
        <f t="shared" si="64"/>
        <v>87718.739999999758</v>
      </c>
      <c r="H244" s="92">
        <f t="shared" si="65"/>
        <v>1.6329702104194186E-2</v>
      </c>
      <c r="I244" s="193"/>
      <c r="J244" s="206">
        <v>6842603.6500000004</v>
      </c>
      <c r="K244" s="206">
        <v>8652960.5700000003</v>
      </c>
      <c r="L244" s="206">
        <v>10533928.35</v>
      </c>
      <c r="M244" s="206">
        <v>10810026.449999999</v>
      </c>
      <c r="N244" s="92">
        <f t="shared" si="67"/>
        <v>2.6210364341428205E-2</v>
      </c>
      <c r="O244" s="91">
        <f t="shared" si="68"/>
        <v>276098.09999999963</v>
      </c>
      <c r="P244" s="92">
        <f t="shared" si="69"/>
        <v>1.672571814461302E-2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">
        <v>114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marzo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v>162214324.43000001</v>
      </c>
      <c r="C249" s="182">
        <v>197324192.98000002</v>
      </c>
      <c r="D249" s="182">
        <v>196267123.58000001</v>
      </c>
      <c r="E249" s="182">
        <v>215167630.59</v>
      </c>
      <c r="F249" s="183">
        <f>E249/D249-1</f>
        <v>9.6299913430462958E-2</v>
      </c>
      <c r="G249" s="182">
        <f t="shared" ref="G249:G259" si="70">E249-D249</f>
        <v>18900507.00999999</v>
      </c>
      <c r="H249" s="183">
        <f t="shared" ref="H249:H259" si="71">E249/$E$249</f>
        <v>1</v>
      </c>
      <c r="I249" s="184"/>
      <c r="J249" s="182">
        <v>479732883.94</v>
      </c>
      <c r="K249" s="182">
        <v>571477079.98000002</v>
      </c>
      <c r="L249" s="182">
        <v>587349543.13</v>
      </c>
      <c r="M249" s="182">
        <v>646311647.51999998</v>
      </c>
      <c r="N249" s="183">
        <f>M249/L249-1</f>
        <v>0.10038673747116489</v>
      </c>
      <c r="O249" s="182">
        <f>M249-L249</f>
        <v>58962104.389999986</v>
      </c>
      <c r="P249" s="183">
        <f>M249/$M$249</f>
        <v>1</v>
      </c>
    </row>
    <row r="250" spans="1:16" x14ac:dyDescent="0.25">
      <c r="A250" s="88" t="s">
        <v>49</v>
      </c>
      <c r="B250" s="207">
        <v>78085918.789999992</v>
      </c>
      <c r="C250" s="207">
        <v>95017947.019999996</v>
      </c>
      <c r="D250" s="207">
        <v>90040016.570000008</v>
      </c>
      <c r="E250" s="207">
        <v>99264255.050000012</v>
      </c>
      <c r="F250" s="90">
        <f t="shared" ref="F250:F259" si="72">E250/D250-1</f>
        <v>0.10244598825488649</v>
      </c>
      <c r="G250" s="207">
        <f t="shared" si="70"/>
        <v>9224238.4800000042</v>
      </c>
      <c r="H250" s="90">
        <f t="shared" si="71"/>
        <v>0.46133451754714522</v>
      </c>
      <c r="I250" s="180"/>
      <c r="J250" s="207">
        <v>229284452.67000002</v>
      </c>
      <c r="K250" s="207">
        <v>266464460.76999998</v>
      </c>
      <c r="L250" s="207">
        <v>265705671.06999999</v>
      </c>
      <c r="M250" s="207">
        <v>292768188.29000002</v>
      </c>
      <c r="N250" s="90">
        <f t="shared" ref="N250:N259" si="73">M250/L250-1</f>
        <v>0.10185148518290532</v>
      </c>
      <c r="O250" s="207">
        <f t="shared" ref="O250:O259" si="74">M250-L250</f>
        <v>27062517.220000029</v>
      </c>
      <c r="P250" s="90">
        <f t="shared" ref="P250:P259" si="75">M250/$M$249</f>
        <v>0.45298299885728172</v>
      </c>
    </row>
    <row r="251" spans="1:16" x14ac:dyDescent="0.25">
      <c r="A251" s="31" t="s">
        <v>50</v>
      </c>
      <c r="B251" s="197">
        <v>40863262.900000006</v>
      </c>
      <c r="C251" s="197">
        <v>48127770.539999999</v>
      </c>
      <c r="D251" s="197">
        <v>49040724.539999999</v>
      </c>
      <c r="E251" s="197">
        <v>54870804.130000003</v>
      </c>
      <c r="F251" s="33">
        <f t="shared" si="72"/>
        <v>0.1188824113975866</v>
      </c>
      <c r="G251" s="197">
        <f t="shared" si="70"/>
        <v>5830079.5900000036</v>
      </c>
      <c r="H251" s="33">
        <f t="shared" si="71"/>
        <v>0.25501421370650229</v>
      </c>
      <c r="I251" s="180"/>
      <c r="J251" s="197">
        <v>119897766.28</v>
      </c>
      <c r="K251" s="197">
        <v>140520302.02000001</v>
      </c>
      <c r="L251" s="197">
        <v>147723902.47</v>
      </c>
      <c r="M251" s="197">
        <v>161919466.77000001</v>
      </c>
      <c r="N251" s="33">
        <f t="shared" si="73"/>
        <v>9.6095242967757732E-2</v>
      </c>
      <c r="O251" s="197">
        <f t="shared" si="74"/>
        <v>14195564.300000012</v>
      </c>
      <c r="P251" s="33">
        <f t="shared" si="75"/>
        <v>0.25052846779306953</v>
      </c>
    </row>
    <row r="252" spans="1:16" x14ac:dyDescent="0.25">
      <c r="A252" s="31" t="s">
        <v>51</v>
      </c>
      <c r="B252" s="197">
        <v>972174.21</v>
      </c>
      <c r="C252" s="197">
        <v>929605.29999999993</v>
      </c>
      <c r="D252" s="197">
        <v>1116725.47</v>
      </c>
      <c r="E252" s="197">
        <v>1280405.1600000001</v>
      </c>
      <c r="F252" s="33">
        <f t="shared" si="72"/>
        <v>0.146571108474852</v>
      </c>
      <c r="G252" s="197">
        <f t="shared" si="70"/>
        <v>163679.69000000018</v>
      </c>
      <c r="H252" s="33">
        <f t="shared" si="71"/>
        <v>5.9507331864419736E-3</v>
      </c>
      <c r="I252" s="180"/>
      <c r="J252" s="197">
        <v>2794292.58</v>
      </c>
      <c r="K252" s="197">
        <v>3040093.52</v>
      </c>
      <c r="L252" s="197">
        <v>3496136.6399999997</v>
      </c>
      <c r="M252" s="197">
        <v>3691246.09</v>
      </c>
      <c r="N252" s="33">
        <f>M252/L252-1</f>
        <v>5.5807158040596549E-2</v>
      </c>
      <c r="O252" s="197">
        <f t="shared" si="74"/>
        <v>195109.45000000019</v>
      </c>
      <c r="P252" s="33">
        <f t="shared" si="75"/>
        <v>5.7112479779126597E-3</v>
      </c>
    </row>
    <row r="253" spans="1:16" x14ac:dyDescent="0.25">
      <c r="A253" s="31" t="s">
        <v>52</v>
      </c>
      <c r="B253" s="197">
        <v>16256620.309999999</v>
      </c>
      <c r="C253" s="197">
        <v>21051451.440000001</v>
      </c>
      <c r="D253" s="197">
        <v>22315893.789999999</v>
      </c>
      <c r="E253" s="197">
        <v>24111012.289999999</v>
      </c>
      <c r="F253" s="33">
        <f t="shared" si="72"/>
        <v>8.0441254869406675E-2</v>
      </c>
      <c r="G253" s="197">
        <f t="shared" si="70"/>
        <v>1795118.5</v>
      </c>
      <c r="H253" s="33">
        <f t="shared" si="71"/>
        <v>0.11205687502291327</v>
      </c>
      <c r="I253" s="180"/>
      <c r="J253" s="197">
        <v>48330131.919999994</v>
      </c>
      <c r="K253" s="197">
        <v>61607763.670000002</v>
      </c>
      <c r="L253" s="197">
        <v>65427034.079999998</v>
      </c>
      <c r="M253" s="197">
        <v>72079543.840000004</v>
      </c>
      <c r="N253" s="33">
        <f t="shared" si="73"/>
        <v>0.10167830245622533</v>
      </c>
      <c r="O253" s="197">
        <f t="shared" si="74"/>
        <v>6652509.7600000054</v>
      </c>
      <c r="P253" s="33">
        <f t="shared" si="75"/>
        <v>0.11152443889349761</v>
      </c>
    </row>
    <row r="254" spans="1:16" x14ac:dyDescent="0.25">
      <c r="A254" s="31" t="s">
        <v>53</v>
      </c>
      <c r="B254" s="197">
        <v>6631113.2000000002</v>
      </c>
      <c r="C254" s="197">
        <v>9395370.8600000013</v>
      </c>
      <c r="D254" s="197">
        <v>8821177.459999999</v>
      </c>
      <c r="E254" s="197">
        <v>8897358</v>
      </c>
      <c r="F254" s="33">
        <f t="shared" si="72"/>
        <v>8.6360965240122045E-3</v>
      </c>
      <c r="G254" s="197">
        <f t="shared" si="70"/>
        <v>76180.540000000969</v>
      </c>
      <c r="H254" s="33">
        <f t="shared" si="71"/>
        <v>4.1350820174963193E-2</v>
      </c>
      <c r="I254" s="180"/>
      <c r="J254" s="197">
        <v>18381154.149999999</v>
      </c>
      <c r="K254" s="197">
        <v>25326681.25</v>
      </c>
      <c r="L254" s="197">
        <v>28572730.840000004</v>
      </c>
      <c r="M254" s="197">
        <v>29095005.020000003</v>
      </c>
      <c r="N254" s="33">
        <f t="shared" si="73"/>
        <v>1.8278763164942147E-2</v>
      </c>
      <c r="O254" s="197">
        <f t="shared" si="74"/>
        <v>522274.1799999997</v>
      </c>
      <c r="P254" s="33">
        <f>M254/$M$249</f>
        <v>4.501699007226953E-2</v>
      </c>
    </row>
    <row r="255" spans="1:16" x14ac:dyDescent="0.25">
      <c r="A255" s="31" t="s">
        <v>54</v>
      </c>
      <c r="B255" s="197">
        <v>3372933.39</v>
      </c>
      <c r="C255" s="197">
        <v>3675276.1</v>
      </c>
      <c r="D255" s="197">
        <v>4089197.45</v>
      </c>
      <c r="E255" s="197">
        <v>4104076.4299999997</v>
      </c>
      <c r="F255" s="33">
        <f t="shared" si="72"/>
        <v>3.638606396959343E-3</v>
      </c>
      <c r="G255" s="197">
        <f t="shared" si="70"/>
        <v>14878.979999999516</v>
      </c>
      <c r="H255" s="33">
        <f t="shared" si="71"/>
        <v>1.9073856131363368E-2</v>
      </c>
      <c r="I255" s="180"/>
      <c r="J255" s="197">
        <v>10155901.950000001</v>
      </c>
      <c r="K255" s="197">
        <v>11710222</v>
      </c>
      <c r="L255" s="197">
        <v>11644247.449999999</v>
      </c>
      <c r="M255" s="197">
        <v>12833177.529999999</v>
      </c>
      <c r="N255" s="33">
        <f t="shared" si="73"/>
        <v>0.10210450139480676</v>
      </c>
      <c r="O255" s="197">
        <f t="shared" si="74"/>
        <v>1188930.08</v>
      </c>
      <c r="P255" s="33">
        <f t="shared" si="75"/>
        <v>1.9856020820981535E-2</v>
      </c>
    </row>
    <row r="256" spans="1:16" x14ac:dyDescent="0.25">
      <c r="A256" s="31" t="s">
        <v>55</v>
      </c>
      <c r="B256" s="197">
        <v>952816.25999999989</v>
      </c>
      <c r="C256" s="197">
        <v>1067032.74</v>
      </c>
      <c r="D256" s="197">
        <v>1197596.29</v>
      </c>
      <c r="E256" s="197">
        <v>1103207.47</v>
      </c>
      <c r="F256" s="33">
        <f t="shared" si="72"/>
        <v>-7.8815224118638616E-2</v>
      </c>
      <c r="G256" s="197">
        <f t="shared" si="70"/>
        <v>-94388.820000000065</v>
      </c>
      <c r="H256" s="33">
        <f t="shared" si="71"/>
        <v>5.1271999741548113E-3</v>
      </c>
      <c r="I256" s="180"/>
      <c r="J256" s="197">
        <v>2777979.9699999997</v>
      </c>
      <c r="K256" s="197">
        <v>3330697.5</v>
      </c>
      <c r="L256" s="197">
        <v>3415028.92</v>
      </c>
      <c r="M256" s="197">
        <v>3400406.7800000003</v>
      </c>
      <c r="N256" s="33">
        <f t="shared" si="73"/>
        <v>-4.2817031253720161E-3</v>
      </c>
      <c r="O256" s="197">
        <f t="shared" si="74"/>
        <v>-14622.139999999665</v>
      </c>
      <c r="P256" s="33">
        <f>M256/$M$249</f>
        <v>5.2612494189883457E-3</v>
      </c>
    </row>
    <row r="257" spans="1:16" x14ac:dyDescent="0.25">
      <c r="A257" s="31" t="s">
        <v>56</v>
      </c>
      <c r="B257" s="197">
        <v>8452868</v>
      </c>
      <c r="C257" s="197">
        <v>11100170.68</v>
      </c>
      <c r="D257" s="197">
        <v>8871654.4100000001</v>
      </c>
      <c r="E257" s="197">
        <v>9226966.2200000007</v>
      </c>
      <c r="F257" s="33">
        <f t="shared" si="72"/>
        <v>4.0050231172158668E-2</v>
      </c>
      <c r="G257" s="197">
        <f t="shared" si="70"/>
        <v>355311.81000000052</v>
      </c>
      <c r="H257" s="33">
        <f t="shared" si="71"/>
        <v>4.2882687301520284E-2</v>
      </c>
      <c r="I257" s="180"/>
      <c r="J257" s="197">
        <v>26912264.420000002</v>
      </c>
      <c r="K257" s="197">
        <v>32727661.599999998</v>
      </c>
      <c r="L257" s="197">
        <v>26846885.150000002</v>
      </c>
      <c r="M257" s="197">
        <v>28249531.990000002</v>
      </c>
      <c r="N257" s="33">
        <f t="shared" si="73"/>
        <v>5.2246166814625683E-2</v>
      </c>
      <c r="O257" s="197">
        <f t="shared" si="74"/>
        <v>1402646.8399999999</v>
      </c>
      <c r="P257" s="33">
        <f t="shared" si="75"/>
        <v>4.3708839378646391E-2</v>
      </c>
    </row>
    <row r="258" spans="1:16" x14ac:dyDescent="0.25">
      <c r="A258" s="31" t="s">
        <v>57</v>
      </c>
      <c r="B258" s="197">
        <v>4394371.29</v>
      </c>
      <c r="C258" s="197">
        <v>4158270.6</v>
      </c>
      <c r="D258" s="197">
        <v>8286249.5499999998</v>
      </c>
      <c r="E258" s="197">
        <v>8956856.7400000002</v>
      </c>
      <c r="F258" s="33">
        <f t="shared" si="72"/>
        <v>8.093012236156949E-2</v>
      </c>
      <c r="G258" s="197">
        <f t="shared" si="70"/>
        <v>670607.19000000041</v>
      </c>
      <c r="H258" s="33">
        <f t="shared" si="71"/>
        <v>4.1627342902089255E-2</v>
      </c>
      <c r="I258" s="180"/>
      <c r="J258" s="197">
        <v>13690900.16</v>
      </c>
      <c r="K258" s="197">
        <v>17969368.16</v>
      </c>
      <c r="L258" s="197">
        <v>26659000.430000003</v>
      </c>
      <c r="M258" s="197">
        <v>31994290.060000002</v>
      </c>
      <c r="N258" s="33">
        <f t="shared" si="73"/>
        <v>0.20013089553035424</v>
      </c>
      <c r="O258" s="197">
        <f t="shared" si="74"/>
        <v>5335289.629999999</v>
      </c>
      <c r="P258" s="33">
        <f>M258/$M$249</f>
        <v>4.9502883295956611E-2</v>
      </c>
    </row>
    <row r="259" spans="1:16" x14ac:dyDescent="0.25">
      <c r="A259" s="38" t="s">
        <v>58</v>
      </c>
      <c r="B259" s="206">
        <v>2232246.0900000003</v>
      </c>
      <c r="C259" s="206">
        <v>2801297.71</v>
      </c>
      <c r="D259" s="206">
        <v>2487888.0300000003</v>
      </c>
      <c r="E259" s="206">
        <v>3352689.1</v>
      </c>
      <c r="F259" s="92">
        <f t="shared" si="72"/>
        <v>0.34760449810114635</v>
      </c>
      <c r="G259" s="206">
        <f t="shared" si="70"/>
        <v>864801.06999999983</v>
      </c>
      <c r="H259" s="92">
        <f t="shared" si="71"/>
        <v>1.5581754052906401E-2</v>
      </c>
      <c r="I259" s="180"/>
      <c r="J259" s="206">
        <v>7508039.8499999996</v>
      </c>
      <c r="K259" s="206">
        <v>8779829.4800000004</v>
      </c>
      <c r="L259" s="206">
        <v>7858906.04</v>
      </c>
      <c r="M259" s="206">
        <v>10280791.15</v>
      </c>
      <c r="N259" s="92">
        <f t="shared" si="73"/>
        <v>0.30817076800170029</v>
      </c>
      <c r="O259" s="206">
        <f t="shared" si="74"/>
        <v>2421885.1100000003</v>
      </c>
      <c r="P259" s="92">
        <f t="shared" si="75"/>
        <v>1.5906863491396174E-2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">
        <v>114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marzo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v>115.34</v>
      </c>
      <c r="C263" s="208">
        <v>136.29</v>
      </c>
      <c r="D263" s="208">
        <v>139.26</v>
      </c>
      <c r="E263" s="208">
        <v>151.16999999999999</v>
      </c>
      <c r="F263" s="209">
        <f>E263/D263-1</f>
        <v>8.5523481258078293E-2</v>
      </c>
      <c r="G263" s="210">
        <f t="shared" ref="G263:G274" si="76">E263-D263</f>
        <v>11.909999999999997</v>
      </c>
      <c r="H263" s="211"/>
      <c r="I263" s="212"/>
      <c r="J263" s="208">
        <v>115.76095616739728</v>
      </c>
      <c r="K263" s="208">
        <v>133.27129741134732</v>
      </c>
      <c r="L263" s="208">
        <v>139.917589411986</v>
      </c>
      <c r="M263" s="208">
        <v>153.48939037931498</v>
      </c>
      <c r="N263" s="209">
        <f>M263/L263-1</f>
        <v>9.6998533382153473E-2</v>
      </c>
      <c r="O263" s="210">
        <f>M263-L263</f>
        <v>13.571800967328983</v>
      </c>
      <c r="P263" s="211"/>
    </row>
    <row r="264" spans="1:16" x14ac:dyDescent="0.25">
      <c r="A264" s="185" t="s">
        <v>5</v>
      </c>
      <c r="B264" s="213">
        <v>125.23</v>
      </c>
      <c r="C264" s="213">
        <v>148.88</v>
      </c>
      <c r="D264" s="213">
        <v>151.1</v>
      </c>
      <c r="E264" s="213">
        <v>165.05</v>
      </c>
      <c r="F264" s="214">
        <f t="shared" ref="F264:F274" si="77">E264/D264-1</f>
        <v>9.2322964923891471E-2</v>
      </c>
      <c r="G264" s="215">
        <f t="shared" si="76"/>
        <v>13.950000000000017</v>
      </c>
      <c r="H264" s="216"/>
      <c r="I264" s="217"/>
      <c r="J264" s="213">
        <v>125.46823755994933</v>
      </c>
      <c r="K264" s="213">
        <v>145.8342385528718</v>
      </c>
      <c r="L264" s="213">
        <v>151.21461636468246</v>
      </c>
      <c r="M264" s="213">
        <v>167.41014818720296</v>
      </c>
      <c r="N264" s="214">
        <f t="shared" ref="N264:N274" si="78">M264/L264-1</f>
        <v>0.10710295216080135</v>
      </c>
      <c r="O264" s="215">
        <f t="shared" ref="O264:O274" si="79">M264-L264</f>
        <v>16.195531822520508</v>
      </c>
      <c r="P264" s="216"/>
    </row>
    <row r="265" spans="1:16" x14ac:dyDescent="0.25">
      <c r="A265" s="190" t="s">
        <v>6</v>
      </c>
      <c r="B265" s="218">
        <v>209.72</v>
      </c>
      <c r="C265" s="218">
        <v>253.87</v>
      </c>
      <c r="D265" s="218">
        <v>260.05</v>
      </c>
      <c r="E265" s="218">
        <v>273.89999999999998</v>
      </c>
      <c r="F265" s="219">
        <f t="shared" si="77"/>
        <v>5.3258988656027517E-2</v>
      </c>
      <c r="G265" s="220">
        <f t="shared" si="76"/>
        <v>13.849999999999966</v>
      </c>
      <c r="H265" s="221"/>
      <c r="I265" s="180"/>
      <c r="J265" s="218">
        <v>217.13923690707239</v>
      </c>
      <c r="K265" s="218">
        <v>251.07519748411997</v>
      </c>
      <c r="L265" s="218">
        <v>269.0510847704283</v>
      </c>
      <c r="M265" s="218">
        <v>281.13883717228481</v>
      </c>
      <c r="N265" s="219">
        <f t="shared" si="78"/>
        <v>4.4927350551924095E-2</v>
      </c>
      <c r="O265" s="220">
        <f>M265-L265</f>
        <v>12.087752401856505</v>
      </c>
      <c r="P265" s="221"/>
    </row>
    <row r="266" spans="1:16" x14ac:dyDescent="0.25">
      <c r="A266" s="196" t="s">
        <v>7</v>
      </c>
      <c r="B266" s="222">
        <v>115.59</v>
      </c>
      <c r="C266" s="222">
        <v>136.93</v>
      </c>
      <c r="D266" s="222">
        <v>135.08000000000001</v>
      </c>
      <c r="E266" s="222">
        <v>147.11000000000001</v>
      </c>
      <c r="F266" s="223">
        <f t="shared" si="77"/>
        <v>8.905833580100686E-2</v>
      </c>
      <c r="G266" s="224">
        <f t="shared" si="76"/>
        <v>12.030000000000001</v>
      </c>
      <c r="H266" s="225"/>
      <c r="I266" s="180"/>
      <c r="J266" s="222">
        <v>114.93590521571466</v>
      </c>
      <c r="K266" s="222">
        <v>132.65558505327266</v>
      </c>
      <c r="L266" s="222">
        <v>132.36440916746793</v>
      </c>
      <c r="M266" s="222">
        <v>149.03803684547776</v>
      </c>
      <c r="N266" s="223">
        <f t="shared" si="78"/>
        <v>0.12596760551330921</v>
      </c>
      <c r="O266" s="224">
        <f t="shared" si="79"/>
        <v>16.673627678009836</v>
      </c>
      <c r="P266" s="225"/>
    </row>
    <row r="267" spans="1:16" x14ac:dyDescent="0.25">
      <c r="A267" s="198" t="s">
        <v>8</v>
      </c>
      <c r="B267" s="222">
        <v>79.88</v>
      </c>
      <c r="C267" s="222">
        <v>89.67</v>
      </c>
      <c r="D267" s="222">
        <v>93.09</v>
      </c>
      <c r="E267" s="222">
        <v>104.49</v>
      </c>
      <c r="F267" s="226">
        <f t="shared" si="77"/>
        <v>0.12246213341927148</v>
      </c>
      <c r="G267" s="227">
        <f t="shared" si="76"/>
        <v>11.399999999999991</v>
      </c>
      <c r="H267" s="228"/>
      <c r="I267" s="180"/>
      <c r="J267" s="222">
        <v>77.815475533961873</v>
      </c>
      <c r="K267" s="222">
        <v>90.340898595597054</v>
      </c>
      <c r="L267" s="222">
        <v>97.297855877114429</v>
      </c>
      <c r="M267" s="222">
        <v>102.6589866204441</v>
      </c>
      <c r="N267" s="226">
        <f t="shared" si="78"/>
        <v>5.5100194089586996E-2</v>
      </c>
      <c r="O267" s="227">
        <f t="shared" si="79"/>
        <v>5.3611307433296673</v>
      </c>
      <c r="P267" s="228"/>
    </row>
    <row r="268" spans="1:16" x14ac:dyDescent="0.25">
      <c r="A268" s="198" t="s">
        <v>9</v>
      </c>
      <c r="B268" s="222">
        <v>62.33</v>
      </c>
      <c r="C268" s="222">
        <v>83.3</v>
      </c>
      <c r="D268" s="222">
        <v>89.98</v>
      </c>
      <c r="E268" s="222">
        <v>79.650000000000006</v>
      </c>
      <c r="F268" s="226">
        <f t="shared" si="77"/>
        <v>-0.11480328961991548</v>
      </c>
      <c r="G268" s="227">
        <f t="shared" si="76"/>
        <v>-10.329999999999998</v>
      </c>
      <c r="H268" s="228"/>
      <c r="I268" s="180"/>
      <c r="J268" s="222">
        <v>66.170450260799115</v>
      </c>
      <c r="K268" s="222">
        <v>76.849373735439627</v>
      </c>
      <c r="L268" s="222">
        <v>65.069843912959087</v>
      </c>
      <c r="M268" s="222">
        <v>79.17360407364302</v>
      </c>
      <c r="N268" s="226">
        <f t="shared" si="78"/>
        <v>0.21674802508439828</v>
      </c>
      <c r="O268" s="227">
        <f t="shared" si="79"/>
        <v>14.103760160683933</v>
      </c>
      <c r="P268" s="228"/>
    </row>
    <row r="269" spans="1:16" x14ac:dyDescent="0.25">
      <c r="A269" s="199" t="s">
        <v>10</v>
      </c>
      <c r="B269" s="229">
        <v>53.39</v>
      </c>
      <c r="C269" s="229">
        <v>54.1</v>
      </c>
      <c r="D269" s="229">
        <v>43.88</v>
      </c>
      <c r="E269" s="229">
        <v>45.72</v>
      </c>
      <c r="F269" s="230">
        <f t="shared" si="77"/>
        <v>4.1932543299908698E-2</v>
      </c>
      <c r="G269" s="231">
        <f t="shared" si="76"/>
        <v>1.8399999999999963</v>
      </c>
      <c r="H269" s="232"/>
      <c r="I269" s="180"/>
      <c r="J269" s="229">
        <v>56.742888310188128</v>
      </c>
      <c r="K269" s="229">
        <v>55.95297938401643</v>
      </c>
      <c r="L269" s="229">
        <v>47.507773568706313</v>
      </c>
      <c r="M269" s="229">
        <v>44.720527819441763</v>
      </c>
      <c r="N269" s="230">
        <f t="shared" si="78"/>
        <v>-5.8669256416186366E-2</v>
      </c>
      <c r="O269" s="231">
        <f t="shared" si="79"/>
        <v>-2.7872457492645495</v>
      </c>
      <c r="P269" s="232"/>
    </row>
    <row r="270" spans="1:16" x14ac:dyDescent="0.25">
      <c r="A270" s="185" t="s">
        <v>11</v>
      </c>
      <c r="B270" s="213">
        <v>81.569999999999993</v>
      </c>
      <c r="C270" s="213">
        <v>91.2</v>
      </c>
      <c r="D270" s="213">
        <v>98.88</v>
      </c>
      <c r="E270" s="213">
        <v>103.16</v>
      </c>
      <c r="F270" s="214">
        <f t="shared" si="77"/>
        <v>4.3284789644012944E-2</v>
      </c>
      <c r="G270" s="215">
        <f t="shared" si="76"/>
        <v>4.2800000000000011</v>
      </c>
      <c r="H270" s="216"/>
      <c r="I270" s="217"/>
      <c r="J270" s="213">
        <v>82.793338609037377</v>
      </c>
      <c r="K270" s="213">
        <v>88.925769505954506</v>
      </c>
      <c r="L270" s="213">
        <v>100.93261254144029</v>
      </c>
      <c r="M270" s="213">
        <v>105.24587472322688</v>
      </c>
      <c r="N270" s="214">
        <f t="shared" si="78"/>
        <v>4.2734078442838941E-2</v>
      </c>
      <c r="O270" s="215">
        <f t="shared" si="79"/>
        <v>4.3132621817865839</v>
      </c>
      <c r="P270" s="216"/>
    </row>
    <row r="271" spans="1:16" x14ac:dyDescent="0.25">
      <c r="A271" s="37" t="s">
        <v>12</v>
      </c>
      <c r="B271" s="233">
        <v>141.24</v>
      </c>
      <c r="C271" s="233">
        <v>159.08000000000001</v>
      </c>
      <c r="D271" s="233">
        <v>152.30000000000001</v>
      </c>
      <c r="E271" s="233">
        <v>164.44</v>
      </c>
      <c r="F271" s="234">
        <f t="shared" si="77"/>
        <v>7.9711096520026059E-2</v>
      </c>
      <c r="G271" s="235">
        <f t="shared" si="76"/>
        <v>12.139999999999986</v>
      </c>
      <c r="H271" s="236"/>
      <c r="I271" s="180"/>
      <c r="J271" s="233">
        <v>142.75728316265983</v>
      </c>
      <c r="K271" s="233">
        <v>149.52387174082992</v>
      </c>
      <c r="L271" s="233">
        <v>154.79604111184918</v>
      </c>
      <c r="M271" s="233">
        <v>167.19524586249025</v>
      </c>
      <c r="N271" s="234">
        <f t="shared" si="78"/>
        <v>8.0100270404731555E-2</v>
      </c>
      <c r="O271" s="235">
        <f t="shared" si="79"/>
        <v>12.399204750641076</v>
      </c>
      <c r="P271" s="236"/>
    </row>
    <row r="272" spans="1:16" x14ac:dyDescent="0.25">
      <c r="A272" s="31" t="s">
        <v>8</v>
      </c>
      <c r="B272" s="222">
        <v>84.9</v>
      </c>
      <c r="C272" s="222">
        <v>92.56</v>
      </c>
      <c r="D272" s="222">
        <v>98.18</v>
      </c>
      <c r="E272" s="222">
        <v>106.26</v>
      </c>
      <c r="F272" s="237">
        <f t="shared" si="77"/>
        <v>8.2297820330005989E-2</v>
      </c>
      <c r="G272" s="238">
        <f t="shared" si="76"/>
        <v>8.0799999999999983</v>
      </c>
      <c r="H272" s="239"/>
      <c r="I272" s="180"/>
      <c r="J272" s="222">
        <v>85.683485039742052</v>
      </c>
      <c r="K272" s="222">
        <v>88.880582224089011</v>
      </c>
      <c r="L272" s="222">
        <v>100.41398642363062</v>
      </c>
      <c r="M272" s="222">
        <v>107.05358403174716</v>
      </c>
      <c r="N272" s="237">
        <f t="shared" si="78"/>
        <v>6.6122238988751469E-2</v>
      </c>
      <c r="O272" s="238">
        <f t="shared" si="79"/>
        <v>6.6395976081165458</v>
      </c>
      <c r="P272" s="239"/>
    </row>
    <row r="273" spans="1:16" x14ac:dyDescent="0.25">
      <c r="A273" s="31" t="s">
        <v>9</v>
      </c>
      <c r="B273" s="222">
        <v>61.24</v>
      </c>
      <c r="C273" s="222">
        <v>74.569999999999993</v>
      </c>
      <c r="D273" s="222">
        <v>83.08</v>
      </c>
      <c r="E273" s="222">
        <v>72.64</v>
      </c>
      <c r="F273" s="237">
        <f t="shared" si="77"/>
        <v>-0.12566201251805487</v>
      </c>
      <c r="G273" s="238">
        <f t="shared" si="76"/>
        <v>-10.439999999999998</v>
      </c>
      <c r="H273" s="239"/>
      <c r="I273" s="180"/>
      <c r="J273" s="222">
        <v>64.642282580763748</v>
      </c>
      <c r="K273" s="222">
        <v>73.810908387986785</v>
      </c>
      <c r="L273" s="222">
        <v>84.055553170930494</v>
      </c>
      <c r="M273" s="222">
        <v>78.517166565335586</v>
      </c>
      <c r="N273" s="237">
        <f t="shared" si="78"/>
        <v>-6.5889597970194336E-2</v>
      </c>
      <c r="O273" s="238">
        <f t="shared" si="79"/>
        <v>-5.5383866055949085</v>
      </c>
      <c r="P273" s="239"/>
    </row>
    <row r="274" spans="1:16" x14ac:dyDescent="0.25">
      <c r="A274" s="38" t="s">
        <v>10</v>
      </c>
      <c r="B274" s="240">
        <v>78.37</v>
      </c>
      <c r="C274" s="240">
        <v>90.88</v>
      </c>
      <c r="D274" s="240">
        <v>108.23</v>
      </c>
      <c r="E274" s="240">
        <v>114.23</v>
      </c>
      <c r="F274" s="241">
        <f t="shared" si="77"/>
        <v>5.5437494225261119E-2</v>
      </c>
      <c r="G274" s="242">
        <f t="shared" si="76"/>
        <v>6</v>
      </c>
      <c r="H274" s="243"/>
      <c r="I274" s="180"/>
      <c r="J274" s="240">
        <v>77.065541894522141</v>
      </c>
      <c r="K274" s="240">
        <v>94.349191523639135</v>
      </c>
      <c r="L274" s="240">
        <v>110.47073321830811</v>
      </c>
      <c r="M274" s="240">
        <v>115.63925719831745</v>
      </c>
      <c r="N274" s="241">
        <f t="shared" si="78"/>
        <v>4.6786364401107949E-2</v>
      </c>
      <c r="O274" s="242">
        <f t="shared" si="79"/>
        <v>5.1685239800093399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">
        <v>114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marzo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v>115.34</v>
      </c>
      <c r="C279" s="208">
        <v>136.29</v>
      </c>
      <c r="D279" s="208">
        <v>139.26</v>
      </c>
      <c r="E279" s="208">
        <v>151.16999999999999</v>
      </c>
      <c r="F279" s="209">
        <f>E279/D279-1</f>
        <v>8.5523481258078293E-2</v>
      </c>
      <c r="G279" s="210">
        <f t="shared" ref="G279:G289" si="80">E279-D279</f>
        <v>11.909999999999997</v>
      </c>
      <c r="H279" s="211"/>
      <c r="I279" s="212"/>
      <c r="J279" s="208">
        <v>115.76095616739728</v>
      </c>
      <c r="K279" s="208">
        <v>133.27129741134732</v>
      </c>
      <c r="L279" s="208">
        <v>139.917589411986</v>
      </c>
      <c r="M279" s="208">
        <v>153.48939037931498</v>
      </c>
      <c r="N279" s="209">
        <f>M279/L279-1</f>
        <v>9.6998533382153473E-2</v>
      </c>
      <c r="O279" s="208">
        <f>M279-L279</f>
        <v>13.571800967328983</v>
      </c>
      <c r="P279" s="211"/>
    </row>
    <row r="280" spans="1:16" x14ac:dyDescent="0.25">
      <c r="A280" s="88" t="s">
        <v>49</v>
      </c>
      <c r="B280" s="244">
        <v>145.58000000000001</v>
      </c>
      <c r="C280" s="244">
        <v>172.32</v>
      </c>
      <c r="D280" s="244">
        <v>174.39</v>
      </c>
      <c r="E280" s="244">
        <v>184.17</v>
      </c>
      <c r="F280" s="245">
        <f t="shared" ref="F280:F289" si="81">E280/D280-1</f>
        <v>5.6081197316359965E-2</v>
      </c>
      <c r="G280" s="246">
        <f t="shared" si="80"/>
        <v>9.7800000000000011</v>
      </c>
      <c r="H280" s="247"/>
      <c r="I280" s="180"/>
      <c r="J280" s="244">
        <v>146.0644597835674</v>
      </c>
      <c r="K280" s="244">
        <v>165.89346277958734</v>
      </c>
      <c r="L280" s="244">
        <v>172.4968142073692</v>
      </c>
      <c r="M280" s="244">
        <v>186.3331318870402</v>
      </c>
      <c r="N280" s="245">
        <f t="shared" ref="N280:N289" si="82">M280/L280-1</f>
        <v>8.0212018658138762E-2</v>
      </c>
      <c r="O280" s="244">
        <f t="shared" ref="O280:O289" si="83">M280-L280</f>
        <v>13.836317679670998</v>
      </c>
      <c r="P280" s="247"/>
    </row>
    <row r="281" spans="1:16" x14ac:dyDescent="0.25">
      <c r="A281" s="31" t="s">
        <v>50</v>
      </c>
      <c r="B281" s="222">
        <v>105.54</v>
      </c>
      <c r="C281" s="222">
        <v>121.81</v>
      </c>
      <c r="D281" s="222">
        <v>129.15</v>
      </c>
      <c r="E281" s="222">
        <v>142.44999999999999</v>
      </c>
      <c r="F281" s="237">
        <f t="shared" si="81"/>
        <v>0.102981029810298</v>
      </c>
      <c r="G281" s="238">
        <f t="shared" si="80"/>
        <v>13.299999999999983</v>
      </c>
      <c r="H281" s="239"/>
      <c r="I281" s="180"/>
      <c r="J281" s="222">
        <v>105.05225210269565</v>
      </c>
      <c r="K281" s="222">
        <v>120.60917586164886</v>
      </c>
      <c r="L281" s="222">
        <v>128.98435077800659</v>
      </c>
      <c r="M281" s="222">
        <v>142.7058496145282</v>
      </c>
      <c r="N281" s="237">
        <f t="shared" si="82"/>
        <v>0.10638111331922362</v>
      </c>
      <c r="O281" s="222">
        <f t="shared" si="83"/>
        <v>13.721498836521619</v>
      </c>
      <c r="P281" s="239"/>
    </row>
    <row r="282" spans="1:16" x14ac:dyDescent="0.25">
      <c r="A282" s="31" t="s">
        <v>51</v>
      </c>
      <c r="B282" s="222">
        <v>87.02</v>
      </c>
      <c r="C282" s="222">
        <v>78.41</v>
      </c>
      <c r="D282" s="222">
        <v>101.96</v>
      </c>
      <c r="E282" s="222">
        <v>120.33</v>
      </c>
      <c r="F282" s="237">
        <f t="shared" si="81"/>
        <v>0.18016869360533549</v>
      </c>
      <c r="G282" s="238">
        <f t="shared" si="80"/>
        <v>18.370000000000005</v>
      </c>
      <c r="H282" s="239"/>
      <c r="I282" s="180"/>
      <c r="J282" s="222">
        <v>84.606213815895359</v>
      </c>
      <c r="K282" s="222">
        <v>84.029950881289551</v>
      </c>
      <c r="L282" s="222">
        <v>108.6259052944683</v>
      </c>
      <c r="M282" s="222">
        <v>111.98471200144174</v>
      </c>
      <c r="N282" s="237">
        <f t="shared" si="82"/>
        <v>3.0920862734061583E-2</v>
      </c>
      <c r="O282" s="222">
        <f t="shared" si="83"/>
        <v>3.3588067069734393</v>
      </c>
      <c r="P282" s="239"/>
    </row>
    <row r="283" spans="1:16" x14ac:dyDescent="0.25">
      <c r="A283" s="31" t="s">
        <v>52</v>
      </c>
      <c r="B283" s="222">
        <v>66.69</v>
      </c>
      <c r="C283" s="222">
        <v>80.489999999999995</v>
      </c>
      <c r="D283" s="222">
        <v>84.91</v>
      </c>
      <c r="E283" s="222">
        <v>98.46</v>
      </c>
      <c r="F283" s="237">
        <f t="shared" si="81"/>
        <v>0.15958073254033689</v>
      </c>
      <c r="G283" s="238">
        <f t="shared" si="80"/>
        <v>13.549999999999997</v>
      </c>
      <c r="H283" s="239"/>
      <c r="I283" s="180"/>
      <c r="J283" s="222">
        <v>66.607045091057046</v>
      </c>
      <c r="K283" s="222">
        <v>79.097585231448363</v>
      </c>
      <c r="L283" s="222">
        <v>84.909228172949071</v>
      </c>
      <c r="M283" s="222">
        <v>96.927990736789155</v>
      </c>
      <c r="N283" s="237">
        <f t="shared" si="82"/>
        <v>0.14154836667881887</v>
      </c>
      <c r="O283" s="222">
        <f t="shared" si="83"/>
        <v>12.018762563840085</v>
      </c>
      <c r="P283" s="239"/>
    </row>
    <row r="284" spans="1:16" x14ac:dyDescent="0.25">
      <c r="A284" s="31" t="s">
        <v>53</v>
      </c>
      <c r="B284" s="222">
        <v>142.55000000000001</v>
      </c>
      <c r="C284" s="222">
        <v>187.49</v>
      </c>
      <c r="D284" s="222">
        <v>186.36</v>
      </c>
      <c r="E284" s="222">
        <v>191.44</v>
      </c>
      <c r="F284" s="237">
        <f t="shared" si="81"/>
        <v>2.7259068469628556E-2</v>
      </c>
      <c r="G284" s="238">
        <f t="shared" si="80"/>
        <v>5.0799999999999841</v>
      </c>
      <c r="H284" s="239"/>
      <c r="I284" s="180"/>
      <c r="J284" s="222">
        <v>139.89231265275984</v>
      </c>
      <c r="K284" s="222">
        <v>173.31047197052678</v>
      </c>
      <c r="L284" s="222">
        <v>202.54784942346259</v>
      </c>
      <c r="M284" s="222">
        <v>213.20573554914904</v>
      </c>
      <c r="N284" s="237">
        <f t="shared" si="82"/>
        <v>5.2619102873831203E-2</v>
      </c>
      <c r="O284" s="222">
        <f t="shared" si="83"/>
        <v>10.657886125686446</v>
      </c>
      <c r="P284" s="239"/>
    </row>
    <row r="285" spans="1:16" x14ac:dyDescent="0.25">
      <c r="A285" s="31" t="s">
        <v>54</v>
      </c>
      <c r="B285" s="222">
        <v>86.98</v>
      </c>
      <c r="C285" s="222">
        <v>97.47</v>
      </c>
      <c r="D285" s="222">
        <v>116.28</v>
      </c>
      <c r="E285" s="222">
        <v>107.15</v>
      </c>
      <c r="F285" s="237">
        <f t="shared" si="81"/>
        <v>-7.8517371861025032E-2</v>
      </c>
      <c r="G285" s="238">
        <f t="shared" si="80"/>
        <v>-9.1299999999999955</v>
      </c>
      <c r="H285" s="239"/>
      <c r="I285" s="180"/>
      <c r="J285" s="222">
        <v>91.098164043137814</v>
      </c>
      <c r="K285" s="222">
        <v>102.87961908315438</v>
      </c>
      <c r="L285" s="222">
        <v>113.22300526530086</v>
      </c>
      <c r="M285" s="222">
        <v>113.47137971497126</v>
      </c>
      <c r="N285" s="237">
        <f>M285/L285-1</f>
        <v>2.1936747667881118E-3</v>
      </c>
      <c r="O285" s="222">
        <f t="shared" si="83"/>
        <v>0.24837444967040767</v>
      </c>
      <c r="P285" s="239"/>
    </row>
    <row r="286" spans="1:16" x14ac:dyDescent="0.25">
      <c r="A286" s="31" t="s">
        <v>55</v>
      </c>
      <c r="B286" s="222">
        <v>102.3</v>
      </c>
      <c r="C286" s="222">
        <v>112.17</v>
      </c>
      <c r="D286" s="222">
        <v>129.56</v>
      </c>
      <c r="E286" s="222">
        <v>125.48</v>
      </c>
      <c r="F286" s="237">
        <f>E286/D286-1</f>
        <v>-3.1491200987959211E-2</v>
      </c>
      <c r="G286" s="238">
        <f t="shared" si="80"/>
        <v>-4.0799999999999983</v>
      </c>
      <c r="H286" s="239"/>
      <c r="I286" s="180"/>
      <c r="J286" s="222">
        <v>103.72879745271082</v>
      </c>
      <c r="K286" s="222">
        <v>117.87534472476844</v>
      </c>
      <c r="L286" s="222">
        <v>125.02319497408131</v>
      </c>
      <c r="M286" s="222">
        <v>130.34505780554122</v>
      </c>
      <c r="N286" s="237">
        <f t="shared" si="82"/>
        <v>4.2567003927256764E-2</v>
      </c>
      <c r="O286" s="222">
        <f t="shared" si="83"/>
        <v>5.3218628314599101</v>
      </c>
      <c r="P286" s="239"/>
    </row>
    <row r="287" spans="1:16" x14ac:dyDescent="0.25">
      <c r="A287" s="31" t="s">
        <v>56</v>
      </c>
      <c r="B287" s="222">
        <v>122.28</v>
      </c>
      <c r="C287" s="222">
        <v>145.09</v>
      </c>
      <c r="D287" s="222">
        <v>119.61</v>
      </c>
      <c r="E287" s="222">
        <v>123.89</v>
      </c>
      <c r="F287" s="237">
        <f t="shared" si="81"/>
        <v>3.5782961290862003E-2</v>
      </c>
      <c r="G287" s="238">
        <f t="shared" si="80"/>
        <v>4.2800000000000011</v>
      </c>
      <c r="H287" s="239"/>
      <c r="I287" s="180"/>
      <c r="J287" s="222">
        <v>125.22856834625475</v>
      </c>
      <c r="K287" s="222">
        <v>144.75127407622605</v>
      </c>
      <c r="L287" s="222">
        <v>121.45699914574632</v>
      </c>
      <c r="M287" s="222">
        <v>126.96952419358905</v>
      </c>
      <c r="N287" s="237">
        <f>M287/L287-1</f>
        <v>4.5386639605905277E-2</v>
      </c>
      <c r="O287" s="222">
        <f>M287-L287</f>
        <v>5.512525047842729</v>
      </c>
      <c r="P287" s="248"/>
    </row>
    <row r="288" spans="1:16" x14ac:dyDescent="0.25">
      <c r="A288" s="31" t="s">
        <v>57</v>
      </c>
      <c r="B288" s="222">
        <v>137.88</v>
      </c>
      <c r="C288" s="222">
        <v>208.45</v>
      </c>
      <c r="D288" s="222">
        <v>202.57</v>
      </c>
      <c r="E288" s="222">
        <v>212.68</v>
      </c>
      <c r="F288" s="237">
        <f t="shared" si="81"/>
        <v>4.9908673544947435E-2</v>
      </c>
      <c r="G288" s="238">
        <f t="shared" si="80"/>
        <v>10.110000000000014</v>
      </c>
      <c r="H288" s="239"/>
      <c r="I288" s="180"/>
      <c r="J288" s="222">
        <v>145.57825476657206</v>
      </c>
      <c r="K288" s="222">
        <v>208.9903978810905</v>
      </c>
      <c r="L288" s="222">
        <v>221.53228142180981</v>
      </c>
      <c r="M288" s="222">
        <v>241.90416450079155</v>
      </c>
      <c r="N288" s="237">
        <f t="shared" si="82"/>
        <v>9.1958981996815847E-2</v>
      </c>
      <c r="O288" s="222">
        <f t="shared" si="83"/>
        <v>20.371883078981739</v>
      </c>
      <c r="P288" s="249"/>
    </row>
    <row r="289" spans="1:16" x14ac:dyDescent="0.25">
      <c r="A289" s="31" t="s">
        <v>73</v>
      </c>
      <c r="B289" s="240">
        <v>69</v>
      </c>
      <c r="C289" s="240">
        <v>82.15</v>
      </c>
      <c r="D289" s="240">
        <v>76</v>
      </c>
      <c r="E289" s="240">
        <v>100.09</v>
      </c>
      <c r="F289" s="237">
        <f t="shared" si="81"/>
        <v>0.31697368421052641</v>
      </c>
      <c r="G289" s="238">
        <f t="shared" si="80"/>
        <v>24.090000000000003</v>
      </c>
      <c r="H289" s="239"/>
      <c r="I289" s="180"/>
      <c r="J289" s="240">
        <v>78.212653600428183</v>
      </c>
      <c r="K289" s="240">
        <v>86.614038995121874</v>
      </c>
      <c r="L289" s="240">
        <v>81.093885251617507</v>
      </c>
      <c r="M289" s="240">
        <v>104.927326076415</v>
      </c>
      <c r="N289" s="237">
        <f t="shared" si="82"/>
        <v>0.29389935814330848</v>
      </c>
      <c r="O289" s="240">
        <f t="shared" si="83"/>
        <v>23.833440824797492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">
        <v>114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marzo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v>98.71</v>
      </c>
      <c r="C294" s="208">
        <v>120.12</v>
      </c>
      <c r="D294" s="208">
        <v>119.66</v>
      </c>
      <c r="E294" s="208">
        <v>127.43</v>
      </c>
      <c r="F294" s="209">
        <f>E294/D294-1</f>
        <v>6.4933979608891912E-2</v>
      </c>
      <c r="G294" s="210">
        <f t="shared" ref="G294:G305" si="84">E294-D294</f>
        <v>7.7700000000000102</v>
      </c>
      <c r="H294" s="211"/>
      <c r="I294" s="212"/>
      <c r="J294" s="208">
        <v>100.09923466095674</v>
      </c>
      <c r="K294" s="208">
        <v>118.66210617967417</v>
      </c>
      <c r="L294" s="208">
        <v>122.32395761817511</v>
      </c>
      <c r="M294" s="208">
        <v>131.66330883568207</v>
      </c>
      <c r="N294" s="209">
        <f>M294/L294-1</f>
        <v>7.6349321910095691E-2</v>
      </c>
      <c r="O294" s="208">
        <f>M294-L294</f>
        <v>9.3393512175069588</v>
      </c>
      <c r="P294" s="211"/>
    </row>
    <row r="295" spans="1:16" x14ac:dyDescent="0.25">
      <c r="A295" s="185" t="s">
        <v>5</v>
      </c>
      <c r="B295" s="213">
        <v>107.73</v>
      </c>
      <c r="C295" s="213">
        <v>132.52000000000001</v>
      </c>
      <c r="D295" s="213">
        <v>130.22</v>
      </c>
      <c r="E295" s="213">
        <v>138.77000000000001</v>
      </c>
      <c r="F295" s="214">
        <f t="shared" ref="F295:F305" si="85">E295/D295-1</f>
        <v>6.5658117032713958E-2</v>
      </c>
      <c r="G295" s="215">
        <f t="shared" si="84"/>
        <v>8.5500000000000114</v>
      </c>
      <c r="H295" s="216"/>
      <c r="I295" s="217"/>
      <c r="J295" s="213">
        <v>108.75619759540922</v>
      </c>
      <c r="K295" s="213">
        <v>130.60509796746015</v>
      </c>
      <c r="L295" s="213">
        <v>132.59784894680604</v>
      </c>
      <c r="M295" s="213">
        <v>143.31927825055419</v>
      </c>
      <c r="N295" s="214">
        <f t="shared" ref="N295:N305" si="86">M295/L295-1</f>
        <v>8.0856736281214037E-2</v>
      </c>
      <c r="O295" s="213">
        <f t="shared" ref="O295:O305" si="87">M295-L295</f>
        <v>10.721429303748153</v>
      </c>
      <c r="P295" s="216"/>
    </row>
    <row r="296" spans="1:16" x14ac:dyDescent="0.25">
      <c r="A296" s="31" t="s">
        <v>6</v>
      </c>
      <c r="B296" s="218">
        <v>165.84</v>
      </c>
      <c r="C296" s="218">
        <v>210.19</v>
      </c>
      <c r="D296" s="218">
        <v>207.98</v>
      </c>
      <c r="E296" s="218">
        <v>217.64</v>
      </c>
      <c r="F296" s="237">
        <f t="shared" si="85"/>
        <v>4.6446773728243018E-2</v>
      </c>
      <c r="G296" s="238">
        <f t="shared" si="84"/>
        <v>9.6599999999999966</v>
      </c>
      <c r="H296" s="239"/>
      <c r="I296" s="180"/>
      <c r="J296" s="218">
        <v>167.42477098708019</v>
      </c>
      <c r="K296" s="218">
        <v>206.34649481534819</v>
      </c>
      <c r="L296" s="218">
        <v>219.15141874882357</v>
      </c>
      <c r="M296" s="218">
        <v>225.92421258441505</v>
      </c>
      <c r="N296" s="237">
        <f t="shared" si="86"/>
        <v>3.0904631483832601E-2</v>
      </c>
      <c r="O296" s="218">
        <f t="shared" si="87"/>
        <v>6.7727938355914716</v>
      </c>
      <c r="P296" s="239"/>
    </row>
    <row r="297" spans="1:16" x14ac:dyDescent="0.25">
      <c r="A297" s="31" t="s">
        <v>7</v>
      </c>
      <c r="B297" s="222">
        <v>101.39</v>
      </c>
      <c r="C297" s="222">
        <v>125.04</v>
      </c>
      <c r="D297" s="222">
        <v>119.04</v>
      </c>
      <c r="E297" s="222">
        <v>126.36</v>
      </c>
      <c r="F297" s="237">
        <f t="shared" si="85"/>
        <v>6.1491935483870996E-2</v>
      </c>
      <c r="G297" s="238">
        <f t="shared" si="84"/>
        <v>7.3199999999999932</v>
      </c>
      <c r="H297" s="239"/>
      <c r="I297" s="180"/>
      <c r="J297" s="222">
        <v>102.602753906982</v>
      </c>
      <c r="K297" s="222">
        <v>122.04910748217088</v>
      </c>
      <c r="L297" s="222">
        <v>118.62057131064847</v>
      </c>
      <c r="M297" s="222">
        <v>129.47368436044488</v>
      </c>
      <c r="N297" s="237">
        <f t="shared" si="86"/>
        <v>9.1494358270909126E-2</v>
      </c>
      <c r="O297" s="222">
        <f t="shared" si="87"/>
        <v>10.853113049796406</v>
      </c>
      <c r="P297" s="239"/>
    </row>
    <row r="298" spans="1:16" x14ac:dyDescent="0.25">
      <c r="A298" s="31" t="s">
        <v>8</v>
      </c>
      <c r="B298" s="222">
        <v>70.36</v>
      </c>
      <c r="C298" s="222">
        <v>78.239999999999995</v>
      </c>
      <c r="D298" s="222">
        <v>80.900000000000006</v>
      </c>
      <c r="E298" s="222">
        <v>87.96</v>
      </c>
      <c r="F298" s="237">
        <f t="shared" si="85"/>
        <v>8.726823238566106E-2</v>
      </c>
      <c r="G298" s="238">
        <f t="shared" si="84"/>
        <v>7.0599999999999881</v>
      </c>
      <c r="H298" s="239"/>
      <c r="I298" s="180"/>
      <c r="J298" s="222">
        <v>68.704140266142574</v>
      </c>
      <c r="K298" s="222">
        <v>80.068543630245344</v>
      </c>
      <c r="L298" s="222">
        <v>86.162776632090441</v>
      </c>
      <c r="M298" s="222">
        <v>91.267130051907273</v>
      </c>
      <c r="N298" s="237">
        <f t="shared" si="86"/>
        <v>5.9240818591676625E-2</v>
      </c>
      <c r="O298" s="222">
        <f t="shared" si="87"/>
        <v>5.1043534198168317</v>
      </c>
      <c r="P298" s="239"/>
    </row>
    <row r="299" spans="1:16" x14ac:dyDescent="0.25">
      <c r="A299" s="31" t="s">
        <v>9</v>
      </c>
      <c r="B299" s="222">
        <v>50.15</v>
      </c>
      <c r="C299" s="222">
        <v>72.28</v>
      </c>
      <c r="D299" s="222">
        <v>75.98</v>
      </c>
      <c r="E299" s="222">
        <v>66.28</v>
      </c>
      <c r="F299" s="237">
        <f t="shared" si="85"/>
        <v>-0.12766517504606478</v>
      </c>
      <c r="G299" s="238">
        <f t="shared" si="84"/>
        <v>-9.7000000000000028</v>
      </c>
      <c r="H299" s="239"/>
      <c r="I299" s="180"/>
      <c r="J299" s="222">
        <v>54.640699374368943</v>
      </c>
      <c r="K299" s="222">
        <v>68.95195148898145</v>
      </c>
      <c r="L299" s="222">
        <v>56.992773087028098</v>
      </c>
      <c r="M299" s="222">
        <v>67.350760205381647</v>
      </c>
      <c r="N299" s="237">
        <f t="shared" si="86"/>
        <v>0.18174211496143333</v>
      </c>
      <c r="O299" s="222">
        <f t="shared" si="87"/>
        <v>10.357987118353549</v>
      </c>
      <c r="P299" s="239"/>
    </row>
    <row r="300" spans="1:16" x14ac:dyDescent="0.25">
      <c r="A300" s="31" t="s">
        <v>10</v>
      </c>
      <c r="B300" s="229">
        <v>47.92</v>
      </c>
      <c r="C300" s="229">
        <v>43.97</v>
      </c>
      <c r="D300" s="229">
        <v>33.270000000000003</v>
      </c>
      <c r="E300" s="229">
        <v>30.96</v>
      </c>
      <c r="F300" s="237">
        <f t="shared" si="85"/>
        <v>-6.9431920649233647E-2</v>
      </c>
      <c r="G300" s="238">
        <f t="shared" si="84"/>
        <v>-2.3100000000000023</v>
      </c>
      <c r="H300" s="239"/>
      <c r="I300" s="180"/>
      <c r="J300" s="229">
        <v>51.529078548873407</v>
      </c>
      <c r="K300" s="229">
        <v>46.862849030379948</v>
      </c>
      <c r="L300" s="229">
        <v>35.882384354994542</v>
      </c>
      <c r="M300" s="229">
        <v>33.934238303928147</v>
      </c>
      <c r="N300" s="237">
        <f t="shared" si="86"/>
        <v>-5.4292547334447883E-2</v>
      </c>
      <c r="O300" s="229">
        <f t="shared" si="87"/>
        <v>-1.948146051066395</v>
      </c>
      <c r="P300" s="239"/>
    </row>
    <row r="301" spans="1:16" x14ac:dyDescent="0.25">
      <c r="A301" s="185" t="s">
        <v>11</v>
      </c>
      <c r="B301" s="213">
        <v>68.62</v>
      </c>
      <c r="C301" s="213">
        <v>77.63</v>
      </c>
      <c r="D301" s="213">
        <v>84.11</v>
      </c>
      <c r="E301" s="213">
        <v>87.78</v>
      </c>
      <c r="F301" s="214">
        <f t="shared" si="85"/>
        <v>4.3633337296397512E-2</v>
      </c>
      <c r="G301" s="215">
        <f t="shared" si="84"/>
        <v>3.6700000000000017</v>
      </c>
      <c r="H301" s="216"/>
      <c r="I301" s="217"/>
      <c r="J301" s="213">
        <v>71.018812363277505</v>
      </c>
      <c r="K301" s="213">
        <v>77.588229936428831</v>
      </c>
      <c r="L301" s="213">
        <v>87.34585473328336</v>
      </c>
      <c r="M301" s="213">
        <v>90.916847582644863</v>
      </c>
      <c r="N301" s="214">
        <f t="shared" si="86"/>
        <v>4.0883369454289165E-2</v>
      </c>
      <c r="O301" s="213">
        <f t="shared" si="87"/>
        <v>3.5709928493615024</v>
      </c>
      <c r="P301" s="216"/>
    </row>
    <row r="302" spans="1:16" x14ac:dyDescent="0.25">
      <c r="A302" s="37" t="s">
        <v>12</v>
      </c>
      <c r="B302" s="233">
        <v>110.65</v>
      </c>
      <c r="C302" s="233">
        <v>147.63</v>
      </c>
      <c r="D302" s="233">
        <v>129.58000000000001</v>
      </c>
      <c r="E302" s="233">
        <v>146</v>
      </c>
      <c r="F302" s="237">
        <f t="shared" si="85"/>
        <v>0.12671708597005704</v>
      </c>
      <c r="G302" s="238">
        <f t="shared" si="84"/>
        <v>16.419999999999987</v>
      </c>
      <c r="H302" s="239"/>
      <c r="I302" s="180"/>
      <c r="J302" s="233">
        <v>113.61570411089509</v>
      </c>
      <c r="K302" s="233">
        <v>141.11737415724284</v>
      </c>
      <c r="L302" s="233">
        <v>137.13015655408432</v>
      </c>
      <c r="M302" s="233">
        <v>151.41931453350597</v>
      </c>
      <c r="N302" s="237">
        <f t="shared" si="86"/>
        <v>0.10420142686693423</v>
      </c>
      <c r="O302" s="233">
        <f t="shared" si="87"/>
        <v>14.289157979421645</v>
      </c>
      <c r="P302" s="239"/>
    </row>
    <row r="303" spans="1:16" x14ac:dyDescent="0.25">
      <c r="A303" s="31" t="s">
        <v>8</v>
      </c>
      <c r="B303" s="222">
        <v>73.58</v>
      </c>
      <c r="C303" s="222">
        <v>80.12</v>
      </c>
      <c r="D303" s="222">
        <v>84.91</v>
      </c>
      <c r="E303" s="222">
        <v>91.06</v>
      </c>
      <c r="F303" s="237">
        <f t="shared" si="85"/>
        <v>7.2429631374396397E-2</v>
      </c>
      <c r="G303" s="238">
        <f t="shared" si="84"/>
        <v>6.1500000000000057</v>
      </c>
      <c r="H303" s="239"/>
      <c r="I303" s="180"/>
      <c r="J303" s="222">
        <v>75.625259858052416</v>
      </c>
      <c r="K303" s="222">
        <v>79.039076367826439</v>
      </c>
      <c r="L303" s="222">
        <v>87.849613923736996</v>
      </c>
      <c r="M303" s="222">
        <v>92.535801854768408</v>
      </c>
      <c r="N303" s="237">
        <f t="shared" si="86"/>
        <v>5.3343295681407721E-2</v>
      </c>
      <c r="O303" s="222">
        <f t="shared" si="87"/>
        <v>4.6861879310314123</v>
      </c>
      <c r="P303" s="239"/>
    </row>
    <row r="304" spans="1:16" x14ac:dyDescent="0.25">
      <c r="A304" s="31" t="s">
        <v>9</v>
      </c>
      <c r="B304" s="222">
        <v>48</v>
      </c>
      <c r="C304" s="222">
        <v>59.12</v>
      </c>
      <c r="D304" s="222">
        <v>67.260000000000005</v>
      </c>
      <c r="E304" s="222">
        <v>60.39</v>
      </c>
      <c r="F304" s="237">
        <f t="shared" si="85"/>
        <v>-0.10214094558429976</v>
      </c>
      <c r="G304" s="238">
        <f t="shared" si="84"/>
        <v>-6.8700000000000045</v>
      </c>
      <c r="H304" s="239"/>
      <c r="I304" s="180"/>
      <c r="J304" s="222">
        <v>51.823171909337674</v>
      </c>
      <c r="K304" s="222">
        <v>59.817321227530798</v>
      </c>
      <c r="L304" s="222">
        <v>69.309494380295007</v>
      </c>
      <c r="M304" s="222">
        <v>66.921756690517171</v>
      </c>
      <c r="N304" s="237">
        <f t="shared" si="86"/>
        <v>-3.4450369478624898E-2</v>
      </c>
      <c r="O304" s="222">
        <f t="shared" si="87"/>
        <v>-2.3877376897778362</v>
      </c>
      <c r="P304" s="239"/>
    </row>
    <row r="305" spans="1:16" x14ac:dyDescent="0.25">
      <c r="A305" s="38" t="s">
        <v>10</v>
      </c>
      <c r="B305" s="240">
        <v>68.209999999999994</v>
      </c>
      <c r="C305" s="240">
        <v>80.47</v>
      </c>
      <c r="D305" s="240">
        <v>93.34</v>
      </c>
      <c r="E305" s="240">
        <v>95.49</v>
      </c>
      <c r="F305" s="250">
        <f t="shared" si="85"/>
        <v>2.3034068995071655E-2</v>
      </c>
      <c r="G305" s="251">
        <f t="shared" si="84"/>
        <v>2.1499999999999915</v>
      </c>
      <c r="H305" s="248"/>
      <c r="I305" s="252"/>
      <c r="J305" s="240">
        <v>68.589418133717103</v>
      </c>
      <c r="K305" s="240">
        <v>85.067813103973947</v>
      </c>
      <c r="L305" s="240">
        <v>98.747344484138452</v>
      </c>
      <c r="M305" s="240">
        <v>99.704733431482907</v>
      </c>
      <c r="N305" s="250">
        <f t="shared" si="86"/>
        <v>9.6953386680513898E-3</v>
      </c>
      <c r="O305" s="240">
        <f t="shared" si="87"/>
        <v>0.95738894734445523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">
        <v>114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marzo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v>98.71</v>
      </c>
      <c r="C310" s="208">
        <v>120.12</v>
      </c>
      <c r="D310" s="208">
        <v>119.66</v>
      </c>
      <c r="E310" s="208">
        <v>127.43</v>
      </c>
      <c r="F310" s="209">
        <f>E310/D310-1</f>
        <v>6.4933979608891912E-2</v>
      </c>
      <c r="G310" s="210">
        <f t="shared" ref="G310:G320" si="88">E310-D310</f>
        <v>7.7700000000000102</v>
      </c>
      <c r="H310" s="211"/>
      <c r="I310" s="212"/>
      <c r="J310" s="208">
        <v>100.09923466095674</v>
      </c>
      <c r="K310" s="208">
        <v>118.66210617967417</v>
      </c>
      <c r="L310" s="208">
        <v>122.32395761817511</v>
      </c>
      <c r="M310" s="208">
        <v>131.66330883568207</v>
      </c>
      <c r="N310" s="209">
        <f>M310/L310-1</f>
        <v>7.6349321910095691E-2</v>
      </c>
      <c r="O310" s="208">
        <f>M310-L310</f>
        <v>9.3393512175069588</v>
      </c>
      <c r="P310" s="211"/>
    </row>
    <row r="311" spans="1:16" x14ac:dyDescent="0.25">
      <c r="A311" s="88" t="s">
        <v>49</v>
      </c>
      <c r="B311" s="244">
        <v>128.18</v>
      </c>
      <c r="C311" s="244">
        <v>153.65</v>
      </c>
      <c r="D311" s="244">
        <v>153.99</v>
      </c>
      <c r="E311" s="244">
        <v>162.19999999999999</v>
      </c>
      <c r="F311" s="256">
        <f t="shared" ref="F311:F320" si="89">E311/D311-1</f>
        <v>5.3315150334437122E-2</v>
      </c>
      <c r="G311" s="246">
        <f t="shared" si="88"/>
        <v>8.2099999999999795</v>
      </c>
      <c r="H311" s="247"/>
      <c r="I311" s="180"/>
      <c r="J311" s="244">
        <v>129.52344732188837</v>
      </c>
      <c r="K311" s="244">
        <v>148.42012765288536</v>
      </c>
      <c r="L311" s="244">
        <v>154.54866125499461</v>
      </c>
      <c r="M311" s="244">
        <v>163.30220435534326</v>
      </c>
      <c r="N311" s="256">
        <f t="shared" ref="N311:N320" si="90">M311/L311-1</f>
        <v>5.6639397774568279E-2</v>
      </c>
      <c r="O311" s="244">
        <f t="shared" ref="O311:O320" si="91">M311-L311</f>
        <v>8.7535431003486508</v>
      </c>
      <c r="P311" s="247"/>
    </row>
    <row r="312" spans="1:16" x14ac:dyDescent="0.25">
      <c r="A312" s="31" t="s">
        <v>50</v>
      </c>
      <c r="B312" s="222">
        <v>92.44</v>
      </c>
      <c r="C312" s="222">
        <v>107.69</v>
      </c>
      <c r="D312" s="222">
        <v>110.27</v>
      </c>
      <c r="E312" s="222">
        <v>120.82</v>
      </c>
      <c r="F312" s="237">
        <f t="shared" si="89"/>
        <v>9.5674254103564005E-2</v>
      </c>
      <c r="G312" s="238">
        <f t="shared" si="88"/>
        <v>10.549999999999997</v>
      </c>
      <c r="H312" s="239"/>
      <c r="I312" s="180"/>
      <c r="J312" s="222">
        <v>91.763129336994055</v>
      </c>
      <c r="K312" s="222">
        <v>108.00974068671556</v>
      </c>
      <c r="L312" s="222">
        <v>111.69736179930187</v>
      </c>
      <c r="M312" s="222">
        <v>123.5143118037056</v>
      </c>
      <c r="N312" s="237">
        <f t="shared" si="90"/>
        <v>0.10579435193497622</v>
      </c>
      <c r="O312" s="222">
        <f t="shared" si="91"/>
        <v>11.816950004403722</v>
      </c>
      <c r="P312" s="239"/>
    </row>
    <row r="313" spans="1:16" x14ac:dyDescent="0.25">
      <c r="A313" s="31" t="s">
        <v>51</v>
      </c>
      <c r="B313" s="222">
        <v>69.69</v>
      </c>
      <c r="C313" s="222">
        <v>66.64</v>
      </c>
      <c r="D313" s="222">
        <v>80.05</v>
      </c>
      <c r="E313" s="222">
        <v>90.38</v>
      </c>
      <c r="F313" s="237">
        <f t="shared" si="89"/>
        <v>0.12904434728294811</v>
      </c>
      <c r="G313" s="238">
        <f t="shared" si="88"/>
        <v>10.329999999999998</v>
      </c>
      <c r="H313" s="239"/>
      <c r="I313" s="180"/>
      <c r="J313" s="222">
        <v>68.994738233101771</v>
      </c>
      <c r="K313" s="222">
        <v>75.066474105494464</v>
      </c>
      <c r="L313" s="222">
        <v>86.070620661547025</v>
      </c>
      <c r="M313" s="222">
        <v>89.746353634610514</v>
      </c>
      <c r="N313" s="237">
        <f t="shared" si="90"/>
        <v>4.270601216549208E-2</v>
      </c>
      <c r="O313" s="222">
        <f t="shared" si="91"/>
        <v>3.6757329730634893</v>
      </c>
      <c r="P313" s="239"/>
    </row>
    <row r="314" spans="1:16" x14ac:dyDescent="0.25">
      <c r="A314" s="31" t="s">
        <v>52</v>
      </c>
      <c r="B314" s="222">
        <v>55.78</v>
      </c>
      <c r="C314" s="222">
        <v>70.48</v>
      </c>
      <c r="D314" s="222">
        <v>72.12</v>
      </c>
      <c r="E314" s="222">
        <v>75.650000000000006</v>
      </c>
      <c r="F314" s="237">
        <f t="shared" si="89"/>
        <v>4.8946200776483595E-2</v>
      </c>
      <c r="G314" s="238">
        <f t="shared" si="88"/>
        <v>3.5300000000000011</v>
      </c>
      <c r="H314" s="239"/>
      <c r="I314" s="180"/>
      <c r="J314" s="222">
        <v>57.331700035379654</v>
      </c>
      <c r="K314" s="222">
        <v>70.628059915085956</v>
      </c>
      <c r="L314" s="222">
        <v>73.940207338882203</v>
      </c>
      <c r="M314" s="222">
        <v>79.191192451396091</v>
      </c>
      <c r="N314" s="237">
        <f t="shared" si="90"/>
        <v>7.1016640357087546E-2</v>
      </c>
      <c r="O314" s="222">
        <f t="shared" si="91"/>
        <v>5.250985112513888</v>
      </c>
      <c r="P314" s="239"/>
    </row>
    <row r="315" spans="1:16" x14ac:dyDescent="0.25">
      <c r="A315" s="31" t="s">
        <v>53</v>
      </c>
      <c r="B315" s="222">
        <v>119.84</v>
      </c>
      <c r="C315" s="222">
        <v>169.51</v>
      </c>
      <c r="D315" s="222">
        <v>157.13</v>
      </c>
      <c r="E315" s="222">
        <v>169.23</v>
      </c>
      <c r="F315" s="237">
        <f t="shared" si="89"/>
        <v>7.7006300515496617E-2</v>
      </c>
      <c r="G315" s="238">
        <f t="shared" si="88"/>
        <v>12.099999999999994</v>
      </c>
      <c r="H315" s="239"/>
      <c r="I315" s="180"/>
      <c r="J315" s="222">
        <v>114.42043021425988</v>
      </c>
      <c r="K315" s="222">
        <v>157.38869901044933</v>
      </c>
      <c r="L315" s="222">
        <v>175.30596405228818</v>
      </c>
      <c r="M315" s="222">
        <v>190.6142989671543</v>
      </c>
      <c r="N315" s="237">
        <f t="shared" si="90"/>
        <v>8.7323526028470599E-2</v>
      </c>
      <c r="O315" s="222">
        <f t="shared" si="91"/>
        <v>15.308334914866123</v>
      </c>
      <c r="P315" s="239"/>
    </row>
    <row r="316" spans="1:16" x14ac:dyDescent="0.25">
      <c r="A316" s="31" t="s">
        <v>54</v>
      </c>
      <c r="B316" s="222">
        <v>71.39</v>
      </c>
      <c r="C316" s="222">
        <v>80.650000000000006</v>
      </c>
      <c r="D316" s="222">
        <v>93.69</v>
      </c>
      <c r="E316" s="222">
        <v>84.27</v>
      </c>
      <c r="F316" s="237">
        <f t="shared" si="89"/>
        <v>-0.10054434838296511</v>
      </c>
      <c r="G316" s="238">
        <f t="shared" si="88"/>
        <v>-9.4200000000000017</v>
      </c>
      <c r="H316" s="239"/>
      <c r="I316" s="180"/>
      <c r="J316" s="222">
        <v>74.074766308182248</v>
      </c>
      <c r="K316" s="222">
        <v>88.512714384751689</v>
      </c>
      <c r="L316" s="222">
        <v>91.889402892959495</v>
      </c>
      <c r="M316" s="222">
        <v>91.324390688504494</v>
      </c>
      <c r="N316" s="237">
        <f>M316/L316-1</f>
        <v>-6.1488287731412683E-3</v>
      </c>
      <c r="O316" s="222">
        <f>M316-L316</f>
        <v>-0.56501220445500167</v>
      </c>
      <c r="P316" s="239"/>
    </row>
    <row r="317" spans="1:16" x14ac:dyDescent="0.25">
      <c r="A317" s="31" t="s">
        <v>55</v>
      </c>
      <c r="B317" s="222">
        <v>90.67</v>
      </c>
      <c r="C317" s="222">
        <v>100.06</v>
      </c>
      <c r="D317" s="222">
        <v>112.3</v>
      </c>
      <c r="E317" s="222">
        <v>103.45</v>
      </c>
      <c r="F317" s="237">
        <f t="shared" si="89"/>
        <v>-7.8806767586820925E-2</v>
      </c>
      <c r="G317" s="238">
        <f t="shared" si="88"/>
        <v>-8.8499999999999943</v>
      </c>
      <c r="H317" s="239"/>
      <c r="I317" s="180"/>
      <c r="J317" s="222">
        <v>91.051307023719744</v>
      </c>
      <c r="K317" s="222">
        <v>107.58315614171481</v>
      </c>
      <c r="L317" s="222">
        <v>110.30266995327329</v>
      </c>
      <c r="M317" s="222">
        <v>109.83323693782276</v>
      </c>
      <c r="N317" s="237">
        <f t="shared" si="90"/>
        <v>-4.2558626699552571E-3</v>
      </c>
      <c r="O317" s="222">
        <f t="shared" si="91"/>
        <v>-0.46943301545053373</v>
      </c>
      <c r="P317" s="239"/>
    </row>
    <row r="318" spans="1:16" x14ac:dyDescent="0.25">
      <c r="A318" s="31" t="s">
        <v>56</v>
      </c>
      <c r="B318" s="222">
        <v>100.17</v>
      </c>
      <c r="C318" s="222">
        <v>131.55000000000001</v>
      </c>
      <c r="D318" s="222">
        <v>104.41</v>
      </c>
      <c r="E318" s="222">
        <v>107.84</v>
      </c>
      <c r="F318" s="237">
        <f t="shared" si="89"/>
        <v>3.2851259457906457E-2</v>
      </c>
      <c r="G318" s="238">
        <f t="shared" si="88"/>
        <v>3.4300000000000068</v>
      </c>
      <c r="H318" s="239"/>
      <c r="I318" s="180"/>
      <c r="J318" s="222">
        <v>109.85291554864664</v>
      </c>
      <c r="K318" s="222">
        <v>133.59286447232023</v>
      </c>
      <c r="L318" s="222">
        <v>108.8316360974877</v>
      </c>
      <c r="M318" s="222">
        <v>113.7246573609751</v>
      </c>
      <c r="N318" s="237">
        <f t="shared" si="90"/>
        <v>4.4959548886174927E-2</v>
      </c>
      <c r="O318" s="222">
        <f t="shared" si="91"/>
        <v>4.8930212634873982</v>
      </c>
      <c r="P318" s="243"/>
    </row>
    <row r="319" spans="1:16" x14ac:dyDescent="0.25">
      <c r="A319" s="31" t="s">
        <v>57</v>
      </c>
      <c r="B319" s="222">
        <v>85.86</v>
      </c>
      <c r="C319" s="222">
        <v>142.4</v>
      </c>
      <c r="D319" s="222">
        <v>158.16</v>
      </c>
      <c r="E319" s="222">
        <v>170.97</v>
      </c>
      <c r="F319" s="237">
        <f t="shared" si="89"/>
        <v>8.0993930197268638E-2</v>
      </c>
      <c r="G319" s="238">
        <f t="shared" si="88"/>
        <v>12.810000000000002</v>
      </c>
      <c r="H319" s="239"/>
      <c r="I319" s="180"/>
      <c r="J319" s="222">
        <v>92.138538818695366</v>
      </c>
      <c r="K319" s="222">
        <v>145.26584656456936</v>
      </c>
      <c r="L319" s="222">
        <v>175.27053880903046</v>
      </c>
      <c r="M319" s="222">
        <v>192.35781427187399</v>
      </c>
      <c r="N319" s="237">
        <f t="shared" si="90"/>
        <v>9.7490859439083088E-2</v>
      </c>
      <c r="O319" s="222">
        <f t="shared" si="91"/>
        <v>17.087275462843536</v>
      </c>
      <c r="P319" s="239"/>
    </row>
    <row r="320" spans="1:16" x14ac:dyDescent="0.25">
      <c r="A320" s="31" t="s">
        <v>73</v>
      </c>
      <c r="B320" s="240">
        <v>58.73</v>
      </c>
      <c r="C320" s="240">
        <v>70.819999999999993</v>
      </c>
      <c r="D320" s="240">
        <v>62.85</v>
      </c>
      <c r="E320" s="240">
        <v>84.69</v>
      </c>
      <c r="F320" s="237">
        <f t="shared" si="89"/>
        <v>0.34749403341288776</v>
      </c>
      <c r="G320" s="238">
        <f t="shared" si="88"/>
        <v>21.839999999999996</v>
      </c>
      <c r="H320" s="239"/>
      <c r="I320" s="180"/>
      <c r="J320" s="240">
        <v>68.04321043724407</v>
      </c>
      <c r="K320" s="240">
        <v>77.057970874737634</v>
      </c>
      <c r="L320" s="240">
        <v>68.381807161538347</v>
      </c>
      <c r="M320" s="240">
        <v>89.453515938388435</v>
      </c>
      <c r="N320" s="237">
        <f t="shared" si="90"/>
        <v>0.30814787809091371</v>
      </c>
      <c r="O320" s="240">
        <f t="shared" si="91"/>
        <v>21.071708776850087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">
        <v>114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marzo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v>310</v>
      </c>
      <c r="C326" s="263">
        <v>322</v>
      </c>
      <c r="D326" s="263">
        <v>324</v>
      </c>
      <c r="E326" s="263">
        <v>333</v>
      </c>
      <c r="F326" s="264">
        <f t="shared" ref="F326:F337" si="92">E326/D326-1</f>
        <v>2.7777777777777679E-2</v>
      </c>
      <c r="G326" s="265">
        <f t="shared" ref="G326:G337" si="93">E326-D326</f>
        <v>9</v>
      </c>
      <c r="H326" s="264">
        <f t="shared" ref="H326:H337" si="94">E326/$E$326</f>
        <v>1</v>
      </c>
      <c r="I326" s="266"/>
      <c r="J326" s="267">
        <v>310</v>
      </c>
      <c r="K326" s="267">
        <v>322</v>
      </c>
      <c r="L326" s="267">
        <v>325.33333333333331</v>
      </c>
      <c r="M326" s="267">
        <v>332.33333333333331</v>
      </c>
      <c r="N326" s="264">
        <f t="shared" ref="N326:N337" si="95">M326/L326-1</f>
        <v>2.1516393442623016E-2</v>
      </c>
      <c r="O326" s="265">
        <f t="shared" ref="O326:O337" si="96">M326-L326</f>
        <v>7</v>
      </c>
      <c r="P326" s="264">
        <f>M326/$M$326</f>
        <v>1</v>
      </c>
    </row>
    <row r="327" spans="1:16" x14ac:dyDescent="0.25">
      <c r="A327" s="268" t="s">
        <v>5</v>
      </c>
      <c r="B327" s="269">
        <v>199</v>
      </c>
      <c r="C327" s="269">
        <v>211</v>
      </c>
      <c r="D327" s="269">
        <v>212</v>
      </c>
      <c r="E327" s="269">
        <v>221</v>
      </c>
      <c r="F327" s="270">
        <f t="shared" si="92"/>
        <v>4.2452830188679291E-2</v>
      </c>
      <c r="G327" s="271">
        <f t="shared" si="93"/>
        <v>9</v>
      </c>
      <c r="H327" s="270">
        <f t="shared" si="94"/>
        <v>0.66366366366366369</v>
      </c>
      <c r="I327" s="272"/>
      <c r="J327" s="273">
        <v>199.33333333333334</v>
      </c>
      <c r="K327" s="273">
        <v>211</v>
      </c>
      <c r="L327" s="273">
        <v>212.66666666666666</v>
      </c>
      <c r="M327" s="273">
        <v>219.66666666666666</v>
      </c>
      <c r="N327" s="270">
        <f t="shared" si="95"/>
        <v>3.2915360501567292E-2</v>
      </c>
      <c r="O327" s="271">
        <f t="shared" si="96"/>
        <v>7</v>
      </c>
      <c r="P327" s="270">
        <f t="shared" ref="P327:P337" si="97">M327/$M$326</f>
        <v>0.66098294884653963</v>
      </c>
    </row>
    <row r="328" spans="1:16" x14ac:dyDescent="0.25">
      <c r="A328" s="60" t="s">
        <v>6</v>
      </c>
      <c r="B328" s="274">
        <v>28</v>
      </c>
      <c r="C328" s="274">
        <v>30</v>
      </c>
      <c r="D328" s="274">
        <v>30</v>
      </c>
      <c r="E328" s="274">
        <v>34</v>
      </c>
      <c r="F328" s="275">
        <f t="shared" si="92"/>
        <v>0.1333333333333333</v>
      </c>
      <c r="G328" s="276">
        <f t="shared" si="93"/>
        <v>4</v>
      </c>
      <c r="H328" s="275">
        <f t="shared" si="94"/>
        <v>0.1021021021021021</v>
      </c>
      <c r="I328" s="277"/>
      <c r="J328" s="278">
        <v>28.333333333333332</v>
      </c>
      <c r="K328" s="278">
        <v>30</v>
      </c>
      <c r="L328" s="278">
        <v>30.333333333333332</v>
      </c>
      <c r="M328" s="278">
        <v>33.666666666666664</v>
      </c>
      <c r="N328" s="275">
        <f t="shared" si="95"/>
        <v>0.10989010989010994</v>
      </c>
      <c r="O328" s="276">
        <f t="shared" si="96"/>
        <v>3.3333333333333321</v>
      </c>
      <c r="P328" s="275">
        <f t="shared" si="97"/>
        <v>0.10130391173520562</v>
      </c>
    </row>
    <row r="329" spans="1:16" x14ac:dyDescent="0.25">
      <c r="A329" s="31" t="s">
        <v>7</v>
      </c>
      <c r="B329" s="279">
        <v>103</v>
      </c>
      <c r="C329" s="279">
        <v>105</v>
      </c>
      <c r="D329" s="279">
        <v>108</v>
      </c>
      <c r="E329" s="279">
        <v>108</v>
      </c>
      <c r="F329" s="237">
        <f t="shared" si="92"/>
        <v>0</v>
      </c>
      <c r="G329" s="280">
        <f t="shared" si="93"/>
        <v>0</v>
      </c>
      <c r="H329" s="237">
        <f t="shared" si="94"/>
        <v>0.32432432432432434</v>
      </c>
      <c r="I329" s="281"/>
      <c r="J329" s="282">
        <v>102.33333333333333</v>
      </c>
      <c r="K329" s="282">
        <v>105.33333333333333</v>
      </c>
      <c r="L329" s="282">
        <v>107.66666666666667</v>
      </c>
      <c r="M329" s="282">
        <v>108.33333333333333</v>
      </c>
      <c r="N329" s="237">
        <f t="shared" si="95"/>
        <v>6.1919504643961343E-3</v>
      </c>
      <c r="O329" s="280">
        <f t="shared" si="96"/>
        <v>0.66666666666665719</v>
      </c>
      <c r="P329" s="237">
        <f t="shared" si="97"/>
        <v>0.32597793380140422</v>
      </c>
    </row>
    <row r="330" spans="1:16" x14ac:dyDescent="0.25">
      <c r="A330" s="31" t="s">
        <v>8</v>
      </c>
      <c r="B330" s="279">
        <v>44</v>
      </c>
      <c r="C330" s="279">
        <v>44</v>
      </c>
      <c r="D330" s="279">
        <v>42</v>
      </c>
      <c r="E330" s="279">
        <v>44</v>
      </c>
      <c r="F330" s="237">
        <f t="shared" si="92"/>
        <v>4.7619047619047672E-2</v>
      </c>
      <c r="G330" s="280">
        <f t="shared" si="93"/>
        <v>2</v>
      </c>
      <c r="H330" s="237">
        <f t="shared" si="94"/>
        <v>0.13213213213213212</v>
      </c>
      <c r="I330" s="281"/>
      <c r="J330" s="282">
        <v>44.333333333333336</v>
      </c>
      <c r="K330" s="282">
        <v>44.666666666666664</v>
      </c>
      <c r="L330" s="282">
        <v>42.666666666666664</v>
      </c>
      <c r="M330" s="282">
        <v>43</v>
      </c>
      <c r="N330" s="237">
        <f t="shared" si="95"/>
        <v>7.8125E-3</v>
      </c>
      <c r="O330" s="280">
        <f t="shared" si="96"/>
        <v>0.3333333333333357</v>
      </c>
      <c r="P330" s="237">
        <f t="shared" si="97"/>
        <v>0.12938816449348045</v>
      </c>
    </row>
    <row r="331" spans="1:16" x14ac:dyDescent="0.25">
      <c r="A331" s="31" t="s">
        <v>9</v>
      </c>
      <c r="B331" s="279">
        <v>14</v>
      </c>
      <c r="C331" s="279">
        <v>16</v>
      </c>
      <c r="D331" s="279">
        <v>16</v>
      </c>
      <c r="E331" s="279">
        <v>18</v>
      </c>
      <c r="F331" s="237">
        <f t="shared" si="92"/>
        <v>0.125</v>
      </c>
      <c r="G331" s="280">
        <f t="shared" si="93"/>
        <v>2</v>
      </c>
      <c r="H331" s="237">
        <f t="shared" si="94"/>
        <v>5.4054054054054057E-2</v>
      </c>
      <c r="I331" s="281"/>
      <c r="J331" s="282">
        <v>14.333333333333334</v>
      </c>
      <c r="K331" s="282">
        <v>15.666666666666666</v>
      </c>
      <c r="L331" s="282">
        <v>16</v>
      </c>
      <c r="M331" s="282">
        <v>17.666666666666668</v>
      </c>
      <c r="N331" s="237">
        <f t="shared" si="95"/>
        <v>0.10416666666666674</v>
      </c>
      <c r="O331" s="280">
        <f t="shared" si="96"/>
        <v>1.6666666666666679</v>
      </c>
      <c r="P331" s="237">
        <f t="shared" si="97"/>
        <v>5.3159478435305926E-2</v>
      </c>
    </row>
    <row r="332" spans="1:16" x14ac:dyDescent="0.25">
      <c r="A332" s="52" t="s">
        <v>10</v>
      </c>
      <c r="B332" s="283">
        <v>10</v>
      </c>
      <c r="C332" s="283">
        <v>16</v>
      </c>
      <c r="D332" s="283">
        <v>16</v>
      </c>
      <c r="E332" s="283">
        <v>17</v>
      </c>
      <c r="F332" s="284">
        <f t="shared" si="92"/>
        <v>6.25E-2</v>
      </c>
      <c r="G332" s="285">
        <f t="shared" si="93"/>
        <v>1</v>
      </c>
      <c r="H332" s="284">
        <f t="shared" si="94"/>
        <v>5.1051051051051052E-2</v>
      </c>
      <c r="I332" s="286"/>
      <c r="J332" s="287">
        <v>10</v>
      </c>
      <c r="K332" s="287">
        <v>15.333333333333334</v>
      </c>
      <c r="L332" s="287">
        <v>16</v>
      </c>
      <c r="M332" s="287">
        <v>17</v>
      </c>
      <c r="N332" s="284">
        <f t="shared" si="95"/>
        <v>6.25E-2</v>
      </c>
      <c r="O332" s="285">
        <f t="shared" si="96"/>
        <v>1</v>
      </c>
      <c r="P332" s="284">
        <f t="shared" si="97"/>
        <v>5.1153460381143434E-2</v>
      </c>
    </row>
    <row r="333" spans="1:16" x14ac:dyDescent="0.25">
      <c r="A333" s="288" t="s">
        <v>11</v>
      </c>
      <c r="B333" s="269">
        <v>111</v>
      </c>
      <c r="C333" s="269">
        <v>111</v>
      </c>
      <c r="D333" s="269">
        <v>112</v>
      </c>
      <c r="E333" s="269">
        <v>112</v>
      </c>
      <c r="F333" s="270">
        <f t="shared" si="92"/>
        <v>0</v>
      </c>
      <c r="G333" s="271">
        <f t="shared" si="93"/>
        <v>0</v>
      </c>
      <c r="H333" s="270">
        <f t="shared" si="94"/>
        <v>0.33633633633633636</v>
      </c>
      <c r="I333" s="272"/>
      <c r="J333" s="273">
        <v>110.66666666666667</v>
      </c>
      <c r="K333" s="273">
        <v>111</v>
      </c>
      <c r="L333" s="273">
        <v>112.66666666666667</v>
      </c>
      <c r="M333" s="273">
        <v>112.66666666666667</v>
      </c>
      <c r="N333" s="270">
        <f t="shared" si="95"/>
        <v>0</v>
      </c>
      <c r="O333" s="271">
        <f t="shared" si="96"/>
        <v>0</v>
      </c>
      <c r="P333" s="270">
        <f t="shared" si="97"/>
        <v>0.33901705115346042</v>
      </c>
    </row>
    <row r="334" spans="1:16" x14ac:dyDescent="0.25">
      <c r="A334" s="60" t="s">
        <v>12</v>
      </c>
      <c r="B334" s="279">
        <v>5</v>
      </c>
      <c r="C334" s="279">
        <v>5</v>
      </c>
      <c r="D334" s="279">
        <v>6</v>
      </c>
      <c r="E334" s="279">
        <v>6</v>
      </c>
      <c r="F334" s="275">
        <f t="shared" si="92"/>
        <v>0</v>
      </c>
      <c r="G334" s="276">
        <f t="shared" si="93"/>
        <v>0</v>
      </c>
      <c r="H334" s="275">
        <f t="shared" si="94"/>
        <v>1.8018018018018018E-2</v>
      </c>
      <c r="I334" s="277"/>
      <c r="J334" s="282">
        <v>5</v>
      </c>
      <c r="K334" s="282">
        <v>5</v>
      </c>
      <c r="L334" s="282">
        <v>6</v>
      </c>
      <c r="M334" s="282">
        <v>6</v>
      </c>
      <c r="N334" s="275">
        <f t="shared" si="95"/>
        <v>0</v>
      </c>
      <c r="O334" s="276">
        <f t="shared" si="96"/>
        <v>0</v>
      </c>
      <c r="P334" s="275">
        <f t="shared" si="97"/>
        <v>1.8054162487462388E-2</v>
      </c>
    </row>
    <row r="335" spans="1:16" x14ac:dyDescent="0.25">
      <c r="A335" s="31" t="s">
        <v>8</v>
      </c>
      <c r="B335" s="279">
        <v>53</v>
      </c>
      <c r="C335" s="279">
        <v>53</v>
      </c>
      <c r="D335" s="279">
        <v>54</v>
      </c>
      <c r="E335" s="279">
        <v>55</v>
      </c>
      <c r="F335" s="237">
        <f t="shared" si="92"/>
        <v>1.8518518518518601E-2</v>
      </c>
      <c r="G335" s="280">
        <f t="shared" si="93"/>
        <v>1</v>
      </c>
      <c r="H335" s="237">
        <f t="shared" si="94"/>
        <v>0.16516516516516516</v>
      </c>
      <c r="I335" s="281"/>
      <c r="J335" s="282">
        <v>53</v>
      </c>
      <c r="K335" s="282">
        <v>53</v>
      </c>
      <c r="L335" s="282">
        <v>54</v>
      </c>
      <c r="M335" s="282">
        <v>55</v>
      </c>
      <c r="N335" s="237">
        <f t="shared" si="95"/>
        <v>1.8518518518518601E-2</v>
      </c>
      <c r="O335" s="280">
        <f t="shared" si="96"/>
        <v>1</v>
      </c>
      <c r="P335" s="237">
        <f t="shared" si="97"/>
        <v>0.16549648946840523</v>
      </c>
    </row>
    <row r="336" spans="1:16" x14ac:dyDescent="0.25">
      <c r="A336" s="31" t="s">
        <v>9</v>
      </c>
      <c r="B336" s="279">
        <v>33</v>
      </c>
      <c r="C336" s="279">
        <v>33</v>
      </c>
      <c r="D336" s="279">
        <v>31</v>
      </c>
      <c r="E336" s="279">
        <v>30</v>
      </c>
      <c r="F336" s="237">
        <f t="shared" si="92"/>
        <v>-3.2258064516129004E-2</v>
      </c>
      <c r="G336" s="280">
        <f t="shared" si="93"/>
        <v>-1</v>
      </c>
      <c r="H336" s="237">
        <f t="shared" si="94"/>
        <v>9.0090090090090086E-2</v>
      </c>
      <c r="I336" s="281"/>
      <c r="J336" s="282">
        <v>33</v>
      </c>
      <c r="K336" s="282">
        <v>33</v>
      </c>
      <c r="L336" s="282">
        <v>31</v>
      </c>
      <c r="M336" s="282">
        <v>30</v>
      </c>
      <c r="N336" s="237">
        <f t="shared" si="95"/>
        <v>-3.2258064516129004E-2</v>
      </c>
      <c r="O336" s="280">
        <f t="shared" si="96"/>
        <v>-1</v>
      </c>
      <c r="P336" s="237">
        <f t="shared" si="97"/>
        <v>9.0270812437311942E-2</v>
      </c>
    </row>
    <row r="337" spans="1:16" x14ac:dyDescent="0.25">
      <c r="A337" s="63" t="s">
        <v>10</v>
      </c>
      <c r="B337" s="283">
        <v>20</v>
      </c>
      <c r="C337" s="283">
        <v>20</v>
      </c>
      <c r="D337" s="283">
        <v>21</v>
      </c>
      <c r="E337" s="283">
        <v>21</v>
      </c>
      <c r="F337" s="250">
        <f t="shared" si="92"/>
        <v>0</v>
      </c>
      <c r="G337" s="289">
        <f t="shared" si="93"/>
        <v>0</v>
      </c>
      <c r="H337" s="250">
        <f t="shared" si="94"/>
        <v>6.3063063063063057E-2</v>
      </c>
      <c r="I337" s="290"/>
      <c r="J337" s="287">
        <v>19.666666666666668</v>
      </c>
      <c r="K337" s="287">
        <v>20</v>
      </c>
      <c r="L337" s="287">
        <v>21.666666666666668</v>
      </c>
      <c r="M337" s="287">
        <v>21.666666666666668</v>
      </c>
      <c r="N337" s="250">
        <f t="shared" si="95"/>
        <v>0</v>
      </c>
      <c r="O337" s="289">
        <f t="shared" si="96"/>
        <v>0</v>
      </c>
      <c r="P337" s="250">
        <f t="shared" si="97"/>
        <v>6.5195586760280852E-2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">
        <v>114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marzo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v>310</v>
      </c>
      <c r="C341" s="263">
        <v>322</v>
      </c>
      <c r="D341" s="263">
        <v>324</v>
      </c>
      <c r="E341" s="263">
        <v>333</v>
      </c>
      <c r="F341" s="264">
        <f t="shared" ref="F341:F351" si="98">E341/D341-1</f>
        <v>2.7777777777777679E-2</v>
      </c>
      <c r="G341" s="265">
        <f t="shared" ref="G341:G351" si="99">E341-D341</f>
        <v>9</v>
      </c>
      <c r="H341" s="264">
        <f t="shared" ref="H341:H351" si="100">E341/$E$341</f>
        <v>1</v>
      </c>
      <c r="I341" s="266"/>
      <c r="J341" s="267">
        <v>310</v>
      </c>
      <c r="K341" s="267">
        <v>322</v>
      </c>
      <c r="L341" s="267">
        <v>325.33333333333331</v>
      </c>
      <c r="M341" s="267">
        <v>332.33333333333331</v>
      </c>
      <c r="N341" s="264">
        <f t="shared" ref="N341:N351" si="101">M341/L341-1</f>
        <v>2.1516393442623016E-2</v>
      </c>
      <c r="O341" s="265">
        <f t="shared" ref="O341:O351" si="102">M341-L341</f>
        <v>7</v>
      </c>
      <c r="P341" s="264">
        <f>M341/$M$341</f>
        <v>1</v>
      </c>
    </row>
    <row r="342" spans="1:16" x14ac:dyDescent="0.25">
      <c r="A342" s="88" t="s">
        <v>49</v>
      </c>
      <c r="B342" s="279">
        <v>91</v>
      </c>
      <c r="C342" s="279">
        <v>94</v>
      </c>
      <c r="D342" s="274">
        <v>92</v>
      </c>
      <c r="E342" s="279">
        <v>95</v>
      </c>
      <c r="F342" s="237">
        <f t="shared" si="98"/>
        <v>3.2608695652173836E-2</v>
      </c>
      <c r="G342" s="280">
        <f t="shared" si="99"/>
        <v>3</v>
      </c>
      <c r="H342" s="237">
        <f t="shared" si="100"/>
        <v>0.28528528528528529</v>
      </c>
      <c r="I342" s="281"/>
      <c r="J342" s="282">
        <v>91</v>
      </c>
      <c r="K342" s="282">
        <v>94</v>
      </c>
      <c r="L342" s="278">
        <v>92.666666666666671</v>
      </c>
      <c r="M342" s="282">
        <v>95.333333333333329</v>
      </c>
      <c r="N342" s="237">
        <f t="shared" si="101"/>
        <v>2.8776978417266008E-2</v>
      </c>
      <c r="O342" s="280">
        <f t="shared" si="102"/>
        <v>2.6666666666666572</v>
      </c>
      <c r="P342" s="237">
        <f t="shared" ref="P342:P351" si="103">M342/$M$341</f>
        <v>0.28686058174523571</v>
      </c>
    </row>
    <row r="343" spans="1:16" x14ac:dyDescent="0.25">
      <c r="A343" s="31" t="s">
        <v>50</v>
      </c>
      <c r="B343" s="279">
        <v>79</v>
      </c>
      <c r="C343" s="279">
        <v>82</v>
      </c>
      <c r="D343" s="279">
        <v>80</v>
      </c>
      <c r="E343" s="279">
        <v>80</v>
      </c>
      <c r="F343" s="237">
        <f t="shared" si="98"/>
        <v>0</v>
      </c>
      <c r="G343" s="280">
        <f t="shared" si="99"/>
        <v>0</v>
      </c>
      <c r="H343" s="237">
        <f t="shared" si="100"/>
        <v>0.24024024024024024</v>
      </c>
      <c r="I343" s="281"/>
      <c r="J343" s="282">
        <v>79.333333333333329</v>
      </c>
      <c r="K343" s="282">
        <v>82</v>
      </c>
      <c r="L343" s="282">
        <v>81</v>
      </c>
      <c r="M343" s="282">
        <v>80.333333333333329</v>
      </c>
      <c r="N343" s="237">
        <f t="shared" si="101"/>
        <v>-8.2304526748971929E-3</v>
      </c>
      <c r="O343" s="280">
        <f t="shared" si="102"/>
        <v>-0.6666666666666714</v>
      </c>
      <c r="P343" s="237">
        <f t="shared" si="103"/>
        <v>0.24172517552657974</v>
      </c>
    </row>
    <row r="344" spans="1:16" x14ac:dyDescent="0.25">
      <c r="A344" s="31" t="s">
        <v>52</v>
      </c>
      <c r="B344" s="279">
        <v>62</v>
      </c>
      <c r="C344" s="279">
        <v>63</v>
      </c>
      <c r="D344" s="279">
        <v>66</v>
      </c>
      <c r="E344" s="279">
        <v>69</v>
      </c>
      <c r="F344" s="237">
        <f t="shared" si="98"/>
        <v>4.5454545454545414E-2</v>
      </c>
      <c r="G344" s="280">
        <f t="shared" si="99"/>
        <v>3</v>
      </c>
      <c r="H344" s="237">
        <f t="shared" si="100"/>
        <v>0.2072072072072072</v>
      </c>
      <c r="I344" s="281"/>
      <c r="J344" s="282">
        <v>61.666666666666664</v>
      </c>
      <c r="K344" s="282">
        <v>63.333333333333336</v>
      </c>
      <c r="L344" s="282">
        <v>65</v>
      </c>
      <c r="M344" s="282">
        <v>68</v>
      </c>
      <c r="N344" s="237">
        <f t="shared" si="101"/>
        <v>4.6153846153846212E-2</v>
      </c>
      <c r="O344" s="280">
        <f t="shared" si="102"/>
        <v>3</v>
      </c>
      <c r="P344" s="237">
        <f t="shared" si="103"/>
        <v>0.20461384152457374</v>
      </c>
    </row>
    <row r="345" spans="1:16" x14ac:dyDescent="0.25">
      <c r="A345" s="31" t="s">
        <v>53</v>
      </c>
      <c r="B345" s="279">
        <v>12</v>
      </c>
      <c r="C345" s="279">
        <v>12</v>
      </c>
      <c r="D345" s="279">
        <v>13</v>
      </c>
      <c r="E345" s="279">
        <v>13</v>
      </c>
      <c r="F345" s="237">
        <f t="shared" si="98"/>
        <v>0</v>
      </c>
      <c r="G345" s="280">
        <f t="shared" si="99"/>
        <v>0</v>
      </c>
      <c r="H345" s="237">
        <f t="shared" si="100"/>
        <v>3.903903903903904E-2</v>
      </c>
      <c r="I345" s="281"/>
      <c r="J345" s="282">
        <v>12</v>
      </c>
      <c r="K345" s="282">
        <v>12</v>
      </c>
      <c r="L345" s="282">
        <v>13</v>
      </c>
      <c r="M345" s="282"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3.9117352056168508E-2</v>
      </c>
    </row>
    <row r="346" spans="1:16" x14ac:dyDescent="0.25">
      <c r="A346" s="31" t="s">
        <v>54</v>
      </c>
      <c r="B346" s="279">
        <v>19</v>
      </c>
      <c r="C346" s="279">
        <v>20</v>
      </c>
      <c r="D346" s="279">
        <v>20</v>
      </c>
      <c r="E346" s="279">
        <v>22</v>
      </c>
      <c r="F346" s="237">
        <f t="shared" si="98"/>
        <v>0.10000000000000009</v>
      </c>
      <c r="G346" s="280">
        <f t="shared" si="99"/>
        <v>2</v>
      </c>
      <c r="H346" s="237">
        <f t="shared" si="100"/>
        <v>6.6066066066066062E-2</v>
      </c>
      <c r="I346" s="281"/>
      <c r="J346" s="282">
        <v>19</v>
      </c>
      <c r="K346" s="282">
        <v>20</v>
      </c>
      <c r="L346" s="282">
        <v>20</v>
      </c>
      <c r="M346" s="282">
        <v>21.666666666666668</v>
      </c>
      <c r="N346" s="237">
        <f t="shared" si="101"/>
        <v>8.3333333333333481E-2</v>
      </c>
      <c r="O346" s="280">
        <f t="shared" si="102"/>
        <v>1.6666666666666679</v>
      </c>
      <c r="P346" s="237">
        <f t="shared" si="103"/>
        <v>6.5195586760280852E-2</v>
      </c>
    </row>
    <row r="347" spans="1:16" x14ac:dyDescent="0.25">
      <c r="A347" s="31" t="s">
        <v>55</v>
      </c>
      <c r="B347" s="279">
        <v>5</v>
      </c>
      <c r="C347" s="279">
        <v>6</v>
      </c>
      <c r="D347" s="279">
        <v>6</v>
      </c>
      <c r="E347" s="279">
        <v>6</v>
      </c>
      <c r="F347" s="237">
        <f t="shared" si="98"/>
        <v>0</v>
      </c>
      <c r="G347" s="280">
        <f t="shared" si="99"/>
        <v>0</v>
      </c>
      <c r="H347" s="237">
        <f t="shared" si="100"/>
        <v>1.8018018018018018E-2</v>
      </c>
      <c r="I347" s="281"/>
      <c r="J347" s="282">
        <v>5</v>
      </c>
      <c r="K347" s="282">
        <v>6</v>
      </c>
      <c r="L347" s="282">
        <v>6</v>
      </c>
      <c r="M347" s="282"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1.8054162487462388E-2</v>
      </c>
    </row>
    <row r="348" spans="1:16" x14ac:dyDescent="0.25">
      <c r="A348" s="31" t="s">
        <v>56</v>
      </c>
      <c r="B348" s="279">
        <v>14</v>
      </c>
      <c r="C348" s="279">
        <v>14</v>
      </c>
      <c r="D348" s="279">
        <v>15</v>
      </c>
      <c r="E348" s="279">
        <v>15</v>
      </c>
      <c r="F348" s="237">
        <f t="shared" si="98"/>
        <v>0</v>
      </c>
      <c r="G348" s="280">
        <f t="shared" si="99"/>
        <v>0</v>
      </c>
      <c r="H348" s="237">
        <f t="shared" si="100"/>
        <v>4.5045045045045043E-2</v>
      </c>
      <c r="I348" s="281"/>
      <c r="J348" s="282">
        <v>14</v>
      </c>
      <c r="K348" s="282">
        <v>14</v>
      </c>
      <c r="L348" s="282">
        <v>15</v>
      </c>
      <c r="M348" s="282"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4.5135406218655971E-2</v>
      </c>
    </row>
    <row r="349" spans="1:16" x14ac:dyDescent="0.25">
      <c r="A349" s="31" t="s">
        <v>51</v>
      </c>
      <c r="B349" s="279">
        <v>7</v>
      </c>
      <c r="C349" s="279">
        <v>7</v>
      </c>
      <c r="D349" s="279">
        <v>7</v>
      </c>
      <c r="E349" s="279">
        <v>8</v>
      </c>
      <c r="F349" s="237">
        <f t="shared" si="98"/>
        <v>0.14285714285714279</v>
      </c>
      <c r="G349" s="280">
        <f t="shared" si="99"/>
        <v>1</v>
      </c>
      <c r="H349" s="237">
        <f t="shared" si="100"/>
        <v>2.4024024024024024E-2</v>
      </c>
      <c r="I349" s="281"/>
      <c r="J349" s="282">
        <v>7</v>
      </c>
      <c r="K349" s="282">
        <v>7</v>
      </c>
      <c r="L349" s="282">
        <v>7.666666666666667</v>
      </c>
      <c r="M349" s="282">
        <v>8</v>
      </c>
      <c r="N349" s="237">
        <f t="shared" si="101"/>
        <v>4.3478260869565188E-2</v>
      </c>
      <c r="O349" s="280">
        <f t="shared" si="102"/>
        <v>0.33333333333333304</v>
      </c>
      <c r="P349" s="237">
        <f t="shared" si="103"/>
        <v>2.4072216649949851E-2</v>
      </c>
    </row>
    <row r="350" spans="1:16" x14ac:dyDescent="0.25">
      <c r="A350" s="52" t="s">
        <v>57</v>
      </c>
      <c r="B350" s="279">
        <v>5</v>
      </c>
      <c r="C350" s="279">
        <v>5</v>
      </c>
      <c r="D350" s="279">
        <v>6</v>
      </c>
      <c r="E350" s="279">
        <v>6</v>
      </c>
      <c r="F350" s="237">
        <f t="shared" si="98"/>
        <v>0</v>
      </c>
      <c r="G350" s="280">
        <f t="shared" si="99"/>
        <v>0</v>
      </c>
      <c r="H350" s="237">
        <f t="shared" si="100"/>
        <v>1.8018018018018018E-2</v>
      </c>
      <c r="I350" s="281"/>
      <c r="J350" s="282">
        <v>5</v>
      </c>
      <c r="K350" s="282">
        <v>5</v>
      </c>
      <c r="L350" s="282">
        <v>6</v>
      </c>
      <c r="M350" s="282">
        <v>6</v>
      </c>
      <c r="N350" s="237">
        <f t="shared" si="101"/>
        <v>0</v>
      </c>
      <c r="O350" s="280">
        <f t="shared" si="102"/>
        <v>0</v>
      </c>
      <c r="P350" s="237">
        <f t="shared" si="103"/>
        <v>1.8054162487462388E-2</v>
      </c>
    </row>
    <row r="351" spans="1:16" x14ac:dyDescent="0.25">
      <c r="A351" s="38" t="s">
        <v>58</v>
      </c>
      <c r="B351" s="279">
        <v>16</v>
      </c>
      <c r="C351" s="279">
        <v>19</v>
      </c>
      <c r="D351" s="279">
        <v>19</v>
      </c>
      <c r="E351" s="279">
        <v>19</v>
      </c>
      <c r="F351" s="237">
        <f t="shared" si="98"/>
        <v>0</v>
      </c>
      <c r="G351" s="280">
        <f t="shared" si="99"/>
        <v>0</v>
      </c>
      <c r="H351" s="237">
        <f t="shared" si="100"/>
        <v>5.7057057057057055E-2</v>
      </c>
      <c r="I351" s="281"/>
      <c r="J351" s="282">
        <v>16</v>
      </c>
      <c r="K351" s="282">
        <v>18.666666666666668</v>
      </c>
      <c r="L351" s="282">
        <v>19</v>
      </c>
      <c r="M351" s="282">
        <v>19</v>
      </c>
      <c r="N351" s="237">
        <f t="shared" si="101"/>
        <v>0</v>
      </c>
      <c r="O351" s="280">
        <f t="shared" si="102"/>
        <v>0</v>
      </c>
      <c r="P351" s="237">
        <f t="shared" si="103"/>
        <v>5.7171514543630897E-2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">
        <v>114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marzo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v>125469</v>
      </c>
      <c r="C355" s="292">
        <v>127071</v>
      </c>
      <c r="D355" s="292">
        <v>125749</v>
      </c>
      <c r="E355" s="292">
        <v>129368</v>
      </c>
      <c r="F355" s="264">
        <f>E355/D355-1</f>
        <v>2.8779552918909879E-2</v>
      </c>
      <c r="G355" s="293">
        <f t="shared" ref="G355:G366" si="104">E355-D355</f>
        <v>3619</v>
      </c>
      <c r="H355" s="264">
        <f t="shared" ref="H355:H366" si="105">E355/$E$355</f>
        <v>1</v>
      </c>
      <c r="I355" s="266"/>
      <c r="J355" s="292">
        <v>126189.33333333333</v>
      </c>
      <c r="K355" s="292">
        <v>127571.66666666667</v>
      </c>
      <c r="L355" s="292">
        <v>126716.33333333333</v>
      </c>
      <c r="M355" s="292">
        <v>129007.66666666667</v>
      </c>
      <c r="N355" s="264">
        <f t="shared" ref="N355:N366" si="106">M355/L355-1</f>
        <v>1.8082383486475173E-2</v>
      </c>
      <c r="O355" s="293">
        <f t="shared" ref="O355:O366" si="107">M355-L355</f>
        <v>2291.333333333343</v>
      </c>
      <c r="P355" s="264">
        <f>M355/$M$355</f>
        <v>1</v>
      </c>
    </row>
    <row r="356" spans="1:16" x14ac:dyDescent="0.25">
      <c r="A356" s="268" t="s">
        <v>5</v>
      </c>
      <c r="B356" s="294">
        <v>88941</v>
      </c>
      <c r="C356" s="294">
        <v>91103</v>
      </c>
      <c r="D356" s="294">
        <v>89717</v>
      </c>
      <c r="E356" s="294">
        <v>93337</v>
      </c>
      <c r="F356" s="270">
        <f t="shared" ref="F356:F366" si="108">E356/D356-1</f>
        <v>4.0349097718381133E-2</v>
      </c>
      <c r="G356" s="295">
        <f t="shared" si="104"/>
        <v>3620</v>
      </c>
      <c r="H356" s="270">
        <f t="shared" si="105"/>
        <v>0.72148444746768903</v>
      </c>
      <c r="I356" s="272"/>
      <c r="J356" s="294">
        <v>89670.666666666672</v>
      </c>
      <c r="K356" s="294">
        <v>91381</v>
      </c>
      <c r="L356" s="294">
        <v>90691.666666666672</v>
      </c>
      <c r="M356" s="294">
        <v>92906.666666666672</v>
      </c>
      <c r="N356" s="270">
        <f t="shared" si="106"/>
        <v>2.4423412661949806E-2</v>
      </c>
      <c r="O356" s="295">
        <f t="shared" si="107"/>
        <v>2215</v>
      </c>
      <c r="P356" s="270">
        <f t="shared" ref="P356:P366" si="109">M356/$M$355</f>
        <v>0.72016391790668777</v>
      </c>
    </row>
    <row r="357" spans="1:16" x14ac:dyDescent="0.25">
      <c r="A357" s="60" t="s">
        <v>6</v>
      </c>
      <c r="B357" s="296">
        <v>16526</v>
      </c>
      <c r="C357" s="296">
        <v>17518</v>
      </c>
      <c r="D357" s="296">
        <v>17788</v>
      </c>
      <c r="E357" s="296">
        <v>19822</v>
      </c>
      <c r="F357" s="275">
        <f t="shared" si="108"/>
        <v>0.11434675061839439</v>
      </c>
      <c r="G357" s="297">
        <f t="shared" si="104"/>
        <v>2034</v>
      </c>
      <c r="H357" s="275">
        <f t="shared" si="105"/>
        <v>0.15322181683260158</v>
      </c>
      <c r="I357" s="277"/>
      <c r="J357" s="296">
        <v>16883.333333333332</v>
      </c>
      <c r="K357" s="296">
        <v>17518</v>
      </c>
      <c r="L357" s="296">
        <v>18055.333333333332</v>
      </c>
      <c r="M357" s="296">
        <v>19540.333333333332</v>
      </c>
      <c r="N357" s="275">
        <f t="shared" si="106"/>
        <v>8.2247166118967652E-2</v>
      </c>
      <c r="O357" s="297">
        <f t="shared" si="107"/>
        <v>1485</v>
      </c>
      <c r="P357" s="275">
        <f t="shared" si="109"/>
        <v>0.15146645031432238</v>
      </c>
    </row>
    <row r="358" spans="1:16" x14ac:dyDescent="0.25">
      <c r="A358" s="31" t="s">
        <v>7</v>
      </c>
      <c r="B358" s="298">
        <v>55603</v>
      </c>
      <c r="C358" s="298">
        <v>56818</v>
      </c>
      <c r="D358" s="298">
        <v>56384</v>
      </c>
      <c r="E358" s="298">
        <v>56448</v>
      </c>
      <c r="F358" s="237">
        <f t="shared" si="108"/>
        <v>1.1350737797957144E-3</v>
      </c>
      <c r="G358" s="299">
        <f t="shared" si="104"/>
        <v>64</v>
      </c>
      <c r="H358" s="237">
        <f t="shared" si="105"/>
        <v>0.43633665203141425</v>
      </c>
      <c r="I358" s="281"/>
      <c r="J358" s="298">
        <v>55279</v>
      </c>
      <c r="K358" s="298">
        <v>56936</v>
      </c>
      <c r="L358" s="298">
        <v>56358</v>
      </c>
      <c r="M358" s="298">
        <v>56784.666666666664</v>
      </c>
      <c r="N358" s="237">
        <f t="shared" si="106"/>
        <v>7.5706495380720717E-3</v>
      </c>
      <c r="O358" s="299">
        <f t="shared" si="107"/>
        <v>426.66666666666424</v>
      </c>
      <c r="P358" s="237">
        <f t="shared" si="109"/>
        <v>0.44016505479002538</v>
      </c>
    </row>
    <row r="359" spans="1:16" x14ac:dyDescent="0.25">
      <c r="A359" s="31" t="s">
        <v>8</v>
      </c>
      <c r="B359" s="298">
        <v>14065</v>
      </c>
      <c r="C359" s="298">
        <v>13983</v>
      </c>
      <c r="D359" s="298">
        <v>12759</v>
      </c>
      <c r="E359" s="298">
        <v>14144</v>
      </c>
      <c r="F359" s="237">
        <f t="shared" si="108"/>
        <v>0.10855082686730944</v>
      </c>
      <c r="G359" s="299">
        <f t="shared" si="104"/>
        <v>1385</v>
      </c>
      <c r="H359" s="237">
        <f t="shared" si="105"/>
        <v>0.10933151938655618</v>
      </c>
      <c r="I359" s="281"/>
      <c r="J359" s="298">
        <v>14752</v>
      </c>
      <c r="K359" s="298">
        <v>14173.666666666666</v>
      </c>
      <c r="L359" s="298">
        <v>13492.333333333334</v>
      </c>
      <c r="M359" s="298">
        <v>13677.333333333334</v>
      </c>
      <c r="N359" s="237">
        <f t="shared" si="106"/>
        <v>1.3711490476072896E-2</v>
      </c>
      <c r="O359" s="299">
        <f t="shared" si="107"/>
        <v>185</v>
      </c>
      <c r="P359" s="237">
        <f t="shared" si="109"/>
        <v>0.10601953889045354</v>
      </c>
    </row>
    <row r="360" spans="1:16" x14ac:dyDescent="0.25">
      <c r="A360" s="31" t="s">
        <v>9</v>
      </c>
      <c r="B360" s="298">
        <v>2162</v>
      </c>
      <c r="C360" s="298">
        <v>2094</v>
      </c>
      <c r="D360" s="298">
        <v>2094</v>
      </c>
      <c r="E360" s="298">
        <v>2180</v>
      </c>
      <c r="F360" s="237">
        <f t="shared" si="108"/>
        <v>4.1069723018147153E-2</v>
      </c>
      <c r="G360" s="299">
        <f t="shared" si="104"/>
        <v>86</v>
      </c>
      <c r="H360" s="237">
        <f t="shared" si="105"/>
        <v>1.6851153299115702E-2</v>
      </c>
      <c r="I360" s="281"/>
      <c r="J360" s="298">
        <v>2171.3333333333335</v>
      </c>
      <c r="K360" s="298">
        <v>2084</v>
      </c>
      <c r="L360" s="298">
        <v>2094</v>
      </c>
      <c r="M360" s="298">
        <v>2161.3333333333335</v>
      </c>
      <c r="N360" s="237">
        <f t="shared" si="106"/>
        <v>3.2155364533588138E-2</v>
      </c>
      <c r="O360" s="299">
        <f t="shared" si="107"/>
        <v>67.333333333333485</v>
      </c>
      <c r="P360" s="237">
        <f t="shared" si="109"/>
        <v>1.6753526276216141E-2</v>
      </c>
    </row>
    <row r="361" spans="1:16" x14ac:dyDescent="0.25">
      <c r="A361" s="52" t="s">
        <v>10</v>
      </c>
      <c r="B361" s="300">
        <v>585</v>
      </c>
      <c r="C361" s="300">
        <v>690</v>
      </c>
      <c r="D361" s="300">
        <v>692</v>
      </c>
      <c r="E361" s="300">
        <v>743</v>
      </c>
      <c r="F361" s="284">
        <f t="shared" si="108"/>
        <v>7.3699421965317979E-2</v>
      </c>
      <c r="G361" s="301">
        <f t="shared" si="104"/>
        <v>51</v>
      </c>
      <c r="H361" s="284">
        <f t="shared" si="105"/>
        <v>5.7433059180013605E-3</v>
      </c>
      <c r="I361" s="286"/>
      <c r="J361" s="300">
        <v>585</v>
      </c>
      <c r="K361" s="300">
        <v>669.33333333333337</v>
      </c>
      <c r="L361" s="300">
        <v>692</v>
      </c>
      <c r="M361" s="300">
        <v>743</v>
      </c>
      <c r="N361" s="284">
        <f t="shared" si="106"/>
        <v>7.3699421965317979E-2</v>
      </c>
      <c r="O361" s="301">
        <f t="shared" si="107"/>
        <v>51</v>
      </c>
      <c r="P361" s="284">
        <f t="shared" si="109"/>
        <v>5.7593476356702315E-3</v>
      </c>
    </row>
    <row r="362" spans="1:16" x14ac:dyDescent="0.25">
      <c r="A362" s="288" t="s">
        <v>11</v>
      </c>
      <c r="B362" s="294">
        <v>36528</v>
      </c>
      <c r="C362" s="294">
        <v>35968</v>
      </c>
      <c r="D362" s="294">
        <v>36032</v>
      </c>
      <c r="E362" s="294">
        <v>36031</v>
      </c>
      <c r="F362" s="270">
        <f t="shared" si="108"/>
        <v>-2.7753108348127498E-5</v>
      </c>
      <c r="G362" s="295">
        <f t="shared" si="104"/>
        <v>-1</v>
      </c>
      <c r="H362" s="270">
        <f t="shared" si="105"/>
        <v>0.27851555253231092</v>
      </c>
      <c r="I362" s="272"/>
      <c r="J362" s="294">
        <v>36518.666666666664</v>
      </c>
      <c r="K362" s="294">
        <v>36190.666666666664</v>
      </c>
      <c r="L362" s="294">
        <v>36024.666666666664</v>
      </c>
      <c r="M362" s="294">
        <v>36101</v>
      </c>
      <c r="N362" s="270">
        <f t="shared" si="106"/>
        <v>2.1189185187926451E-3</v>
      </c>
      <c r="O362" s="295">
        <f t="shared" si="107"/>
        <v>76.333333333335759</v>
      </c>
      <c r="P362" s="270">
        <f t="shared" si="109"/>
        <v>0.27983608209331229</v>
      </c>
    </row>
    <row r="363" spans="1:16" x14ac:dyDescent="0.25">
      <c r="A363" s="60" t="s">
        <v>12</v>
      </c>
      <c r="B363" s="298">
        <v>2117</v>
      </c>
      <c r="C363" s="298">
        <v>2117</v>
      </c>
      <c r="D363" s="298">
        <v>2201</v>
      </c>
      <c r="E363" s="298"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1.7013480922639292E-2</v>
      </c>
      <c r="I363" s="277"/>
      <c r="J363" s="298">
        <v>2117</v>
      </c>
      <c r="K363" s="298">
        <v>2117</v>
      </c>
      <c r="L363" s="298">
        <v>2201</v>
      </c>
      <c r="M363" s="298"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1.7061001542543981E-2</v>
      </c>
    </row>
    <row r="364" spans="1:16" x14ac:dyDescent="0.25">
      <c r="A364" s="31" t="s">
        <v>8</v>
      </c>
      <c r="B364" s="298">
        <v>21657</v>
      </c>
      <c r="C364" s="298">
        <v>21058</v>
      </c>
      <c r="D364" s="298">
        <v>21540</v>
      </c>
      <c r="E364" s="298">
        <v>21803</v>
      </c>
      <c r="F364" s="237">
        <f t="shared" si="108"/>
        <v>1.22098421541319E-2</v>
      </c>
      <c r="G364" s="299">
        <f t="shared" si="104"/>
        <v>263</v>
      </c>
      <c r="H364" s="237">
        <f t="shared" si="105"/>
        <v>0.16853472265166039</v>
      </c>
      <c r="I364" s="281"/>
      <c r="J364" s="298">
        <v>21658.333333333332</v>
      </c>
      <c r="K364" s="298">
        <v>21290</v>
      </c>
      <c r="L364" s="298">
        <v>21530</v>
      </c>
      <c r="M364" s="298">
        <v>21813</v>
      </c>
      <c r="N364" s="237">
        <f t="shared" si="106"/>
        <v>1.3144449605202002E-2</v>
      </c>
      <c r="O364" s="299">
        <f t="shared" si="107"/>
        <v>283</v>
      </c>
      <c r="P364" s="237">
        <f t="shared" si="109"/>
        <v>0.16908297439687045</v>
      </c>
    </row>
    <row r="365" spans="1:16" x14ac:dyDescent="0.25">
      <c r="A365" s="31" t="s">
        <v>9</v>
      </c>
      <c r="B365" s="298">
        <v>9325</v>
      </c>
      <c r="C365" s="298">
        <v>9384</v>
      </c>
      <c r="D365" s="298">
        <v>8771</v>
      </c>
      <c r="E365" s="298">
        <v>8479</v>
      </c>
      <c r="F365" s="237">
        <f t="shared" si="108"/>
        <v>-3.3291528902063661E-2</v>
      </c>
      <c r="G365" s="299">
        <f t="shared" si="104"/>
        <v>-292</v>
      </c>
      <c r="H365" s="237">
        <f t="shared" si="105"/>
        <v>6.5541710469358735E-2</v>
      </c>
      <c r="I365" s="281"/>
      <c r="J365" s="298">
        <v>9325</v>
      </c>
      <c r="K365" s="298">
        <v>9384</v>
      </c>
      <c r="L365" s="298">
        <v>8771</v>
      </c>
      <c r="M365" s="298">
        <v>8489.6666666666661</v>
      </c>
      <c r="N365" s="237">
        <f t="shared" si="106"/>
        <v>-3.2075399992399278E-2</v>
      </c>
      <c r="O365" s="299">
        <f t="shared" si="107"/>
        <v>-281.33333333333394</v>
      </c>
      <c r="P365" s="237">
        <f t="shared" si="109"/>
        <v>6.5807458471460342E-2</v>
      </c>
    </row>
    <row r="366" spans="1:16" x14ac:dyDescent="0.25">
      <c r="A366" s="63" t="s">
        <v>10</v>
      </c>
      <c r="B366" s="300">
        <v>3429</v>
      </c>
      <c r="C366" s="300">
        <v>3409</v>
      </c>
      <c r="D366" s="300">
        <v>3520</v>
      </c>
      <c r="E366" s="300">
        <v>3548</v>
      </c>
      <c r="F366" s="250">
        <f t="shared" si="108"/>
        <v>7.9545454545455474E-3</v>
      </c>
      <c r="G366" s="302">
        <f t="shared" si="104"/>
        <v>28</v>
      </c>
      <c r="H366" s="250">
        <f t="shared" si="105"/>
        <v>2.7425638488652527E-2</v>
      </c>
      <c r="I366" s="290"/>
      <c r="J366" s="300">
        <v>3418.3333333333335</v>
      </c>
      <c r="K366" s="300">
        <v>3399.6666666666665</v>
      </c>
      <c r="L366" s="300">
        <v>3522.6666666666665</v>
      </c>
      <c r="M366" s="300">
        <v>3597.3333333333335</v>
      </c>
      <c r="N366" s="250">
        <f t="shared" si="106"/>
        <v>2.1196063588190928E-2</v>
      </c>
      <c r="O366" s="302">
        <f t="shared" si="107"/>
        <v>74.66666666666697</v>
      </c>
      <c r="P366" s="250">
        <f t="shared" si="109"/>
        <v>2.7884647682437477E-2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">
        <v>114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marzo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v>125469</v>
      </c>
      <c r="C370" s="292">
        <v>127071</v>
      </c>
      <c r="D370" s="292">
        <v>125749</v>
      </c>
      <c r="E370" s="292">
        <v>129368</v>
      </c>
      <c r="F370" s="264">
        <f t="shared" ref="F370:F380" si="110">E370/D370-1</f>
        <v>2.8779552918909879E-2</v>
      </c>
      <c r="G370" s="293">
        <f t="shared" ref="G370:G380" si="111">E370-D370</f>
        <v>3619</v>
      </c>
      <c r="H370" s="264">
        <f t="shared" ref="H370:H380" si="112">E370/$E$370</f>
        <v>1</v>
      </c>
      <c r="I370" s="266"/>
      <c r="J370" s="292">
        <v>126189.33333333333</v>
      </c>
      <c r="K370" s="292">
        <v>127571.66666666667</v>
      </c>
      <c r="L370" s="292">
        <v>126716.33333333333</v>
      </c>
      <c r="M370" s="292">
        <v>129007.66666666667</v>
      </c>
      <c r="N370" s="264">
        <f t="shared" ref="N370:N380" si="113">M370/L370-1</f>
        <v>1.8082383486475173E-2</v>
      </c>
      <c r="O370" s="293">
        <f t="shared" ref="O370:O380" si="114">M370-L370</f>
        <v>2291.333333333343</v>
      </c>
      <c r="P370" s="264">
        <f>M370/$M$370</f>
        <v>1</v>
      </c>
    </row>
    <row r="371" spans="1:16" x14ac:dyDescent="0.25">
      <c r="A371" s="88" t="s">
        <v>49</v>
      </c>
      <c r="B371" s="298">
        <v>45741</v>
      </c>
      <c r="C371" s="298">
        <v>46603</v>
      </c>
      <c r="D371" s="296">
        <v>44735</v>
      </c>
      <c r="E371" s="298">
        <v>46724</v>
      </c>
      <c r="F371" s="237">
        <f t="shared" si="110"/>
        <v>4.446183078126742E-2</v>
      </c>
      <c r="G371" s="299">
        <f t="shared" si="111"/>
        <v>1989</v>
      </c>
      <c r="H371" s="237">
        <f t="shared" si="112"/>
        <v>0.36117123245315691</v>
      </c>
      <c r="I371" s="281"/>
      <c r="J371" s="298">
        <v>45917</v>
      </c>
      <c r="K371" s="298">
        <v>46602.333333333336</v>
      </c>
      <c r="L371" s="296">
        <v>45163</v>
      </c>
      <c r="M371" s="298">
        <v>47070</v>
      </c>
      <c r="N371" s="237">
        <f t="shared" si="113"/>
        <v>4.222483006000477E-2</v>
      </c>
      <c r="O371" s="299">
        <f t="shared" si="114"/>
        <v>1907</v>
      </c>
      <c r="P371" s="237">
        <f t="shared" ref="P371:P380" si="115">M371/$M$370</f>
        <v>0.36486203662314642</v>
      </c>
    </row>
    <row r="372" spans="1:16" x14ac:dyDescent="0.25">
      <c r="A372" s="31" t="s">
        <v>50</v>
      </c>
      <c r="B372" s="298">
        <v>37223</v>
      </c>
      <c r="C372" s="298">
        <v>37697</v>
      </c>
      <c r="D372" s="298">
        <v>37015</v>
      </c>
      <c r="E372" s="298">
        <v>37955</v>
      </c>
      <c r="F372" s="237">
        <f t="shared" si="110"/>
        <v>2.5395110090503881E-2</v>
      </c>
      <c r="G372" s="299">
        <f t="shared" si="111"/>
        <v>940</v>
      </c>
      <c r="H372" s="237">
        <f t="shared" si="112"/>
        <v>0.29338785480180568</v>
      </c>
      <c r="I372" s="281"/>
      <c r="J372" s="298">
        <v>37837</v>
      </c>
      <c r="K372" s="298">
        <v>37939.666666666664</v>
      </c>
      <c r="L372" s="298">
        <v>37876.333333333336</v>
      </c>
      <c r="M372" s="298">
        <v>37711</v>
      </c>
      <c r="N372" s="237">
        <f t="shared" si="113"/>
        <v>-4.3650828573692513E-3</v>
      </c>
      <c r="O372" s="299">
        <f t="shared" si="114"/>
        <v>-165.33333333333576</v>
      </c>
      <c r="P372" s="237">
        <f t="shared" si="115"/>
        <v>0.29231596055014819</v>
      </c>
    </row>
    <row r="373" spans="1:16" x14ac:dyDescent="0.25">
      <c r="A373" s="31" t="s">
        <v>52</v>
      </c>
      <c r="B373" s="298">
        <v>19226</v>
      </c>
      <c r="C373" s="298">
        <v>19784</v>
      </c>
      <c r="D373" s="298">
        <v>20646</v>
      </c>
      <c r="E373" s="298">
        <v>21245</v>
      </c>
      <c r="F373" s="237">
        <f t="shared" si="110"/>
        <v>2.9012883851593507E-2</v>
      </c>
      <c r="G373" s="299">
        <f t="shared" si="111"/>
        <v>599</v>
      </c>
      <c r="H373" s="237">
        <f t="shared" si="112"/>
        <v>0.16422144579803352</v>
      </c>
      <c r="I373" s="281"/>
      <c r="J373" s="298">
        <v>19171.666666666668</v>
      </c>
      <c r="K373" s="298">
        <v>19892</v>
      </c>
      <c r="L373" s="298">
        <v>20321.333333333332</v>
      </c>
      <c r="M373" s="298">
        <v>20801.333333333332</v>
      </c>
      <c r="N373" s="237">
        <f t="shared" si="113"/>
        <v>2.3620497342694113E-2</v>
      </c>
      <c r="O373" s="299">
        <f t="shared" si="114"/>
        <v>480</v>
      </c>
      <c r="P373" s="237">
        <f t="shared" si="115"/>
        <v>0.16124106319262677</v>
      </c>
    </row>
    <row r="374" spans="1:16" x14ac:dyDescent="0.25">
      <c r="A374" s="31" t="s">
        <v>53</v>
      </c>
      <c r="B374" s="298">
        <v>4791</v>
      </c>
      <c r="C374" s="298">
        <v>4797</v>
      </c>
      <c r="D374" s="298">
        <v>4863</v>
      </c>
      <c r="E374" s="298"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3.5828025477707005E-2</v>
      </c>
      <c r="I374" s="281"/>
      <c r="J374" s="298">
        <v>4791</v>
      </c>
      <c r="K374" s="298">
        <v>4797</v>
      </c>
      <c r="L374" s="298">
        <v>4863</v>
      </c>
      <c r="M374" s="298"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3.5928097296543095E-2</v>
      </c>
    </row>
    <row r="375" spans="1:16" x14ac:dyDescent="0.25">
      <c r="A375" s="31" t="s">
        <v>54</v>
      </c>
      <c r="B375" s="298">
        <v>2855</v>
      </c>
      <c r="C375" s="298">
        <v>2773</v>
      </c>
      <c r="D375" s="298">
        <v>2679</v>
      </c>
      <c r="E375" s="298">
        <v>3005</v>
      </c>
      <c r="F375" s="237">
        <f t="shared" si="110"/>
        <v>0.12168719671519224</v>
      </c>
      <c r="G375" s="299">
        <f t="shared" si="111"/>
        <v>326</v>
      </c>
      <c r="H375" s="237">
        <f t="shared" si="112"/>
        <v>2.3228309937542515E-2</v>
      </c>
      <c r="I375" s="281"/>
      <c r="J375" s="298">
        <v>2839.6666666666665</v>
      </c>
      <c r="K375" s="298">
        <v>2773</v>
      </c>
      <c r="L375" s="298">
        <v>2679</v>
      </c>
      <c r="M375" s="298">
        <v>2986.3333333333335</v>
      </c>
      <c r="N375" s="237">
        <f t="shared" si="113"/>
        <v>0.11471942267015067</v>
      </c>
      <c r="O375" s="299">
        <f t="shared" si="114"/>
        <v>307.33333333333348</v>
      </c>
      <c r="P375" s="237">
        <f t="shared" si="115"/>
        <v>2.3148495050681742E-2</v>
      </c>
    </row>
    <row r="376" spans="1:16" x14ac:dyDescent="0.25">
      <c r="A376" s="31" t="s">
        <v>55</v>
      </c>
      <c r="B376" s="298">
        <v>663</v>
      </c>
      <c r="C376" s="298">
        <v>673</v>
      </c>
      <c r="D376" s="298">
        <v>673</v>
      </c>
      <c r="E376" s="298">
        <v>673</v>
      </c>
      <c r="F376" s="237">
        <f t="shared" si="110"/>
        <v>0</v>
      </c>
      <c r="G376" s="299">
        <f t="shared" si="111"/>
        <v>0</v>
      </c>
      <c r="H376" s="237">
        <f t="shared" si="112"/>
        <v>5.2022138395893883E-3</v>
      </c>
      <c r="I376" s="281"/>
      <c r="J376" s="298">
        <v>663</v>
      </c>
      <c r="K376" s="298">
        <v>673</v>
      </c>
      <c r="L376" s="298">
        <v>673</v>
      </c>
      <c r="M376" s="298">
        <v>673</v>
      </c>
      <c r="N376" s="237">
        <f t="shared" si="113"/>
        <v>0</v>
      </c>
      <c r="O376" s="299">
        <f t="shared" si="114"/>
        <v>0</v>
      </c>
      <c r="P376" s="237">
        <f t="shared" si="115"/>
        <v>5.2167442245034529E-3</v>
      </c>
    </row>
    <row r="377" spans="1:16" x14ac:dyDescent="0.25">
      <c r="A377" s="31" t="s">
        <v>56</v>
      </c>
      <c r="B377" s="298">
        <v>6415</v>
      </c>
      <c r="C377" s="298">
        <v>6415</v>
      </c>
      <c r="D377" s="298">
        <v>6497</v>
      </c>
      <c r="E377" s="298">
        <v>6497</v>
      </c>
      <c r="F377" s="237">
        <f t="shared" si="110"/>
        <v>0</v>
      </c>
      <c r="G377" s="299">
        <f t="shared" si="111"/>
        <v>0</v>
      </c>
      <c r="H377" s="237">
        <f t="shared" si="112"/>
        <v>5.0221074763465462E-2</v>
      </c>
      <c r="I377" s="281"/>
      <c r="J377" s="298">
        <v>6415</v>
      </c>
      <c r="K377" s="298">
        <v>6415</v>
      </c>
      <c r="L377" s="298">
        <v>6497</v>
      </c>
      <c r="M377" s="298">
        <v>6497</v>
      </c>
      <c r="N377" s="237">
        <f t="shared" si="113"/>
        <v>0</v>
      </c>
      <c r="O377" s="299">
        <f t="shared" si="114"/>
        <v>0</v>
      </c>
      <c r="P377" s="237">
        <f t="shared" si="115"/>
        <v>5.0361348033579396E-2</v>
      </c>
    </row>
    <row r="378" spans="1:16" x14ac:dyDescent="0.25">
      <c r="A378" s="31" t="s">
        <v>51</v>
      </c>
      <c r="B378" s="298">
        <v>912</v>
      </c>
      <c r="C378" s="298">
        <v>912</v>
      </c>
      <c r="D378" s="298">
        <v>912</v>
      </c>
      <c r="E378" s="298">
        <v>905</v>
      </c>
      <c r="F378" s="237">
        <f t="shared" si="110"/>
        <v>-7.6754385964912242E-3</v>
      </c>
      <c r="G378" s="299">
        <f t="shared" si="111"/>
        <v>-7</v>
      </c>
      <c r="H378" s="237">
        <f t="shared" si="112"/>
        <v>6.9955475851833527E-3</v>
      </c>
      <c r="I378" s="281"/>
      <c r="J378" s="298">
        <v>912</v>
      </c>
      <c r="K378" s="298">
        <v>912</v>
      </c>
      <c r="L378" s="298">
        <v>914.66666666666663</v>
      </c>
      <c r="M378" s="298">
        <v>905</v>
      </c>
      <c r="N378" s="237">
        <f t="shared" si="113"/>
        <v>-1.056851311953344E-2</v>
      </c>
      <c r="O378" s="299">
        <f t="shared" si="114"/>
        <v>-9.6666666666666288</v>
      </c>
      <c r="P378" s="237">
        <f t="shared" si="115"/>
        <v>7.0150869586562033E-3</v>
      </c>
    </row>
    <row r="379" spans="1:16" x14ac:dyDescent="0.25">
      <c r="A379" s="52" t="s">
        <v>57</v>
      </c>
      <c r="B379" s="298">
        <v>4562</v>
      </c>
      <c r="C379" s="298">
        <v>4307</v>
      </c>
      <c r="D379" s="298">
        <v>4616</v>
      </c>
      <c r="E379" s="298">
        <v>4616</v>
      </c>
      <c r="F379" s="237">
        <f t="shared" si="110"/>
        <v>0</v>
      </c>
      <c r="G379" s="299">
        <f t="shared" si="111"/>
        <v>0</v>
      </c>
      <c r="H379" s="237">
        <f t="shared" si="112"/>
        <v>3.5681157627852331E-2</v>
      </c>
      <c r="I379" s="281"/>
      <c r="J379" s="298">
        <v>4562</v>
      </c>
      <c r="K379" s="298">
        <v>4477</v>
      </c>
      <c r="L379" s="298">
        <v>4616</v>
      </c>
      <c r="M379" s="298">
        <v>4616</v>
      </c>
      <c r="N379" s="237">
        <f t="shared" si="113"/>
        <v>0</v>
      </c>
      <c r="O379" s="299">
        <f t="shared" si="114"/>
        <v>0</v>
      </c>
      <c r="P379" s="237">
        <f t="shared" si="115"/>
        <v>3.5780819227797828E-2</v>
      </c>
    </row>
    <row r="380" spans="1:16" x14ac:dyDescent="0.25">
      <c r="A380" s="38" t="s">
        <v>58</v>
      </c>
      <c r="B380" s="298">
        <v>3081</v>
      </c>
      <c r="C380" s="298">
        <v>3110</v>
      </c>
      <c r="D380" s="298">
        <v>3113</v>
      </c>
      <c r="E380" s="298">
        <v>3113</v>
      </c>
      <c r="F380" s="237">
        <f t="shared" si="110"/>
        <v>0</v>
      </c>
      <c r="G380" s="299">
        <f t="shared" si="111"/>
        <v>0</v>
      </c>
      <c r="H380" s="237">
        <f t="shared" si="112"/>
        <v>2.4063137715663842E-2</v>
      </c>
      <c r="I380" s="281"/>
      <c r="J380" s="298">
        <v>3081</v>
      </c>
      <c r="K380" s="298">
        <v>3090.6666666666665</v>
      </c>
      <c r="L380" s="298">
        <v>3113</v>
      </c>
      <c r="M380" s="298">
        <v>3113</v>
      </c>
      <c r="N380" s="237">
        <f t="shared" si="113"/>
        <v>0</v>
      </c>
      <c r="O380" s="299">
        <f t="shared" si="114"/>
        <v>0</v>
      </c>
      <c r="P380" s="237">
        <f t="shared" si="115"/>
        <v>2.4130348842316865E-2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ACF6-0677-4855-9019-7294B5F20093}">
  <sheetPr codeName="Hoja15"/>
  <dimension ref="A1:V411"/>
  <sheetViews>
    <sheetView workbookViewId="0">
      <selection activeCell="J203" sqref="J203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">
        <v>114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marzo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v>799343</v>
      </c>
      <c r="C7" s="309">
        <v>934106</v>
      </c>
      <c r="D7" s="309">
        <v>946722</v>
      </c>
      <c r="E7" s="309">
        <v>943371</v>
      </c>
      <c r="F7" s="310">
        <f>IFERROR(E7/D7-1,"-")</f>
        <v>-3.5395818413430646E-3</v>
      </c>
      <c r="G7" s="309">
        <f>IFERROR(E7-D7,"-")</f>
        <v>-3351</v>
      </c>
      <c r="H7" s="310">
        <f>E7/$E$7</f>
        <v>1</v>
      </c>
      <c r="I7" s="311"/>
      <c r="J7" s="309">
        <v>2282810</v>
      </c>
      <c r="K7" s="309">
        <v>2594919</v>
      </c>
      <c r="L7" s="309">
        <v>2697544</v>
      </c>
      <c r="M7" s="309">
        <v>2711104</v>
      </c>
      <c r="N7" s="310">
        <f>IFERROR(M7/L7-1,"-")</f>
        <v>5.0267947436630767E-3</v>
      </c>
      <c r="O7" s="309">
        <f>IFERROR(M7-L7,"-")</f>
        <v>13560</v>
      </c>
      <c r="P7" s="310">
        <f>M7/$M$7</f>
        <v>1</v>
      </c>
      <c r="V7" s="312"/>
    </row>
    <row r="8" spans="1:22" x14ac:dyDescent="0.25">
      <c r="A8" s="313" t="s">
        <v>86</v>
      </c>
      <c r="B8" s="314">
        <v>719065</v>
      </c>
      <c r="C8" s="314">
        <v>851426</v>
      </c>
      <c r="D8" s="314">
        <v>867811</v>
      </c>
      <c r="E8" s="314">
        <v>864021</v>
      </c>
      <c r="F8" s="315">
        <f>IFERROR(E8/D8-1,"-")</f>
        <v>-4.3673103936225921E-3</v>
      </c>
      <c r="G8" s="314">
        <f>IFERROR(E8-D8,"-")</f>
        <v>-3790</v>
      </c>
      <c r="H8" s="315">
        <f>E8/$E$7</f>
        <v>0.91588675081171667</v>
      </c>
      <c r="I8" s="306"/>
      <c r="J8" s="314">
        <v>2055411</v>
      </c>
      <c r="K8" s="314">
        <v>2360484</v>
      </c>
      <c r="L8" s="314">
        <v>2468473</v>
      </c>
      <c r="M8" s="314">
        <v>2488524</v>
      </c>
      <c r="N8" s="315">
        <f>IFERROR(M8/L8-1,"-")</f>
        <v>8.1228354533349201E-3</v>
      </c>
      <c r="O8" s="314">
        <f>IFERROR(M8-L8,"-")</f>
        <v>20051</v>
      </c>
      <c r="P8" s="315">
        <f>M8/$M$7</f>
        <v>0.91790060432945397</v>
      </c>
    </row>
    <row r="9" spans="1:22" x14ac:dyDescent="0.25">
      <c r="A9" s="313" t="s">
        <v>87</v>
      </c>
      <c r="B9" s="314">
        <v>80278</v>
      </c>
      <c r="C9" s="314">
        <v>82680</v>
      </c>
      <c r="D9" s="314">
        <v>78911</v>
      </c>
      <c r="E9" s="314">
        <v>79350</v>
      </c>
      <c r="F9" s="315">
        <f>IFERROR(E9/D9-1,"-")</f>
        <v>5.563229461038377E-3</v>
      </c>
      <c r="G9" s="314">
        <f>IFERROR(E9-D9,"-")</f>
        <v>439</v>
      </c>
      <c r="H9" s="315">
        <f>E9/$E$7</f>
        <v>8.4113249188283293E-2</v>
      </c>
      <c r="I9" s="306"/>
      <c r="J9" s="314">
        <v>227399</v>
      </c>
      <c r="K9" s="314">
        <v>234435</v>
      </c>
      <c r="L9" s="314">
        <v>229071</v>
      </c>
      <c r="M9" s="314">
        <v>222580</v>
      </c>
      <c r="N9" s="315">
        <f>IFERROR(M9/L9-1,"-")</f>
        <v>-2.8336192708810826E-2</v>
      </c>
      <c r="O9" s="314">
        <f>IFERROR(M9-L9,"-")</f>
        <v>-6491</v>
      </c>
      <c r="P9" s="315">
        <f>M9/$M$7</f>
        <v>8.2099395670546027E-2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">
        <v>114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marzo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v>799343</v>
      </c>
      <c r="C13" s="319">
        <v>934106</v>
      </c>
      <c r="D13" s="319">
        <v>946722</v>
      </c>
      <c r="E13" s="319">
        <v>943371</v>
      </c>
      <c r="F13" s="320">
        <f>IFERROR(E13/D13-1,"-")</f>
        <v>-3.5395818413430646E-3</v>
      </c>
      <c r="G13" s="319">
        <f t="shared" ref="G13:G47" si="2">IFERROR(E13-D13,"-")</f>
        <v>-3351</v>
      </c>
      <c r="H13" s="320">
        <f t="shared" ref="H13:H47" si="3">IFERROR(E13/$E$7,"-")</f>
        <v>1</v>
      </c>
      <c r="I13" s="311"/>
      <c r="J13" s="309">
        <v>2282810</v>
      </c>
      <c r="K13" s="309">
        <v>2594919</v>
      </c>
      <c r="L13" s="309">
        <v>2697544</v>
      </c>
      <c r="M13" s="309">
        <v>2711104</v>
      </c>
      <c r="N13" s="310">
        <f t="shared" ref="N13:N47" si="4">IFERROR(M13/L13-1,"-")</f>
        <v>5.0267947436630767E-3</v>
      </c>
      <c r="O13" s="309">
        <f t="shared" ref="O13:O47" si="5">IFERROR(M13-L13,"-")</f>
        <v>13560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v>281246</v>
      </c>
      <c r="C14" s="322">
        <v>324183</v>
      </c>
      <c r="D14" s="322">
        <v>328539</v>
      </c>
      <c r="E14" s="322">
        <v>310509</v>
      </c>
      <c r="F14" s="323">
        <f t="shared" ref="F14:F47" si="6">IFERROR(E14/D14-1,"-")</f>
        <v>-5.4879329394683762E-2</v>
      </c>
      <c r="G14" s="322">
        <f t="shared" si="2"/>
        <v>-18030</v>
      </c>
      <c r="H14" s="323">
        <f t="shared" si="3"/>
        <v>0.32914834142664973</v>
      </c>
      <c r="I14" s="311"/>
      <c r="J14" s="322">
        <v>790950</v>
      </c>
      <c r="K14" s="322">
        <v>882021</v>
      </c>
      <c r="L14" s="322">
        <v>912930</v>
      </c>
      <c r="M14" s="322">
        <v>889929</v>
      </c>
      <c r="N14" s="323">
        <f>IFERROR(M14/L14-1,"-")</f>
        <v>-2.5194702770201416E-2</v>
      </c>
      <c r="O14" s="322">
        <f t="shared" si="5"/>
        <v>-23001</v>
      </c>
      <c r="P14" s="323">
        <f t="shared" ref="P14:P47" si="7">M14/$M$13</f>
        <v>0.32825336099242225</v>
      </c>
    </row>
    <row r="15" spans="1:22" x14ac:dyDescent="0.25">
      <c r="A15" s="313" t="s">
        <v>92</v>
      </c>
      <c r="B15" s="314">
        <v>116858</v>
      </c>
      <c r="C15" s="314">
        <v>126740</v>
      </c>
      <c r="D15" s="314">
        <v>126517</v>
      </c>
      <c r="E15" s="314">
        <v>121707</v>
      </c>
      <c r="F15" s="315">
        <f t="shared" si="6"/>
        <v>-3.801860619521491E-2</v>
      </c>
      <c r="G15" s="314">
        <f t="shared" si="2"/>
        <v>-4810</v>
      </c>
      <c r="H15" s="315">
        <f t="shared" si="3"/>
        <v>0.12901286980413856</v>
      </c>
      <c r="I15" s="306"/>
      <c r="J15" s="314">
        <v>317507</v>
      </c>
      <c r="K15" s="314">
        <v>343001</v>
      </c>
      <c r="L15" s="314">
        <v>350722</v>
      </c>
      <c r="M15" s="314">
        <v>355724</v>
      </c>
      <c r="N15" s="315">
        <f t="shared" si="4"/>
        <v>1.4262008086176614E-2</v>
      </c>
      <c r="O15" s="314">
        <f>IFERROR(M15-L15,"-")</f>
        <v>5002</v>
      </c>
      <c r="P15" s="315">
        <f t="shared" si="7"/>
        <v>0.13121001628856732</v>
      </c>
    </row>
    <row r="16" spans="1:22" x14ac:dyDescent="0.25">
      <c r="A16" s="324" t="s">
        <v>93</v>
      </c>
      <c r="B16" s="325">
        <v>164388</v>
      </c>
      <c r="C16" s="325">
        <v>197443</v>
      </c>
      <c r="D16" s="325">
        <v>202022</v>
      </c>
      <c r="E16" s="325">
        <v>188802</v>
      </c>
      <c r="F16" s="326">
        <f t="shared" si="6"/>
        <v>-6.5438417598083332E-2</v>
      </c>
      <c r="G16" s="325">
        <f t="shared" si="2"/>
        <v>-13220</v>
      </c>
      <c r="H16" s="326">
        <f t="shared" si="3"/>
        <v>0.20013547162251119</v>
      </c>
      <c r="I16" s="306"/>
      <c r="J16" s="325">
        <v>473443</v>
      </c>
      <c r="K16" s="325">
        <v>539020</v>
      </c>
      <c r="L16" s="325">
        <v>562208</v>
      </c>
      <c r="M16" s="325">
        <v>534205</v>
      </c>
      <c r="N16" s="326">
        <f t="shared" si="4"/>
        <v>-4.9808967499573087E-2</v>
      </c>
      <c r="O16" s="325">
        <f t="shared" si="5"/>
        <v>-28003</v>
      </c>
      <c r="P16" s="326">
        <f t="shared" si="7"/>
        <v>0.19704334470385496</v>
      </c>
    </row>
    <row r="17" spans="1:17" x14ac:dyDescent="0.25">
      <c r="A17" s="321" t="s">
        <v>94</v>
      </c>
      <c r="B17" s="322">
        <v>518097</v>
      </c>
      <c r="C17" s="322">
        <v>609923</v>
      </c>
      <c r="D17" s="322">
        <v>618183</v>
      </c>
      <c r="E17" s="322">
        <v>632862</v>
      </c>
      <c r="F17" s="323">
        <f t="shared" si="6"/>
        <v>2.37453957808611E-2</v>
      </c>
      <c r="G17" s="322">
        <f t="shared" si="2"/>
        <v>14679</v>
      </c>
      <c r="H17" s="323">
        <f t="shared" si="3"/>
        <v>0.67085165857335027</v>
      </c>
      <c r="I17" s="311"/>
      <c r="J17" s="322">
        <v>1491860</v>
      </c>
      <c r="K17" s="322">
        <v>1712898</v>
      </c>
      <c r="L17" s="322">
        <v>1784614</v>
      </c>
      <c r="M17" s="322">
        <v>1821175</v>
      </c>
      <c r="N17" s="323">
        <f t="shared" si="4"/>
        <v>2.0486783136297371E-2</v>
      </c>
      <c r="O17" s="322">
        <f t="shared" si="5"/>
        <v>36561</v>
      </c>
      <c r="P17" s="323">
        <f t="shared" si="7"/>
        <v>0.67174663900757769</v>
      </c>
    </row>
    <row r="18" spans="1:17" x14ac:dyDescent="0.25">
      <c r="A18" s="313" t="s">
        <v>29</v>
      </c>
      <c r="B18" s="314">
        <v>229756</v>
      </c>
      <c r="C18" s="314">
        <v>255654</v>
      </c>
      <c r="D18" s="314">
        <v>249154</v>
      </c>
      <c r="E18" s="314">
        <v>264703</v>
      </c>
      <c r="F18" s="315">
        <f t="shared" si="6"/>
        <v>6.2407185917143559E-2</v>
      </c>
      <c r="G18" s="314">
        <f t="shared" si="2"/>
        <v>15549</v>
      </c>
      <c r="H18" s="315">
        <f t="shared" si="3"/>
        <v>0.28059268304834473</v>
      </c>
      <c r="I18" s="306"/>
      <c r="J18" s="314">
        <v>622545</v>
      </c>
      <c r="K18" s="314">
        <v>688842</v>
      </c>
      <c r="L18" s="314">
        <v>705537</v>
      </c>
      <c r="M18" s="314">
        <v>721369</v>
      </c>
      <c r="N18" s="315">
        <f t="shared" si="4"/>
        <v>2.2439645263111707E-2</v>
      </c>
      <c r="O18" s="314">
        <f t="shared" si="5"/>
        <v>15832</v>
      </c>
      <c r="P18" s="315">
        <f t="shared" si="7"/>
        <v>0.26607942742144897</v>
      </c>
      <c r="Q18" s="303"/>
    </row>
    <row r="19" spans="1:17" x14ac:dyDescent="0.25">
      <c r="A19" s="313" t="s">
        <v>22</v>
      </c>
      <c r="B19" s="314">
        <v>85465</v>
      </c>
      <c r="C19" s="314">
        <v>102265</v>
      </c>
      <c r="D19" s="314">
        <v>103926</v>
      </c>
      <c r="E19" s="314">
        <v>100559</v>
      </c>
      <c r="F19" s="315">
        <f>IFERROR(E19/D19-1,"-")</f>
        <v>-3.2398052460404503E-2</v>
      </c>
      <c r="G19" s="314">
        <f t="shared" si="2"/>
        <v>-3367</v>
      </c>
      <c r="H19" s="315">
        <f t="shared" si="3"/>
        <v>0.10659539036073824</v>
      </c>
      <c r="I19" s="306"/>
      <c r="J19" s="314">
        <v>246758</v>
      </c>
      <c r="K19" s="314">
        <v>285537</v>
      </c>
      <c r="L19" s="314">
        <v>298578</v>
      </c>
      <c r="M19" s="314">
        <v>290732</v>
      </c>
      <c r="N19" s="315">
        <f t="shared" si="4"/>
        <v>-2.6277890534466719E-2</v>
      </c>
      <c r="O19" s="314">
        <f t="shared" si="5"/>
        <v>-7846</v>
      </c>
      <c r="P19" s="315">
        <f t="shared" si="7"/>
        <v>0.10723749439342792</v>
      </c>
      <c r="Q19" s="303"/>
    </row>
    <row r="20" spans="1:17" x14ac:dyDescent="0.25">
      <c r="A20" s="313" t="s">
        <v>95</v>
      </c>
      <c r="B20" s="314">
        <v>20635</v>
      </c>
      <c r="C20" s="314">
        <v>23677</v>
      </c>
      <c r="D20" s="314">
        <v>24845</v>
      </c>
      <c r="E20" s="314">
        <v>22653</v>
      </c>
      <c r="F20" s="315">
        <f t="shared" si="6"/>
        <v>-8.8227007446166184E-2</v>
      </c>
      <c r="G20" s="314">
        <f t="shared" si="2"/>
        <v>-2192</v>
      </c>
      <c r="H20" s="315">
        <f t="shared" si="3"/>
        <v>2.401282210286303E-2</v>
      </c>
      <c r="I20" s="306"/>
      <c r="J20" s="314">
        <v>64312</v>
      </c>
      <c r="K20" s="314">
        <v>69910</v>
      </c>
      <c r="L20" s="314">
        <v>75258</v>
      </c>
      <c r="M20" s="314">
        <v>77241</v>
      </c>
      <c r="N20" s="315">
        <f t="shared" si="4"/>
        <v>2.6349358207765183E-2</v>
      </c>
      <c r="O20" s="314">
        <f t="shared" si="5"/>
        <v>1983</v>
      </c>
      <c r="P20" s="315">
        <f t="shared" si="7"/>
        <v>2.8490607516347584E-2</v>
      </c>
      <c r="Q20" s="303"/>
    </row>
    <row r="21" spans="1:17" x14ac:dyDescent="0.25">
      <c r="A21" s="313" t="s">
        <v>96</v>
      </c>
      <c r="B21" s="314">
        <v>16018</v>
      </c>
      <c r="C21" s="314">
        <v>18696</v>
      </c>
      <c r="D21" s="314">
        <v>19780</v>
      </c>
      <c r="E21" s="314">
        <v>20500</v>
      </c>
      <c r="F21" s="315">
        <f t="shared" si="6"/>
        <v>3.6400404448938328E-2</v>
      </c>
      <c r="G21" s="314">
        <f t="shared" si="2"/>
        <v>720</v>
      </c>
      <c r="H21" s="315">
        <f t="shared" si="3"/>
        <v>2.1730581075737967E-2</v>
      </c>
      <c r="I21" s="306"/>
      <c r="J21" s="314">
        <v>47453</v>
      </c>
      <c r="K21" s="314">
        <v>54485</v>
      </c>
      <c r="L21" s="314">
        <v>56550</v>
      </c>
      <c r="M21" s="314">
        <v>59085</v>
      </c>
      <c r="N21" s="315">
        <f t="shared" si="4"/>
        <v>4.482758620689653E-2</v>
      </c>
      <c r="O21" s="314">
        <f t="shared" si="5"/>
        <v>2535</v>
      </c>
      <c r="P21" s="315">
        <f t="shared" si="7"/>
        <v>2.1793704704799226E-2</v>
      </c>
      <c r="Q21" s="303"/>
    </row>
    <row r="22" spans="1:17" x14ac:dyDescent="0.25">
      <c r="A22" s="313" t="s">
        <v>28</v>
      </c>
      <c r="B22" s="314">
        <v>1910</v>
      </c>
      <c r="C22" s="314">
        <v>2334</v>
      </c>
      <c r="D22" s="314">
        <v>2317</v>
      </c>
      <c r="E22" s="314">
        <v>2519</v>
      </c>
      <c r="F22" s="315">
        <f t="shared" si="6"/>
        <v>8.7181700474751933E-2</v>
      </c>
      <c r="G22" s="314">
        <f t="shared" si="2"/>
        <v>202</v>
      </c>
      <c r="H22" s="315">
        <f t="shared" si="3"/>
        <v>2.6702114014528749E-3</v>
      </c>
      <c r="I22" s="306"/>
      <c r="J22" s="314">
        <v>6314</v>
      </c>
      <c r="K22" s="314">
        <v>6595</v>
      </c>
      <c r="L22" s="314">
        <v>6635</v>
      </c>
      <c r="M22" s="314">
        <v>7053</v>
      </c>
      <c r="N22" s="315">
        <f t="shared" si="4"/>
        <v>6.2999246420497368E-2</v>
      </c>
      <c r="O22" s="314">
        <f t="shared" si="5"/>
        <v>418</v>
      </c>
      <c r="P22" s="315">
        <f t="shared" si="7"/>
        <v>2.6015232171100779E-3</v>
      </c>
      <c r="Q22" s="303"/>
    </row>
    <row r="23" spans="1:17" x14ac:dyDescent="0.25">
      <c r="A23" s="313" t="s">
        <v>97</v>
      </c>
      <c r="B23" s="314">
        <f>B24+B25+B26+B27</f>
        <v>43697</v>
      </c>
      <c r="C23" s="314">
        <f t="shared" ref="C23:D23" si="8">C24+C25+C26+C27</f>
        <v>50924</v>
      </c>
      <c r="D23" s="314">
        <f t="shared" si="8"/>
        <v>43164</v>
      </c>
      <c r="E23" s="314">
        <f>E24+E25+E26+E27</f>
        <v>43129</v>
      </c>
      <c r="F23" s="315">
        <f t="shared" si="6"/>
        <v>-8.108609026040714E-4</v>
      </c>
      <c r="G23" s="314">
        <f t="shared" si="2"/>
        <v>-35</v>
      </c>
      <c r="H23" s="315">
        <f t="shared" si="3"/>
        <v>4.5717962498317208E-2</v>
      </c>
      <c r="I23" s="306"/>
      <c r="J23" s="314">
        <f>J24+J25+J26+J27</f>
        <v>145821</v>
      </c>
      <c r="K23" s="314">
        <f t="shared" ref="K23:M23" si="9">K24+K25+K26+K27</f>
        <v>151065</v>
      </c>
      <c r="L23" s="314">
        <f t="shared" si="9"/>
        <v>129115</v>
      </c>
      <c r="M23" s="314">
        <f t="shared" si="9"/>
        <v>130275</v>
      </c>
      <c r="N23" s="315">
        <f t="shared" si="4"/>
        <v>8.9842388568330822E-3</v>
      </c>
      <c r="O23" s="314">
        <f t="shared" si="5"/>
        <v>1160</v>
      </c>
      <c r="P23" s="315">
        <f t="shared" si="7"/>
        <v>4.8052380137390521E-2</v>
      </c>
      <c r="Q23" s="303"/>
    </row>
    <row r="24" spans="1:17" x14ac:dyDescent="0.25">
      <c r="A24" s="313" t="s">
        <v>27</v>
      </c>
      <c r="B24" s="314">
        <v>11814</v>
      </c>
      <c r="C24" s="314">
        <v>12428</v>
      </c>
      <c r="D24" s="314">
        <v>9980</v>
      </c>
      <c r="E24" s="314">
        <v>9644</v>
      </c>
      <c r="F24" s="315">
        <f>IFERROR(E24/D24-1,"-")</f>
        <v>-3.3667334669338689E-2</v>
      </c>
      <c r="G24" s="314">
        <f t="shared" si="2"/>
        <v>-336</v>
      </c>
      <c r="H24" s="315">
        <f t="shared" si="3"/>
        <v>1.0222913360703266E-2</v>
      </c>
      <c r="I24" s="306"/>
      <c r="J24" s="314">
        <v>38640</v>
      </c>
      <c r="K24" s="314">
        <v>38719</v>
      </c>
      <c r="L24" s="314">
        <v>32333</v>
      </c>
      <c r="M24" s="314">
        <v>32205</v>
      </c>
      <c r="N24" s="315">
        <f t="shared" si="4"/>
        <v>-3.9588036990072517E-3</v>
      </c>
      <c r="O24" s="314">
        <f t="shared" si="5"/>
        <v>-128</v>
      </c>
      <c r="P24" s="315">
        <f t="shared" si="7"/>
        <v>1.1878924600457969E-2</v>
      </c>
      <c r="Q24" s="303"/>
    </row>
    <row r="25" spans="1:17" x14ac:dyDescent="0.25">
      <c r="A25" s="313" t="s">
        <v>37</v>
      </c>
      <c r="B25" s="314">
        <v>9356</v>
      </c>
      <c r="C25" s="314">
        <v>12806</v>
      </c>
      <c r="D25" s="314">
        <v>9186</v>
      </c>
      <c r="E25" s="314">
        <v>10426</v>
      </c>
      <c r="F25" s="315">
        <f t="shared" si="6"/>
        <v>0.13498802525582398</v>
      </c>
      <c r="G25" s="314">
        <f t="shared" si="2"/>
        <v>1240</v>
      </c>
      <c r="H25" s="315">
        <f t="shared" si="3"/>
        <v>1.1051855526616782E-2</v>
      </c>
      <c r="I25" s="306"/>
      <c r="J25" s="314">
        <v>31888</v>
      </c>
      <c r="K25" s="314">
        <v>37607</v>
      </c>
      <c r="L25" s="314">
        <v>28261</v>
      </c>
      <c r="M25" s="314">
        <v>29007</v>
      </c>
      <c r="N25" s="315">
        <f>IFERROR(M25/L25-1,"-")</f>
        <v>2.6396801245532675E-2</v>
      </c>
      <c r="O25" s="314">
        <f>IFERROR(M25-L25,"-")</f>
        <v>746</v>
      </c>
      <c r="P25" s="315">
        <f>M25/$M$13</f>
        <v>1.0699331342508439E-2</v>
      </c>
      <c r="Q25" s="303"/>
    </row>
    <row r="26" spans="1:17" x14ac:dyDescent="0.25">
      <c r="A26" s="313" t="s">
        <v>25</v>
      </c>
      <c r="B26" s="314">
        <v>14052</v>
      </c>
      <c r="C26" s="314">
        <v>14186</v>
      </c>
      <c r="D26" s="314">
        <v>13221</v>
      </c>
      <c r="E26" s="314">
        <v>12873</v>
      </c>
      <c r="F26" s="315">
        <f t="shared" si="6"/>
        <v>-2.6321760835035124E-2</v>
      </c>
      <c r="G26" s="314">
        <f t="shared" si="2"/>
        <v>-348</v>
      </c>
      <c r="H26" s="315">
        <f t="shared" si="3"/>
        <v>1.3645744887218285E-2</v>
      </c>
      <c r="I26" s="306"/>
      <c r="J26" s="314">
        <v>47289</v>
      </c>
      <c r="K26" s="314">
        <v>42219</v>
      </c>
      <c r="L26" s="314">
        <v>37925</v>
      </c>
      <c r="M26" s="314">
        <v>37959</v>
      </c>
      <c r="N26" s="315">
        <f t="shared" si="4"/>
        <v>8.9650626235981967E-4</v>
      </c>
      <c r="O26" s="314">
        <f t="shared" si="5"/>
        <v>34</v>
      </c>
      <c r="P26" s="315">
        <f t="shared" si="7"/>
        <v>1.4001307216543519E-2</v>
      </c>
      <c r="Q26" s="303"/>
    </row>
    <row r="27" spans="1:17" x14ac:dyDescent="0.25">
      <c r="A27" s="313" t="s">
        <v>36</v>
      </c>
      <c r="B27" s="314">
        <v>8475</v>
      </c>
      <c r="C27" s="314">
        <v>11504</v>
      </c>
      <c r="D27" s="314">
        <v>10777</v>
      </c>
      <c r="E27" s="314">
        <v>10186</v>
      </c>
      <c r="F27" s="315">
        <f t="shared" si="6"/>
        <v>-5.483900900064953E-2</v>
      </c>
      <c r="G27" s="314">
        <f t="shared" si="2"/>
        <v>-591</v>
      </c>
      <c r="H27" s="315">
        <f t="shared" si="3"/>
        <v>1.0797448723778873E-2</v>
      </c>
      <c r="I27" s="306"/>
      <c r="J27" s="314">
        <v>28004</v>
      </c>
      <c r="K27" s="314">
        <v>32520</v>
      </c>
      <c r="L27" s="314">
        <v>30596</v>
      </c>
      <c r="M27" s="314">
        <v>31104</v>
      </c>
      <c r="N27" s="315">
        <f t="shared" si="4"/>
        <v>1.6603477578768455E-2</v>
      </c>
      <c r="O27" s="314">
        <f t="shared" si="5"/>
        <v>508</v>
      </c>
      <c r="P27" s="315">
        <f t="shared" si="7"/>
        <v>1.1472816977880598E-2</v>
      </c>
      <c r="Q27" s="303"/>
    </row>
    <row r="28" spans="1:17" x14ac:dyDescent="0.25">
      <c r="A28" s="313" t="s">
        <v>30</v>
      </c>
      <c r="B28" s="314">
        <v>22217</v>
      </c>
      <c r="C28" s="314">
        <v>24509</v>
      </c>
      <c r="D28" s="314">
        <v>26463</v>
      </c>
      <c r="E28" s="314">
        <v>26850</v>
      </c>
      <c r="F28" s="315">
        <f t="shared" si="6"/>
        <v>1.4624192268450242E-2</v>
      </c>
      <c r="G28" s="314">
        <f t="shared" si="2"/>
        <v>387</v>
      </c>
      <c r="H28" s="315">
        <f t="shared" si="3"/>
        <v>2.8461761067490945E-2</v>
      </c>
      <c r="I28" s="306"/>
      <c r="J28" s="314">
        <v>66338</v>
      </c>
      <c r="K28" s="314">
        <v>65440</v>
      </c>
      <c r="L28" s="314">
        <v>72077</v>
      </c>
      <c r="M28" s="314">
        <v>74338</v>
      </c>
      <c r="N28" s="315">
        <f t="shared" si="4"/>
        <v>3.1369230128889924E-2</v>
      </c>
      <c r="O28" s="314">
        <f t="shared" si="5"/>
        <v>2261</v>
      </c>
      <c r="P28" s="315">
        <f t="shared" si="7"/>
        <v>2.7419826019215787E-2</v>
      </c>
      <c r="Q28" s="303"/>
    </row>
    <row r="29" spans="1:17" x14ac:dyDescent="0.25">
      <c r="A29" s="313" t="s">
        <v>35</v>
      </c>
      <c r="B29" s="314">
        <v>26970</v>
      </c>
      <c r="C29" s="314">
        <v>34324</v>
      </c>
      <c r="D29" s="314">
        <v>44768</v>
      </c>
      <c r="E29" s="314">
        <v>42339</v>
      </c>
      <c r="F29" s="315">
        <f t="shared" si="6"/>
        <v>-5.4257505360972069E-2</v>
      </c>
      <c r="G29" s="314">
        <f t="shared" si="2"/>
        <v>-2429</v>
      </c>
      <c r="H29" s="315">
        <f t="shared" si="3"/>
        <v>4.4880540105642422E-2</v>
      </c>
      <c r="I29" s="306"/>
      <c r="J29" s="314">
        <v>82440</v>
      </c>
      <c r="K29" s="314">
        <v>105472</v>
      </c>
      <c r="L29" s="314">
        <v>130539</v>
      </c>
      <c r="M29" s="314">
        <v>124011</v>
      </c>
      <c r="N29" s="315">
        <f t="shared" si="4"/>
        <v>-5.0008043573185001E-2</v>
      </c>
      <c r="O29" s="314">
        <f t="shared" si="5"/>
        <v>-6528</v>
      </c>
      <c r="P29" s="315">
        <f t="shared" si="7"/>
        <v>4.5741882273789572E-2</v>
      </c>
      <c r="Q29" s="303"/>
    </row>
    <row r="30" spans="1:17" x14ac:dyDescent="0.25">
      <c r="A30" s="313" t="s">
        <v>43</v>
      </c>
      <c r="B30" s="314">
        <v>10971</v>
      </c>
      <c r="C30" s="314">
        <v>16988</v>
      </c>
      <c r="D30" s="314">
        <v>21980</v>
      </c>
      <c r="E30" s="314">
        <v>25694</v>
      </c>
      <c r="F30" s="315">
        <f t="shared" si="6"/>
        <v>0.16897179253867156</v>
      </c>
      <c r="G30" s="314">
        <f t="shared" si="2"/>
        <v>3714</v>
      </c>
      <c r="H30" s="315">
        <f t="shared" si="3"/>
        <v>2.7236368300488353E-2</v>
      </c>
      <c r="I30" s="306"/>
      <c r="J30" s="314">
        <v>32919</v>
      </c>
      <c r="K30" s="314">
        <v>55238</v>
      </c>
      <c r="L30" s="314">
        <v>70014</v>
      </c>
      <c r="M30" s="314">
        <v>83773</v>
      </c>
      <c r="N30" s="315">
        <f t="shared" si="4"/>
        <v>0.19651783928928501</v>
      </c>
      <c r="O30" s="314">
        <f t="shared" si="5"/>
        <v>13759</v>
      </c>
      <c r="P30" s="315">
        <f t="shared" si="7"/>
        <v>3.0899958098250749E-2</v>
      </c>
      <c r="Q30" s="303"/>
    </row>
    <row r="31" spans="1:17" x14ac:dyDescent="0.25">
      <c r="A31" s="313" t="s">
        <v>33</v>
      </c>
      <c r="B31" s="314">
        <v>14623</v>
      </c>
      <c r="C31" s="314">
        <v>22228</v>
      </c>
      <c r="D31" s="314">
        <v>25106</v>
      </c>
      <c r="E31" s="314">
        <v>25350</v>
      </c>
      <c r="F31" s="315">
        <f t="shared" si="6"/>
        <v>9.7187923205608318E-3</v>
      </c>
      <c r="G31" s="314">
        <f t="shared" si="2"/>
        <v>244</v>
      </c>
      <c r="H31" s="315">
        <f t="shared" si="3"/>
        <v>2.6871718549754019E-2</v>
      </c>
      <c r="I31" s="306"/>
      <c r="J31" s="314">
        <v>43284</v>
      </c>
      <c r="K31" s="314">
        <v>63446</v>
      </c>
      <c r="L31" s="314">
        <v>70366</v>
      </c>
      <c r="M31" s="314">
        <v>75365</v>
      </c>
      <c r="N31" s="315">
        <f t="shared" si="4"/>
        <v>7.1042833186482079E-2</v>
      </c>
      <c r="O31" s="314">
        <f t="shared" si="5"/>
        <v>4999</v>
      </c>
      <c r="P31" s="315">
        <f t="shared" si="7"/>
        <v>2.7798638488232101E-2</v>
      </c>
      <c r="Q31" s="303"/>
    </row>
    <row r="32" spans="1:17" x14ac:dyDescent="0.25">
      <c r="A32" s="313" t="s">
        <v>44</v>
      </c>
      <c r="B32" s="314">
        <v>8812</v>
      </c>
      <c r="C32" s="314">
        <v>11724</v>
      </c>
      <c r="D32" s="314">
        <v>11235</v>
      </c>
      <c r="E32" s="314">
        <v>11698</v>
      </c>
      <c r="F32" s="315">
        <f t="shared" si="6"/>
        <v>4.1210502892745859E-2</v>
      </c>
      <c r="G32" s="314">
        <f t="shared" si="2"/>
        <v>463</v>
      </c>
      <c r="H32" s="315">
        <f t="shared" si="3"/>
        <v>1.2400211581657694E-2</v>
      </c>
      <c r="I32" s="306"/>
      <c r="J32" s="314">
        <v>26225</v>
      </c>
      <c r="K32" s="314">
        <v>32166</v>
      </c>
      <c r="L32" s="314">
        <v>32288</v>
      </c>
      <c r="M32" s="314">
        <v>32942</v>
      </c>
      <c r="N32" s="315">
        <f t="shared" si="4"/>
        <v>2.0255203171456904E-2</v>
      </c>
      <c r="O32" s="314">
        <f t="shared" si="5"/>
        <v>654</v>
      </c>
      <c r="P32" s="315">
        <f t="shared" si="7"/>
        <v>1.2150769575789051E-2</v>
      </c>
      <c r="Q32" s="303"/>
    </row>
    <row r="33" spans="1:17" x14ac:dyDescent="0.25">
      <c r="A33" s="313" t="s">
        <v>23</v>
      </c>
      <c r="B33" s="314">
        <v>8189</v>
      </c>
      <c r="C33" s="314">
        <v>11052</v>
      </c>
      <c r="D33" s="314">
        <v>10820</v>
      </c>
      <c r="E33" s="314">
        <v>9162</v>
      </c>
      <c r="F33" s="315">
        <f t="shared" si="6"/>
        <v>-0.15323475046210722</v>
      </c>
      <c r="G33" s="314">
        <f t="shared" si="2"/>
        <v>-1658</v>
      </c>
      <c r="H33" s="315">
        <f t="shared" si="3"/>
        <v>9.7119796983371337E-3</v>
      </c>
      <c r="I33" s="306"/>
      <c r="J33" s="314">
        <v>24592</v>
      </c>
      <c r="K33" s="314">
        <v>32347</v>
      </c>
      <c r="L33" s="314">
        <v>30987</v>
      </c>
      <c r="M33" s="314">
        <v>32226</v>
      </c>
      <c r="N33" s="315">
        <f t="shared" si="4"/>
        <v>3.9984509633071985E-2</v>
      </c>
      <c r="O33" s="314">
        <f t="shared" si="5"/>
        <v>1239</v>
      </c>
      <c r="P33" s="315">
        <f t="shared" si="7"/>
        <v>1.1886670522414485E-2</v>
      </c>
      <c r="Q33" s="303"/>
    </row>
    <row r="34" spans="1:17" x14ac:dyDescent="0.25">
      <c r="A34" s="313" t="s">
        <v>40</v>
      </c>
      <c r="B34" s="314">
        <v>5342</v>
      </c>
      <c r="C34" s="314">
        <v>2795</v>
      </c>
      <c r="D34" s="314">
        <v>2476</v>
      </c>
      <c r="E34" s="314">
        <v>4863</v>
      </c>
      <c r="F34" s="315">
        <f t="shared" si="6"/>
        <v>0.96405492730210018</v>
      </c>
      <c r="G34" s="314">
        <f t="shared" si="2"/>
        <v>2387</v>
      </c>
      <c r="H34" s="315">
        <f t="shared" si="3"/>
        <v>5.1549178425031083E-3</v>
      </c>
      <c r="I34" s="306"/>
      <c r="J34" s="314">
        <v>17009</v>
      </c>
      <c r="K34" s="314">
        <v>7570</v>
      </c>
      <c r="L34" s="314">
        <v>7844</v>
      </c>
      <c r="M34" s="314">
        <v>13918</v>
      </c>
      <c r="N34" s="315">
        <f t="shared" si="4"/>
        <v>0.77434982151963294</v>
      </c>
      <c r="O34" s="314">
        <f t="shared" si="5"/>
        <v>6074</v>
      </c>
      <c r="P34" s="315">
        <f t="shared" si="7"/>
        <v>5.1337019900380065E-3</v>
      </c>
      <c r="Q34" s="303"/>
    </row>
    <row r="35" spans="1:17" x14ac:dyDescent="0.25">
      <c r="A35" s="313" t="s">
        <v>98</v>
      </c>
      <c r="B35" s="314" t="s">
        <v>115</v>
      </c>
      <c r="C35" s="314" t="s">
        <v>115</v>
      </c>
      <c r="D35" s="314" t="s">
        <v>115</v>
      </c>
      <c r="E35" s="314" t="s">
        <v>115</v>
      </c>
      <c r="F35" s="315" t="str">
        <f>IFERROR(E35/D35-1,"-")</f>
        <v>-</v>
      </c>
      <c r="G35" s="314" t="str">
        <f t="shared" si="2"/>
        <v>-</v>
      </c>
      <c r="H35" s="315" t="str">
        <f t="shared" si="3"/>
        <v>-</v>
      </c>
      <c r="I35" s="306"/>
      <c r="J35" s="314">
        <v>0</v>
      </c>
      <c r="K35" s="314">
        <v>0</v>
      </c>
      <c r="L35" s="314">
        <v>0</v>
      </c>
      <c r="M35" s="314"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v>1767</v>
      </c>
      <c r="C36" s="314">
        <v>2501</v>
      </c>
      <c r="D36" s="314">
        <v>2048</v>
      </c>
      <c r="E36" s="314">
        <v>1768</v>
      </c>
      <c r="F36" s="315">
        <f t="shared" si="6"/>
        <v>-0.13671875</v>
      </c>
      <c r="G36" s="314">
        <f t="shared" si="2"/>
        <v>-280</v>
      </c>
      <c r="H36" s="315">
        <f t="shared" si="3"/>
        <v>1.8741301142392547E-3</v>
      </c>
      <c r="I36" s="306"/>
      <c r="J36" s="314">
        <v>4613</v>
      </c>
      <c r="K36" s="314">
        <v>8372</v>
      </c>
      <c r="L36" s="314">
        <v>6721</v>
      </c>
      <c r="M36" s="314">
        <v>5859</v>
      </c>
      <c r="N36" s="315">
        <f t="shared" si="4"/>
        <v>-0.12825472399940485</v>
      </c>
      <c r="O36" s="314">
        <f t="shared" si="5"/>
        <v>-862</v>
      </c>
      <c r="P36" s="315">
        <f t="shared" si="7"/>
        <v>2.1611122258681334E-3</v>
      </c>
      <c r="Q36" s="303"/>
    </row>
    <row r="37" spans="1:17" x14ac:dyDescent="0.25">
      <c r="A37" s="313" t="s">
        <v>99</v>
      </c>
      <c r="B37" s="314">
        <v>2970</v>
      </c>
      <c r="C37" s="314">
        <v>3562</v>
      </c>
      <c r="D37" s="314">
        <v>2951</v>
      </c>
      <c r="E37" s="314">
        <v>3473</v>
      </c>
      <c r="F37" s="315">
        <f t="shared" si="6"/>
        <v>0.17688919010504911</v>
      </c>
      <c r="G37" s="314">
        <f t="shared" si="2"/>
        <v>522</v>
      </c>
      <c r="H37" s="315">
        <f t="shared" si="3"/>
        <v>3.6814784427335588E-3</v>
      </c>
      <c r="I37" s="306"/>
      <c r="J37" s="314">
        <v>7374</v>
      </c>
      <c r="K37" s="314">
        <v>9920</v>
      </c>
      <c r="L37" s="314">
        <v>8797</v>
      </c>
      <c r="M37" s="314">
        <v>10234</v>
      </c>
      <c r="N37" s="315">
        <f t="shared" si="4"/>
        <v>0.16335114243492099</v>
      </c>
      <c r="O37" s="314">
        <f t="shared" si="5"/>
        <v>1437</v>
      </c>
      <c r="P37" s="315">
        <f t="shared" si="7"/>
        <v>3.7748459668090935E-3</v>
      </c>
      <c r="Q37" s="303"/>
    </row>
    <row r="38" spans="1:17" x14ac:dyDescent="0.25">
      <c r="A38" s="313" t="s">
        <v>100</v>
      </c>
      <c r="B38" s="314">
        <v>1561</v>
      </c>
      <c r="C38" s="314">
        <v>1676</v>
      </c>
      <c r="D38" s="314">
        <v>1526</v>
      </c>
      <c r="E38" s="314">
        <v>1502</v>
      </c>
      <c r="F38" s="315">
        <f t="shared" si="6"/>
        <v>-1.5727391874180818E-2</v>
      </c>
      <c r="G38" s="314">
        <f t="shared" si="2"/>
        <v>-24</v>
      </c>
      <c r="H38" s="315">
        <f t="shared" si="3"/>
        <v>1.5921625744272402E-3</v>
      </c>
      <c r="I38" s="306"/>
      <c r="J38" s="314">
        <v>3342</v>
      </c>
      <c r="K38" s="314">
        <v>4949</v>
      </c>
      <c r="L38" s="314">
        <v>4234</v>
      </c>
      <c r="M38" s="314">
        <v>4174</v>
      </c>
      <c r="N38" s="315">
        <f t="shared" si="4"/>
        <v>-1.4170996693434135E-2</v>
      </c>
      <c r="O38" s="314">
        <f t="shared" si="5"/>
        <v>-60</v>
      </c>
      <c r="P38" s="315">
        <f t="shared" si="7"/>
        <v>1.5395942022143009E-3</v>
      </c>
      <c r="Q38" s="303"/>
    </row>
    <row r="39" spans="1:17" x14ac:dyDescent="0.25">
      <c r="A39" s="313" t="s">
        <v>101</v>
      </c>
      <c r="B39" s="314">
        <v>1951</v>
      </c>
      <c r="C39" s="314">
        <v>6631</v>
      </c>
      <c r="D39" s="314">
        <v>7063</v>
      </c>
      <c r="E39" s="314">
        <v>8437</v>
      </c>
      <c r="F39" s="315">
        <f t="shared" si="6"/>
        <v>0.19453490018405772</v>
      </c>
      <c r="G39" s="314">
        <f t="shared" si="2"/>
        <v>1374</v>
      </c>
      <c r="H39" s="315">
        <f t="shared" si="3"/>
        <v>8.9434591480976201E-3</v>
      </c>
      <c r="I39" s="306"/>
      <c r="J39" s="314">
        <v>5921</v>
      </c>
      <c r="K39" s="314">
        <v>19916</v>
      </c>
      <c r="L39" s="314">
        <v>21150</v>
      </c>
      <c r="M39" s="314">
        <v>25642</v>
      </c>
      <c r="N39" s="315">
        <f t="shared" si="4"/>
        <v>0.212387706855792</v>
      </c>
      <c r="O39" s="314">
        <f t="shared" si="5"/>
        <v>4492</v>
      </c>
      <c r="P39" s="315">
        <f t="shared" si="7"/>
        <v>9.458139562333278E-3</v>
      </c>
      <c r="Q39" s="303"/>
    </row>
    <row r="40" spans="1:17" x14ac:dyDescent="0.25">
      <c r="A40" s="313" t="s">
        <v>34</v>
      </c>
      <c r="B40" s="314">
        <v>7148</v>
      </c>
      <c r="C40" s="314">
        <v>9251</v>
      </c>
      <c r="D40" s="314">
        <v>6179</v>
      </c>
      <c r="E40" s="314">
        <v>6680</v>
      </c>
      <c r="F40" s="315">
        <f t="shared" si="6"/>
        <v>8.1081081081081141E-2</v>
      </c>
      <c r="G40" s="314">
        <f t="shared" si="2"/>
        <v>501</v>
      </c>
      <c r="H40" s="315">
        <f t="shared" si="3"/>
        <v>7.0809893456551028E-3</v>
      </c>
      <c r="I40" s="306"/>
      <c r="J40" s="314">
        <v>21752</v>
      </c>
      <c r="K40" s="314">
        <v>24233</v>
      </c>
      <c r="L40" s="314">
        <v>20961</v>
      </c>
      <c r="M40" s="314">
        <v>18375</v>
      </c>
      <c r="N40" s="315">
        <f t="shared" si="4"/>
        <v>-0.12337197652783738</v>
      </c>
      <c r="O40" s="314">
        <f t="shared" si="5"/>
        <v>-2586</v>
      </c>
      <c r="P40" s="315">
        <f t="shared" si="7"/>
        <v>6.777681711952031E-3</v>
      </c>
      <c r="Q40" s="303"/>
    </row>
    <row r="41" spans="1:17" x14ac:dyDescent="0.25">
      <c r="A41" s="313" t="s">
        <v>102</v>
      </c>
      <c r="B41" s="314">
        <v>3971</v>
      </c>
      <c r="C41" s="314">
        <v>3016</v>
      </c>
      <c r="D41" s="314">
        <v>2706</v>
      </c>
      <c r="E41" s="314">
        <v>3125</v>
      </c>
      <c r="F41" s="315">
        <f t="shared" si="6"/>
        <v>0.15484109386548406</v>
      </c>
      <c r="G41" s="314">
        <f t="shared" si="2"/>
        <v>419</v>
      </c>
      <c r="H41" s="315">
        <f t="shared" si="3"/>
        <v>3.3125885786185923E-3</v>
      </c>
      <c r="I41" s="306"/>
      <c r="J41" s="314">
        <v>10685</v>
      </c>
      <c r="K41" s="314">
        <v>8865</v>
      </c>
      <c r="L41" s="314">
        <v>8440</v>
      </c>
      <c r="M41" s="314">
        <v>8834</v>
      </c>
      <c r="N41" s="315">
        <f t="shared" si="4"/>
        <v>4.6682464454976369E-2</v>
      </c>
      <c r="O41" s="314">
        <f t="shared" si="5"/>
        <v>394</v>
      </c>
      <c r="P41" s="315">
        <f t="shared" si="7"/>
        <v>3.2584511697079863E-3</v>
      </c>
      <c r="Q41" s="303"/>
    </row>
    <row r="42" spans="1:17" x14ac:dyDescent="0.25">
      <c r="A42" s="313" t="s">
        <v>103</v>
      </c>
      <c r="B42" s="314">
        <v>1197</v>
      </c>
      <c r="C42" s="314">
        <v>1334</v>
      </c>
      <c r="D42" s="314">
        <v>2628</v>
      </c>
      <c r="E42" s="314">
        <v>2975</v>
      </c>
      <c r="F42" s="315">
        <f t="shared" si="6"/>
        <v>0.13203957382039566</v>
      </c>
      <c r="G42" s="314">
        <f t="shared" si="2"/>
        <v>347</v>
      </c>
      <c r="H42" s="315">
        <f t="shared" si="3"/>
        <v>3.1535843268448997E-3</v>
      </c>
      <c r="I42" s="306"/>
      <c r="J42" s="314">
        <v>4050</v>
      </c>
      <c r="K42" s="314">
        <v>4568</v>
      </c>
      <c r="L42" s="314">
        <v>9104</v>
      </c>
      <c r="M42" s="314">
        <v>10028</v>
      </c>
      <c r="N42" s="315">
        <f t="shared" si="4"/>
        <v>0.1014938488576449</v>
      </c>
      <c r="O42" s="314">
        <f t="shared" si="5"/>
        <v>924</v>
      </c>
      <c r="P42" s="315">
        <f t="shared" si="7"/>
        <v>3.6988621609499303E-3</v>
      </c>
      <c r="Q42" s="303"/>
    </row>
    <row r="43" spans="1:17" x14ac:dyDescent="0.25">
      <c r="A43" s="313" t="s">
        <v>42</v>
      </c>
      <c r="B43" s="314">
        <v>2180</v>
      </c>
      <c r="C43" s="314">
        <v>3485</v>
      </c>
      <c r="D43" s="314">
        <v>3694</v>
      </c>
      <c r="E43" s="314">
        <v>4530</v>
      </c>
      <c r="F43" s="315">
        <f t="shared" si="6"/>
        <v>0.22631293990254475</v>
      </c>
      <c r="G43" s="314">
        <f t="shared" si="2"/>
        <v>836</v>
      </c>
      <c r="H43" s="315">
        <f t="shared" si="3"/>
        <v>4.8019284035655113E-3</v>
      </c>
      <c r="I43" s="306"/>
      <c r="J43" s="314">
        <v>5986</v>
      </c>
      <c r="K43" s="314">
        <v>10812</v>
      </c>
      <c r="L43" s="314">
        <v>11622</v>
      </c>
      <c r="M43" s="314">
        <v>13924</v>
      </c>
      <c r="N43" s="315">
        <f t="shared" si="4"/>
        <v>0.19807262089141275</v>
      </c>
      <c r="O43" s="314">
        <f t="shared" si="5"/>
        <v>2302</v>
      </c>
      <c r="P43" s="315">
        <f t="shared" si="7"/>
        <v>5.1359151105970112E-3</v>
      </c>
      <c r="Q43" s="303"/>
    </row>
    <row r="44" spans="1:17" x14ac:dyDescent="0.25">
      <c r="A44" s="313" t="s">
        <v>104</v>
      </c>
      <c r="B44" s="314" t="s">
        <v>115</v>
      </c>
      <c r="C44" s="314" t="s">
        <v>115</v>
      </c>
      <c r="D44" s="314" t="s">
        <v>115</v>
      </c>
      <c r="E44" s="314" t="s">
        <v>115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v>0</v>
      </c>
      <c r="K44" s="314">
        <v>0</v>
      </c>
      <c r="L44" s="314">
        <v>0</v>
      </c>
      <c r="M44" s="314"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v>2</v>
      </c>
      <c r="C45" s="314">
        <v>0</v>
      </c>
      <c r="D45" s="314">
        <v>1616</v>
      </c>
      <c r="E45" s="314">
        <v>7</v>
      </c>
      <c r="F45" s="315">
        <f t="shared" si="6"/>
        <v>-0.99566831683168322</v>
      </c>
      <c r="G45" s="314">
        <f t="shared" si="2"/>
        <v>-1609</v>
      </c>
      <c r="H45" s="315">
        <f t="shared" si="3"/>
        <v>7.4201984161056469E-6</v>
      </c>
      <c r="I45" s="306"/>
      <c r="J45" s="314">
        <v>12</v>
      </c>
      <c r="K45" s="314">
        <v>3</v>
      </c>
      <c r="L45" s="314">
        <v>4193</v>
      </c>
      <c r="M45" s="314">
        <v>7</v>
      </c>
      <c r="N45" s="315">
        <f t="shared" si="4"/>
        <v>-0.998330550918197</v>
      </c>
      <c r="O45" s="314">
        <f t="shared" si="5"/>
        <v>-4186</v>
      </c>
      <c r="P45" s="315">
        <f t="shared" si="7"/>
        <v>2.5819739855055359E-6</v>
      </c>
      <c r="Q45" s="303"/>
    </row>
    <row r="46" spans="1:17" x14ac:dyDescent="0.25">
      <c r="A46" s="313" t="s">
        <v>105</v>
      </c>
      <c r="B46" s="314">
        <v>662</v>
      </c>
      <c r="C46" s="314">
        <v>1078</v>
      </c>
      <c r="D46" s="314">
        <v>1118</v>
      </c>
      <c r="E46" s="314">
        <v>287</v>
      </c>
      <c r="F46" s="315">
        <f t="shared" si="6"/>
        <v>-0.74329159212880147</v>
      </c>
      <c r="G46" s="314">
        <f t="shared" si="2"/>
        <v>-831</v>
      </c>
      <c r="H46" s="315">
        <f t="shared" si="3"/>
        <v>3.0422813506033149E-4</v>
      </c>
      <c r="I46" s="306"/>
      <c r="J46" s="314">
        <v>1903</v>
      </c>
      <c r="K46" s="314">
        <v>2792</v>
      </c>
      <c r="L46" s="314">
        <v>2775</v>
      </c>
      <c r="M46" s="314">
        <v>287</v>
      </c>
      <c r="N46" s="315">
        <f t="shared" si="4"/>
        <v>-0.89657657657657652</v>
      </c>
      <c r="O46" s="314">
        <f t="shared" si="5"/>
        <v>-2488</v>
      </c>
      <c r="P46" s="315">
        <f t="shared" si="7"/>
        <v>1.0586093340572697E-4</v>
      </c>
      <c r="Q46" s="303"/>
    </row>
    <row r="47" spans="1:17" x14ac:dyDescent="0.25">
      <c r="A47" s="313" t="s">
        <v>106</v>
      </c>
      <c r="B47" s="314">
        <f>IFERROR(B17-SUM(B18:B22)-SUM(B24:B46),"-")</f>
        <v>83</v>
      </c>
      <c r="C47" s="314">
        <f>IFERROR(C17-SUM(C18:C22)-SUM(C24:C46),"-")</f>
        <v>219</v>
      </c>
      <c r="D47" s="314">
        <f>IFERROR(D17-SUM(D18:D22)-SUM(D24:D46),"-")</f>
        <v>620</v>
      </c>
      <c r="E47" s="314">
        <f>IFERROR(E17-SUM(E18:E22)-SUM(E24:E46),"-")</f>
        <v>59</v>
      </c>
      <c r="F47" s="315">
        <f t="shared" si="6"/>
        <v>-0.90483870967741931</v>
      </c>
      <c r="G47" s="314">
        <f t="shared" si="2"/>
        <v>-561</v>
      </c>
      <c r="H47" s="315">
        <f t="shared" si="3"/>
        <v>6.2541672364319016E-5</v>
      </c>
      <c r="I47" s="306"/>
      <c r="J47" s="314">
        <f>IFERROR(J17-SUM(J18:J22)-SUM(J24:J46),"-")</f>
        <v>212</v>
      </c>
      <c r="K47" s="314">
        <f>IFERROR(K17-SUM(K18:K22)-SUM(K24:K46),"-")</f>
        <v>355</v>
      </c>
      <c r="L47" s="314">
        <f>IFERROR(L17-SUM(L18:L22)-SUM(L24:L46),"-")</f>
        <v>829</v>
      </c>
      <c r="M47" s="314">
        <f>IFERROR(M17-SUM(M18:M22)-SUM(M24:M46),"-")</f>
        <v>1483</v>
      </c>
      <c r="N47" s="315">
        <f t="shared" si="4"/>
        <v>0.78890229191797356</v>
      </c>
      <c r="O47" s="314">
        <f t="shared" si="5"/>
        <v>654</v>
      </c>
      <c r="P47" s="315">
        <f t="shared" si="7"/>
        <v>5.4700963150067282E-4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">
        <v>114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marzo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v>799343</v>
      </c>
      <c r="C51" s="309">
        <v>934106</v>
      </c>
      <c r="D51" s="309">
        <v>946722</v>
      </c>
      <c r="E51" s="309">
        <v>943371</v>
      </c>
      <c r="F51" s="310">
        <f>IFERROR(E51/D51-1,"-")</f>
        <v>-3.5395818413430646E-3</v>
      </c>
      <c r="G51" s="309">
        <f>IFERROR(E51-D51,"-")</f>
        <v>-3351</v>
      </c>
      <c r="H51" s="310">
        <f>E51/$E$51</f>
        <v>1</v>
      </c>
      <c r="I51" s="311"/>
      <c r="J51" s="309">
        <v>2282810</v>
      </c>
      <c r="K51" s="309">
        <v>2594919</v>
      </c>
      <c r="L51" s="309">
        <v>2697544</v>
      </c>
      <c r="M51" s="309">
        <v>2711104</v>
      </c>
      <c r="N51" s="310">
        <f>IFERROR(M51/L51-1,"-")</f>
        <v>5.0267947436630767E-3</v>
      </c>
      <c r="O51" s="309">
        <f>IFERROR(M51-L51,"-")</f>
        <v>13560</v>
      </c>
      <c r="P51" s="310">
        <f>M51/$M$51</f>
        <v>1</v>
      </c>
    </row>
    <row r="52" spans="1:17" x14ac:dyDescent="0.25">
      <c r="A52" s="313" t="s">
        <v>108</v>
      </c>
      <c r="B52" s="314">
        <v>240527</v>
      </c>
      <c r="C52" s="314">
        <v>276257</v>
      </c>
      <c r="D52" s="314">
        <v>285210</v>
      </c>
      <c r="E52" s="314">
        <v>278235</v>
      </c>
      <c r="F52" s="315">
        <f>IFERROR(E52/D52-1,"-")</f>
        <v>-2.4455664247396647E-2</v>
      </c>
      <c r="G52" s="314">
        <f>IFERROR(E52-D52,"-")</f>
        <v>-6975</v>
      </c>
      <c r="H52" s="315">
        <f>E52/$E$51</f>
        <v>0.2949369866150221</v>
      </c>
      <c r="I52" s="306"/>
      <c r="J52" s="314">
        <v>671109</v>
      </c>
      <c r="K52" s="314">
        <v>751938</v>
      </c>
      <c r="L52" s="314">
        <v>793370</v>
      </c>
      <c r="M52" s="314">
        <v>797887</v>
      </c>
      <c r="N52" s="315">
        <f>IFERROR(M52/L52-1,"-")</f>
        <v>5.6934343370684815E-3</v>
      </c>
      <c r="O52" s="314">
        <f>IFERROR(M52-L52,"-")</f>
        <v>4517</v>
      </c>
      <c r="P52" s="315">
        <f>M52/$M$51</f>
        <v>0.29430335391043649</v>
      </c>
    </row>
    <row r="53" spans="1:17" x14ac:dyDescent="0.25">
      <c r="A53" s="313" t="s">
        <v>109</v>
      </c>
      <c r="B53" s="314">
        <v>558816</v>
      </c>
      <c r="C53" s="314">
        <v>657849</v>
      </c>
      <c r="D53" s="314">
        <v>661512</v>
      </c>
      <c r="E53" s="314">
        <v>665136</v>
      </c>
      <c r="F53" s="315">
        <f>IFERROR(E53/D53-1,"-")</f>
        <v>5.4783586692304098E-3</v>
      </c>
      <c r="G53" s="314">
        <f>IFERROR(E53-D53,"-")</f>
        <v>3624</v>
      </c>
      <c r="H53" s="315">
        <f>E53/$E$51</f>
        <v>0.7050630133849779</v>
      </c>
      <c r="I53" s="306"/>
      <c r="J53" s="314">
        <v>1611701</v>
      </c>
      <c r="K53" s="314">
        <v>1842981</v>
      </c>
      <c r="L53" s="314">
        <v>1904174</v>
      </c>
      <c r="M53" s="314">
        <v>1913217</v>
      </c>
      <c r="N53" s="315">
        <f>IFERROR(M53/L53-1,"-")</f>
        <v>4.7490407914403399E-3</v>
      </c>
      <c r="O53" s="314">
        <f>IFERROR(M53-L53,"-")</f>
        <v>9043</v>
      </c>
      <c r="P53" s="315">
        <f>M53/$M$51</f>
        <v>0.70569664608956351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">
        <v>114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marzo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v>6467</v>
      </c>
      <c r="C57" s="329">
        <v>7277</v>
      </c>
      <c r="D57" s="329">
        <v>7694</v>
      </c>
      <c r="E57" s="329">
        <v>7488</v>
      </c>
      <c r="F57" s="330">
        <f>IFERROR(E57/D57-1,"-")</f>
        <v>-2.677410969586691E-2</v>
      </c>
      <c r="G57" s="329">
        <f>IFERROR(E57-D57,"-")</f>
        <v>-206</v>
      </c>
      <c r="H57" s="330">
        <f>E57/$E$57</f>
        <v>1</v>
      </c>
      <c r="I57" s="331"/>
      <c r="J57" s="329">
        <v>18193</v>
      </c>
      <c r="K57" s="329">
        <v>20024</v>
      </c>
      <c r="L57" s="329">
        <v>21408</v>
      </c>
      <c r="M57" s="329">
        <v>21301</v>
      </c>
      <c r="N57" s="330">
        <f>IFERROR(M57/L57-1,"-")</f>
        <v>-4.9981315396113724E-3</v>
      </c>
      <c r="O57" s="329">
        <f>IFERROR(M57-L57,"-")</f>
        <v>-107</v>
      </c>
      <c r="P57" s="330">
        <f>M57/$M$57</f>
        <v>1</v>
      </c>
    </row>
    <row r="58" spans="1:17" x14ac:dyDescent="0.25">
      <c r="A58" s="313" t="s">
        <v>86</v>
      </c>
      <c r="B58" s="314">
        <v>5912</v>
      </c>
      <c r="C58" s="314">
        <v>6735</v>
      </c>
      <c r="D58" s="314">
        <v>7162</v>
      </c>
      <c r="E58" s="314">
        <v>6961</v>
      </c>
      <c r="F58" s="315">
        <f t="shared" ref="F58:F59" si="14">IFERROR(E58/D58-1,"-")</f>
        <v>-2.8064786372521633E-2</v>
      </c>
      <c r="G58" s="314">
        <f>IFERROR(E58-D58,"-")</f>
        <v>-201</v>
      </c>
      <c r="H58" s="315">
        <f>E58/$E$57</f>
        <v>0.92962072649572647</v>
      </c>
      <c r="I58" s="327"/>
      <c r="J58" s="314">
        <v>16602</v>
      </c>
      <c r="K58" s="314">
        <v>18448</v>
      </c>
      <c r="L58" s="314">
        <v>19838</v>
      </c>
      <c r="M58" s="314">
        <v>19789</v>
      </c>
      <c r="N58" s="315">
        <f>IFERROR(M58/L58-1,"-")</f>
        <v>-2.4700070571630484E-3</v>
      </c>
      <c r="O58" s="314">
        <f>IFERROR(M58-L58,"-")</f>
        <v>-49</v>
      </c>
      <c r="P58" s="315">
        <f>M58/$M$57</f>
        <v>0.92901741702267504</v>
      </c>
    </row>
    <row r="59" spans="1:17" x14ac:dyDescent="0.25">
      <c r="A59" s="313" t="s">
        <v>87</v>
      </c>
      <c r="B59" s="314">
        <v>555</v>
      </c>
      <c r="C59" s="314">
        <v>542</v>
      </c>
      <c r="D59" s="314">
        <v>532</v>
      </c>
      <c r="E59" s="314">
        <v>527</v>
      </c>
      <c r="F59" s="315">
        <f t="shared" si="14"/>
        <v>-9.3984962406015171E-3</v>
      </c>
      <c r="G59" s="314">
        <f>IFERROR(E59-D59,"-")</f>
        <v>-5</v>
      </c>
      <c r="H59" s="315">
        <f>E59/$E$57</f>
        <v>7.0379273504273504E-2</v>
      </c>
      <c r="I59" s="327"/>
      <c r="J59" s="314">
        <v>1591</v>
      </c>
      <c r="K59" s="314">
        <v>1576</v>
      </c>
      <c r="L59" s="314">
        <v>1570</v>
      </c>
      <c r="M59" s="314">
        <v>1512</v>
      </c>
      <c r="N59" s="315">
        <f>IFERROR(M59/L59-1,"-")</f>
        <v>-3.6942675159235661E-2</v>
      </c>
      <c r="O59" s="314">
        <f>IFERROR(M59-L59,"-")</f>
        <v>-58</v>
      </c>
      <c r="P59" s="315">
        <f>M59/$M$57</f>
        <v>7.0982582977325015E-2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">
        <v>114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marzo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v>6467</v>
      </c>
      <c r="C63" s="333">
        <v>7277</v>
      </c>
      <c r="D63" s="333">
        <v>7694</v>
      </c>
      <c r="E63" s="333">
        <v>7488</v>
      </c>
      <c r="F63" s="334">
        <f>IFERROR(E63/D63-1,"-")</f>
        <v>-2.677410969586691E-2</v>
      </c>
      <c r="G63" s="333">
        <f t="shared" ref="G63:G97" si="17">IFERROR(E63-D63,"-")</f>
        <v>-206</v>
      </c>
      <c r="H63" s="334">
        <f t="shared" ref="H63:H72" si="18">IFERROR(E63/$E$63,"-")</f>
        <v>1</v>
      </c>
      <c r="I63" s="331"/>
      <c r="J63" s="333">
        <v>18193</v>
      </c>
      <c r="K63" s="333">
        <v>20024</v>
      </c>
      <c r="L63" s="333">
        <v>21408</v>
      </c>
      <c r="M63" s="333">
        <v>21301</v>
      </c>
      <c r="N63" s="334">
        <f t="shared" ref="N63:N97" si="19">IFERROR(M63/L63-1,"-")</f>
        <v>-4.9981315396113724E-3</v>
      </c>
      <c r="O63" s="333">
        <f t="shared" ref="O63:O97" si="20">IFERROR(M63-L63,"-")</f>
        <v>-107</v>
      </c>
      <c r="P63" s="334">
        <f>M63/$M$63</f>
        <v>1</v>
      </c>
    </row>
    <row r="64" spans="1:17" x14ac:dyDescent="0.25">
      <c r="A64" s="335" t="s">
        <v>91</v>
      </c>
      <c r="B64" s="336">
        <v>3324</v>
      </c>
      <c r="C64" s="336">
        <v>3716</v>
      </c>
      <c r="D64" s="336">
        <v>3834</v>
      </c>
      <c r="E64" s="336">
        <v>3770</v>
      </c>
      <c r="F64" s="337">
        <f t="shared" ref="F64:F97" si="21">IFERROR(E64/D64-1,"-")</f>
        <v>-1.6692749087115266E-2</v>
      </c>
      <c r="G64" s="336">
        <f t="shared" si="17"/>
        <v>-64</v>
      </c>
      <c r="H64" s="337">
        <f t="shared" si="18"/>
        <v>0.50347222222222221</v>
      </c>
      <c r="I64" s="338"/>
      <c r="J64" s="336">
        <v>9083</v>
      </c>
      <c r="K64" s="336">
        <v>9945</v>
      </c>
      <c r="L64" s="336">
        <v>10432</v>
      </c>
      <c r="M64" s="336">
        <v>10567</v>
      </c>
      <c r="N64" s="337">
        <f t="shared" si="19"/>
        <v>1.2940950920245387E-2</v>
      </c>
      <c r="O64" s="336">
        <f t="shared" si="20"/>
        <v>135</v>
      </c>
      <c r="P64" s="337">
        <f t="shared" ref="P64:P96" si="22">M64/$M$63</f>
        <v>0.49607999624430776</v>
      </c>
    </row>
    <row r="65" spans="1:16" x14ac:dyDescent="0.25">
      <c r="A65" s="313" t="s">
        <v>92</v>
      </c>
      <c r="B65" s="314">
        <v>2246</v>
      </c>
      <c r="C65" s="314">
        <v>2404</v>
      </c>
      <c r="D65" s="314">
        <v>2481</v>
      </c>
      <c r="E65" s="314">
        <v>2429</v>
      </c>
      <c r="F65" s="315">
        <f t="shared" si="21"/>
        <v>-2.0959290608625558E-2</v>
      </c>
      <c r="G65" s="314">
        <f t="shared" si="17"/>
        <v>-52</v>
      </c>
      <c r="H65" s="315">
        <f t="shared" si="18"/>
        <v>0.32438568376068377</v>
      </c>
      <c r="I65" s="327"/>
      <c r="J65" s="314">
        <v>5974</v>
      </c>
      <c r="K65" s="314">
        <v>6369</v>
      </c>
      <c r="L65" s="314">
        <v>6611</v>
      </c>
      <c r="M65" s="314">
        <v>6785</v>
      </c>
      <c r="N65" s="315">
        <f t="shared" si="19"/>
        <v>2.6319770080169391E-2</v>
      </c>
      <c r="O65" s="314">
        <f t="shared" si="20"/>
        <v>174</v>
      </c>
      <c r="P65" s="315">
        <f t="shared" si="22"/>
        <v>0.31852964649546972</v>
      </c>
    </row>
    <row r="66" spans="1:16" x14ac:dyDescent="0.25">
      <c r="A66" s="313" t="s">
        <v>93</v>
      </c>
      <c r="B66" s="314">
        <v>1078</v>
      </c>
      <c r="C66" s="314">
        <v>1312</v>
      </c>
      <c r="D66" s="314">
        <v>1353</v>
      </c>
      <c r="E66" s="314">
        <v>1341</v>
      </c>
      <c r="F66" s="315">
        <f t="shared" si="21"/>
        <v>-8.8691796008869561E-3</v>
      </c>
      <c r="G66" s="314">
        <f t="shared" si="17"/>
        <v>-12</v>
      </c>
      <c r="H66" s="315">
        <f t="shared" si="18"/>
        <v>0.17908653846153846</v>
      </c>
      <c r="I66" s="327"/>
      <c r="J66" s="314">
        <v>3109</v>
      </c>
      <c r="K66" s="314">
        <v>3576</v>
      </c>
      <c r="L66" s="314">
        <v>3821</v>
      </c>
      <c r="M66" s="314">
        <v>3782</v>
      </c>
      <c r="N66" s="315">
        <f t="shared" si="19"/>
        <v>-1.0206752159120702E-2</v>
      </c>
      <c r="O66" s="314">
        <f t="shared" si="20"/>
        <v>-39</v>
      </c>
      <c r="P66" s="315">
        <f t="shared" si="22"/>
        <v>0.17755034974883807</v>
      </c>
    </row>
    <row r="67" spans="1:16" x14ac:dyDescent="0.25">
      <c r="A67" s="335" t="s">
        <v>94</v>
      </c>
      <c r="B67" s="336">
        <v>3143</v>
      </c>
      <c r="C67" s="336">
        <v>3561</v>
      </c>
      <c r="D67" s="336">
        <v>3860</v>
      </c>
      <c r="E67" s="336">
        <v>3718</v>
      </c>
      <c r="F67" s="337">
        <f t="shared" si="21"/>
        <v>-3.678756476683942E-2</v>
      </c>
      <c r="G67" s="336">
        <f t="shared" si="17"/>
        <v>-142</v>
      </c>
      <c r="H67" s="337">
        <f t="shared" si="18"/>
        <v>0.49652777777777779</v>
      </c>
      <c r="I67" s="338"/>
      <c r="J67" s="336">
        <v>9110</v>
      </c>
      <c r="K67" s="336">
        <v>10079</v>
      </c>
      <c r="L67" s="336">
        <v>10976</v>
      </c>
      <c r="M67" s="336">
        <v>10734</v>
      </c>
      <c r="N67" s="337">
        <f t="shared" si="19"/>
        <v>-2.2048104956268189E-2</v>
      </c>
      <c r="O67" s="336">
        <f t="shared" si="20"/>
        <v>-242</v>
      </c>
      <c r="P67" s="337">
        <f t="shared" si="22"/>
        <v>0.50392000375569224</v>
      </c>
    </row>
    <row r="68" spans="1:16" x14ac:dyDescent="0.25">
      <c r="A68" s="313" t="s">
        <v>29</v>
      </c>
      <c r="B68" s="314">
        <v>1275</v>
      </c>
      <c r="C68" s="314">
        <v>1392</v>
      </c>
      <c r="D68" s="314">
        <v>1492</v>
      </c>
      <c r="E68" s="314">
        <v>1487</v>
      </c>
      <c r="F68" s="315">
        <f t="shared" si="21"/>
        <v>-3.3512064343163006E-3</v>
      </c>
      <c r="G68" s="314">
        <f t="shared" si="17"/>
        <v>-5</v>
      </c>
      <c r="H68" s="315">
        <f t="shared" si="18"/>
        <v>0.1985844017094017</v>
      </c>
      <c r="I68" s="327"/>
      <c r="J68" s="314">
        <v>3602</v>
      </c>
      <c r="K68" s="314">
        <v>3912</v>
      </c>
      <c r="L68" s="314">
        <v>4284</v>
      </c>
      <c r="M68" s="314">
        <v>4229</v>
      </c>
      <c r="N68" s="315">
        <f t="shared" si="19"/>
        <v>-1.2838468720821616E-2</v>
      </c>
      <c r="O68" s="314">
        <f t="shared" si="20"/>
        <v>-55</v>
      </c>
      <c r="P68" s="315">
        <f t="shared" si="22"/>
        <v>0.19853528003380122</v>
      </c>
    </row>
    <row r="69" spans="1:16" x14ac:dyDescent="0.25">
      <c r="A69" s="313" t="s">
        <v>22</v>
      </c>
      <c r="B69" s="314">
        <v>545</v>
      </c>
      <c r="C69" s="314">
        <v>610</v>
      </c>
      <c r="D69" s="314">
        <v>670</v>
      </c>
      <c r="E69" s="314">
        <v>604</v>
      </c>
      <c r="F69" s="315">
        <f t="shared" si="21"/>
        <v>-9.8507462686567182E-2</v>
      </c>
      <c r="G69" s="314">
        <f t="shared" si="17"/>
        <v>-66</v>
      </c>
      <c r="H69" s="315">
        <f t="shared" si="18"/>
        <v>8.0662393162393167E-2</v>
      </c>
      <c r="I69" s="327"/>
      <c r="J69" s="314">
        <v>1575</v>
      </c>
      <c r="K69" s="314">
        <v>1700</v>
      </c>
      <c r="L69" s="314">
        <v>1887</v>
      </c>
      <c r="M69" s="314">
        <v>1709</v>
      </c>
      <c r="N69" s="315">
        <f t="shared" si="19"/>
        <v>-9.4329623741388424E-2</v>
      </c>
      <c r="O69" s="314">
        <f t="shared" si="20"/>
        <v>-178</v>
      </c>
      <c r="P69" s="315">
        <f t="shared" si="22"/>
        <v>8.023097507159288E-2</v>
      </c>
    </row>
    <row r="70" spans="1:16" x14ac:dyDescent="0.25">
      <c r="A70" s="313" t="s">
        <v>95</v>
      </c>
      <c r="B70" s="314">
        <v>146</v>
      </c>
      <c r="C70" s="314">
        <v>149</v>
      </c>
      <c r="D70" s="314">
        <v>175</v>
      </c>
      <c r="E70" s="314">
        <v>150</v>
      </c>
      <c r="F70" s="315">
        <f t="shared" si="21"/>
        <v>-0.1428571428571429</v>
      </c>
      <c r="G70" s="314">
        <f t="shared" si="17"/>
        <v>-25</v>
      </c>
      <c r="H70" s="315">
        <f t="shared" si="18"/>
        <v>2.0032051282051284E-2</v>
      </c>
      <c r="I70" s="327"/>
      <c r="J70" s="314">
        <v>435</v>
      </c>
      <c r="K70" s="314">
        <v>441</v>
      </c>
      <c r="L70" s="314">
        <v>501</v>
      </c>
      <c r="M70" s="314">
        <v>496</v>
      </c>
      <c r="N70" s="315">
        <f t="shared" si="19"/>
        <v>-9.9800399201597223E-3</v>
      </c>
      <c r="O70" s="314">
        <f t="shared" si="20"/>
        <v>-5</v>
      </c>
      <c r="P70" s="315">
        <f t="shared" si="22"/>
        <v>2.328529177033942E-2</v>
      </c>
    </row>
    <row r="71" spans="1:16" x14ac:dyDescent="0.25">
      <c r="A71" s="313" t="s">
        <v>96</v>
      </c>
      <c r="B71" s="314">
        <v>116</v>
      </c>
      <c r="C71" s="314">
        <v>114</v>
      </c>
      <c r="D71" s="314">
        <v>121</v>
      </c>
      <c r="E71" s="314">
        <v>118</v>
      </c>
      <c r="F71" s="315">
        <f t="shared" si="21"/>
        <v>-2.4793388429752095E-2</v>
      </c>
      <c r="G71" s="314">
        <f t="shared" si="17"/>
        <v>-3</v>
      </c>
      <c r="H71" s="315">
        <f t="shared" si="18"/>
        <v>1.5758547008547008E-2</v>
      </c>
      <c r="I71" s="327"/>
      <c r="J71" s="314">
        <v>333</v>
      </c>
      <c r="K71" s="314">
        <v>327</v>
      </c>
      <c r="L71" s="314">
        <v>339</v>
      </c>
      <c r="M71" s="314">
        <v>327</v>
      </c>
      <c r="N71" s="315">
        <f t="shared" si="19"/>
        <v>-3.539823008849563E-2</v>
      </c>
      <c r="O71" s="314">
        <f t="shared" si="20"/>
        <v>-12</v>
      </c>
      <c r="P71" s="315">
        <f t="shared" si="22"/>
        <v>1.5351391953429416E-2</v>
      </c>
    </row>
    <row r="72" spans="1:16" x14ac:dyDescent="0.25">
      <c r="A72" s="313" t="s">
        <v>28</v>
      </c>
      <c r="B72" s="314">
        <v>14</v>
      </c>
      <c r="C72" s="314">
        <v>19</v>
      </c>
      <c r="D72" s="314">
        <v>20</v>
      </c>
      <c r="E72" s="314">
        <v>20</v>
      </c>
      <c r="F72" s="315">
        <f t="shared" si="21"/>
        <v>0</v>
      </c>
      <c r="G72" s="314">
        <f t="shared" si="17"/>
        <v>0</v>
      </c>
      <c r="H72" s="315">
        <f t="shared" si="18"/>
        <v>2.670940170940171E-3</v>
      </c>
      <c r="I72" s="327"/>
      <c r="J72" s="314">
        <v>46</v>
      </c>
      <c r="K72" s="314">
        <v>53</v>
      </c>
      <c r="L72" s="314">
        <v>55</v>
      </c>
      <c r="M72" s="314">
        <v>55</v>
      </c>
      <c r="N72" s="315">
        <f t="shared" si="19"/>
        <v>0</v>
      </c>
      <c r="O72" s="314">
        <f t="shared" si="20"/>
        <v>0</v>
      </c>
      <c r="P72" s="315">
        <f t="shared" si="22"/>
        <v>2.5820384019529601E-3</v>
      </c>
    </row>
    <row r="73" spans="1:16" x14ac:dyDescent="0.25">
      <c r="A73" s="313" t="s">
        <v>97</v>
      </c>
      <c r="B73" s="314">
        <f t="shared" ref="B73:E73" si="23">B74+B75+B76+B77</f>
        <v>268</v>
      </c>
      <c r="C73" s="314">
        <f t="shared" si="23"/>
        <v>302</v>
      </c>
      <c r="D73" s="314">
        <f t="shared" si="23"/>
        <v>270</v>
      </c>
      <c r="E73" s="314">
        <f t="shared" si="23"/>
        <v>248</v>
      </c>
      <c r="F73" s="315">
        <f>IFERROR(E73/D73-1,"-")</f>
        <v>-8.1481481481481488E-2</v>
      </c>
      <c r="G73" s="314">
        <f t="shared" si="17"/>
        <v>-22</v>
      </c>
      <c r="H73" s="315">
        <f>IFERROR(E73/$E$7,"-")</f>
        <v>2.6288702959917148E-4</v>
      </c>
      <c r="I73" s="327"/>
      <c r="J73" s="314">
        <f t="shared" ref="J73:M73" si="24">J74+J75+J76+J77</f>
        <v>847</v>
      </c>
      <c r="K73" s="314">
        <f t="shared" si="24"/>
        <v>870</v>
      </c>
      <c r="L73" s="314">
        <f t="shared" si="24"/>
        <v>758</v>
      </c>
      <c r="M73" s="314">
        <f t="shared" si="24"/>
        <v>714</v>
      </c>
      <c r="N73" s="315">
        <f t="shared" si="19"/>
        <v>-5.8047493403693973E-2</v>
      </c>
      <c r="O73" s="314">
        <f t="shared" si="20"/>
        <v>-44</v>
      </c>
      <c r="P73" s="315">
        <f t="shared" ref="P73" si="25">M73/$M$13</f>
        <v>2.6336134652156463E-4</v>
      </c>
    </row>
    <row r="74" spans="1:16" x14ac:dyDescent="0.25">
      <c r="A74" s="313" t="s">
        <v>27</v>
      </c>
      <c r="B74" s="314">
        <v>73</v>
      </c>
      <c r="C74" s="314">
        <v>83</v>
      </c>
      <c r="D74" s="314">
        <v>73</v>
      </c>
      <c r="E74" s="314">
        <v>65</v>
      </c>
      <c r="F74" s="315">
        <f t="shared" si="21"/>
        <v>-0.1095890410958904</v>
      </c>
      <c r="G74" s="314">
        <f t="shared" si="17"/>
        <v>-8</v>
      </c>
      <c r="H74" s="315">
        <f t="shared" ref="H74:H96" si="26">IFERROR(E74/$E$63,"-")</f>
        <v>8.6805555555555559E-3</v>
      </c>
      <c r="I74" s="327"/>
      <c r="J74" s="314">
        <v>227</v>
      </c>
      <c r="K74" s="314">
        <v>242</v>
      </c>
      <c r="L74" s="314">
        <v>215</v>
      </c>
      <c r="M74" s="314">
        <v>192</v>
      </c>
      <c r="N74" s="315">
        <f t="shared" si="19"/>
        <v>-0.10697674418604652</v>
      </c>
      <c r="O74" s="314">
        <f t="shared" si="20"/>
        <v>-23</v>
      </c>
      <c r="P74" s="315">
        <f t="shared" si="22"/>
        <v>9.0136613304539689E-3</v>
      </c>
    </row>
    <row r="75" spans="1:16" x14ac:dyDescent="0.25">
      <c r="A75" s="313" t="s">
        <v>37</v>
      </c>
      <c r="B75" s="314">
        <v>55</v>
      </c>
      <c r="C75" s="314">
        <v>69</v>
      </c>
      <c r="D75" s="314">
        <v>56</v>
      </c>
      <c r="E75" s="314">
        <v>53</v>
      </c>
      <c r="F75" s="315">
        <f t="shared" si="21"/>
        <v>-5.3571428571428603E-2</v>
      </c>
      <c r="G75" s="314">
        <f t="shared" si="17"/>
        <v>-3</v>
      </c>
      <c r="H75" s="315">
        <f t="shared" si="26"/>
        <v>7.077991452991453E-3</v>
      </c>
      <c r="I75" s="327"/>
      <c r="J75" s="314">
        <v>177</v>
      </c>
      <c r="K75" s="314">
        <v>202</v>
      </c>
      <c r="L75" s="314">
        <v>155</v>
      </c>
      <c r="M75" s="314">
        <v>144</v>
      </c>
      <c r="N75" s="315">
        <f t="shared" si="19"/>
        <v>-7.096774193548383E-2</v>
      </c>
      <c r="O75" s="314">
        <f t="shared" si="20"/>
        <v>-11</v>
      </c>
      <c r="P75" s="315">
        <f t="shared" si="22"/>
        <v>6.7602459978404767E-3</v>
      </c>
    </row>
    <row r="76" spans="1:16" x14ac:dyDescent="0.25">
      <c r="A76" s="313" t="s">
        <v>25</v>
      </c>
      <c r="B76" s="314">
        <v>92</v>
      </c>
      <c r="C76" s="314">
        <v>84</v>
      </c>
      <c r="D76" s="314">
        <v>79</v>
      </c>
      <c r="E76" s="314">
        <v>73</v>
      </c>
      <c r="F76" s="315">
        <f t="shared" si="21"/>
        <v>-7.5949367088607556E-2</v>
      </c>
      <c r="G76" s="314">
        <f t="shared" si="17"/>
        <v>-6</v>
      </c>
      <c r="H76" s="315">
        <f t="shared" si="26"/>
        <v>9.748931623931624E-3</v>
      </c>
      <c r="I76" s="327"/>
      <c r="J76" s="314">
        <v>290</v>
      </c>
      <c r="K76" s="314">
        <v>242</v>
      </c>
      <c r="L76" s="314">
        <v>219</v>
      </c>
      <c r="M76" s="314">
        <v>210</v>
      </c>
      <c r="N76" s="315">
        <f t="shared" si="19"/>
        <v>-4.1095890410958957E-2</v>
      </c>
      <c r="O76" s="314">
        <f t="shared" si="20"/>
        <v>-9</v>
      </c>
      <c r="P76" s="315">
        <f t="shared" si="22"/>
        <v>9.8586920801840283E-3</v>
      </c>
    </row>
    <row r="77" spans="1:16" x14ac:dyDescent="0.25">
      <c r="A77" s="313" t="s">
        <v>36</v>
      </c>
      <c r="B77" s="314">
        <v>48</v>
      </c>
      <c r="C77" s="314">
        <v>66</v>
      </c>
      <c r="D77" s="314">
        <v>62</v>
      </c>
      <c r="E77" s="314">
        <v>57</v>
      </c>
      <c r="F77" s="315">
        <f t="shared" si="21"/>
        <v>-8.064516129032262E-2</v>
      </c>
      <c r="G77" s="314">
        <f t="shared" si="17"/>
        <v>-5</v>
      </c>
      <c r="H77" s="315">
        <f t="shared" si="26"/>
        <v>7.612179487179487E-3</v>
      </c>
      <c r="I77" s="327"/>
      <c r="J77" s="314">
        <v>153</v>
      </c>
      <c r="K77" s="314">
        <v>184</v>
      </c>
      <c r="L77" s="314">
        <v>169</v>
      </c>
      <c r="M77" s="314">
        <v>168</v>
      </c>
      <c r="N77" s="315">
        <f t="shared" si="19"/>
        <v>-5.9171597633136397E-3</v>
      </c>
      <c r="O77" s="314">
        <f t="shared" si="20"/>
        <v>-1</v>
      </c>
      <c r="P77" s="315">
        <f t="shared" si="22"/>
        <v>7.8869536641472237E-3</v>
      </c>
    </row>
    <row r="78" spans="1:16" x14ac:dyDescent="0.25">
      <c r="A78" s="313" t="s">
        <v>30</v>
      </c>
      <c r="B78" s="314">
        <v>151</v>
      </c>
      <c r="C78" s="314">
        <v>157</v>
      </c>
      <c r="D78" s="314">
        <v>166</v>
      </c>
      <c r="E78" s="314">
        <v>172</v>
      </c>
      <c r="F78" s="315">
        <f t="shared" si="21"/>
        <v>3.6144578313253017E-2</v>
      </c>
      <c r="G78" s="314">
        <f t="shared" si="17"/>
        <v>6</v>
      </c>
      <c r="H78" s="315">
        <f t="shared" si="26"/>
        <v>2.2970085470085472E-2</v>
      </c>
      <c r="I78" s="327"/>
      <c r="J78" s="314">
        <v>424</v>
      </c>
      <c r="K78" s="314">
        <v>409</v>
      </c>
      <c r="L78" s="314">
        <v>438</v>
      </c>
      <c r="M78" s="314">
        <v>459</v>
      </c>
      <c r="N78" s="315">
        <f t="shared" si="19"/>
        <v>4.7945205479452024E-2</v>
      </c>
      <c r="O78" s="314">
        <f t="shared" si="20"/>
        <v>21</v>
      </c>
      <c r="P78" s="315">
        <f t="shared" si="22"/>
        <v>2.1548284118116521E-2</v>
      </c>
    </row>
    <row r="79" spans="1:16" x14ac:dyDescent="0.25">
      <c r="A79" s="313" t="s">
        <v>35</v>
      </c>
      <c r="B79" s="314">
        <v>155</v>
      </c>
      <c r="C79" s="314">
        <v>193</v>
      </c>
      <c r="D79" s="314">
        <v>248</v>
      </c>
      <c r="E79" s="314">
        <v>242</v>
      </c>
      <c r="F79" s="315">
        <f t="shared" si="21"/>
        <v>-2.4193548387096753E-2</v>
      </c>
      <c r="G79" s="314">
        <f t="shared" si="17"/>
        <v>-6</v>
      </c>
      <c r="H79" s="315">
        <f t="shared" si="26"/>
        <v>3.2318376068376072E-2</v>
      </c>
      <c r="I79" s="327"/>
      <c r="J79" s="314">
        <v>464</v>
      </c>
      <c r="K79" s="314">
        <v>574</v>
      </c>
      <c r="L79" s="314">
        <v>720</v>
      </c>
      <c r="M79" s="314">
        <v>695</v>
      </c>
      <c r="N79" s="315">
        <f t="shared" si="19"/>
        <v>-3.472222222222221E-2</v>
      </c>
      <c r="O79" s="314">
        <f t="shared" si="20"/>
        <v>-25</v>
      </c>
      <c r="P79" s="315">
        <f t="shared" si="22"/>
        <v>3.2627576170132858E-2</v>
      </c>
    </row>
    <row r="80" spans="1:16" x14ac:dyDescent="0.25">
      <c r="A80" s="313" t="s">
        <v>43</v>
      </c>
      <c r="B80" s="314">
        <v>53</v>
      </c>
      <c r="C80" s="314">
        <v>88</v>
      </c>
      <c r="D80" s="314">
        <v>119</v>
      </c>
      <c r="E80" s="314">
        <v>136</v>
      </c>
      <c r="F80" s="315">
        <f t="shared" si="21"/>
        <v>0.14285714285714279</v>
      </c>
      <c r="G80" s="314">
        <f t="shared" si="17"/>
        <v>17</v>
      </c>
      <c r="H80" s="315">
        <f t="shared" si="26"/>
        <v>1.8162393162393164E-2</v>
      </c>
      <c r="I80" s="327"/>
      <c r="J80" s="314">
        <v>160</v>
      </c>
      <c r="K80" s="314">
        <v>276</v>
      </c>
      <c r="L80" s="314">
        <v>359</v>
      </c>
      <c r="M80" s="314">
        <v>429</v>
      </c>
      <c r="N80" s="315">
        <f t="shared" si="19"/>
        <v>0.19498607242339827</v>
      </c>
      <c r="O80" s="314">
        <f t="shared" si="20"/>
        <v>70</v>
      </c>
      <c r="P80" s="315">
        <f t="shared" si="22"/>
        <v>2.0139899535233086E-2</v>
      </c>
    </row>
    <row r="81" spans="1:16" x14ac:dyDescent="0.25">
      <c r="A81" s="313" t="s">
        <v>33</v>
      </c>
      <c r="B81" s="314">
        <v>86</v>
      </c>
      <c r="C81" s="314">
        <v>132</v>
      </c>
      <c r="D81" s="314">
        <v>158</v>
      </c>
      <c r="E81" s="314">
        <v>147</v>
      </c>
      <c r="F81" s="315">
        <f t="shared" si="21"/>
        <v>-6.9620253164557E-2</v>
      </c>
      <c r="G81" s="314">
        <f t="shared" si="17"/>
        <v>-11</v>
      </c>
      <c r="H81" s="315">
        <f t="shared" si="26"/>
        <v>1.9631410256410256E-2</v>
      </c>
      <c r="I81" s="327"/>
      <c r="J81" s="314">
        <v>255</v>
      </c>
      <c r="K81" s="314">
        <v>380</v>
      </c>
      <c r="L81" s="314">
        <v>435</v>
      </c>
      <c r="M81" s="314">
        <v>440</v>
      </c>
      <c r="N81" s="315">
        <f t="shared" si="19"/>
        <v>1.1494252873563315E-2</v>
      </c>
      <c r="O81" s="314">
        <f t="shared" si="20"/>
        <v>5</v>
      </c>
      <c r="P81" s="315">
        <f t="shared" si="22"/>
        <v>2.0656307215623681E-2</v>
      </c>
    </row>
    <row r="82" spans="1:16" x14ac:dyDescent="0.25">
      <c r="A82" s="313" t="s">
        <v>44</v>
      </c>
      <c r="B82" s="314">
        <v>77</v>
      </c>
      <c r="C82" s="314">
        <v>85</v>
      </c>
      <c r="D82" s="314">
        <v>80</v>
      </c>
      <c r="E82" s="314">
        <v>82</v>
      </c>
      <c r="F82" s="315">
        <f t="shared" si="21"/>
        <v>2.4999999999999911E-2</v>
      </c>
      <c r="G82" s="314">
        <f t="shared" si="17"/>
        <v>2</v>
      </c>
      <c r="H82" s="315">
        <f t="shared" si="26"/>
        <v>1.09508547008547E-2</v>
      </c>
      <c r="I82" s="327"/>
      <c r="J82" s="314">
        <v>229</v>
      </c>
      <c r="K82" s="314">
        <v>233</v>
      </c>
      <c r="L82" s="314">
        <v>234</v>
      </c>
      <c r="M82" s="314">
        <v>231</v>
      </c>
      <c r="N82" s="315">
        <f t="shared" si="19"/>
        <v>-1.2820512820512775E-2</v>
      </c>
      <c r="O82" s="314">
        <f t="shared" si="20"/>
        <v>-3</v>
      </c>
      <c r="P82" s="315">
        <f t="shared" si="22"/>
        <v>1.0844561288202431E-2</v>
      </c>
    </row>
    <row r="83" spans="1:16" x14ac:dyDescent="0.25">
      <c r="A83" s="313" t="s">
        <v>23</v>
      </c>
      <c r="B83" s="314">
        <v>44</v>
      </c>
      <c r="C83" s="314">
        <v>65</v>
      </c>
      <c r="D83" s="314">
        <v>65</v>
      </c>
      <c r="E83" s="314">
        <v>54</v>
      </c>
      <c r="F83" s="315">
        <f t="shared" si="21"/>
        <v>-0.16923076923076918</v>
      </c>
      <c r="G83" s="314">
        <f t="shared" si="17"/>
        <v>-11</v>
      </c>
      <c r="H83" s="315">
        <f t="shared" si="26"/>
        <v>7.2115384615384619E-3</v>
      </c>
      <c r="I83" s="327"/>
      <c r="J83" s="314">
        <v>129</v>
      </c>
      <c r="K83" s="314">
        <v>185</v>
      </c>
      <c r="L83" s="314">
        <v>179</v>
      </c>
      <c r="M83" s="314">
        <v>181</v>
      </c>
      <c r="N83" s="315">
        <f t="shared" si="19"/>
        <v>1.1173184357541999E-2</v>
      </c>
      <c r="O83" s="314">
        <f t="shared" si="20"/>
        <v>2</v>
      </c>
      <c r="P83" s="315">
        <f t="shared" si="22"/>
        <v>8.4972536500633779E-3</v>
      </c>
    </row>
    <row r="84" spans="1:16" x14ac:dyDescent="0.25">
      <c r="A84" s="313" t="s">
        <v>40</v>
      </c>
      <c r="B84" s="314">
        <v>56</v>
      </c>
      <c r="C84" s="314">
        <v>34</v>
      </c>
      <c r="D84" s="314">
        <v>33</v>
      </c>
      <c r="E84" s="314">
        <v>43</v>
      </c>
      <c r="F84" s="315">
        <f t="shared" si="21"/>
        <v>0.30303030303030298</v>
      </c>
      <c r="G84" s="314">
        <f t="shared" si="17"/>
        <v>10</v>
      </c>
      <c r="H84" s="315">
        <f t="shared" si="26"/>
        <v>5.7425213675213679E-3</v>
      </c>
      <c r="I84" s="327"/>
      <c r="J84" s="314">
        <v>169</v>
      </c>
      <c r="K84" s="314">
        <v>97</v>
      </c>
      <c r="L84" s="314">
        <v>95</v>
      </c>
      <c r="M84" s="314">
        <v>128</v>
      </c>
      <c r="N84" s="315">
        <f t="shared" si="19"/>
        <v>0.34736842105263155</v>
      </c>
      <c r="O84" s="314">
        <f t="shared" si="20"/>
        <v>33</v>
      </c>
      <c r="P84" s="315">
        <f t="shared" si="22"/>
        <v>6.0091075536359796E-3</v>
      </c>
    </row>
    <row r="85" spans="1:16" x14ac:dyDescent="0.25">
      <c r="A85" s="313" t="s">
        <v>98</v>
      </c>
      <c r="B85" s="314">
        <v>0</v>
      </c>
      <c r="C85" s="314">
        <v>0</v>
      </c>
      <c r="D85" s="314">
        <v>0</v>
      </c>
      <c r="E85" s="314"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v>0</v>
      </c>
      <c r="K85" s="314">
        <v>0</v>
      </c>
      <c r="L85" s="314">
        <v>0</v>
      </c>
      <c r="M85" s="314"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v>10</v>
      </c>
      <c r="C86" s="314">
        <v>18</v>
      </c>
      <c r="D86" s="314">
        <v>16</v>
      </c>
      <c r="E86" s="314">
        <v>12</v>
      </c>
      <c r="F86" s="315">
        <f t="shared" si="21"/>
        <v>-0.25</v>
      </c>
      <c r="G86" s="314">
        <f t="shared" si="17"/>
        <v>-4</v>
      </c>
      <c r="H86" s="315">
        <f t="shared" si="26"/>
        <v>1.6025641025641025E-3</v>
      </c>
      <c r="I86" s="327"/>
      <c r="J86" s="314">
        <v>26</v>
      </c>
      <c r="K86" s="314">
        <v>55</v>
      </c>
      <c r="L86" s="314">
        <v>47</v>
      </c>
      <c r="M86" s="314">
        <v>40</v>
      </c>
      <c r="N86" s="315">
        <f t="shared" si="19"/>
        <v>-0.14893617021276595</v>
      </c>
      <c r="O86" s="314">
        <f t="shared" si="20"/>
        <v>-7</v>
      </c>
      <c r="P86" s="315">
        <f t="shared" si="22"/>
        <v>1.8778461105112437E-3</v>
      </c>
    </row>
    <row r="87" spans="1:16" x14ac:dyDescent="0.25">
      <c r="A87" s="313" t="s">
        <v>99</v>
      </c>
      <c r="B87" s="314">
        <v>21</v>
      </c>
      <c r="C87" s="314">
        <v>23</v>
      </c>
      <c r="D87" s="314">
        <v>22</v>
      </c>
      <c r="E87" s="314">
        <v>23</v>
      </c>
      <c r="F87" s="315">
        <f t="shared" si="21"/>
        <v>4.5454545454545414E-2</v>
      </c>
      <c r="G87" s="314">
        <f t="shared" si="17"/>
        <v>1</v>
      </c>
      <c r="H87" s="315">
        <f t="shared" si="26"/>
        <v>3.0715811965811965E-3</v>
      </c>
      <c r="I87" s="327"/>
      <c r="J87" s="314">
        <v>49</v>
      </c>
      <c r="K87" s="314">
        <v>69</v>
      </c>
      <c r="L87" s="314">
        <v>65</v>
      </c>
      <c r="M87" s="314">
        <v>72</v>
      </c>
      <c r="N87" s="315">
        <f t="shared" si="19"/>
        <v>0.10769230769230775</v>
      </c>
      <c r="O87" s="314">
        <f t="shared" si="20"/>
        <v>7</v>
      </c>
      <c r="P87" s="315">
        <f t="shared" si="22"/>
        <v>3.3801229989202384E-3</v>
      </c>
    </row>
    <row r="88" spans="1:16" x14ac:dyDescent="0.25">
      <c r="A88" s="313" t="s">
        <v>100</v>
      </c>
      <c r="B88" s="314">
        <v>9</v>
      </c>
      <c r="C88" s="314">
        <v>14</v>
      </c>
      <c r="D88" s="314">
        <v>13</v>
      </c>
      <c r="E88" s="314">
        <v>13</v>
      </c>
      <c r="F88" s="315">
        <f t="shared" si="21"/>
        <v>0</v>
      </c>
      <c r="G88" s="314">
        <f t="shared" si="17"/>
        <v>0</v>
      </c>
      <c r="H88" s="315">
        <f t="shared" si="26"/>
        <v>1.736111111111111E-3</v>
      </c>
      <c r="I88" s="327"/>
      <c r="J88" s="314">
        <v>19</v>
      </c>
      <c r="K88" s="314">
        <v>40</v>
      </c>
      <c r="L88" s="314">
        <v>35</v>
      </c>
      <c r="M88" s="314">
        <v>36</v>
      </c>
      <c r="N88" s="315">
        <f t="shared" si="19"/>
        <v>2.857142857142847E-2</v>
      </c>
      <c r="O88" s="314">
        <f t="shared" si="20"/>
        <v>1</v>
      </c>
      <c r="P88" s="315">
        <f t="shared" si="22"/>
        <v>1.6900614994601192E-3</v>
      </c>
    </row>
    <row r="89" spans="1:16" x14ac:dyDescent="0.25">
      <c r="A89" s="313" t="s">
        <v>101</v>
      </c>
      <c r="B89" s="314">
        <v>9</v>
      </c>
      <c r="C89" s="314">
        <v>34</v>
      </c>
      <c r="D89" s="314">
        <v>35</v>
      </c>
      <c r="E89" s="314">
        <v>43</v>
      </c>
      <c r="F89" s="315">
        <f t="shared" si="21"/>
        <v>0.22857142857142865</v>
      </c>
      <c r="G89" s="314">
        <f t="shared" si="17"/>
        <v>8</v>
      </c>
      <c r="H89" s="315">
        <f t="shared" si="26"/>
        <v>5.7425213675213679E-3</v>
      </c>
      <c r="I89" s="327"/>
      <c r="J89" s="314">
        <v>27</v>
      </c>
      <c r="K89" s="314">
        <v>100</v>
      </c>
      <c r="L89" s="314">
        <v>104</v>
      </c>
      <c r="M89" s="314">
        <v>127</v>
      </c>
      <c r="N89" s="315">
        <f t="shared" si="19"/>
        <v>0.22115384615384626</v>
      </c>
      <c r="O89" s="314">
        <f t="shared" si="20"/>
        <v>23</v>
      </c>
      <c r="P89" s="315">
        <f t="shared" si="22"/>
        <v>5.962161400873198E-3</v>
      </c>
    </row>
    <row r="90" spans="1:16" x14ac:dyDescent="0.25">
      <c r="A90" s="313" t="s">
        <v>34</v>
      </c>
      <c r="B90" s="314">
        <v>49</v>
      </c>
      <c r="C90" s="314">
        <v>56</v>
      </c>
      <c r="D90" s="314">
        <v>47</v>
      </c>
      <c r="E90" s="314">
        <v>45</v>
      </c>
      <c r="F90" s="315">
        <f t="shared" si="21"/>
        <v>-4.2553191489361653E-2</v>
      </c>
      <c r="G90" s="314">
        <f t="shared" si="17"/>
        <v>-2</v>
      </c>
      <c r="H90" s="315">
        <f t="shared" si="26"/>
        <v>6.0096153846153849E-3</v>
      </c>
      <c r="I90" s="327"/>
      <c r="J90" s="314">
        <v>145</v>
      </c>
      <c r="K90" s="314">
        <v>151</v>
      </c>
      <c r="L90" s="314">
        <v>149</v>
      </c>
      <c r="M90" s="314">
        <v>118</v>
      </c>
      <c r="N90" s="315">
        <f t="shared" si="19"/>
        <v>-0.20805369127516782</v>
      </c>
      <c r="O90" s="314">
        <f t="shared" si="20"/>
        <v>-31</v>
      </c>
      <c r="P90" s="315">
        <f t="shared" si="22"/>
        <v>5.5396460260081683E-3</v>
      </c>
    </row>
    <row r="91" spans="1:16" x14ac:dyDescent="0.25">
      <c r="A91" s="313" t="s">
        <v>102</v>
      </c>
      <c r="B91" s="314">
        <v>29</v>
      </c>
      <c r="C91" s="314">
        <v>24</v>
      </c>
      <c r="D91" s="314">
        <v>22</v>
      </c>
      <c r="E91" s="314">
        <v>24</v>
      </c>
      <c r="F91" s="315">
        <f t="shared" si="21"/>
        <v>9.0909090909090828E-2</v>
      </c>
      <c r="G91" s="314">
        <f t="shared" si="17"/>
        <v>2</v>
      </c>
      <c r="H91" s="315">
        <f t="shared" si="26"/>
        <v>3.205128205128205E-3</v>
      </c>
      <c r="I91" s="327"/>
      <c r="J91" s="314">
        <v>80</v>
      </c>
      <c r="K91" s="314">
        <v>69</v>
      </c>
      <c r="L91" s="314">
        <v>65</v>
      </c>
      <c r="M91" s="314">
        <v>67</v>
      </c>
      <c r="N91" s="315">
        <f t="shared" si="19"/>
        <v>3.076923076923066E-2</v>
      </c>
      <c r="O91" s="314">
        <f t="shared" si="20"/>
        <v>2</v>
      </c>
      <c r="P91" s="315">
        <f t="shared" si="22"/>
        <v>3.1453922351063332E-3</v>
      </c>
    </row>
    <row r="92" spans="1:16" x14ac:dyDescent="0.25">
      <c r="A92" s="313" t="s">
        <v>103</v>
      </c>
      <c r="B92" s="314">
        <v>10</v>
      </c>
      <c r="C92" s="314">
        <v>13</v>
      </c>
      <c r="D92" s="314">
        <v>34</v>
      </c>
      <c r="E92" s="314">
        <v>26</v>
      </c>
      <c r="F92" s="315">
        <f t="shared" si="21"/>
        <v>-0.23529411764705888</v>
      </c>
      <c r="G92" s="314">
        <f t="shared" si="17"/>
        <v>-8</v>
      </c>
      <c r="H92" s="315">
        <f t="shared" si="26"/>
        <v>3.472222222222222E-3</v>
      </c>
      <c r="I92" s="327"/>
      <c r="J92" s="314">
        <v>39</v>
      </c>
      <c r="K92" s="314">
        <v>40</v>
      </c>
      <c r="L92" s="314">
        <v>87</v>
      </c>
      <c r="M92" s="314">
        <v>92</v>
      </c>
      <c r="N92" s="315">
        <f t="shared" si="19"/>
        <v>5.7471264367816133E-2</v>
      </c>
      <c r="O92" s="314">
        <f t="shared" si="20"/>
        <v>5</v>
      </c>
      <c r="P92" s="315">
        <f t="shared" si="22"/>
        <v>4.31904605417586E-3</v>
      </c>
    </row>
    <row r="93" spans="1:16" x14ac:dyDescent="0.25">
      <c r="A93" s="313" t="s">
        <v>42</v>
      </c>
      <c r="B93" s="314">
        <v>10</v>
      </c>
      <c r="C93" s="314">
        <v>17</v>
      </c>
      <c r="D93" s="314">
        <v>17</v>
      </c>
      <c r="E93" s="314">
        <v>21</v>
      </c>
      <c r="F93" s="315">
        <f t="shared" si="21"/>
        <v>0.23529411764705888</v>
      </c>
      <c r="G93" s="314">
        <f t="shared" si="17"/>
        <v>4</v>
      </c>
      <c r="H93" s="315">
        <f t="shared" si="26"/>
        <v>2.8044871794871795E-3</v>
      </c>
      <c r="I93" s="327"/>
      <c r="J93" s="314">
        <v>27</v>
      </c>
      <c r="K93" s="314">
        <v>51</v>
      </c>
      <c r="L93" s="314">
        <v>52</v>
      </c>
      <c r="M93" s="314">
        <v>63</v>
      </c>
      <c r="N93" s="315">
        <f t="shared" si="19"/>
        <v>0.21153846153846145</v>
      </c>
      <c r="O93" s="314">
        <f t="shared" si="20"/>
        <v>11</v>
      </c>
      <c r="P93" s="315">
        <f t="shared" si="22"/>
        <v>2.9576076240552087E-3</v>
      </c>
    </row>
    <row r="94" spans="1:16" x14ac:dyDescent="0.25">
      <c r="A94" s="313" t="s">
        <v>104</v>
      </c>
      <c r="B94" s="314">
        <v>0</v>
      </c>
      <c r="C94" s="314">
        <v>0</v>
      </c>
      <c r="D94" s="314">
        <v>0</v>
      </c>
      <c r="E94" s="314">
        <v>0</v>
      </c>
      <c r="F94" s="315" t="str">
        <f t="shared" si="21"/>
        <v>-</v>
      </c>
      <c r="G94" s="314">
        <f t="shared" si="17"/>
        <v>0</v>
      </c>
      <c r="H94" s="315">
        <f t="shared" si="26"/>
        <v>0</v>
      </c>
      <c r="I94" s="327"/>
      <c r="J94" s="314">
        <v>0</v>
      </c>
      <c r="K94" s="314">
        <v>0</v>
      </c>
      <c r="L94" s="314">
        <v>0</v>
      </c>
      <c r="M94" s="314"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v>1</v>
      </c>
      <c r="C95" s="314">
        <v>0</v>
      </c>
      <c r="D95" s="314">
        <v>16</v>
      </c>
      <c r="E95" s="314">
        <v>2</v>
      </c>
      <c r="F95" s="315">
        <f t="shared" si="21"/>
        <v>-0.875</v>
      </c>
      <c r="G95" s="314">
        <f t="shared" si="17"/>
        <v>-14</v>
      </c>
      <c r="H95" s="315">
        <f t="shared" si="26"/>
        <v>2.6709401709401712E-4</v>
      </c>
      <c r="I95" s="327"/>
      <c r="J95" s="314">
        <v>3</v>
      </c>
      <c r="K95" s="314">
        <v>1</v>
      </c>
      <c r="L95" s="314">
        <v>45</v>
      </c>
      <c r="M95" s="314">
        <v>2</v>
      </c>
      <c r="N95" s="315">
        <f t="shared" si="19"/>
        <v>-0.9555555555555556</v>
      </c>
      <c r="O95" s="314">
        <f t="shared" si="20"/>
        <v>-43</v>
      </c>
      <c r="P95" s="315">
        <f t="shared" si="22"/>
        <v>9.3892305525562181E-5</v>
      </c>
    </row>
    <row r="96" spans="1:16" x14ac:dyDescent="0.25">
      <c r="A96" s="313" t="s">
        <v>105</v>
      </c>
      <c r="B96" s="314">
        <v>4</v>
      </c>
      <c r="C96" s="314">
        <v>5</v>
      </c>
      <c r="D96" s="314">
        <v>5</v>
      </c>
      <c r="E96" s="314">
        <v>1</v>
      </c>
      <c r="F96" s="315">
        <f t="shared" si="21"/>
        <v>-0.8</v>
      </c>
      <c r="G96" s="314">
        <f t="shared" si="17"/>
        <v>-4</v>
      </c>
      <c r="H96" s="315">
        <f t="shared" si="26"/>
        <v>1.3354700854700856E-4</v>
      </c>
      <c r="I96" s="327"/>
      <c r="J96" s="314">
        <v>12</v>
      </c>
      <c r="K96" s="314">
        <v>13</v>
      </c>
      <c r="L96" s="314">
        <v>13</v>
      </c>
      <c r="M96" s="314">
        <v>1</v>
      </c>
      <c r="N96" s="315">
        <f t="shared" si="19"/>
        <v>-0.92307692307692313</v>
      </c>
      <c r="O96" s="314">
        <f t="shared" si="20"/>
        <v>-12</v>
      </c>
      <c r="P96" s="315">
        <f t="shared" si="22"/>
        <v>4.6946152762781091E-5</v>
      </c>
    </row>
    <row r="97" spans="1:16" x14ac:dyDescent="0.25">
      <c r="A97" s="313" t="s">
        <v>106</v>
      </c>
      <c r="B97" s="314">
        <f>IFERROR(B67-SUM(B68:B72)-SUM(B74:B96),"-")</f>
        <v>5</v>
      </c>
      <c r="C97" s="314">
        <f>IFERROR(C67-SUM(C68:C72)-SUM(C74:C96),"-")</f>
        <v>17</v>
      </c>
      <c r="D97" s="314">
        <f>IFERROR(D67-SUM(D68:D72)-SUM(D74:D96),"-")</f>
        <v>16</v>
      </c>
      <c r="E97" s="314">
        <f>IFERROR(E67-SUM(E68:E72)-SUM(E74:E96),"-")</f>
        <v>5</v>
      </c>
      <c r="F97" s="315">
        <f t="shared" si="21"/>
        <v>-0.6875</v>
      </c>
      <c r="G97" s="314">
        <f t="shared" si="17"/>
        <v>-11</v>
      </c>
      <c r="H97" s="315">
        <f>IFERROR(E97/$E$7,"-")</f>
        <v>5.300141725789748E-6</v>
      </c>
      <c r="I97" s="327"/>
      <c r="J97" s="314">
        <f>IFERROR(J67-SUM(J68:J72)-SUM(J74:J96),"-")</f>
        <v>15</v>
      </c>
      <c r="K97" s="314">
        <f>IFERROR(K67-SUM(K68:K72)-SUM(K74:K96),"-")</f>
        <v>33</v>
      </c>
      <c r="L97" s="314">
        <f>IFERROR(L67-SUM(L68:L72)-SUM(L74:L96),"-")</f>
        <v>30</v>
      </c>
      <c r="M97" s="314">
        <f>IFERROR(M67-SUM(M68:M72)-SUM(M74:M96),"-")</f>
        <v>23</v>
      </c>
      <c r="N97" s="315">
        <f t="shared" si="19"/>
        <v>-0.23333333333333328</v>
      </c>
      <c r="O97" s="314">
        <f t="shared" si="20"/>
        <v>-7</v>
      </c>
      <c r="P97" s="315">
        <f t="shared" ref="P97" si="27">M97/$M$13</f>
        <v>8.4836288095181895E-6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">
        <v>114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marzo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v>6467</v>
      </c>
      <c r="C101" s="329">
        <v>7277</v>
      </c>
      <c r="D101" s="329">
        <v>7694</v>
      </c>
      <c r="E101" s="329">
        <v>7488</v>
      </c>
      <c r="F101" s="330">
        <f>IFERROR(E101/D101-1,"-")</f>
        <v>-2.677410969586691E-2</v>
      </c>
      <c r="G101" s="329">
        <f>IFERROR(E101-D101,"-")</f>
        <v>-206</v>
      </c>
      <c r="H101" s="330">
        <f>E101/$E$101</f>
        <v>1</v>
      </c>
      <c r="I101" s="331"/>
      <c r="J101" s="329">
        <v>18193</v>
      </c>
      <c r="K101" s="329">
        <v>20024</v>
      </c>
      <c r="L101" s="329">
        <v>21408</v>
      </c>
      <c r="M101" s="329">
        <v>21301</v>
      </c>
      <c r="N101" s="330">
        <f>IFERROR(M101/L101-1,"-")</f>
        <v>-4.9981315396113724E-3</v>
      </c>
      <c r="O101" s="329">
        <f>IFERROR(M101-L101,"-")</f>
        <v>-107</v>
      </c>
      <c r="P101" s="330">
        <f>M101/$M$101</f>
        <v>1</v>
      </c>
    </row>
    <row r="102" spans="1:16" x14ac:dyDescent="0.25">
      <c r="A102" s="313" t="s">
        <v>108</v>
      </c>
      <c r="B102" s="314">
        <v>2891</v>
      </c>
      <c r="C102" s="314">
        <v>3237</v>
      </c>
      <c r="D102" s="314">
        <v>3346</v>
      </c>
      <c r="E102" s="314">
        <v>3368</v>
      </c>
      <c r="F102" s="315">
        <f>IFERROR(E102/D102-1,"-")</f>
        <v>6.5750149432157734E-3</v>
      </c>
      <c r="G102" s="314">
        <f>IFERROR(E102-D102,"-")</f>
        <v>22</v>
      </c>
      <c r="H102" s="315">
        <f>E102/$E$101</f>
        <v>0.4497863247863248</v>
      </c>
      <c r="I102" s="327"/>
      <c r="J102" s="314">
        <v>7846</v>
      </c>
      <c r="K102" s="314">
        <v>8622</v>
      </c>
      <c r="L102" s="314">
        <v>9120</v>
      </c>
      <c r="M102" s="314">
        <v>9455</v>
      </c>
      <c r="N102" s="315">
        <f>IFERROR(M102/L102-1,"-")</f>
        <v>3.6732456140350811E-2</v>
      </c>
      <c r="O102" s="314">
        <f>IFERROR(M102-L102,"-")</f>
        <v>335</v>
      </c>
      <c r="P102" s="315">
        <f>M102/$M$101</f>
        <v>0.44387587437209519</v>
      </c>
    </row>
    <row r="103" spans="1:16" x14ac:dyDescent="0.25">
      <c r="A103" s="313" t="s">
        <v>109</v>
      </c>
      <c r="B103" s="314">
        <v>3576</v>
      </c>
      <c r="C103" s="314">
        <v>4040</v>
      </c>
      <c r="D103" s="314">
        <v>4348</v>
      </c>
      <c r="E103" s="314">
        <v>4120</v>
      </c>
      <c r="F103" s="315">
        <f t="shared" ref="F103" si="30">IFERROR(E103/D103-1,"-")</f>
        <v>-5.2437902483900678E-2</v>
      </c>
      <c r="G103" s="314">
        <f t="shared" ref="G103" si="31">IFERROR(E103-D103,"-")</f>
        <v>-228</v>
      </c>
      <c r="H103" s="315">
        <f>E103/$E$101</f>
        <v>0.55021367521367526</v>
      </c>
      <c r="I103" s="327"/>
      <c r="J103" s="314">
        <v>10347</v>
      </c>
      <c r="K103" s="314">
        <v>11402</v>
      </c>
      <c r="L103" s="314">
        <v>12288</v>
      </c>
      <c r="M103" s="314">
        <v>11846</v>
      </c>
      <c r="N103" s="315">
        <f>IFERROR(M103/L103-1,"-")</f>
        <v>-3.597005208333337E-2</v>
      </c>
      <c r="O103" s="314">
        <f>IFERROR(M103-L103,"-")</f>
        <v>-442</v>
      </c>
      <c r="P103" s="315">
        <f>M103/$M$101</f>
        <v>0.55612412562790481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58D5B378-747E-439C-B3E5-DD3DE71EB507}"/>
</file>

<file path=customXml/itemProps2.xml><?xml version="1.0" encoding="utf-8"?>
<ds:datastoreItem xmlns:ds="http://schemas.openxmlformats.org/officeDocument/2006/customXml" ds:itemID="{CFF37789-49F1-473F-A0DB-C46D28C7B813}"/>
</file>

<file path=customXml/itemProps3.xml><?xml version="1.0" encoding="utf-8"?>
<ds:datastoreItem xmlns:ds="http://schemas.openxmlformats.org/officeDocument/2006/customXml" ds:itemID="{FF240476-EBD7-4DC0-AD56-C210AD1A8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2026-04-24T08:22:23Z</dcterms:created>
  <dcterms:modified xsi:type="dcterms:W3CDTF">2026-04-24T08:24:49Z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